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bookViews>
    <workbookView xWindow="28680" yWindow="-120" windowWidth="29040" windowHeight="15840"/>
  </bookViews>
  <sheets>
    <sheet name="HRH Need estimation" sheetId="1" r:id="rId1"/>
    <sheet name="Mental health interventions" sheetId="18" r:id="rId2"/>
    <sheet name="Level of care" sheetId="5" state="hidden" r:id="rId3"/>
    <sheet name="HRH Availability Estimation" sheetId="17" r:id="rId4"/>
    <sheet name="Inputs from Uganda staff" sheetId="15" r:id="rId5"/>
    <sheet name="Uganda HR Data -&gt;" sheetId="14" state="hidden" r:id="rId6"/>
    <sheet name="PFT Estimation" sheetId="3" state="hidden" r:id="rId7"/>
    <sheet name="Salary Structure" sheetId="6" state="hidden" r:id="rId8"/>
    <sheet name="Workforce size estimation" sheetId="12" state="hidden" r:id="rId9"/>
    <sheet name="Mapping cadres" sheetId="7" state="hidden" r:id="rId10"/>
    <sheet name="Uganda workforce data - raw" sheetId="9" state="hidden" r:id="rId11"/>
    <sheet name="WFOM data -&gt;" sheetId="13" r:id="rId12"/>
    <sheet name="WFOM - Time_Base" sheetId="4" r:id="rId13"/>
    <sheet name="WFOM - Cadre and Service List" sheetId="2" r:id="rId14"/>
    <sheet name="Survey inputs -&gt;" sheetId="16" r:id="rId15"/>
  </sheets>
  <externalReferences>
    <externalReference r:id="rId16"/>
    <externalReference r:id="rId17"/>
    <externalReference r:id="rId18"/>
    <externalReference r:id="rId19"/>
    <externalReference r:id="rId20"/>
  </externalReferences>
  <definedNames>
    <definedName name="_xlnm._FilterDatabase" localSheetId="0" hidden="1">'HRH Need estimation'!$A$3:$AP$327</definedName>
    <definedName name="AFREpop">'[1]External data'!$B$3</definedName>
    <definedName name="Dental">'WFOM - Cadre and Service List'!$Q$2:$Q$5</definedName>
    <definedName name="Dprop" localSheetId="4">'[2]External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4">'[2]External Data'!$C$27</definedName>
    <definedName name="Eprop">'[3]External Data'!$C$27</definedName>
    <definedName name="ExchangeRate2013" localSheetId="4">'[2]External Data'!$C$79</definedName>
    <definedName name="ExchangeRate2013">'[3]External Data'!$C$79</definedName>
    <definedName name="ExchangeRate2016" localSheetId="4">'[2]External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4">'[2]External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4">'[2]External Data'!$C$17</definedName>
    <definedName name="pop">'[3]External Data'!$C$17</definedName>
    <definedName name="_xlnm.Print_Area" localSheetId="6">'PFT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24" i="1" l="1"/>
  <c r="AK24" i="1"/>
  <c r="AJ24" i="1"/>
  <c r="AI24" i="1"/>
  <c r="AH24" i="1"/>
  <c r="AG24" i="1"/>
  <c r="AF24" i="1"/>
  <c r="AE24" i="1"/>
  <c r="AD24" i="1"/>
  <c r="AC24" i="1"/>
  <c r="AB24" i="1"/>
  <c r="AA24" i="1"/>
  <c r="Z24" i="1"/>
  <c r="Y24" i="1"/>
  <c r="X24" i="1"/>
  <c r="W24" i="1"/>
  <c r="V24" i="1"/>
  <c r="U24" i="1"/>
  <c r="T24" i="1"/>
  <c r="S24" i="1"/>
  <c r="R24" i="1"/>
  <c r="AL324" i="1" l="1"/>
  <c r="AK324" i="1"/>
  <c r="AH324" i="1"/>
  <c r="AG324" i="1"/>
  <c r="AD324" i="1"/>
  <c r="AC324" i="1"/>
  <c r="Z324" i="1"/>
  <c r="Y324" i="1"/>
  <c r="V324" i="1"/>
  <c r="U324" i="1"/>
  <c r="R324" i="1"/>
  <c r="G325" i="1"/>
  <c r="G324" i="1"/>
  <c r="AJ324" i="1" s="1"/>
  <c r="G172" i="1"/>
  <c r="G173" i="1"/>
  <c r="S324" i="1" l="1"/>
  <c r="W324" i="1"/>
  <c r="AA324" i="1"/>
  <c r="AE324" i="1"/>
  <c r="AI324" i="1"/>
  <c r="T324" i="1"/>
  <c r="X324" i="1"/>
  <c r="AB324" i="1"/>
  <c r="AF324" i="1"/>
  <c r="G279" i="1"/>
  <c r="G85" i="1" l="1"/>
  <c r="G86" i="1"/>
  <c r="G87" i="1"/>
  <c r="G90" i="1"/>
  <c r="G91" i="1"/>
  <c r="G92"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O303" i="1"/>
  <c r="AO304" i="1"/>
  <c r="AO305" i="1"/>
  <c r="AO306" i="1"/>
  <c r="AO307" i="1"/>
  <c r="AO308" i="1"/>
  <c r="AO309" i="1"/>
  <c r="AO310" i="1"/>
  <c r="AO311" i="1"/>
  <c r="AO312" i="1"/>
  <c r="AO313" i="1"/>
  <c r="AO314" i="1"/>
  <c r="AO315" i="1"/>
  <c r="AO316" i="1"/>
  <c r="AO317" i="1"/>
  <c r="AO318" i="1"/>
  <c r="AO319" i="1"/>
  <c r="AO320" i="1"/>
  <c r="AO321" i="1"/>
  <c r="AO322" i="1"/>
  <c r="AO323" i="1"/>
  <c r="AO324" i="1"/>
  <c r="AO325" i="1"/>
  <c r="AO326" i="1"/>
  <c r="AO327" i="1"/>
  <c r="AO4" i="1"/>
  <c r="G284" i="1"/>
  <c r="G62" i="1"/>
  <c r="G61" i="1"/>
  <c r="AH146" i="1"/>
  <c r="R148" i="1"/>
  <c r="S148" i="1"/>
  <c r="AH148" i="1" l="1"/>
  <c r="G176" i="1" l="1"/>
  <c r="G147" i="1"/>
  <c r="P327" i="1"/>
  <c r="G327" i="1"/>
  <c r="P326" i="1"/>
  <c r="G326" i="1"/>
  <c r="G52" i="15"/>
  <c r="G10" i="15"/>
  <c r="E11" i="15"/>
  <c r="G11" i="15" s="1"/>
  <c r="E12" i="15"/>
  <c r="E13" i="15"/>
  <c r="E14" i="15"/>
  <c r="G14" i="15" s="1"/>
  <c r="E15" i="15"/>
  <c r="G15" i="15" s="1"/>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G50" i="15" s="1"/>
  <c r="E51" i="15"/>
  <c r="G51" i="15" s="1"/>
  <c r="E52" i="15"/>
  <c r="E53" i="15"/>
  <c r="G53" i="15" s="1"/>
  <c r="E54" i="15"/>
  <c r="G54" i="15" s="1"/>
  <c r="E55" i="15"/>
  <c r="G55" i="15" s="1"/>
  <c r="E56" i="15"/>
  <c r="G56" i="15" s="1"/>
  <c r="E57" i="15"/>
  <c r="G57" i="15" s="1"/>
  <c r="E58" i="15"/>
  <c r="G58" i="15" s="1"/>
  <c r="E59" i="15"/>
  <c r="G59" i="15" s="1"/>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C13" i="15"/>
  <c r="F12" i="15"/>
  <c r="F14" i="15" s="1"/>
  <c r="C12" i="15"/>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L61" i="15" l="1"/>
  <c r="T61" i="15"/>
  <c r="AB61" i="15"/>
  <c r="AJ61" i="15"/>
  <c r="AR61" i="15"/>
  <c r="AZ61" i="15"/>
  <c r="BH61" i="15"/>
  <c r="M61" i="15"/>
  <c r="U61" i="15"/>
  <c r="AC61" i="15"/>
  <c r="AK61" i="15"/>
  <c r="AS61" i="15"/>
  <c r="BA61" i="15"/>
  <c r="BI61" i="15"/>
  <c r="N61" i="15"/>
  <c r="V61" i="15"/>
  <c r="AD61" i="15"/>
  <c r="AL61" i="15"/>
  <c r="AT61" i="15"/>
  <c r="BB61" i="15"/>
  <c r="BJ61" i="15"/>
  <c r="O61" i="15"/>
  <c r="W61" i="15"/>
  <c r="AE61" i="15"/>
  <c r="AM61" i="15"/>
  <c r="AU61" i="15"/>
  <c r="BC61" i="15"/>
  <c r="BK61" i="15"/>
  <c r="P61" i="15"/>
  <c r="X61" i="15"/>
  <c r="AF61" i="15"/>
  <c r="AN61" i="15"/>
  <c r="AV61" i="15"/>
  <c r="BD61" i="15"/>
  <c r="BL61" i="15"/>
  <c r="J61" i="15"/>
  <c r="R61" i="15"/>
  <c r="Z61" i="15"/>
  <c r="AH61" i="15"/>
  <c r="AP61" i="15"/>
  <c r="AX61" i="15"/>
  <c r="BF61" i="15"/>
  <c r="K61" i="15"/>
  <c r="S61" i="15"/>
  <c r="AA61" i="15"/>
  <c r="AI61" i="15"/>
  <c r="AQ61" i="15"/>
  <c r="AY61" i="15"/>
  <c r="BG61" i="15"/>
  <c r="BE61" i="15"/>
  <c r="BM61" i="15"/>
  <c r="I61" i="15"/>
  <c r="P62" i="15"/>
  <c r="Q61" i="15"/>
  <c r="Y61" i="15"/>
  <c r="AG61" i="15"/>
  <c r="AO61" i="15"/>
  <c r="G12" i="15"/>
  <c r="Y63" i="15" s="1"/>
  <c r="AW61" i="15"/>
  <c r="H61" i="15"/>
  <c r="G13" i="15"/>
  <c r="BD62" i="15"/>
  <c r="C14" i="15"/>
  <c r="F16" i="15"/>
  <c r="G16" i="15" s="1"/>
  <c r="C15" i="15"/>
  <c r="F17" i="15"/>
  <c r="G17" i="15" s="1"/>
  <c r="G33" i="1"/>
  <c r="PD8" i="4"/>
  <c r="PE8" i="4"/>
  <c r="PZ8" i="4"/>
  <c r="QA8" i="4"/>
  <c r="QV8" i="4"/>
  <c r="QW8" i="4"/>
  <c r="RR8" i="4"/>
  <c r="RS8" i="4"/>
  <c r="SN8" i="4"/>
  <c r="SO8" i="4"/>
  <c r="TJ8" i="4"/>
  <c r="TK8" i="4"/>
  <c r="UF8" i="4"/>
  <c r="UG8" i="4"/>
  <c r="VB8" i="4"/>
  <c r="VC8" i="4"/>
  <c r="VX8" i="4"/>
  <c r="VY8" i="4"/>
  <c r="WT8" i="4"/>
  <c r="WU8" i="4"/>
  <c r="XP8" i="4"/>
  <c r="XQ8" i="4"/>
  <c r="YL8" i="4"/>
  <c r="YM8" i="4"/>
  <c r="ZH8" i="4"/>
  <c r="ZI8" i="4"/>
  <c r="AAD8" i="4"/>
  <c r="AAE8" i="4"/>
  <c r="AAZ8" i="4"/>
  <c r="ABA8" i="4"/>
  <c r="ABV8" i="4"/>
  <c r="ABW8" i="4"/>
  <c r="ACR8" i="4"/>
  <c r="ACS8" i="4"/>
  <c r="ADN8" i="4"/>
  <c r="ADO8" i="4"/>
  <c r="AEJ8" i="4"/>
  <c r="AEK8" i="4"/>
  <c r="AFF8" i="4"/>
  <c r="AFG8" i="4"/>
  <c r="AGB8" i="4"/>
  <c r="AGC8" i="4"/>
  <c r="AGX8" i="4"/>
  <c r="AGY8" i="4"/>
  <c r="AHT8" i="4"/>
  <c r="AHU8" i="4"/>
  <c r="AIP8" i="4"/>
  <c r="AIQ8" i="4"/>
  <c r="AJL8" i="4"/>
  <c r="AJM8" i="4"/>
  <c r="AKH8" i="4"/>
  <c r="AKI8" i="4"/>
  <c r="ALD8" i="4"/>
  <c r="ALE8" i="4"/>
  <c r="ALZ8" i="4"/>
  <c r="AMA8" i="4"/>
  <c r="AMV8" i="4"/>
  <c r="AMW8" i="4"/>
  <c r="ANR8" i="4"/>
  <c r="ANS8" i="4"/>
  <c r="AON8" i="4"/>
  <c r="AOO8" i="4"/>
  <c r="AT8" i="4"/>
  <c r="AU8" i="4"/>
  <c r="BP8" i="4"/>
  <c r="BQ8" i="4"/>
  <c r="CL8" i="4"/>
  <c r="CM8" i="4"/>
  <c r="DH8" i="4"/>
  <c r="DI8" i="4"/>
  <c r="ED8" i="4"/>
  <c r="EE8" i="4"/>
  <c r="EZ8" i="4"/>
  <c r="FA8" i="4"/>
  <c r="FB8" i="4"/>
  <c r="FC8" i="4"/>
  <c r="FD8" i="4"/>
  <c r="FE8" i="4"/>
  <c r="FF8" i="4"/>
  <c r="FG8" i="4"/>
  <c r="FH8" i="4"/>
  <c r="FI8" i="4"/>
  <c r="FJ8" i="4"/>
  <c r="FK8" i="4"/>
  <c r="FL8" i="4"/>
  <c r="FR8" i="4"/>
  <c r="FS8" i="4"/>
  <c r="FT8" i="4"/>
  <c r="FU8" i="4"/>
  <c r="FV8" i="4"/>
  <c r="FW8" i="4"/>
  <c r="GR8" i="4"/>
  <c r="GS8" i="4"/>
  <c r="HN8" i="4"/>
  <c r="HO8" i="4"/>
  <c r="IJ8" i="4"/>
  <c r="IK8" i="4"/>
  <c r="JF8" i="4"/>
  <c r="JG8" i="4"/>
  <c r="KB8" i="4"/>
  <c r="KC8" i="4"/>
  <c r="KX8" i="4"/>
  <c r="KY8" i="4"/>
  <c r="LT8" i="4"/>
  <c r="LU8" i="4"/>
  <c r="MP8" i="4"/>
  <c r="MQ8" i="4"/>
  <c r="NL8" i="4"/>
  <c r="NM8" i="4"/>
  <c r="OH8" i="4"/>
  <c r="OI8" i="4"/>
  <c r="X8" i="4"/>
  <c r="Y8" i="4"/>
  <c r="C8" i="4"/>
  <c r="BL64" i="15" l="1"/>
  <c r="H64" i="15"/>
  <c r="H62" i="15"/>
  <c r="AT64" i="15"/>
  <c r="H63" i="15"/>
  <c r="BK63" i="15"/>
  <c r="N64" i="15"/>
  <c r="AF64" i="15"/>
  <c r="BE63" i="15"/>
  <c r="AM63" i="15"/>
  <c r="BB64" i="15"/>
  <c r="K62" i="15"/>
  <c r="R63" i="15"/>
  <c r="Y64" i="15"/>
  <c r="AB62" i="15"/>
  <c r="AI63" i="15"/>
  <c r="AP64" i="15"/>
  <c r="AS62" i="15"/>
  <c r="AZ63" i="15"/>
  <c r="BG64" i="15"/>
  <c r="N62" i="15"/>
  <c r="U63" i="15"/>
  <c r="AB64" i="15"/>
  <c r="AU62" i="15"/>
  <c r="BB63" i="15"/>
  <c r="BI64" i="15"/>
  <c r="Q62" i="15"/>
  <c r="X63" i="15"/>
  <c r="Z62" i="15"/>
  <c r="AG63" i="15"/>
  <c r="AN64" i="15"/>
  <c r="AU64" i="15"/>
  <c r="S62" i="15"/>
  <c r="Z63" i="15"/>
  <c r="AG64" i="15"/>
  <c r="AJ62" i="15"/>
  <c r="AQ63" i="15"/>
  <c r="AX64" i="15"/>
  <c r="BA62" i="15"/>
  <c r="BH63" i="15"/>
  <c r="V62" i="15"/>
  <c r="AC63" i="15"/>
  <c r="AJ64" i="15"/>
  <c r="BC62" i="15"/>
  <c r="BJ63" i="15"/>
  <c r="Y62" i="15"/>
  <c r="AF63" i="15"/>
  <c r="AH62" i="15"/>
  <c r="AO63" i="15"/>
  <c r="AV64" i="15"/>
  <c r="V65" i="15"/>
  <c r="BI65" i="15"/>
  <c r="X62" i="15"/>
  <c r="AE64" i="15"/>
  <c r="AA62" i="15"/>
  <c r="AH63" i="15"/>
  <c r="AO64" i="15"/>
  <c r="AR62" i="15"/>
  <c r="AY63" i="15"/>
  <c r="BF64" i="15"/>
  <c r="BI62" i="15"/>
  <c r="K64" i="15"/>
  <c r="R65" i="15"/>
  <c r="AD62" i="15"/>
  <c r="AK63" i="15"/>
  <c r="AR64" i="15"/>
  <c r="BK62" i="15"/>
  <c r="M64" i="15"/>
  <c r="AG62" i="15"/>
  <c r="AN63" i="15"/>
  <c r="AP62" i="15"/>
  <c r="AW63" i="15"/>
  <c r="BD64" i="15"/>
  <c r="AE63" i="15"/>
  <c r="BK64" i="15"/>
  <c r="AI62" i="15"/>
  <c r="AP63" i="15"/>
  <c r="AW64" i="15"/>
  <c r="AZ62" i="15"/>
  <c r="BG63" i="15"/>
  <c r="L63" i="15"/>
  <c r="S64" i="15"/>
  <c r="AL62" i="15"/>
  <c r="AS63" i="15"/>
  <c r="AZ64" i="15"/>
  <c r="N63" i="15"/>
  <c r="U64" i="15"/>
  <c r="AO62" i="15"/>
  <c r="AV63" i="15"/>
  <c r="AQ62" i="15"/>
  <c r="AX63" i="15"/>
  <c r="BE64" i="15"/>
  <c r="BH62" i="15"/>
  <c r="J64" i="15"/>
  <c r="M62" i="15"/>
  <c r="T63" i="15"/>
  <c r="AA64" i="15"/>
  <c r="AT62" i="15"/>
  <c r="BA63" i="15"/>
  <c r="BH64" i="15"/>
  <c r="O62" i="15"/>
  <c r="V63" i="15"/>
  <c r="AC64" i="15"/>
  <c r="AW62" i="15"/>
  <c r="BD63" i="15"/>
  <c r="BF62" i="15"/>
  <c r="BM63" i="15"/>
  <c r="AY62" i="15"/>
  <c r="BF63" i="15"/>
  <c r="BM64" i="15"/>
  <c r="K63" i="15"/>
  <c r="R64" i="15"/>
  <c r="U62" i="15"/>
  <c r="AB63" i="15"/>
  <c r="AI64" i="15"/>
  <c r="BB62" i="15"/>
  <c r="BI63" i="15"/>
  <c r="W62" i="15"/>
  <c r="AD63" i="15"/>
  <c r="AK64" i="15"/>
  <c r="BE62" i="15"/>
  <c r="BL63" i="15"/>
  <c r="I63" i="15"/>
  <c r="P64" i="15"/>
  <c r="O63" i="15"/>
  <c r="W63" i="15"/>
  <c r="BG62" i="15"/>
  <c r="I64" i="15"/>
  <c r="L62" i="15"/>
  <c r="S63" i="15"/>
  <c r="Z64" i="15"/>
  <c r="AC62" i="15"/>
  <c r="AJ63" i="15"/>
  <c r="AQ64" i="15"/>
  <c r="BJ62" i="15"/>
  <c r="L64" i="15"/>
  <c r="AE62" i="15"/>
  <c r="AL63" i="15"/>
  <c r="AS64" i="15"/>
  <c r="BM62" i="15"/>
  <c r="O64" i="15"/>
  <c r="J62" i="15"/>
  <c r="Q63" i="15"/>
  <c r="X64" i="15"/>
  <c r="BL62" i="15"/>
  <c r="V64" i="15"/>
  <c r="W64" i="15"/>
  <c r="J63" i="15"/>
  <c r="Q64" i="15"/>
  <c r="T62" i="15"/>
  <c r="AA63" i="15"/>
  <c r="AH64" i="15"/>
  <c r="AK62" i="15"/>
  <c r="AR63" i="15"/>
  <c r="AY64" i="15"/>
  <c r="M63" i="15"/>
  <c r="T64" i="15"/>
  <c r="AM62" i="15"/>
  <c r="AT63" i="15"/>
  <c r="BA64" i="15"/>
  <c r="I62" i="15"/>
  <c r="N65" i="15"/>
  <c r="AF62" i="15"/>
  <c r="BJ64" i="15"/>
  <c r="AX62" i="15"/>
  <c r="AM64" i="15"/>
  <c r="AL64" i="15"/>
  <c r="AD64" i="15"/>
  <c r="R62" i="15"/>
  <c r="P63" i="15"/>
  <c r="BC63" i="15"/>
  <c r="AU63" i="15"/>
  <c r="AV62" i="15"/>
  <c r="AN62" i="15"/>
  <c r="BC64" i="15"/>
  <c r="C17" i="15"/>
  <c r="F19" i="15"/>
  <c r="G19" i="15" s="1"/>
  <c r="C16" i="15"/>
  <c r="F18" i="15"/>
  <c r="G18" i="15" s="1"/>
  <c r="C34" i="12"/>
  <c r="D34" i="12"/>
  <c r="E34" i="12"/>
  <c r="F34" i="12"/>
  <c r="G34" i="12"/>
  <c r="H34" i="12"/>
  <c r="I34" i="12"/>
  <c r="J34" i="12"/>
  <c r="K34" i="12"/>
  <c r="L34" i="12"/>
  <c r="M34" i="12"/>
  <c r="N34" i="12"/>
  <c r="O34" i="12"/>
  <c r="P34" i="12"/>
  <c r="Q34" i="12"/>
  <c r="R34" i="12"/>
  <c r="S34" i="12"/>
  <c r="T34" i="12"/>
  <c r="BP34" i="12" s="1"/>
  <c r="U34" i="12"/>
  <c r="V34" i="12"/>
  <c r="W34" i="12"/>
  <c r="X34" i="12"/>
  <c r="Y34" i="12"/>
  <c r="Z34" i="12"/>
  <c r="AA34" i="12"/>
  <c r="AB34" i="12"/>
  <c r="AC34" i="12"/>
  <c r="AD34" i="12"/>
  <c r="AE34" i="12"/>
  <c r="AF34" i="12"/>
  <c r="AG34" i="12"/>
  <c r="AH34" i="12"/>
  <c r="AI34" i="12"/>
  <c r="AJ34" i="12"/>
  <c r="AK34" i="12"/>
  <c r="AL34" i="12"/>
  <c r="AM34" i="12"/>
  <c r="AN34" i="12"/>
  <c r="BL34" i="12" s="1"/>
  <c r="AO34" i="12"/>
  <c r="AP34" i="12"/>
  <c r="AQ34" i="12"/>
  <c r="AR34" i="12"/>
  <c r="AS34" i="12"/>
  <c r="AT34" i="12"/>
  <c r="AU34" i="12"/>
  <c r="AV34" i="12"/>
  <c r="AW34" i="12"/>
  <c r="BU34" i="12" s="1"/>
  <c r="AX34" i="12"/>
  <c r="AY34" i="12"/>
  <c r="AZ34" i="12"/>
  <c r="BA34" i="12"/>
  <c r="BB34" i="12"/>
  <c r="BC34" i="12"/>
  <c r="BD34" i="12"/>
  <c r="BE34" i="12"/>
  <c r="BF34" i="12"/>
  <c r="BG34" i="12"/>
  <c r="BH34" i="12"/>
  <c r="BI34" i="12"/>
  <c r="BK34" i="12"/>
  <c r="BO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BD163" i="12" s="1"/>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C164" i="12"/>
  <c r="D164" i="12"/>
  <c r="AZ164" i="12" s="1"/>
  <c r="E164" i="12"/>
  <c r="F164" i="12"/>
  <c r="G164" i="12"/>
  <c r="H164" i="12"/>
  <c r="I164" i="12"/>
  <c r="J164" i="12"/>
  <c r="K164" i="12"/>
  <c r="L164" i="12"/>
  <c r="M164" i="12"/>
  <c r="N164" i="12"/>
  <c r="O164" i="12"/>
  <c r="P164" i="12"/>
  <c r="Q164" i="12"/>
  <c r="R164" i="12"/>
  <c r="S164" i="12"/>
  <c r="T164" i="12"/>
  <c r="BP164" i="12" s="1"/>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BD164" i="12"/>
  <c r="BH164" i="12"/>
  <c r="BL164" i="12"/>
  <c r="C165" i="12"/>
  <c r="D165" i="12"/>
  <c r="E165" i="12"/>
  <c r="F165" i="12"/>
  <c r="G165" i="12"/>
  <c r="H165" i="12"/>
  <c r="I165" i="12"/>
  <c r="J165" i="12"/>
  <c r="K165" i="12"/>
  <c r="L165" i="12"/>
  <c r="M165" i="12"/>
  <c r="N165" i="12"/>
  <c r="O165" i="12"/>
  <c r="P165" i="12"/>
  <c r="Q165" i="12"/>
  <c r="R165" i="12"/>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B165" i="12"/>
  <c r="BF165" i="12"/>
  <c r="BI165" i="12"/>
  <c r="BJ165" i="12"/>
  <c r="BN165" i="12"/>
  <c r="C166" i="12"/>
  <c r="D166" i="12"/>
  <c r="E166" i="12"/>
  <c r="F166" i="12"/>
  <c r="G166" i="12"/>
  <c r="H166" i="12"/>
  <c r="I166" i="12"/>
  <c r="J166" i="12"/>
  <c r="K166" i="12"/>
  <c r="L166" i="12"/>
  <c r="M166" i="12"/>
  <c r="N166" i="12"/>
  <c r="O166" i="12"/>
  <c r="P166" i="12"/>
  <c r="Q166" i="12"/>
  <c r="R166" i="12"/>
  <c r="S166" i="12"/>
  <c r="T166" i="12"/>
  <c r="U166" i="12"/>
  <c r="BQ166" i="12" s="1"/>
  <c r="V166" i="12"/>
  <c r="W166" i="12"/>
  <c r="X166" i="12"/>
  <c r="Y166" i="12"/>
  <c r="Z166" i="12"/>
  <c r="AA166" i="12"/>
  <c r="AB166" i="12"/>
  <c r="AC166" i="12"/>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A166" i="12"/>
  <c r="BE166" i="12"/>
  <c r="BI166" i="12"/>
  <c r="BJ166" i="12"/>
  <c r="BM166" i="12"/>
  <c r="BU166" i="12"/>
  <c r="BV166" i="12"/>
  <c r="C167" i="12"/>
  <c r="D167" i="12"/>
  <c r="E167" i="12"/>
  <c r="F167" i="12"/>
  <c r="G167" i="12"/>
  <c r="H167" i="12"/>
  <c r="I167" i="12"/>
  <c r="J167" i="12"/>
  <c r="K167" i="12"/>
  <c r="L167" i="12"/>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BF170" i="12" s="1"/>
  <c r="K170" i="12"/>
  <c r="L170" i="12"/>
  <c r="M170" i="12"/>
  <c r="N170" i="12"/>
  <c r="O170" i="12"/>
  <c r="P170" i="12"/>
  <c r="Q170" i="12"/>
  <c r="BM170" i="12" s="1"/>
  <c r="R170" i="12"/>
  <c r="BN170" i="12" s="1"/>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J172" i="12"/>
  <c r="K172" i="12"/>
  <c r="L172" i="12"/>
  <c r="M172" i="12"/>
  <c r="N172" i="12"/>
  <c r="O172" i="12"/>
  <c r="P172" i="12"/>
  <c r="Q172" i="12"/>
  <c r="R172" i="12"/>
  <c r="S172" i="12"/>
  <c r="T172" i="12"/>
  <c r="U172" i="12"/>
  <c r="V172" i="12"/>
  <c r="BR172" i="12" s="1"/>
  <c r="W172" i="12"/>
  <c r="X172" i="12"/>
  <c r="Y172" i="12"/>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E174" i="12"/>
  <c r="F174" i="12"/>
  <c r="G174" i="12"/>
  <c r="H174" i="12"/>
  <c r="BD174" i="12" s="1"/>
  <c r="I174" i="12"/>
  <c r="J174" i="12"/>
  <c r="K174" i="12"/>
  <c r="L174" i="12"/>
  <c r="M174" i="12"/>
  <c r="N174" i="12"/>
  <c r="O174" i="12"/>
  <c r="P174" i="12"/>
  <c r="BL174" i="12" s="1"/>
  <c r="Q174" i="12"/>
  <c r="R174" i="12"/>
  <c r="S174" i="12"/>
  <c r="T174" i="12"/>
  <c r="U174" i="12"/>
  <c r="V174" i="12"/>
  <c r="W174" i="12"/>
  <c r="X174" i="12"/>
  <c r="BT174" i="12" s="1"/>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AZ174" i="12"/>
  <c r="BH174" i="12"/>
  <c r="C175" i="12"/>
  <c r="D175" i="12"/>
  <c r="E175" i="12"/>
  <c r="F175" i="12"/>
  <c r="G175" i="12"/>
  <c r="H175" i="12"/>
  <c r="I175" i="12"/>
  <c r="J175" i="12"/>
  <c r="K175" i="12"/>
  <c r="L175" i="12"/>
  <c r="M175" i="12"/>
  <c r="N175" i="12"/>
  <c r="O175" i="12"/>
  <c r="P175" i="12"/>
  <c r="Q175" i="12"/>
  <c r="R175" i="12"/>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N175" i="12"/>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G177" i="12"/>
  <c r="H177" i="12"/>
  <c r="I177" i="12"/>
  <c r="J177" i="12"/>
  <c r="K177" i="12"/>
  <c r="L177" i="12"/>
  <c r="M177" i="12"/>
  <c r="N177" i="12"/>
  <c r="O177" i="12"/>
  <c r="P177" i="12"/>
  <c r="Q177" i="12"/>
  <c r="R177" i="12"/>
  <c r="BN177" i="12" s="1"/>
  <c r="S177" i="12"/>
  <c r="T177" i="12"/>
  <c r="U177" i="12"/>
  <c r="V177" i="12"/>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B177" i="12"/>
  <c r="BJ177" i="12"/>
  <c r="BR177" i="12"/>
  <c r="BS177" i="12"/>
  <c r="C178" i="12"/>
  <c r="D178" i="12"/>
  <c r="E178" i="12"/>
  <c r="F178" i="12"/>
  <c r="G178" i="12"/>
  <c r="BC178" i="12" s="1"/>
  <c r="H178" i="12"/>
  <c r="I178" i="12"/>
  <c r="J178" i="12"/>
  <c r="K178" i="12"/>
  <c r="L178" i="12"/>
  <c r="M178" i="12"/>
  <c r="N178" i="12"/>
  <c r="O178" i="12"/>
  <c r="P178" i="12"/>
  <c r="Q178" i="12"/>
  <c r="R178" i="12"/>
  <c r="S178" i="12"/>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D178" i="12"/>
  <c r="BS178" i="12"/>
  <c r="C179" i="12"/>
  <c r="D179" i="12"/>
  <c r="E179" i="12"/>
  <c r="F179" i="12"/>
  <c r="G179" i="12"/>
  <c r="H179" i="12"/>
  <c r="I179" i="12"/>
  <c r="BE179" i="12" s="1"/>
  <c r="J179" i="12"/>
  <c r="K179" i="12"/>
  <c r="L179" i="12"/>
  <c r="M179" i="12"/>
  <c r="N179" i="12"/>
  <c r="O179" i="12"/>
  <c r="P179" i="12"/>
  <c r="Q179" i="12"/>
  <c r="R179" i="12"/>
  <c r="S179" i="12"/>
  <c r="T179" i="12"/>
  <c r="U179" i="12"/>
  <c r="V179" i="12"/>
  <c r="W179" i="12"/>
  <c r="X179" i="12"/>
  <c r="Y179" i="12"/>
  <c r="BU179" i="12" s="1"/>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I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I182" i="12"/>
  <c r="J182" i="12"/>
  <c r="BF182" i="12" s="1"/>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J182" i="12"/>
  <c r="C183" i="12"/>
  <c r="D183" i="12"/>
  <c r="E183" i="12"/>
  <c r="F183" i="12"/>
  <c r="G183" i="12"/>
  <c r="H183" i="12"/>
  <c r="I183" i="12"/>
  <c r="J183" i="12"/>
  <c r="K183" i="12"/>
  <c r="L183" i="12"/>
  <c r="M183" i="12"/>
  <c r="N183" i="12"/>
  <c r="O183" i="12"/>
  <c r="P183" i="12"/>
  <c r="Q183" i="12"/>
  <c r="R183" i="12"/>
  <c r="S183" i="12"/>
  <c r="T183" i="12"/>
  <c r="U183" i="12"/>
  <c r="V183" i="12"/>
  <c r="W183" i="12"/>
  <c r="X183" i="12"/>
  <c r="Y183" i="12"/>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D183" i="12"/>
  <c r="BE183" i="12"/>
  <c r="C184" i="12"/>
  <c r="D184" i="12"/>
  <c r="E184" i="12"/>
  <c r="F184" i="12"/>
  <c r="G184" i="12"/>
  <c r="H184" i="12"/>
  <c r="I184" i="12"/>
  <c r="J184" i="12"/>
  <c r="K184" i="12"/>
  <c r="L184" i="12"/>
  <c r="M184" i="12"/>
  <c r="N184" i="12"/>
  <c r="O184" i="12"/>
  <c r="P184" i="12"/>
  <c r="Q184" i="12"/>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I186" i="12"/>
  <c r="J186" i="12"/>
  <c r="K186" i="12"/>
  <c r="L186" i="12"/>
  <c r="M186" i="12"/>
  <c r="N186" i="12"/>
  <c r="O186" i="12"/>
  <c r="P186" i="12"/>
  <c r="Q186" i="12"/>
  <c r="R186" i="12"/>
  <c r="S186" i="12"/>
  <c r="T186" i="12"/>
  <c r="U186" i="12"/>
  <c r="V186" i="12"/>
  <c r="W186" i="12"/>
  <c r="X186" i="12"/>
  <c r="BT186" i="12" s="1"/>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C187" i="12"/>
  <c r="D187" i="12"/>
  <c r="E187" i="12"/>
  <c r="F187" i="12"/>
  <c r="G187" i="12"/>
  <c r="BC187" i="12" s="1"/>
  <c r="H187" i="12"/>
  <c r="I187" i="12"/>
  <c r="J187" i="12"/>
  <c r="K187" i="12"/>
  <c r="L187" i="12"/>
  <c r="M187" i="12"/>
  <c r="N187" i="12"/>
  <c r="O187" i="12"/>
  <c r="P187" i="12"/>
  <c r="Q187" i="12"/>
  <c r="R187" i="12"/>
  <c r="S187" i="12"/>
  <c r="T187" i="12"/>
  <c r="U187" i="12"/>
  <c r="V187" i="12"/>
  <c r="W187" i="12"/>
  <c r="X187" i="12"/>
  <c r="Y187" i="12"/>
  <c r="BU187" i="12" s="1"/>
  <c r="Z187" i="12"/>
  <c r="AA187" i="12"/>
  <c r="AB187" i="12"/>
  <c r="AC187" i="12"/>
  <c r="AD187" i="12"/>
  <c r="AE187" i="12"/>
  <c r="AF187" i="12"/>
  <c r="AG187" i="12"/>
  <c r="AH187" i="12"/>
  <c r="AI187" i="12"/>
  <c r="BG187" i="12" s="1"/>
  <c r="AJ187" i="12"/>
  <c r="AK187" i="12"/>
  <c r="AL187" i="12"/>
  <c r="AM187" i="12"/>
  <c r="BK187" i="12" s="1"/>
  <c r="AN187" i="12"/>
  <c r="AO187" i="12"/>
  <c r="AP187" i="12"/>
  <c r="AQ187" i="12"/>
  <c r="BO187" i="12" s="1"/>
  <c r="AR187" i="12"/>
  <c r="AS187" i="12"/>
  <c r="AT187" i="12"/>
  <c r="AU187" i="12"/>
  <c r="BS187" i="12" s="1"/>
  <c r="AV187" i="12"/>
  <c r="AW187" i="12"/>
  <c r="AX187" i="12"/>
  <c r="C188" i="12"/>
  <c r="D188" i="12"/>
  <c r="AZ188" i="12" s="1"/>
  <c r="E188" i="12"/>
  <c r="F188" i="12"/>
  <c r="G188" i="12"/>
  <c r="H188" i="12"/>
  <c r="I188" i="12"/>
  <c r="J188" i="12"/>
  <c r="K188" i="12"/>
  <c r="L188" i="12"/>
  <c r="M188" i="12"/>
  <c r="N188" i="12"/>
  <c r="O188" i="12"/>
  <c r="P188" i="12"/>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BL188" i="12"/>
  <c r="C189" i="12"/>
  <c r="D189" i="12"/>
  <c r="E189" i="12"/>
  <c r="F189" i="12"/>
  <c r="G189" i="12"/>
  <c r="H189" i="12"/>
  <c r="I189" i="12"/>
  <c r="J189" i="12"/>
  <c r="K189" i="12"/>
  <c r="L189" i="12"/>
  <c r="M189" i="12"/>
  <c r="N189" i="12"/>
  <c r="BJ189" i="12" s="1"/>
  <c r="O189" i="12"/>
  <c r="P189" i="12"/>
  <c r="Q189" i="12"/>
  <c r="R189" i="12"/>
  <c r="BN189" i="12" s="1"/>
  <c r="S189" i="12"/>
  <c r="T189" i="12"/>
  <c r="U189" i="12"/>
  <c r="V189" i="12"/>
  <c r="W189" i="12"/>
  <c r="X189" i="12"/>
  <c r="Y189" i="12"/>
  <c r="Z189" i="12"/>
  <c r="AA189" i="12"/>
  <c r="AB189" i="12"/>
  <c r="AC189" i="12"/>
  <c r="AD189" i="12"/>
  <c r="AE189" i="12"/>
  <c r="AF189" i="12"/>
  <c r="AG189" i="12"/>
  <c r="AH189" i="12"/>
  <c r="AI189" i="12"/>
  <c r="AJ189" i="12"/>
  <c r="AK189" i="12"/>
  <c r="AL189" i="12"/>
  <c r="AM189" i="12"/>
  <c r="AN189" i="12"/>
  <c r="AO189" i="12"/>
  <c r="AP189" i="12"/>
  <c r="AQ189" i="12"/>
  <c r="BO189" i="12" s="1"/>
  <c r="AR189" i="12"/>
  <c r="AS189" i="12"/>
  <c r="AT189" i="12"/>
  <c r="AU189" i="12"/>
  <c r="AV189" i="12"/>
  <c r="AW189" i="12"/>
  <c r="AX189" i="12"/>
  <c r="BC189" i="12"/>
  <c r="BI189" i="12"/>
  <c r="BK189" i="12"/>
  <c r="C190" i="12"/>
  <c r="D190" i="12"/>
  <c r="E190" i="12"/>
  <c r="F190" i="12"/>
  <c r="G190" i="12"/>
  <c r="BC190" i="12" s="1"/>
  <c r="H190" i="12"/>
  <c r="BD190" i="12" s="1"/>
  <c r="I190" i="12"/>
  <c r="J190" i="12"/>
  <c r="K190" i="12"/>
  <c r="L190" i="12"/>
  <c r="M190" i="12"/>
  <c r="N190" i="12"/>
  <c r="O190" i="12"/>
  <c r="P190" i="12"/>
  <c r="Q190" i="12"/>
  <c r="R190" i="12"/>
  <c r="S190" i="12"/>
  <c r="T190" i="12"/>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G190" i="12"/>
  <c r="BK190" i="12"/>
  <c r="BP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BD192" i="12" s="1"/>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R192" i="12"/>
  <c r="C193" i="12"/>
  <c r="D193" i="12"/>
  <c r="E193" i="12"/>
  <c r="F193" i="12"/>
  <c r="BB193" i="12" s="1"/>
  <c r="G193" i="12"/>
  <c r="H193" i="12"/>
  <c r="I193" i="12"/>
  <c r="J193" i="12"/>
  <c r="K193" i="12"/>
  <c r="L193" i="12"/>
  <c r="M193" i="12"/>
  <c r="N193" i="12"/>
  <c r="O193" i="12"/>
  <c r="P193" i="12"/>
  <c r="Q193" i="12"/>
  <c r="R193" i="12"/>
  <c r="BN193" i="12" s="1"/>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BK195" i="12" s="1"/>
  <c r="P195" i="12"/>
  <c r="Q195" i="12"/>
  <c r="R195" i="12"/>
  <c r="S195" i="12"/>
  <c r="T195" i="12"/>
  <c r="U195" i="12"/>
  <c r="V195" i="12"/>
  <c r="W195" i="12"/>
  <c r="X195" i="12"/>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BT195" i="12"/>
  <c r="C196" i="12"/>
  <c r="D196" i="12"/>
  <c r="E196" i="12"/>
  <c r="F196" i="12"/>
  <c r="G196" i="12"/>
  <c r="H196" i="12"/>
  <c r="I196" i="12"/>
  <c r="J196" i="12"/>
  <c r="K196" i="12"/>
  <c r="L196" i="12"/>
  <c r="M196" i="12"/>
  <c r="N196" i="12"/>
  <c r="O196" i="12"/>
  <c r="P196" i="12"/>
  <c r="Q196" i="12"/>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M196" i="12"/>
  <c r="BQ196" i="12"/>
  <c r="C197" i="12"/>
  <c r="D197" i="12"/>
  <c r="E197" i="12"/>
  <c r="F197" i="12"/>
  <c r="G197" i="12"/>
  <c r="H197" i="12"/>
  <c r="BD197" i="12" s="1"/>
  <c r="I197" i="12"/>
  <c r="J197" i="12"/>
  <c r="BF197" i="12" s="1"/>
  <c r="K197" i="12"/>
  <c r="L197" i="12"/>
  <c r="M197" i="12"/>
  <c r="N197" i="12"/>
  <c r="O197" i="12"/>
  <c r="P197" i="12"/>
  <c r="Q197" i="12"/>
  <c r="R197" i="12"/>
  <c r="S197" i="12"/>
  <c r="T197" i="12"/>
  <c r="BP197" i="12" s="1"/>
  <c r="U197" i="12"/>
  <c r="V197" i="12"/>
  <c r="W197" i="12"/>
  <c r="X197" i="12"/>
  <c r="Y197" i="12"/>
  <c r="Z197" i="12"/>
  <c r="AA197" i="12"/>
  <c r="AB197" i="12"/>
  <c r="AC197" i="12"/>
  <c r="AD197" i="12"/>
  <c r="AE197" i="12"/>
  <c r="AF197" i="12"/>
  <c r="AG197" i="12"/>
  <c r="AH197" i="12"/>
  <c r="AI197" i="12"/>
  <c r="AJ197" i="12"/>
  <c r="AK197" i="12"/>
  <c r="AL197" i="12"/>
  <c r="AM197" i="12"/>
  <c r="AN197" i="12"/>
  <c r="AO197" i="12"/>
  <c r="AP197" i="12"/>
  <c r="AQ197" i="12"/>
  <c r="AR197" i="12"/>
  <c r="AS197" i="12"/>
  <c r="AT197" i="12"/>
  <c r="BR197" i="12" s="1"/>
  <c r="AU197" i="12"/>
  <c r="AV197" i="12"/>
  <c r="AW197" i="12"/>
  <c r="AX197" i="12"/>
  <c r="BJ197" i="12"/>
  <c r="BV197" i="12"/>
  <c r="C198" i="12"/>
  <c r="D198" i="12"/>
  <c r="E198" i="12"/>
  <c r="F198" i="12"/>
  <c r="G198" i="12"/>
  <c r="H198" i="12"/>
  <c r="I198" i="12"/>
  <c r="J198" i="12"/>
  <c r="K198" i="12"/>
  <c r="L198" i="12"/>
  <c r="M198" i="12"/>
  <c r="N198" i="12"/>
  <c r="O198" i="12"/>
  <c r="P198" i="12"/>
  <c r="Q198" i="12"/>
  <c r="R198" i="12"/>
  <c r="S198" i="12"/>
  <c r="BO198" i="12" s="1"/>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C199" i="12"/>
  <c r="D199" i="12"/>
  <c r="E199" i="12"/>
  <c r="F199" i="12"/>
  <c r="G199" i="12"/>
  <c r="H199" i="12"/>
  <c r="I199" i="12"/>
  <c r="J199" i="12"/>
  <c r="K199" i="12"/>
  <c r="L199" i="12"/>
  <c r="M199" i="12"/>
  <c r="N199" i="12"/>
  <c r="O199" i="12"/>
  <c r="P199" i="12"/>
  <c r="Q199" i="12"/>
  <c r="R199" i="12"/>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C199" i="12"/>
  <c r="BS199" i="12"/>
  <c r="C200" i="12"/>
  <c r="D200" i="12"/>
  <c r="E200" i="12"/>
  <c r="F200" i="12"/>
  <c r="G200" i="12"/>
  <c r="H200" i="12"/>
  <c r="I200" i="12"/>
  <c r="J200" i="12"/>
  <c r="K200" i="12"/>
  <c r="L200" i="12"/>
  <c r="M200" i="12"/>
  <c r="N200" i="12"/>
  <c r="O200" i="12"/>
  <c r="BK200" i="12" s="1"/>
  <c r="P200" i="12"/>
  <c r="BL200" i="12" s="1"/>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C201" i="12"/>
  <c r="D201" i="12"/>
  <c r="E201" i="12"/>
  <c r="F201" i="12"/>
  <c r="G201" i="12"/>
  <c r="H201" i="12"/>
  <c r="I201" i="12"/>
  <c r="J201" i="12"/>
  <c r="K201" i="12"/>
  <c r="L201" i="12"/>
  <c r="M201" i="12"/>
  <c r="N201" i="12"/>
  <c r="O201" i="12"/>
  <c r="P201" i="12"/>
  <c r="Q201" i="12"/>
  <c r="R201" i="12"/>
  <c r="S201" i="12"/>
  <c r="T201" i="12"/>
  <c r="U201" i="12"/>
  <c r="V201" i="12"/>
  <c r="BR201" i="12" s="1"/>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C202" i="12"/>
  <c r="D202" i="12"/>
  <c r="E202" i="12"/>
  <c r="F202" i="12"/>
  <c r="G202" i="12"/>
  <c r="H202" i="12"/>
  <c r="I202" i="12"/>
  <c r="J202" i="12"/>
  <c r="K202" i="12"/>
  <c r="L202" i="12"/>
  <c r="M202" i="12"/>
  <c r="N202" i="12"/>
  <c r="O202" i="12"/>
  <c r="P202" i="12"/>
  <c r="Q202" i="12"/>
  <c r="R202" i="12"/>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I203" i="12"/>
  <c r="J203" i="12"/>
  <c r="K203" i="12"/>
  <c r="L203" i="12"/>
  <c r="M203" i="12"/>
  <c r="N203" i="12"/>
  <c r="O203" i="12"/>
  <c r="P203" i="12"/>
  <c r="Q203" i="12"/>
  <c r="R203" i="12"/>
  <c r="S203" i="12"/>
  <c r="T203" i="12"/>
  <c r="BP203" i="12" s="1"/>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D203" i="12"/>
  <c r="BH203" i="12"/>
  <c r="C204" i="12"/>
  <c r="D204" i="12"/>
  <c r="AZ204" i="12" s="1"/>
  <c r="E204" i="12"/>
  <c r="F204" i="12"/>
  <c r="G204" i="12"/>
  <c r="H204" i="12"/>
  <c r="BD204" i="12" s="1"/>
  <c r="I204" i="12"/>
  <c r="J204" i="12"/>
  <c r="K204" i="12"/>
  <c r="L204" i="12"/>
  <c r="M204" i="12"/>
  <c r="N204" i="12"/>
  <c r="O204" i="12"/>
  <c r="P204" i="12"/>
  <c r="BL204" i="12" s="1"/>
  <c r="Q204" i="12"/>
  <c r="R204" i="12"/>
  <c r="S204" i="12"/>
  <c r="T204" i="12"/>
  <c r="BP204" i="12" s="1"/>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C205" i="12"/>
  <c r="D205" i="12"/>
  <c r="E205" i="12"/>
  <c r="F205" i="12"/>
  <c r="G205" i="12"/>
  <c r="H205" i="12"/>
  <c r="I205" i="12"/>
  <c r="J205" i="12"/>
  <c r="K205" i="12"/>
  <c r="L205" i="12"/>
  <c r="M205" i="12"/>
  <c r="N205" i="12"/>
  <c r="O205" i="12"/>
  <c r="P205" i="12"/>
  <c r="Q205" i="12"/>
  <c r="R205" i="12"/>
  <c r="S205" i="12"/>
  <c r="T205" i="12"/>
  <c r="U205" i="12"/>
  <c r="V205" i="12"/>
  <c r="W205" i="12"/>
  <c r="X205" i="12"/>
  <c r="Y205" i="12"/>
  <c r="BU205" i="12" s="1"/>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O207" i="12"/>
  <c r="P207" i="12"/>
  <c r="Q207" i="12"/>
  <c r="R207" i="12"/>
  <c r="S207" i="12"/>
  <c r="T207" i="12"/>
  <c r="U207" i="12"/>
  <c r="V207" i="12"/>
  <c r="W207" i="12"/>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BC211" i="12" s="1"/>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C212" i="12"/>
  <c r="D212" i="12"/>
  <c r="E212" i="12"/>
  <c r="F212" i="12"/>
  <c r="G212" i="12"/>
  <c r="BC212" i="12" s="1"/>
  <c r="H212" i="12"/>
  <c r="I212" i="12"/>
  <c r="J212" i="12"/>
  <c r="K212" i="12"/>
  <c r="L212" i="12"/>
  <c r="M212" i="12"/>
  <c r="N212" i="12"/>
  <c r="O212" i="12"/>
  <c r="P212" i="12"/>
  <c r="Q212" i="12"/>
  <c r="R212" i="12"/>
  <c r="S212" i="12"/>
  <c r="BO212" i="12" s="1"/>
  <c r="T212" i="12"/>
  <c r="U212" i="12"/>
  <c r="V212" i="12"/>
  <c r="W212" i="12"/>
  <c r="BS212" i="12" s="1"/>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C213" i="12"/>
  <c r="D213" i="12"/>
  <c r="E213" i="12"/>
  <c r="F213" i="12"/>
  <c r="G213" i="12"/>
  <c r="H213" i="12"/>
  <c r="I213" i="12"/>
  <c r="J213" i="12"/>
  <c r="K213" i="12"/>
  <c r="L213" i="12"/>
  <c r="M213" i="12"/>
  <c r="N213" i="12"/>
  <c r="O213" i="12"/>
  <c r="P213" i="12"/>
  <c r="Q213" i="12"/>
  <c r="R213" i="12"/>
  <c r="S213" i="12"/>
  <c r="T213" i="12"/>
  <c r="U213" i="12"/>
  <c r="V213" i="12"/>
  <c r="W213" i="12"/>
  <c r="X213" i="12"/>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BT213" i="12"/>
  <c r="C214" i="12"/>
  <c r="D214" i="12"/>
  <c r="E214" i="12"/>
  <c r="F214" i="12"/>
  <c r="G214" i="12"/>
  <c r="H214" i="12"/>
  <c r="I214" i="12"/>
  <c r="J214" i="12"/>
  <c r="K214" i="12"/>
  <c r="L214" i="12"/>
  <c r="M214" i="12"/>
  <c r="N214" i="12"/>
  <c r="O214" i="12"/>
  <c r="P214" i="12"/>
  <c r="Q214" i="12"/>
  <c r="R214" i="12"/>
  <c r="S214" i="12"/>
  <c r="T214" i="12"/>
  <c r="U214" i="12"/>
  <c r="V214" i="12"/>
  <c r="W214" i="12"/>
  <c r="X214" i="12"/>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BM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T216" i="12"/>
  <c r="U216" i="12"/>
  <c r="V216" i="12"/>
  <c r="W216" i="12"/>
  <c r="X216" i="12"/>
  <c r="Y216" i="12"/>
  <c r="BU216" i="12" s="1"/>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C217" i="12"/>
  <c r="D217" i="12"/>
  <c r="E217" i="12"/>
  <c r="F217" i="12"/>
  <c r="G217" i="12"/>
  <c r="H217" i="12"/>
  <c r="I217" i="12"/>
  <c r="J217" i="12"/>
  <c r="K217" i="12"/>
  <c r="L217" i="12"/>
  <c r="M217" i="12"/>
  <c r="N217" i="12"/>
  <c r="O217" i="12"/>
  <c r="P217" i="12"/>
  <c r="Q217" i="12"/>
  <c r="R217" i="12"/>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BC219" i="12" s="1"/>
  <c r="H219" i="12"/>
  <c r="I219" i="12"/>
  <c r="BE219" i="12" s="1"/>
  <c r="J219" i="12"/>
  <c r="K219" i="12"/>
  <c r="L219" i="12"/>
  <c r="M219" i="12"/>
  <c r="N219" i="12"/>
  <c r="O219" i="12"/>
  <c r="P219" i="12"/>
  <c r="Q219" i="12"/>
  <c r="R219" i="12"/>
  <c r="S219" i="12"/>
  <c r="T219" i="12"/>
  <c r="U219" i="12"/>
  <c r="V219" i="12"/>
  <c r="W219" i="12"/>
  <c r="X219" i="12"/>
  <c r="Y219" i="12"/>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Q219" i="12"/>
  <c r="C220" i="12"/>
  <c r="D220" i="12"/>
  <c r="E220" i="12"/>
  <c r="F220" i="12"/>
  <c r="G220" i="12"/>
  <c r="H220" i="12"/>
  <c r="I220" i="12"/>
  <c r="J220" i="12"/>
  <c r="K220" i="12"/>
  <c r="L220" i="12"/>
  <c r="M220" i="12"/>
  <c r="N220" i="12"/>
  <c r="BJ220" i="12" s="1"/>
  <c r="O220" i="12"/>
  <c r="P220" i="12"/>
  <c r="Q220" i="12"/>
  <c r="R220" i="12"/>
  <c r="BN220" i="12" s="1"/>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B220" i="12"/>
  <c r="BD220" i="12"/>
  <c r="C221" i="12"/>
  <c r="D221" i="12"/>
  <c r="E221" i="12"/>
  <c r="F221" i="12"/>
  <c r="G221" i="12"/>
  <c r="BC221" i="12" s="1"/>
  <c r="H221" i="12"/>
  <c r="I221" i="12"/>
  <c r="J221" i="12"/>
  <c r="K221" i="12"/>
  <c r="L221" i="12"/>
  <c r="M221" i="12"/>
  <c r="N221" i="12"/>
  <c r="O221" i="12"/>
  <c r="P221" i="12"/>
  <c r="Q221" i="12"/>
  <c r="R221" i="12"/>
  <c r="S221" i="12"/>
  <c r="T221" i="12"/>
  <c r="U221" i="12"/>
  <c r="V221" i="12"/>
  <c r="W221" i="12"/>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C222" i="12"/>
  <c r="D222" i="12"/>
  <c r="E222" i="12"/>
  <c r="F222" i="12"/>
  <c r="G222" i="12"/>
  <c r="H222" i="12"/>
  <c r="I222" i="12"/>
  <c r="J222" i="12"/>
  <c r="K222" i="12"/>
  <c r="L222" i="12"/>
  <c r="M222" i="12"/>
  <c r="N222" i="12"/>
  <c r="O222" i="12"/>
  <c r="P222" i="12"/>
  <c r="BL222" i="12" s="1"/>
  <c r="Q222" i="12"/>
  <c r="R222" i="12"/>
  <c r="S222" i="12"/>
  <c r="T222" i="12"/>
  <c r="U222" i="12"/>
  <c r="V222" i="12"/>
  <c r="W222" i="12"/>
  <c r="X222" i="12"/>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C223" i="12"/>
  <c r="D223" i="12"/>
  <c r="E223" i="12"/>
  <c r="F223" i="12"/>
  <c r="G223" i="12"/>
  <c r="H223" i="12"/>
  <c r="I223" i="12"/>
  <c r="J223" i="12"/>
  <c r="K223" i="12"/>
  <c r="L223" i="12"/>
  <c r="M223" i="12"/>
  <c r="N223" i="12"/>
  <c r="O223" i="12"/>
  <c r="P223" i="12"/>
  <c r="Q223" i="12"/>
  <c r="R223" i="12"/>
  <c r="S223" i="12"/>
  <c r="T223" i="12"/>
  <c r="U223" i="12"/>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BN224" i="12"/>
  <c r="C225" i="12"/>
  <c r="D225" i="12"/>
  <c r="E225" i="12"/>
  <c r="F225" i="12"/>
  <c r="G225" i="12"/>
  <c r="H225" i="12"/>
  <c r="I225" i="12"/>
  <c r="J225" i="12"/>
  <c r="K225" i="12"/>
  <c r="L225" i="12"/>
  <c r="M225" i="12"/>
  <c r="N225" i="12"/>
  <c r="O225" i="12"/>
  <c r="P225" i="12"/>
  <c r="Q225" i="12"/>
  <c r="R225" i="12"/>
  <c r="S225" i="12"/>
  <c r="T225" i="12"/>
  <c r="U225" i="12"/>
  <c r="V225" i="12"/>
  <c r="W225" i="12"/>
  <c r="X225" i="12"/>
  <c r="Y225" i="12"/>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C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BC227" i="12" s="1"/>
  <c r="H227" i="12"/>
  <c r="I227" i="12"/>
  <c r="J227" i="12"/>
  <c r="K227" i="12"/>
  <c r="L227" i="12"/>
  <c r="M227" i="12"/>
  <c r="N227" i="12"/>
  <c r="O227" i="12"/>
  <c r="P227" i="12"/>
  <c r="Q227" i="12"/>
  <c r="R227" i="12"/>
  <c r="S227" i="12"/>
  <c r="BO227" i="12" s="1"/>
  <c r="T227" i="12"/>
  <c r="U227" i="12"/>
  <c r="V227" i="12"/>
  <c r="W227" i="12"/>
  <c r="BS227" i="12" s="1"/>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C228" i="12"/>
  <c r="D228" i="12"/>
  <c r="AZ228" i="12" s="1"/>
  <c r="E228" i="12"/>
  <c r="F228" i="12"/>
  <c r="G228" i="12"/>
  <c r="H228" i="12"/>
  <c r="I228" i="12"/>
  <c r="J228" i="12"/>
  <c r="K228" i="12"/>
  <c r="L228" i="12"/>
  <c r="M228" i="12"/>
  <c r="N228" i="12"/>
  <c r="O228" i="12"/>
  <c r="P228" i="12"/>
  <c r="Q228" i="12"/>
  <c r="R228" i="12"/>
  <c r="S228" i="12"/>
  <c r="T228" i="12"/>
  <c r="BP228" i="12" s="1"/>
  <c r="U228" i="12"/>
  <c r="V228" i="12"/>
  <c r="W228" i="12"/>
  <c r="X228" i="12"/>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BD228" i="12"/>
  <c r="BL228" i="12"/>
  <c r="BT228" i="12"/>
  <c r="C229" i="12"/>
  <c r="D229" i="12"/>
  <c r="E229" i="12"/>
  <c r="F229" i="12"/>
  <c r="G229" i="12"/>
  <c r="H229" i="12"/>
  <c r="I229" i="12"/>
  <c r="J229" i="12"/>
  <c r="K229" i="12"/>
  <c r="L229" i="12"/>
  <c r="M229" i="12"/>
  <c r="BI229" i="12" s="1"/>
  <c r="N229" i="12"/>
  <c r="O229" i="12"/>
  <c r="P229" i="12"/>
  <c r="Q229" i="12"/>
  <c r="R229" i="12"/>
  <c r="S229" i="12"/>
  <c r="T229" i="12"/>
  <c r="U229" i="12"/>
  <c r="V229" i="12"/>
  <c r="W229" i="12"/>
  <c r="X229" i="12"/>
  <c r="Y229" i="12"/>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C230" i="12"/>
  <c r="D230" i="12"/>
  <c r="E230" i="12"/>
  <c r="F230" i="12"/>
  <c r="G230" i="12"/>
  <c r="H230" i="12"/>
  <c r="I230" i="12"/>
  <c r="J230" i="12"/>
  <c r="K230" i="12"/>
  <c r="L230" i="12"/>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BQ231" i="12" s="1"/>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C232" i="12"/>
  <c r="D232" i="12"/>
  <c r="E232" i="12"/>
  <c r="F232" i="12"/>
  <c r="G232" i="12"/>
  <c r="H232" i="12"/>
  <c r="I232" i="12"/>
  <c r="J232" i="12"/>
  <c r="K232" i="12"/>
  <c r="L232" i="12"/>
  <c r="M232" i="12"/>
  <c r="N232" i="12"/>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BC233" i="12"/>
  <c r="C234" i="12"/>
  <c r="D234" i="12"/>
  <c r="E234" i="12"/>
  <c r="F234" i="12"/>
  <c r="G234" i="12"/>
  <c r="H234" i="12"/>
  <c r="I234" i="12"/>
  <c r="J234" i="12"/>
  <c r="K234" i="12"/>
  <c r="L234" i="12"/>
  <c r="M234" i="12"/>
  <c r="N234" i="12"/>
  <c r="O234" i="12"/>
  <c r="P234" i="12"/>
  <c r="Q234" i="12"/>
  <c r="R234" i="12"/>
  <c r="BN234" i="12" s="1"/>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C235" i="12"/>
  <c r="D235" i="12"/>
  <c r="E235" i="12"/>
  <c r="F235" i="12"/>
  <c r="G235" i="12"/>
  <c r="BC235" i="12" s="1"/>
  <c r="H235" i="12"/>
  <c r="I235" i="12"/>
  <c r="J235" i="12"/>
  <c r="K235" i="12"/>
  <c r="L235" i="12"/>
  <c r="M235" i="12"/>
  <c r="N235" i="12"/>
  <c r="O235" i="12"/>
  <c r="P235" i="12"/>
  <c r="Q235" i="12"/>
  <c r="BM235" i="12" s="1"/>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C236" i="12"/>
  <c r="D236" i="12"/>
  <c r="E236" i="12"/>
  <c r="F236" i="12"/>
  <c r="G236" i="12"/>
  <c r="H236" i="12"/>
  <c r="BD236" i="12" s="1"/>
  <c r="I236" i="12"/>
  <c r="J236" i="12"/>
  <c r="K236" i="12"/>
  <c r="L236" i="12"/>
  <c r="M236" i="12"/>
  <c r="N236" i="12"/>
  <c r="O236" i="12"/>
  <c r="P236" i="12"/>
  <c r="Q236" i="12"/>
  <c r="R236" i="12"/>
  <c r="S236" i="12"/>
  <c r="T236" i="12"/>
  <c r="U236" i="12"/>
  <c r="V236" i="12"/>
  <c r="W236" i="12"/>
  <c r="X236" i="12"/>
  <c r="BT236" i="12" s="1"/>
  <c r="Y236" i="12"/>
  <c r="Z236" i="12"/>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H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G238" i="12"/>
  <c r="H238" i="12"/>
  <c r="I238" i="12"/>
  <c r="J238" i="12"/>
  <c r="K238" i="12"/>
  <c r="L238" i="12"/>
  <c r="M238" i="12"/>
  <c r="N238" i="12"/>
  <c r="O238" i="12"/>
  <c r="P238" i="12"/>
  <c r="Q238" i="12"/>
  <c r="R238" i="12"/>
  <c r="S238" i="12"/>
  <c r="T238" i="12"/>
  <c r="U238" i="12"/>
  <c r="V238" i="12"/>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BN238" i="12"/>
  <c r="C239" i="12"/>
  <c r="D239" i="12"/>
  <c r="E239" i="12"/>
  <c r="F239" i="12"/>
  <c r="G239" i="12"/>
  <c r="H239" i="12"/>
  <c r="I239" i="12"/>
  <c r="J239" i="12"/>
  <c r="K239" i="12"/>
  <c r="L239" i="12"/>
  <c r="M239" i="12"/>
  <c r="N239" i="12"/>
  <c r="BJ239" i="12" s="1"/>
  <c r="O239" i="12"/>
  <c r="P239" i="12"/>
  <c r="Q239" i="12"/>
  <c r="R239" i="12"/>
  <c r="BN239" i="12" s="1"/>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G241" i="12"/>
  <c r="H241" i="12"/>
  <c r="I241" i="12"/>
  <c r="J241" i="12"/>
  <c r="BF241" i="12" s="1"/>
  <c r="K241" i="12"/>
  <c r="L241" i="12"/>
  <c r="M241" i="12"/>
  <c r="N241" i="12"/>
  <c r="BJ241" i="12" s="1"/>
  <c r="O241" i="12"/>
  <c r="P241" i="12"/>
  <c r="Q241" i="12"/>
  <c r="R241" i="12"/>
  <c r="S241" i="12"/>
  <c r="T241" i="12"/>
  <c r="U241" i="12"/>
  <c r="V241" i="12"/>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N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BI243" i="12"/>
  <c r="C244" i="12"/>
  <c r="D244" i="12"/>
  <c r="E244" i="12"/>
  <c r="F244" i="12"/>
  <c r="G244" i="12"/>
  <c r="H244" i="12"/>
  <c r="I244" i="12"/>
  <c r="J244" i="12"/>
  <c r="K244" i="12"/>
  <c r="L244" i="12"/>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BH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BB246" i="12" s="1"/>
  <c r="G246" i="12"/>
  <c r="H246" i="12"/>
  <c r="I246" i="12"/>
  <c r="J246" i="12"/>
  <c r="K246" i="12"/>
  <c r="L246" i="12"/>
  <c r="M246" i="12"/>
  <c r="N246" i="12"/>
  <c r="BJ246" i="12" s="1"/>
  <c r="O246" i="12"/>
  <c r="P246" i="12"/>
  <c r="Q246" i="12"/>
  <c r="R246" i="12"/>
  <c r="BN246" i="12" s="1"/>
  <c r="S246" i="12"/>
  <c r="T246" i="12"/>
  <c r="U246" i="12"/>
  <c r="V246" i="12"/>
  <c r="W246" i="12"/>
  <c r="X246" i="12"/>
  <c r="Y246" i="12"/>
  <c r="Z246" i="12"/>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BV246" i="12"/>
  <c r="C247" i="12"/>
  <c r="D247" i="12"/>
  <c r="E247" i="12"/>
  <c r="F247" i="12"/>
  <c r="G247" i="12"/>
  <c r="H247" i="12"/>
  <c r="I247" i="12"/>
  <c r="J247" i="12"/>
  <c r="K247" i="12"/>
  <c r="L247" i="12"/>
  <c r="M247" i="12"/>
  <c r="N247" i="12"/>
  <c r="O247" i="12"/>
  <c r="P247" i="12"/>
  <c r="Q247" i="12"/>
  <c r="R247" i="12"/>
  <c r="S247" i="12"/>
  <c r="T247" i="12"/>
  <c r="U247" i="12"/>
  <c r="BQ247" i="12" s="1"/>
  <c r="V247" i="12"/>
  <c r="W247" i="12"/>
  <c r="X247" i="12"/>
  <c r="Y247" i="12"/>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E247" i="12"/>
  <c r="BI247" i="12"/>
  <c r="BM247" i="12"/>
  <c r="BU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BR249" i="12" s="1"/>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C250" i="12"/>
  <c r="D250" i="12"/>
  <c r="E250" i="12"/>
  <c r="F250" i="12"/>
  <c r="G250" i="12"/>
  <c r="H250" i="12"/>
  <c r="I250" i="12"/>
  <c r="J250" i="12"/>
  <c r="K250" i="12"/>
  <c r="L250" i="12"/>
  <c r="M250" i="12"/>
  <c r="N250" i="12"/>
  <c r="O250" i="12"/>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BC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BO252" i="12" s="1"/>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C253" i="12"/>
  <c r="D253" i="12"/>
  <c r="E253" i="12"/>
  <c r="F253" i="12"/>
  <c r="G253" i="12"/>
  <c r="H253" i="12"/>
  <c r="BD253" i="12" s="1"/>
  <c r="I253" i="12"/>
  <c r="J253" i="12"/>
  <c r="K253" i="12"/>
  <c r="L253" i="12"/>
  <c r="M253" i="12"/>
  <c r="N253" i="12"/>
  <c r="O253" i="12"/>
  <c r="P253" i="12"/>
  <c r="Q253" i="12"/>
  <c r="R253" i="12"/>
  <c r="S253" i="12"/>
  <c r="T253" i="12"/>
  <c r="BP253" i="12" s="1"/>
  <c r="U253" i="12"/>
  <c r="V253" i="12"/>
  <c r="W253" i="12"/>
  <c r="X253" i="12"/>
  <c r="BT253" i="12" s="1"/>
  <c r="Y253" i="12"/>
  <c r="Z253" i="12"/>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BH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BR257" i="12" s="1"/>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C258" i="12"/>
  <c r="D258" i="12"/>
  <c r="E258" i="12"/>
  <c r="F258" i="12"/>
  <c r="G258" i="12"/>
  <c r="H258" i="12"/>
  <c r="I258" i="12"/>
  <c r="J258" i="12"/>
  <c r="K258" i="12"/>
  <c r="L258" i="12"/>
  <c r="M258" i="12"/>
  <c r="N258" i="12"/>
  <c r="O258" i="12"/>
  <c r="P258" i="12"/>
  <c r="Q258" i="12"/>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BI258" i="12"/>
  <c r="C259" i="12"/>
  <c r="D259" i="12"/>
  <c r="E259" i="12"/>
  <c r="F259" i="12"/>
  <c r="G259" i="12"/>
  <c r="H259" i="12"/>
  <c r="I259" i="12"/>
  <c r="J259" i="12"/>
  <c r="BF259" i="12" s="1"/>
  <c r="K259" i="12"/>
  <c r="L259" i="12"/>
  <c r="M259" i="12"/>
  <c r="N259" i="12"/>
  <c r="O259" i="12"/>
  <c r="P259" i="12"/>
  <c r="Q259" i="12"/>
  <c r="R259" i="12"/>
  <c r="BN259" i="12" s="1"/>
  <c r="S259" i="12"/>
  <c r="T259" i="12"/>
  <c r="U259" i="12"/>
  <c r="V259" i="12"/>
  <c r="W259" i="12"/>
  <c r="X259" i="12"/>
  <c r="Y259" i="12"/>
  <c r="Z259" i="12"/>
  <c r="BV259" i="12" s="1"/>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B259" i="12"/>
  <c r="BR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BC262" i="12" s="1"/>
  <c r="H262" i="12"/>
  <c r="I262" i="12"/>
  <c r="J262" i="12"/>
  <c r="K262" i="12"/>
  <c r="L262" i="12"/>
  <c r="M262" i="12"/>
  <c r="N262" i="12"/>
  <c r="O262" i="12"/>
  <c r="P262" i="12"/>
  <c r="Q262" i="12"/>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BM262" i="12"/>
  <c r="C263" i="12"/>
  <c r="D263" i="12"/>
  <c r="E263" i="12"/>
  <c r="F263" i="12"/>
  <c r="G263" i="12"/>
  <c r="H263" i="12"/>
  <c r="I263" i="12"/>
  <c r="J263" i="12"/>
  <c r="K263" i="12"/>
  <c r="L263" i="12"/>
  <c r="M263" i="12"/>
  <c r="N263" i="12"/>
  <c r="O263" i="12"/>
  <c r="P263" i="12"/>
  <c r="Q263" i="12"/>
  <c r="R263" i="12"/>
  <c r="S263" i="12"/>
  <c r="T263" i="12"/>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F264" i="12"/>
  <c r="G264" i="12"/>
  <c r="H264" i="12"/>
  <c r="I264" i="12"/>
  <c r="BE264" i="12" s="1"/>
  <c r="J264" i="12"/>
  <c r="K264" i="12"/>
  <c r="L264" i="12"/>
  <c r="M264" i="12"/>
  <c r="N264" i="12"/>
  <c r="O264" i="12"/>
  <c r="P264" i="12"/>
  <c r="Q264" i="12"/>
  <c r="BM264" i="12" s="1"/>
  <c r="R264" i="12"/>
  <c r="S264" i="12"/>
  <c r="T264" i="12"/>
  <c r="U264" i="12"/>
  <c r="BQ264" i="12" s="1"/>
  <c r="V264" i="12"/>
  <c r="W264" i="12"/>
  <c r="X264" i="12"/>
  <c r="Y264" i="12"/>
  <c r="BU264" i="12" s="1"/>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BA264" i="12"/>
  <c r="BI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F266" i="12"/>
  <c r="G266" i="12"/>
  <c r="H266" i="12"/>
  <c r="I266" i="12"/>
  <c r="J266" i="12"/>
  <c r="K266" i="12"/>
  <c r="L266" i="12"/>
  <c r="M266" i="12"/>
  <c r="N266" i="12"/>
  <c r="O266" i="12"/>
  <c r="P266" i="12"/>
  <c r="Q266" i="12"/>
  <c r="R266" i="12"/>
  <c r="S266" i="12"/>
  <c r="T266" i="12"/>
  <c r="U266" i="12"/>
  <c r="V266" i="12"/>
  <c r="W266" i="12"/>
  <c r="X266" i="12"/>
  <c r="Y266" i="12"/>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BI266" i="12"/>
  <c r="C267" i="12"/>
  <c r="D267" i="12"/>
  <c r="E267" i="12"/>
  <c r="F267" i="12"/>
  <c r="G267" i="12"/>
  <c r="H267" i="12"/>
  <c r="I267" i="12"/>
  <c r="J267" i="12"/>
  <c r="BF267" i="12" s="1"/>
  <c r="K267" i="12"/>
  <c r="L267" i="12"/>
  <c r="M267" i="12"/>
  <c r="N267" i="12"/>
  <c r="O267" i="12"/>
  <c r="P267" i="12"/>
  <c r="Q267" i="12"/>
  <c r="R267" i="12"/>
  <c r="BN267" i="12" s="1"/>
  <c r="S267" i="12"/>
  <c r="T267" i="12"/>
  <c r="U267" i="12"/>
  <c r="V267" i="12"/>
  <c r="W267" i="12"/>
  <c r="X267" i="12"/>
  <c r="Y267" i="12"/>
  <c r="Z267" i="12"/>
  <c r="BV267" i="12" s="1"/>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B267" i="12"/>
  <c r="BR267" i="12"/>
  <c r="C268" i="12"/>
  <c r="D268" i="12"/>
  <c r="E268" i="12"/>
  <c r="F268" i="12"/>
  <c r="G268" i="12"/>
  <c r="H268" i="12"/>
  <c r="I268" i="12"/>
  <c r="J268" i="12"/>
  <c r="K268" i="12"/>
  <c r="L268" i="12"/>
  <c r="M268" i="12"/>
  <c r="N268" i="12"/>
  <c r="O268" i="12"/>
  <c r="P268" i="12"/>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BL268" i="12"/>
  <c r="C269" i="12"/>
  <c r="D269" i="12"/>
  <c r="E269" i="12"/>
  <c r="F269" i="12"/>
  <c r="G269" i="12"/>
  <c r="H269" i="12"/>
  <c r="I269" i="12"/>
  <c r="J269" i="12"/>
  <c r="K269" i="12"/>
  <c r="L269" i="12"/>
  <c r="M269" i="12"/>
  <c r="N269" i="12"/>
  <c r="O269" i="12"/>
  <c r="P269" i="12"/>
  <c r="Q269" i="12"/>
  <c r="R269" i="12"/>
  <c r="S269" i="12"/>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J275" i="12"/>
  <c r="K275" i="12"/>
  <c r="L275" i="12"/>
  <c r="M275" i="12"/>
  <c r="N275" i="12"/>
  <c r="O275" i="12"/>
  <c r="P275" i="12"/>
  <c r="Q275" i="12"/>
  <c r="BM275" i="12" s="1"/>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C276" i="12"/>
  <c r="D276" i="12"/>
  <c r="E276" i="12"/>
  <c r="F276" i="12"/>
  <c r="G276" i="12"/>
  <c r="H276" i="12"/>
  <c r="I276" i="12"/>
  <c r="J276" i="12"/>
  <c r="K276" i="12"/>
  <c r="L276" i="12"/>
  <c r="M276" i="12"/>
  <c r="N276" i="12"/>
  <c r="O276" i="12"/>
  <c r="P276" i="12"/>
  <c r="Q276" i="12"/>
  <c r="BM276" i="12" s="1"/>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N276" i="12"/>
  <c r="C277" i="12"/>
  <c r="D277" i="12"/>
  <c r="E277" i="12"/>
  <c r="F277" i="12"/>
  <c r="G277" i="12"/>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BC277" i="12"/>
  <c r="C278" i="12"/>
  <c r="D278" i="12"/>
  <c r="E278" i="12"/>
  <c r="F278" i="12"/>
  <c r="G278" i="12"/>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BC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BC282" i="12" s="1"/>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BC286" i="12" s="1"/>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BI288" i="12" s="1"/>
  <c r="N288" i="12"/>
  <c r="O288" i="12"/>
  <c r="P288" i="12"/>
  <c r="Q288" i="12"/>
  <c r="R288" i="12"/>
  <c r="S288" i="12"/>
  <c r="T288" i="12"/>
  <c r="U288" i="12"/>
  <c r="V288" i="12"/>
  <c r="W288" i="12"/>
  <c r="X288" i="12"/>
  <c r="Y288" i="12"/>
  <c r="BU288" i="12" s="1"/>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BC290" i="12"/>
  <c r="C291" i="12"/>
  <c r="D291" i="12"/>
  <c r="AZ291" i="12" s="1"/>
  <c r="E291" i="12"/>
  <c r="F291" i="12"/>
  <c r="G291" i="12"/>
  <c r="H291" i="12"/>
  <c r="I291" i="12"/>
  <c r="J291" i="12"/>
  <c r="K291" i="12"/>
  <c r="L291" i="12"/>
  <c r="M291" i="12"/>
  <c r="N291" i="12"/>
  <c r="O291" i="12"/>
  <c r="P291" i="12"/>
  <c r="Q291" i="12"/>
  <c r="R291" i="12"/>
  <c r="S291" i="12"/>
  <c r="T291" i="12"/>
  <c r="BP291" i="12" s="1"/>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BD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BC294" i="12" s="1"/>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C295" i="12"/>
  <c r="D295" i="12"/>
  <c r="E295" i="12"/>
  <c r="F295" i="12"/>
  <c r="G295" i="12"/>
  <c r="H295" i="12"/>
  <c r="I295" i="12"/>
  <c r="J295" i="12"/>
  <c r="K295" i="12"/>
  <c r="L295" i="12"/>
  <c r="M295" i="12"/>
  <c r="N295" i="12"/>
  <c r="O295" i="12"/>
  <c r="P295" i="12"/>
  <c r="Q295" i="12"/>
  <c r="R295" i="12"/>
  <c r="S295" i="12"/>
  <c r="T295" i="12"/>
  <c r="U295" i="12"/>
  <c r="V295" i="12"/>
  <c r="W295" i="12"/>
  <c r="X295" i="12"/>
  <c r="BT295" i="12" s="1"/>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C296" i="12"/>
  <c r="D296" i="12"/>
  <c r="E296" i="12"/>
  <c r="F296" i="12"/>
  <c r="G296" i="12"/>
  <c r="H296" i="12"/>
  <c r="I296" i="12"/>
  <c r="J296" i="12"/>
  <c r="K296" i="12"/>
  <c r="L296" i="12"/>
  <c r="M296" i="12"/>
  <c r="BI296" i="12" s="1"/>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C297" i="12"/>
  <c r="D297" i="12"/>
  <c r="E297" i="12"/>
  <c r="F297" i="12"/>
  <c r="G297" i="12"/>
  <c r="H297" i="12"/>
  <c r="I297" i="12"/>
  <c r="J297" i="12"/>
  <c r="K297" i="12"/>
  <c r="L297" i="12"/>
  <c r="M297" i="12"/>
  <c r="N297" i="12"/>
  <c r="O297" i="12"/>
  <c r="P297" i="12"/>
  <c r="Q297" i="12"/>
  <c r="R297" i="12"/>
  <c r="S297" i="12"/>
  <c r="T297" i="12"/>
  <c r="U297" i="12"/>
  <c r="V297" i="12"/>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H298" i="12"/>
  <c r="I298" i="12"/>
  <c r="J298" i="12"/>
  <c r="K298" i="12"/>
  <c r="L298" i="12"/>
  <c r="M298" i="12"/>
  <c r="N298" i="12"/>
  <c r="O298" i="12"/>
  <c r="P298" i="12"/>
  <c r="Q298" i="12"/>
  <c r="R298" i="12"/>
  <c r="S298" i="12"/>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C298" i="12"/>
  <c r="BG298" i="12"/>
  <c r="BO298" i="12"/>
  <c r="C299" i="12"/>
  <c r="D299" i="12"/>
  <c r="E299" i="12"/>
  <c r="F299" i="12"/>
  <c r="G299" i="12"/>
  <c r="H299" i="12"/>
  <c r="I299" i="12"/>
  <c r="J299" i="12"/>
  <c r="K299" i="12"/>
  <c r="L299" i="12"/>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BH299" i="12"/>
  <c r="C300" i="12"/>
  <c r="D300" i="12"/>
  <c r="E300" i="12"/>
  <c r="F300" i="12"/>
  <c r="G300" i="12"/>
  <c r="H300" i="12"/>
  <c r="I300" i="12"/>
  <c r="J300" i="12"/>
  <c r="K300" i="12"/>
  <c r="L300" i="12"/>
  <c r="M300" i="12"/>
  <c r="N300" i="12"/>
  <c r="O300" i="12"/>
  <c r="P300" i="12"/>
  <c r="Q300" i="12"/>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BV301" i="12" s="1"/>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C302" i="12"/>
  <c r="D302" i="12"/>
  <c r="E302" i="12"/>
  <c r="F302" i="12"/>
  <c r="G302" i="12"/>
  <c r="BC302" i="12" s="1"/>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C303" i="12"/>
  <c r="D303" i="12"/>
  <c r="E303" i="12"/>
  <c r="F303" i="12"/>
  <c r="G303" i="12"/>
  <c r="BC303" i="12" s="1"/>
  <c r="H303" i="12"/>
  <c r="BD303" i="12" s="1"/>
  <c r="I303" i="12"/>
  <c r="J303" i="12"/>
  <c r="K303" i="12"/>
  <c r="L303" i="12"/>
  <c r="M303" i="12"/>
  <c r="N303" i="12"/>
  <c r="O303" i="12"/>
  <c r="P303" i="12"/>
  <c r="Q303" i="12"/>
  <c r="R303" i="12"/>
  <c r="S303" i="12"/>
  <c r="T303" i="12"/>
  <c r="U303" i="12"/>
  <c r="V303" i="12"/>
  <c r="W303" i="12"/>
  <c r="X303" i="12"/>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P303" i="12"/>
  <c r="BT303" i="12"/>
  <c r="C304" i="12"/>
  <c r="D304" i="12"/>
  <c r="E304" i="12"/>
  <c r="F304" i="12"/>
  <c r="G304" i="12"/>
  <c r="H304" i="12"/>
  <c r="I304" i="12"/>
  <c r="J304" i="12"/>
  <c r="K304" i="12"/>
  <c r="L304" i="12"/>
  <c r="M304" i="12"/>
  <c r="N304" i="12"/>
  <c r="O304" i="12"/>
  <c r="P304" i="12"/>
  <c r="Q304" i="12"/>
  <c r="R304" i="12"/>
  <c r="BN304" i="12" s="1"/>
  <c r="S304" i="12"/>
  <c r="T304" i="12"/>
  <c r="U304" i="12"/>
  <c r="V304" i="12"/>
  <c r="W304" i="12"/>
  <c r="X304" i="12"/>
  <c r="Y304" i="12"/>
  <c r="Z304" i="12"/>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C305" i="12"/>
  <c r="D305" i="12"/>
  <c r="E305" i="12"/>
  <c r="F305" i="12"/>
  <c r="G305" i="12"/>
  <c r="BC305" i="12" s="1"/>
  <c r="H305" i="12"/>
  <c r="I305" i="12"/>
  <c r="J305" i="12"/>
  <c r="K305" i="12"/>
  <c r="BG305" i="12" s="1"/>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C306" i="12"/>
  <c r="D306" i="12"/>
  <c r="E306" i="12"/>
  <c r="F306" i="12"/>
  <c r="G306" i="12"/>
  <c r="H306" i="12"/>
  <c r="I306" i="12"/>
  <c r="J306" i="12"/>
  <c r="K306" i="12"/>
  <c r="L306" i="12"/>
  <c r="M306" i="12"/>
  <c r="N306" i="12"/>
  <c r="O306" i="12"/>
  <c r="P306" i="12"/>
  <c r="Q306" i="12"/>
  <c r="R306" i="12"/>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BC307" i="12" s="1"/>
  <c r="H307" i="12"/>
  <c r="BD307" i="12" s="1"/>
  <c r="I307" i="12"/>
  <c r="J307" i="12"/>
  <c r="K307" i="12"/>
  <c r="L307" i="12"/>
  <c r="M307" i="12"/>
  <c r="N307" i="12"/>
  <c r="O307" i="12"/>
  <c r="BK307" i="12" s="1"/>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BI307" i="12"/>
  <c r="C308" i="12"/>
  <c r="D308" i="12"/>
  <c r="E308" i="12"/>
  <c r="F308" i="12"/>
  <c r="G308" i="12"/>
  <c r="H308" i="12"/>
  <c r="I308" i="12"/>
  <c r="J308" i="12"/>
  <c r="K308" i="12"/>
  <c r="L308" i="12"/>
  <c r="M308" i="12"/>
  <c r="N308" i="12"/>
  <c r="O308" i="12"/>
  <c r="P308" i="12"/>
  <c r="Q308" i="12"/>
  <c r="R308" i="12"/>
  <c r="S308" i="12"/>
  <c r="T308" i="12"/>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F308" i="12"/>
  <c r="BJ308" i="12"/>
  <c r="C309" i="12"/>
  <c r="D309" i="12"/>
  <c r="E309" i="12"/>
  <c r="F309" i="12"/>
  <c r="G309" i="12"/>
  <c r="BC309" i="12" s="1"/>
  <c r="H309" i="12"/>
  <c r="I309" i="12"/>
  <c r="J309" i="12"/>
  <c r="K309" i="12"/>
  <c r="L309" i="12"/>
  <c r="M309" i="12"/>
  <c r="N309" i="12"/>
  <c r="O309" i="12"/>
  <c r="P309" i="12"/>
  <c r="Q309" i="12"/>
  <c r="R309" i="12"/>
  <c r="S309" i="12"/>
  <c r="T309" i="12"/>
  <c r="U309" i="12"/>
  <c r="V309" i="12"/>
  <c r="W309" i="12"/>
  <c r="X309" i="12"/>
  <c r="Y309" i="12"/>
  <c r="BU309" i="12" s="1"/>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BI309" i="12"/>
  <c r="C310" i="12"/>
  <c r="D310" i="12"/>
  <c r="E310" i="12"/>
  <c r="F310" i="12"/>
  <c r="G310" i="12"/>
  <c r="H310" i="12"/>
  <c r="BD310" i="12" s="1"/>
  <c r="I310" i="12"/>
  <c r="J310" i="12"/>
  <c r="K310" i="12"/>
  <c r="L310" i="12"/>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BH310" i="12"/>
  <c r="C311" i="12"/>
  <c r="D311" i="12"/>
  <c r="E311" i="12"/>
  <c r="F311" i="12"/>
  <c r="G311" i="12"/>
  <c r="H311" i="12"/>
  <c r="I311" i="12"/>
  <c r="J311" i="12"/>
  <c r="K311" i="12"/>
  <c r="L311" i="12"/>
  <c r="M311" i="12"/>
  <c r="N311" i="12"/>
  <c r="O311" i="12"/>
  <c r="P311" i="12"/>
  <c r="Q311" i="12"/>
  <c r="R311" i="12"/>
  <c r="S311" i="12"/>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BE312" i="12" s="1"/>
  <c r="J312" i="12"/>
  <c r="K312" i="12"/>
  <c r="L312" i="12"/>
  <c r="BH312" i="12" s="1"/>
  <c r="M312" i="12"/>
  <c r="N312" i="12"/>
  <c r="O312" i="12"/>
  <c r="P312" i="12"/>
  <c r="BL312" i="12" s="1"/>
  <c r="Q312" i="12"/>
  <c r="R312" i="12"/>
  <c r="S312" i="12"/>
  <c r="T312" i="12"/>
  <c r="BP312" i="12" s="1"/>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H314" i="12"/>
  <c r="I314" i="12"/>
  <c r="J314" i="12"/>
  <c r="K314" i="12"/>
  <c r="BG314" i="12" s="1"/>
  <c r="L314" i="12"/>
  <c r="M314" i="12"/>
  <c r="N314" i="12"/>
  <c r="O314" i="12"/>
  <c r="P314" i="12"/>
  <c r="Q314" i="12"/>
  <c r="R314" i="12"/>
  <c r="S314" i="12"/>
  <c r="T314" i="12"/>
  <c r="U314" i="12"/>
  <c r="V314" i="12"/>
  <c r="W314" i="12"/>
  <c r="BS314" i="12" s="1"/>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BC314" i="12"/>
  <c r="BK314" i="12"/>
  <c r="C315" i="12"/>
  <c r="D315" i="12"/>
  <c r="E315" i="12"/>
  <c r="F315" i="12"/>
  <c r="G315" i="12"/>
  <c r="BC315" i="12" s="1"/>
  <c r="H315" i="12"/>
  <c r="I315" i="12"/>
  <c r="J315" i="12"/>
  <c r="K315" i="12"/>
  <c r="L315" i="12"/>
  <c r="M315" i="12"/>
  <c r="N315" i="12"/>
  <c r="O315" i="12"/>
  <c r="P315" i="12"/>
  <c r="Q315" i="12"/>
  <c r="R315" i="12"/>
  <c r="S315" i="12"/>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BD315" i="12"/>
  <c r="C316" i="12"/>
  <c r="D316" i="12"/>
  <c r="AZ316" i="12" s="1"/>
  <c r="E316" i="12"/>
  <c r="F316" i="12"/>
  <c r="G316" i="12"/>
  <c r="H316" i="12"/>
  <c r="I316" i="12"/>
  <c r="J316" i="12"/>
  <c r="K316" i="12"/>
  <c r="L316" i="12"/>
  <c r="M316" i="12"/>
  <c r="N316" i="12"/>
  <c r="O316" i="12"/>
  <c r="P316" i="12"/>
  <c r="Q316" i="12"/>
  <c r="R316" i="12"/>
  <c r="S316" i="12"/>
  <c r="T316" i="12"/>
  <c r="BP316" i="12" s="1"/>
  <c r="U316" i="12"/>
  <c r="V316" i="12"/>
  <c r="W316" i="12"/>
  <c r="X316" i="12"/>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BD316" i="12"/>
  <c r="BE316" i="12"/>
  <c r="BL316" i="12"/>
  <c r="C317" i="12"/>
  <c r="D317" i="12"/>
  <c r="E317" i="12"/>
  <c r="F317" i="12"/>
  <c r="G317" i="12"/>
  <c r="H317" i="12"/>
  <c r="I317" i="12"/>
  <c r="J317" i="12"/>
  <c r="K317" i="12"/>
  <c r="L317" i="12"/>
  <c r="M317" i="12"/>
  <c r="N317" i="12"/>
  <c r="BJ317" i="12" s="1"/>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C318" i="12"/>
  <c r="D318" i="12"/>
  <c r="E318" i="12"/>
  <c r="F318" i="12"/>
  <c r="G318" i="12"/>
  <c r="H318" i="12"/>
  <c r="I318" i="12"/>
  <c r="J318" i="12"/>
  <c r="K318" i="12"/>
  <c r="L318" i="12"/>
  <c r="M318" i="12"/>
  <c r="N318" i="12"/>
  <c r="O318" i="12"/>
  <c r="P318" i="12"/>
  <c r="Q318" i="12"/>
  <c r="R318" i="12"/>
  <c r="S318" i="12"/>
  <c r="T318" i="12"/>
  <c r="U318" i="12"/>
  <c r="V318" i="12"/>
  <c r="W318" i="12"/>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BD318" i="12"/>
  <c r="C319" i="12"/>
  <c r="D319" i="12"/>
  <c r="E319" i="12"/>
  <c r="F319" i="12"/>
  <c r="G319" i="12"/>
  <c r="H319" i="12"/>
  <c r="I319" i="12"/>
  <c r="BE319" i="12" s="1"/>
  <c r="J319" i="12"/>
  <c r="K319" i="12"/>
  <c r="L319" i="12"/>
  <c r="M319" i="12"/>
  <c r="N319" i="12"/>
  <c r="O319" i="12"/>
  <c r="P319" i="12"/>
  <c r="Q319" i="12"/>
  <c r="R319" i="12"/>
  <c r="S319" i="12"/>
  <c r="T319" i="12"/>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AZ319" i="12"/>
  <c r="C320" i="12"/>
  <c r="D320" i="12"/>
  <c r="E320" i="12"/>
  <c r="F320" i="12"/>
  <c r="G320" i="12"/>
  <c r="H320" i="12"/>
  <c r="I320" i="12"/>
  <c r="J320" i="12"/>
  <c r="BF320" i="12" s="1"/>
  <c r="K320" i="12"/>
  <c r="L320" i="12"/>
  <c r="M320" i="12"/>
  <c r="N320" i="12"/>
  <c r="O320" i="12"/>
  <c r="P320" i="12"/>
  <c r="Q320" i="12"/>
  <c r="BM320" i="12" s="1"/>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C321" i="12"/>
  <c r="D321" i="12"/>
  <c r="E321" i="12"/>
  <c r="F321" i="12"/>
  <c r="G321" i="12"/>
  <c r="H321" i="12"/>
  <c r="I321" i="12"/>
  <c r="J321" i="12"/>
  <c r="K321" i="12"/>
  <c r="L321" i="12"/>
  <c r="M321" i="12"/>
  <c r="N321" i="12"/>
  <c r="O321" i="12"/>
  <c r="P321" i="12"/>
  <c r="Q321" i="12"/>
  <c r="R321" i="12"/>
  <c r="S321" i="12"/>
  <c r="T321" i="12"/>
  <c r="U321" i="12"/>
  <c r="V321" i="12"/>
  <c r="W321" i="12"/>
  <c r="X321" i="12"/>
  <c r="Y321" i="12"/>
  <c r="Z321" i="12"/>
  <c r="BV321" i="12" s="1"/>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C322" i="12"/>
  <c r="D322" i="12"/>
  <c r="AZ322" i="12" s="1"/>
  <c r="E322" i="12"/>
  <c r="F322" i="12"/>
  <c r="G322" i="12"/>
  <c r="H322" i="12"/>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BH322" i="12" s="1"/>
  <c r="AK322" i="12"/>
  <c r="AL322" i="12"/>
  <c r="AM322" i="12"/>
  <c r="AN322" i="12"/>
  <c r="BL322" i="12" s="1"/>
  <c r="AO322" i="12"/>
  <c r="AP322" i="12"/>
  <c r="AQ322" i="12"/>
  <c r="AR322" i="12"/>
  <c r="BP322" i="12" s="1"/>
  <c r="AS322" i="12"/>
  <c r="AT322" i="12"/>
  <c r="AU322" i="12"/>
  <c r="AV322" i="12"/>
  <c r="BT322" i="12" s="1"/>
  <c r="AW322" i="12"/>
  <c r="AX322" i="12"/>
  <c r="BD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F324" i="12"/>
  <c r="G324" i="12"/>
  <c r="H324" i="12"/>
  <c r="I324" i="12"/>
  <c r="BE324" i="12" s="1"/>
  <c r="J324" i="12"/>
  <c r="K324" i="12"/>
  <c r="L324" i="12"/>
  <c r="M324" i="12"/>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BA324" i="12"/>
  <c r="BI324" i="12"/>
  <c r="C325" i="12"/>
  <c r="D325" i="12"/>
  <c r="E325" i="12"/>
  <c r="F325" i="12"/>
  <c r="G325" i="12"/>
  <c r="H325" i="12"/>
  <c r="I325" i="12"/>
  <c r="J325" i="12"/>
  <c r="K325" i="12"/>
  <c r="L325" i="12"/>
  <c r="M325" i="12"/>
  <c r="N325" i="12"/>
  <c r="O325" i="12"/>
  <c r="P325" i="12"/>
  <c r="Q325" i="12"/>
  <c r="R325" i="12"/>
  <c r="S325" i="12"/>
  <c r="T325" i="12"/>
  <c r="U325" i="12"/>
  <c r="V325" i="12"/>
  <c r="BR325" i="12" s="1"/>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C326" i="12"/>
  <c r="D326" i="12"/>
  <c r="E326" i="12"/>
  <c r="F326" i="12"/>
  <c r="G326" i="12"/>
  <c r="BC326" i="12" s="1"/>
  <c r="H326" i="12"/>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D326" i="12"/>
  <c r="BO326" i="12"/>
  <c r="C327" i="12"/>
  <c r="D327" i="12"/>
  <c r="E327" i="12"/>
  <c r="F327" i="12"/>
  <c r="G327" i="12"/>
  <c r="H327" i="12"/>
  <c r="I327" i="12"/>
  <c r="J327" i="12"/>
  <c r="K327" i="12"/>
  <c r="L327" i="12"/>
  <c r="M327" i="12"/>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D327" i="12"/>
  <c r="BI327" i="12"/>
  <c r="BT327" i="12"/>
  <c r="C328" i="12"/>
  <c r="D328" i="12"/>
  <c r="E328" i="12"/>
  <c r="F328" i="12"/>
  <c r="G328" i="12"/>
  <c r="H328" i="12"/>
  <c r="I328" i="12"/>
  <c r="J328" i="12"/>
  <c r="K328" i="12"/>
  <c r="L328" i="12"/>
  <c r="M328" i="12"/>
  <c r="N328" i="12"/>
  <c r="O328" i="12"/>
  <c r="P328" i="12"/>
  <c r="Q328" i="12"/>
  <c r="BM328" i="12" s="1"/>
  <c r="R328" i="12"/>
  <c r="S328" i="12"/>
  <c r="T328" i="12"/>
  <c r="U328" i="12"/>
  <c r="V328" i="12"/>
  <c r="W328" i="12"/>
  <c r="X328" i="12"/>
  <c r="Y328" i="12"/>
  <c r="BU328" i="12" s="1"/>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C329" i="12"/>
  <c r="D329" i="12"/>
  <c r="E329" i="12"/>
  <c r="F329" i="12"/>
  <c r="G329" i="12"/>
  <c r="BC329" i="12" s="1"/>
  <c r="H329" i="12"/>
  <c r="I329" i="12"/>
  <c r="J329" i="12"/>
  <c r="K329" i="12"/>
  <c r="L329" i="12"/>
  <c r="M329" i="12"/>
  <c r="N329" i="12"/>
  <c r="O329" i="12"/>
  <c r="P329" i="12"/>
  <c r="Q329" i="12"/>
  <c r="R329" i="12"/>
  <c r="S329" i="12"/>
  <c r="T329" i="12"/>
  <c r="U329" i="12"/>
  <c r="V329" i="12"/>
  <c r="W329" i="12"/>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G329" i="12"/>
  <c r="BK329" i="12"/>
  <c r="BO329" i="12"/>
  <c r="BS329" i="12"/>
  <c r="C330" i="12"/>
  <c r="D330" i="12"/>
  <c r="E330" i="12"/>
  <c r="F330" i="12"/>
  <c r="G330" i="12"/>
  <c r="H330" i="12"/>
  <c r="BD330" i="12" s="1"/>
  <c r="I330" i="12"/>
  <c r="J330" i="12"/>
  <c r="K330" i="12"/>
  <c r="L330" i="12"/>
  <c r="M330" i="12"/>
  <c r="N330" i="12"/>
  <c r="O330" i="12"/>
  <c r="P330" i="12"/>
  <c r="Q330" i="12"/>
  <c r="R330" i="12"/>
  <c r="S330" i="12"/>
  <c r="T330" i="12"/>
  <c r="U330" i="12"/>
  <c r="V330" i="12"/>
  <c r="W330" i="12"/>
  <c r="X330" i="12"/>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H330" i="12"/>
  <c r="C331" i="12"/>
  <c r="D331" i="12"/>
  <c r="E331" i="12"/>
  <c r="F331" i="12"/>
  <c r="G331" i="12"/>
  <c r="H331" i="12"/>
  <c r="I331" i="12"/>
  <c r="J331" i="12"/>
  <c r="K331" i="12"/>
  <c r="L331" i="12"/>
  <c r="M331" i="12"/>
  <c r="N331" i="12"/>
  <c r="O331" i="12"/>
  <c r="P331" i="12"/>
  <c r="Q331" i="12"/>
  <c r="BM331" i="12" s="1"/>
  <c r="R331" i="12"/>
  <c r="S331" i="12"/>
  <c r="T331" i="12"/>
  <c r="U331" i="12"/>
  <c r="BQ331" i="12" s="1"/>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C332" i="12"/>
  <c r="D332" i="12"/>
  <c r="E332" i="12"/>
  <c r="F332" i="12"/>
  <c r="G332" i="12"/>
  <c r="H332" i="12"/>
  <c r="I332" i="12"/>
  <c r="J332" i="12"/>
  <c r="K332" i="12"/>
  <c r="L332" i="12"/>
  <c r="M332" i="12"/>
  <c r="N332" i="12"/>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G333" i="12"/>
  <c r="H333" i="12"/>
  <c r="I333" i="12"/>
  <c r="J333" i="12"/>
  <c r="K333" i="12"/>
  <c r="L333" i="12"/>
  <c r="M333" i="12"/>
  <c r="N333" i="12"/>
  <c r="O333" i="12"/>
  <c r="P333" i="12"/>
  <c r="Q333" i="12"/>
  <c r="R333" i="12"/>
  <c r="S333" i="12"/>
  <c r="T333" i="12"/>
  <c r="U333" i="12"/>
  <c r="V333" i="12"/>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BK333" i="12"/>
  <c r="C334" i="12"/>
  <c r="D334" i="12"/>
  <c r="E334" i="12"/>
  <c r="F334" i="12"/>
  <c r="G334" i="12"/>
  <c r="H334" i="12"/>
  <c r="I334" i="12"/>
  <c r="J334" i="12"/>
  <c r="K334" i="12"/>
  <c r="L334" i="12"/>
  <c r="M334" i="12"/>
  <c r="N334" i="12"/>
  <c r="O334" i="12"/>
  <c r="P334" i="12"/>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BD334" i="12"/>
  <c r="BL334" i="12"/>
  <c r="C335" i="12"/>
  <c r="D335" i="12"/>
  <c r="E335" i="12"/>
  <c r="F335" i="12"/>
  <c r="G335" i="12"/>
  <c r="H335" i="12"/>
  <c r="BD335" i="12" s="1"/>
  <c r="I335" i="12"/>
  <c r="BE335" i="12" s="1"/>
  <c r="J335" i="12"/>
  <c r="K335" i="12"/>
  <c r="L335" i="12"/>
  <c r="M335" i="12"/>
  <c r="N335" i="12"/>
  <c r="O335" i="12"/>
  <c r="P335" i="12"/>
  <c r="Q335" i="12"/>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I335" i="12"/>
  <c r="BM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H337" i="12"/>
  <c r="I337" i="12"/>
  <c r="J337" i="12"/>
  <c r="K337" i="12"/>
  <c r="L337" i="12"/>
  <c r="M337" i="12"/>
  <c r="N337" i="12"/>
  <c r="O337" i="12"/>
  <c r="P337" i="12"/>
  <c r="Q337" i="12"/>
  <c r="R337" i="12"/>
  <c r="S337" i="12"/>
  <c r="T337" i="12"/>
  <c r="U337" i="12"/>
  <c r="V337" i="12"/>
  <c r="W337" i="12"/>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BC337" i="12"/>
  <c r="BS337" i="12"/>
  <c r="C338" i="12"/>
  <c r="D338" i="12"/>
  <c r="E338" i="12"/>
  <c r="F338" i="12"/>
  <c r="G338" i="12"/>
  <c r="H338" i="12"/>
  <c r="BD338" i="12" s="1"/>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H338" i="12"/>
  <c r="C339" i="12"/>
  <c r="D339" i="12"/>
  <c r="E339" i="12"/>
  <c r="F339" i="12"/>
  <c r="G339" i="12"/>
  <c r="H339" i="12"/>
  <c r="I339" i="12"/>
  <c r="J339" i="12"/>
  <c r="K339" i="12"/>
  <c r="L339" i="12"/>
  <c r="M339" i="12"/>
  <c r="N339" i="12"/>
  <c r="O339" i="12"/>
  <c r="P339" i="12"/>
  <c r="Q339" i="12"/>
  <c r="BM339" i="12" s="1"/>
  <c r="R339" i="12"/>
  <c r="S339" i="12"/>
  <c r="T339" i="12"/>
  <c r="U339" i="12"/>
  <c r="BQ339" i="12" s="1"/>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C340" i="12"/>
  <c r="D340" i="12"/>
  <c r="E340" i="12"/>
  <c r="F340" i="12"/>
  <c r="G340" i="12"/>
  <c r="H340" i="12"/>
  <c r="I340" i="12"/>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G341" i="12"/>
  <c r="H341" i="12"/>
  <c r="I341" i="12"/>
  <c r="J341" i="12"/>
  <c r="K341" i="12"/>
  <c r="L341" i="12"/>
  <c r="M341" i="12"/>
  <c r="N341" i="12"/>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H342" i="12"/>
  <c r="BD342" i="12" s="1"/>
  <c r="I342" i="12"/>
  <c r="J342" i="12"/>
  <c r="K342" i="12"/>
  <c r="L342" i="12"/>
  <c r="M342" i="12"/>
  <c r="N342" i="12"/>
  <c r="O342" i="12"/>
  <c r="P342" i="12"/>
  <c r="Q342" i="12"/>
  <c r="R342" i="12"/>
  <c r="S342" i="12"/>
  <c r="BO342" i="12" s="1"/>
  <c r="T342" i="12"/>
  <c r="U342" i="12"/>
  <c r="V342" i="12"/>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BC342" i="12"/>
  <c r="C343" i="12"/>
  <c r="D343" i="12"/>
  <c r="E343" i="12"/>
  <c r="F343" i="12"/>
  <c r="G343" i="12"/>
  <c r="BC343" i="12" s="1"/>
  <c r="H343" i="12"/>
  <c r="I343" i="12"/>
  <c r="BE343" i="12" s="1"/>
  <c r="J343" i="12"/>
  <c r="K343" i="12"/>
  <c r="L343" i="12"/>
  <c r="M343" i="12"/>
  <c r="N343" i="12"/>
  <c r="O343" i="12"/>
  <c r="BK343" i="12" s="1"/>
  <c r="P343" i="12"/>
  <c r="Q343" i="12"/>
  <c r="R343" i="12"/>
  <c r="S343" i="12"/>
  <c r="T343" i="12"/>
  <c r="U343" i="12"/>
  <c r="V343" i="12"/>
  <c r="W343" i="12"/>
  <c r="BS343" i="12" s="1"/>
  <c r="X343" i="12"/>
  <c r="Y343" i="12"/>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BF345" i="12" s="1"/>
  <c r="K345" i="12"/>
  <c r="L345" i="12"/>
  <c r="M345" i="12"/>
  <c r="N345" i="12"/>
  <c r="O345" i="12"/>
  <c r="P345" i="12"/>
  <c r="Q345" i="12"/>
  <c r="R345" i="12"/>
  <c r="BN345" i="12" s="1"/>
  <c r="S345" i="12"/>
  <c r="T345" i="12"/>
  <c r="U345" i="12"/>
  <c r="V345" i="12"/>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BR345" i="12"/>
  <c r="C346" i="12"/>
  <c r="D346" i="12"/>
  <c r="E346" i="12"/>
  <c r="F346" i="12"/>
  <c r="G346" i="12"/>
  <c r="BC346" i="12" s="1"/>
  <c r="H346" i="12"/>
  <c r="I346" i="12"/>
  <c r="J346" i="12"/>
  <c r="K346" i="12"/>
  <c r="L346" i="12"/>
  <c r="M346" i="12"/>
  <c r="N346" i="12"/>
  <c r="O346" i="12"/>
  <c r="P346" i="12"/>
  <c r="Q346" i="12"/>
  <c r="R346" i="12"/>
  <c r="S346" i="12"/>
  <c r="T346" i="12"/>
  <c r="U346" i="12"/>
  <c r="V346" i="12"/>
  <c r="W346" i="12"/>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C347" i="12"/>
  <c r="D347" i="12"/>
  <c r="E347" i="12"/>
  <c r="F347" i="12"/>
  <c r="G347" i="12"/>
  <c r="H347" i="12"/>
  <c r="BD347" i="12" s="1"/>
  <c r="I347" i="12"/>
  <c r="J347" i="12"/>
  <c r="K347" i="12"/>
  <c r="L347" i="12"/>
  <c r="M347" i="12"/>
  <c r="N347" i="12"/>
  <c r="O347" i="12"/>
  <c r="P347" i="12"/>
  <c r="Q347" i="12"/>
  <c r="R347" i="12"/>
  <c r="S347" i="12"/>
  <c r="T347" i="12"/>
  <c r="U347" i="12"/>
  <c r="V347" i="12"/>
  <c r="W347" i="12"/>
  <c r="X347" i="12"/>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BT347" i="12"/>
  <c r="C348" i="12"/>
  <c r="D348" i="12"/>
  <c r="E348" i="12"/>
  <c r="F348" i="12"/>
  <c r="G348" i="12"/>
  <c r="H348" i="12"/>
  <c r="I348" i="12"/>
  <c r="J348" i="12"/>
  <c r="K348" i="12"/>
  <c r="L348" i="12"/>
  <c r="M348" i="12"/>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BC350" i="12"/>
  <c r="C351" i="12"/>
  <c r="D351" i="12"/>
  <c r="E351" i="12"/>
  <c r="F351" i="12"/>
  <c r="G351" i="12"/>
  <c r="H351" i="12"/>
  <c r="BD351" i="12" s="1"/>
  <c r="I351" i="12"/>
  <c r="J351" i="12"/>
  <c r="K351" i="12"/>
  <c r="L351" i="12"/>
  <c r="M351" i="12"/>
  <c r="N351" i="12"/>
  <c r="O351" i="12"/>
  <c r="P351" i="12"/>
  <c r="Q351" i="12"/>
  <c r="R351" i="12"/>
  <c r="S351" i="12"/>
  <c r="T351" i="12"/>
  <c r="U351" i="12"/>
  <c r="V351" i="12"/>
  <c r="W351" i="12"/>
  <c r="X351" i="12"/>
  <c r="BT351" i="12" s="1"/>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C371" i="12"/>
  <c r="D371" i="12"/>
  <c r="E371" i="12"/>
  <c r="F371" i="12"/>
  <c r="G371" i="12"/>
  <c r="H371" i="12"/>
  <c r="I371" i="12"/>
  <c r="J371" i="12"/>
  <c r="K371" i="12"/>
  <c r="L371" i="12"/>
  <c r="M371" i="12"/>
  <c r="N371" i="12"/>
  <c r="O371" i="12"/>
  <c r="P371" i="12"/>
  <c r="Q371" i="12"/>
  <c r="R371" i="12"/>
  <c r="S371" i="12"/>
  <c r="T371" i="12"/>
  <c r="U371" i="12"/>
  <c r="V371" i="12"/>
  <c r="W371" i="12"/>
  <c r="X371" i="12"/>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BD371" i="12"/>
  <c r="BT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BK374" i="12"/>
  <c r="C375" i="12"/>
  <c r="D375" i="12"/>
  <c r="E375" i="12"/>
  <c r="F375" i="12"/>
  <c r="G375" i="12"/>
  <c r="H375" i="12"/>
  <c r="I375" i="12"/>
  <c r="J375" i="12"/>
  <c r="K375" i="12"/>
  <c r="L375" i="12"/>
  <c r="M375" i="12"/>
  <c r="N375" i="12"/>
  <c r="O375" i="12"/>
  <c r="P375" i="12"/>
  <c r="Q375" i="12"/>
  <c r="R375" i="12"/>
  <c r="S375" i="12"/>
  <c r="T375" i="12"/>
  <c r="U375" i="12"/>
  <c r="V375" i="12"/>
  <c r="W375" i="12"/>
  <c r="X375" i="12"/>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C379" i="12"/>
  <c r="D379" i="12"/>
  <c r="E379" i="12"/>
  <c r="F379" i="12"/>
  <c r="G379" i="12"/>
  <c r="H379" i="12"/>
  <c r="I379" i="12"/>
  <c r="J379" i="12"/>
  <c r="K379" i="12"/>
  <c r="L379" i="12"/>
  <c r="M379" i="12"/>
  <c r="N379" i="12"/>
  <c r="O379" i="12"/>
  <c r="P379" i="12"/>
  <c r="Q379" i="12"/>
  <c r="R379" i="12"/>
  <c r="S379" i="12"/>
  <c r="T379" i="12"/>
  <c r="U379" i="12"/>
  <c r="V379" i="12"/>
  <c r="W379" i="12"/>
  <c r="X379" i="12"/>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BC382" i="12" s="1"/>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C383" i="12"/>
  <c r="D383" i="12"/>
  <c r="E383" i="12"/>
  <c r="F383" i="12"/>
  <c r="G383" i="12"/>
  <c r="H383" i="12"/>
  <c r="I383" i="12"/>
  <c r="J383" i="12"/>
  <c r="K383" i="12"/>
  <c r="L383" i="12"/>
  <c r="M383" i="12"/>
  <c r="N383" i="12"/>
  <c r="O383" i="12"/>
  <c r="P383" i="12"/>
  <c r="BL383" i="12" s="1"/>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BC386" i="12" s="1"/>
  <c r="H386" i="12"/>
  <c r="I386" i="12"/>
  <c r="J386" i="12"/>
  <c r="K386" i="12"/>
  <c r="L386" i="12"/>
  <c r="M386" i="12"/>
  <c r="N386" i="12"/>
  <c r="O386" i="12"/>
  <c r="P386" i="12"/>
  <c r="Q386" i="12"/>
  <c r="R386" i="12"/>
  <c r="S386" i="12"/>
  <c r="T386" i="12"/>
  <c r="U386" i="12"/>
  <c r="V386" i="12"/>
  <c r="W386" i="12"/>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C387" i="12"/>
  <c r="D387" i="12"/>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AZ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BV389" i="12" s="1"/>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C390" i="12"/>
  <c r="D390" i="12"/>
  <c r="E390" i="12"/>
  <c r="F390" i="12"/>
  <c r="G390" i="12"/>
  <c r="BC390" i="12" s="1"/>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C391" i="12"/>
  <c r="D391" i="12"/>
  <c r="E391" i="12"/>
  <c r="F391" i="12"/>
  <c r="G391" i="12"/>
  <c r="H391" i="12"/>
  <c r="I391" i="12"/>
  <c r="J391" i="12"/>
  <c r="K391" i="12"/>
  <c r="L391" i="12"/>
  <c r="M391" i="12"/>
  <c r="N391" i="12"/>
  <c r="O391" i="12"/>
  <c r="P391" i="12"/>
  <c r="Q391" i="12"/>
  <c r="R391" i="12"/>
  <c r="S391" i="12"/>
  <c r="T391" i="12"/>
  <c r="U391" i="12"/>
  <c r="V391" i="12"/>
  <c r="W391" i="12"/>
  <c r="X391" i="12"/>
  <c r="BT391" i="12" s="1"/>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BQ392" i="12" s="1"/>
  <c r="AT392" i="12"/>
  <c r="BR392" i="12" s="1"/>
  <c r="AU392" i="12"/>
  <c r="AV392" i="12"/>
  <c r="AW392" i="12"/>
  <c r="AX392" i="12"/>
  <c r="BV392" i="12" s="1"/>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BG394" i="12"/>
  <c r="C395" i="12"/>
  <c r="D395" i="12"/>
  <c r="E395" i="12"/>
  <c r="F395" i="12"/>
  <c r="G395" i="12"/>
  <c r="H395" i="12"/>
  <c r="I395" i="12"/>
  <c r="J395" i="12"/>
  <c r="K395" i="12"/>
  <c r="L395" i="12"/>
  <c r="M395" i="12"/>
  <c r="N395" i="12"/>
  <c r="O395" i="12"/>
  <c r="P395" i="12"/>
  <c r="Q395" i="12"/>
  <c r="R395" i="12"/>
  <c r="S395" i="12"/>
  <c r="T395" i="12"/>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V396" i="12"/>
  <c r="W396" i="12"/>
  <c r="X396" i="12"/>
  <c r="Y396" i="12"/>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G400" i="12"/>
  <c r="H400" i="12"/>
  <c r="I400" i="12"/>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BB400" i="12"/>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s="1"/>
  <c r="C402" i="12"/>
  <c r="D402" i="12"/>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AZ403" i="12" s="1"/>
  <c r="E403" i="12"/>
  <c r="F403" i="12"/>
  <c r="G403" i="12"/>
  <c r="H403" i="12"/>
  <c r="BD403" i="12" s="1"/>
  <c r="I403" i="12"/>
  <c r="J403" i="12"/>
  <c r="K403" i="12"/>
  <c r="L403" i="12"/>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BH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Q405" i="12"/>
  <c r="C406" i="12"/>
  <c r="D406" i="12"/>
  <c r="E406" i="12"/>
  <c r="F406" i="12"/>
  <c r="G406" i="12"/>
  <c r="H406" i="12"/>
  <c r="I406" i="12"/>
  <c r="J406" i="12"/>
  <c r="K406" i="12"/>
  <c r="L406" i="12"/>
  <c r="M406" i="12"/>
  <c r="N406" i="12"/>
  <c r="O406" i="12"/>
  <c r="P406" i="12"/>
  <c r="Q406" i="12"/>
  <c r="R406" i="12"/>
  <c r="S406" i="12"/>
  <c r="T406" i="12"/>
  <c r="BP406" i="12" s="1"/>
  <c r="U406" i="12"/>
  <c r="V406" i="12"/>
  <c r="W406" i="12"/>
  <c r="X406" i="12"/>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C407" i="12"/>
  <c r="D407" i="12"/>
  <c r="E407" i="12"/>
  <c r="F407" i="12"/>
  <c r="G407" i="12"/>
  <c r="H407" i="12"/>
  <c r="I407" i="12"/>
  <c r="J407" i="12"/>
  <c r="K407" i="12"/>
  <c r="L407" i="12"/>
  <c r="M407" i="12"/>
  <c r="N407" i="12"/>
  <c r="O407" i="12"/>
  <c r="P407" i="12"/>
  <c r="Q407" i="12"/>
  <c r="R407" i="12"/>
  <c r="S407" i="12"/>
  <c r="T407" i="12"/>
  <c r="U407" i="12"/>
  <c r="V407" i="12"/>
  <c r="W407" i="12"/>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BJ407" i="12"/>
  <c r="C408" i="12"/>
  <c r="D408" i="12"/>
  <c r="E408" i="12"/>
  <c r="F408" i="12"/>
  <c r="G408" i="12"/>
  <c r="H408" i="12"/>
  <c r="I408" i="12"/>
  <c r="J408" i="12"/>
  <c r="K408" i="12"/>
  <c r="L408" i="12"/>
  <c r="M408" i="12"/>
  <c r="N408" i="12"/>
  <c r="O408" i="12"/>
  <c r="P408" i="12"/>
  <c r="Q408" i="12"/>
  <c r="R408" i="12"/>
  <c r="S408" i="12"/>
  <c r="T408" i="12"/>
  <c r="U408" i="12"/>
  <c r="V408" i="12"/>
  <c r="W408" i="12"/>
  <c r="X408" i="12"/>
  <c r="Y408" i="12"/>
  <c r="Z408" i="12"/>
  <c r="BV408" i="12" s="1"/>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BR408" i="12"/>
  <c r="C409" i="12"/>
  <c r="D409" i="12"/>
  <c r="E409" i="12"/>
  <c r="F409" i="12"/>
  <c r="G409" i="12"/>
  <c r="H409" i="12"/>
  <c r="I409" i="12"/>
  <c r="J409" i="12"/>
  <c r="K409" i="12"/>
  <c r="L409" i="12"/>
  <c r="M409" i="12"/>
  <c r="N409" i="12"/>
  <c r="O409" i="12"/>
  <c r="P409" i="12"/>
  <c r="Q409" i="12"/>
  <c r="R409" i="12"/>
  <c r="S409" i="12"/>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L410" i="12"/>
  <c r="BR410" i="12"/>
  <c r="C411" i="12"/>
  <c r="D411" i="12"/>
  <c r="E411" i="12"/>
  <c r="F411" i="12"/>
  <c r="G411" i="12"/>
  <c r="H411" i="12"/>
  <c r="I411" i="12"/>
  <c r="J411" i="12"/>
  <c r="K411" i="12"/>
  <c r="L411" i="12"/>
  <c r="M411" i="12"/>
  <c r="N411" i="12"/>
  <c r="O411" i="12"/>
  <c r="P411" i="12"/>
  <c r="Q411" i="12"/>
  <c r="R411" i="12"/>
  <c r="S411" i="12"/>
  <c r="T411" i="12"/>
  <c r="U411" i="12"/>
  <c r="V411" i="12"/>
  <c r="W411" i="12"/>
  <c r="X411" i="12"/>
  <c r="Y411" i="12"/>
  <c r="Z411" i="12"/>
  <c r="BV411" i="12" s="1"/>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C412" i="12"/>
  <c r="D412" i="12"/>
  <c r="E412" i="12"/>
  <c r="F412" i="12"/>
  <c r="G412" i="12"/>
  <c r="H412" i="12"/>
  <c r="I412" i="12"/>
  <c r="J412" i="12"/>
  <c r="K412" i="12"/>
  <c r="L412" i="12"/>
  <c r="M412" i="12"/>
  <c r="N412" i="12"/>
  <c r="O412" i="12"/>
  <c r="BK412" i="12" s="1"/>
  <c r="P412" i="12"/>
  <c r="Q412" i="12"/>
  <c r="R412" i="12"/>
  <c r="S412" i="12"/>
  <c r="T412" i="12"/>
  <c r="U412" i="12"/>
  <c r="V412" i="12"/>
  <c r="W412" i="12"/>
  <c r="X412" i="12"/>
  <c r="BT412" i="12" s="1"/>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C413" i="12"/>
  <c r="D413" i="12"/>
  <c r="E413" i="12"/>
  <c r="F413" i="12"/>
  <c r="G413" i="12"/>
  <c r="H413" i="12"/>
  <c r="I413" i="12"/>
  <c r="J413" i="12"/>
  <c r="K413" i="12"/>
  <c r="L413" i="12"/>
  <c r="M413" i="12"/>
  <c r="N413" i="12"/>
  <c r="O413" i="12"/>
  <c r="P413" i="12"/>
  <c r="Q413" i="12"/>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BM413" i="12"/>
  <c r="C414" i="12"/>
  <c r="D414" i="12"/>
  <c r="E414" i="12"/>
  <c r="BA414" i="12" s="1"/>
  <c r="F414" i="12"/>
  <c r="G414" i="12"/>
  <c r="H414" i="12"/>
  <c r="I414" i="12"/>
  <c r="J414" i="12"/>
  <c r="K414" i="12"/>
  <c r="L414" i="12"/>
  <c r="M414" i="12"/>
  <c r="N414" i="12"/>
  <c r="O414" i="12"/>
  <c r="P414" i="12"/>
  <c r="Q414" i="12"/>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Q414" i="12"/>
  <c r="C415" i="12"/>
  <c r="D415" i="12"/>
  <c r="E415" i="12"/>
  <c r="F415" i="12"/>
  <c r="G415" i="12"/>
  <c r="H415" i="12"/>
  <c r="I415" i="12"/>
  <c r="J415" i="12"/>
  <c r="K415" i="12"/>
  <c r="L415" i="12"/>
  <c r="M415" i="12"/>
  <c r="N415" i="12"/>
  <c r="O415" i="12"/>
  <c r="P415" i="12"/>
  <c r="Q415" i="12"/>
  <c r="R415" i="12"/>
  <c r="S415" i="12"/>
  <c r="T415" i="12"/>
  <c r="U415" i="12"/>
  <c r="V415" i="12"/>
  <c r="W415" i="12"/>
  <c r="X415" i="12"/>
  <c r="Y415" i="12"/>
  <c r="BU415" i="12" s="1"/>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BI415" i="12"/>
  <c r="BQ415" i="12"/>
  <c r="C416" i="12"/>
  <c r="D416" i="12"/>
  <c r="E416" i="12"/>
  <c r="F416" i="12"/>
  <c r="G416" i="12"/>
  <c r="BC416" i="12" s="1"/>
  <c r="H416" i="12"/>
  <c r="BD416" i="12" s="1"/>
  <c r="I416" i="12"/>
  <c r="J416" i="12"/>
  <c r="K416" i="12"/>
  <c r="L416" i="12"/>
  <c r="M416" i="12"/>
  <c r="N416" i="12"/>
  <c r="O416" i="12"/>
  <c r="P416" i="12"/>
  <c r="Q416" i="12"/>
  <c r="R416" i="12"/>
  <c r="S416" i="12"/>
  <c r="T416" i="12"/>
  <c r="U416" i="12"/>
  <c r="V416" i="12"/>
  <c r="W416" i="12"/>
  <c r="BS416" i="12" s="1"/>
  <c r="X416" i="12"/>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K416" i="12"/>
  <c r="BO416" i="12"/>
  <c r="BP416" i="12"/>
  <c r="C417" i="12"/>
  <c r="D417" i="12"/>
  <c r="E417" i="12"/>
  <c r="F417" i="12"/>
  <c r="G417" i="12"/>
  <c r="H417" i="12"/>
  <c r="I417" i="12"/>
  <c r="J417" i="12"/>
  <c r="K417" i="12"/>
  <c r="BG417" i="12" s="1"/>
  <c r="L417" i="12"/>
  <c r="M417" i="12"/>
  <c r="N417" i="12"/>
  <c r="O417" i="12"/>
  <c r="P417" i="12"/>
  <c r="Q417" i="12"/>
  <c r="R417" i="12"/>
  <c r="S417" i="12"/>
  <c r="BO417" i="12" s="1"/>
  <c r="T417" i="12"/>
  <c r="U417" i="12"/>
  <c r="V417" i="12"/>
  <c r="W417" i="12"/>
  <c r="BS417" i="12" s="1"/>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C418" i="12"/>
  <c r="D418" i="12"/>
  <c r="E418" i="12"/>
  <c r="F418" i="12"/>
  <c r="G418" i="12"/>
  <c r="H418" i="12"/>
  <c r="I418" i="12"/>
  <c r="J418" i="12"/>
  <c r="K418" i="12"/>
  <c r="L418" i="12"/>
  <c r="M418" i="12"/>
  <c r="N418" i="12"/>
  <c r="O418" i="12"/>
  <c r="P418" i="12"/>
  <c r="Q418" i="12"/>
  <c r="R418" i="12"/>
  <c r="S418" i="12"/>
  <c r="T418" i="12"/>
  <c r="U418" i="12"/>
  <c r="BQ418" i="12" s="1"/>
  <c r="V418" i="12"/>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C419" i="12"/>
  <c r="D419" i="12"/>
  <c r="E419" i="12"/>
  <c r="F419" i="12"/>
  <c r="G419" i="12"/>
  <c r="H419" i="12"/>
  <c r="I419" i="12"/>
  <c r="J419" i="12"/>
  <c r="K419" i="12"/>
  <c r="L419" i="12"/>
  <c r="M419" i="12"/>
  <c r="N419" i="12"/>
  <c r="O419" i="12"/>
  <c r="P419" i="12"/>
  <c r="Q419" i="12"/>
  <c r="R419" i="12"/>
  <c r="S419" i="12"/>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H420" i="12"/>
  <c r="I420" i="12"/>
  <c r="J420" i="12"/>
  <c r="K420" i="12"/>
  <c r="BG420" i="12" s="1"/>
  <c r="L420" i="12"/>
  <c r="M420" i="12"/>
  <c r="N420" i="12"/>
  <c r="BJ420" i="12" s="1"/>
  <c r="O420" i="12"/>
  <c r="BK420" i="12" s="1"/>
  <c r="P420" i="12"/>
  <c r="Q420" i="12"/>
  <c r="R420" i="12"/>
  <c r="S420" i="12"/>
  <c r="T420" i="12"/>
  <c r="U420" i="12"/>
  <c r="V420" i="12"/>
  <c r="W420" i="12"/>
  <c r="BS420" i="12" s="1"/>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C420" i="12"/>
  <c r="BR420" i="12"/>
  <c r="C421" i="12"/>
  <c r="D421" i="12"/>
  <c r="E421" i="12"/>
  <c r="F421" i="12"/>
  <c r="G421" i="12"/>
  <c r="H421" i="12"/>
  <c r="I421" i="12"/>
  <c r="J421" i="12"/>
  <c r="K421" i="12"/>
  <c r="L421" i="12"/>
  <c r="M421" i="12"/>
  <c r="N421" i="12"/>
  <c r="O421" i="12"/>
  <c r="P421" i="12"/>
  <c r="Q421" i="12"/>
  <c r="R421" i="12"/>
  <c r="S421" i="12"/>
  <c r="T421" i="12"/>
  <c r="U421" i="12"/>
  <c r="V421" i="12"/>
  <c r="W421" i="12"/>
  <c r="X421" i="12"/>
  <c r="Y421" i="12"/>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BK421" i="12"/>
  <c r="C422" i="12"/>
  <c r="D422" i="12"/>
  <c r="E422" i="12"/>
  <c r="F422" i="12"/>
  <c r="G422" i="12"/>
  <c r="H422" i="12"/>
  <c r="I422" i="12"/>
  <c r="J422" i="12"/>
  <c r="K422" i="12"/>
  <c r="L422" i="12"/>
  <c r="M422" i="12"/>
  <c r="N422" i="12"/>
  <c r="O422" i="12"/>
  <c r="P422" i="12"/>
  <c r="BL422" i="12" s="1"/>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N422" i="12"/>
  <c r="C423" i="12"/>
  <c r="D423" i="12"/>
  <c r="E423" i="12"/>
  <c r="F423" i="12"/>
  <c r="G423" i="12"/>
  <c r="BC423" i="12" s="1"/>
  <c r="H423" i="12"/>
  <c r="I423" i="12"/>
  <c r="J423" i="12"/>
  <c r="K423" i="12"/>
  <c r="L423" i="12"/>
  <c r="M423" i="12"/>
  <c r="N423" i="12"/>
  <c r="O423" i="12"/>
  <c r="P423" i="12"/>
  <c r="Q423" i="12"/>
  <c r="R423" i="12"/>
  <c r="BN423" i="12" s="1"/>
  <c r="S423" i="12"/>
  <c r="T423" i="12"/>
  <c r="U423" i="12"/>
  <c r="V423" i="12"/>
  <c r="W423" i="12"/>
  <c r="X423" i="12"/>
  <c r="Y423" i="12"/>
  <c r="Z423" i="12"/>
  <c r="AA423" i="12"/>
  <c r="AB423" i="12"/>
  <c r="AC423" i="12"/>
  <c r="AD423" i="12"/>
  <c r="AE423" i="12"/>
  <c r="AF423" i="12"/>
  <c r="AG423" i="12"/>
  <c r="AH423" i="12"/>
  <c r="BF423" i="12" s="1"/>
  <c r="AI423" i="12"/>
  <c r="AJ423" i="12"/>
  <c r="AK423" i="12"/>
  <c r="AL423" i="12"/>
  <c r="AM423" i="12"/>
  <c r="BK423" i="12" s="1"/>
  <c r="AN423" i="12"/>
  <c r="AO423" i="12"/>
  <c r="AP423" i="12"/>
  <c r="AQ423" i="12"/>
  <c r="AR423" i="12"/>
  <c r="AS423" i="12"/>
  <c r="AT423" i="12"/>
  <c r="AU423" i="12"/>
  <c r="AV423" i="12"/>
  <c r="AW423" i="12"/>
  <c r="AX423" i="12"/>
  <c r="BG423" i="12"/>
  <c r="BO423" i="12"/>
  <c r="BS423" i="12"/>
  <c r="C424" i="12"/>
  <c r="D424" i="12"/>
  <c r="E424" i="12"/>
  <c r="F424" i="12"/>
  <c r="G424" i="12"/>
  <c r="H424" i="12"/>
  <c r="I424" i="12"/>
  <c r="J424" i="12"/>
  <c r="K424" i="12"/>
  <c r="L424" i="12"/>
  <c r="M424" i="12"/>
  <c r="N424" i="12"/>
  <c r="O424" i="12"/>
  <c r="P424" i="12"/>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BK424" i="12"/>
  <c r="BL424" i="12"/>
  <c r="C425" i="12"/>
  <c r="D425" i="12"/>
  <c r="E425" i="12"/>
  <c r="F425" i="12"/>
  <c r="G425" i="12"/>
  <c r="H425" i="12"/>
  <c r="I425" i="12"/>
  <c r="J425" i="12"/>
  <c r="K425" i="12"/>
  <c r="L425" i="12"/>
  <c r="M425" i="12"/>
  <c r="N425" i="12"/>
  <c r="O425" i="12"/>
  <c r="BK425" i="12" s="1"/>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O425" i="12"/>
  <c r="C426" i="12"/>
  <c r="D426" i="12"/>
  <c r="E426" i="12"/>
  <c r="F426" i="12"/>
  <c r="G426" i="12"/>
  <c r="H426" i="12"/>
  <c r="I426" i="12"/>
  <c r="J426" i="12"/>
  <c r="K426" i="12"/>
  <c r="L426" i="12"/>
  <c r="BH426" i="12" s="1"/>
  <c r="M426" i="12"/>
  <c r="N426" i="12"/>
  <c r="O426" i="12"/>
  <c r="P426" i="12"/>
  <c r="Q426" i="12"/>
  <c r="R426" i="12"/>
  <c r="S426" i="12"/>
  <c r="T426" i="12"/>
  <c r="U426" i="12"/>
  <c r="V426" i="12"/>
  <c r="W426" i="12"/>
  <c r="X426" i="12"/>
  <c r="BT426" i="12" s="1"/>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C427" i="12"/>
  <c r="D427" i="12"/>
  <c r="E427" i="12"/>
  <c r="F427" i="12"/>
  <c r="G427" i="12"/>
  <c r="H427" i="12"/>
  <c r="I427" i="12"/>
  <c r="J427" i="12"/>
  <c r="K427" i="12"/>
  <c r="L427" i="12"/>
  <c r="M427" i="12"/>
  <c r="N427" i="12"/>
  <c r="O427" i="12"/>
  <c r="P427" i="12"/>
  <c r="Q427" i="12"/>
  <c r="R427" i="12"/>
  <c r="S427" i="12"/>
  <c r="T427" i="12"/>
  <c r="U427" i="12"/>
  <c r="BQ427" i="12" s="1"/>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BO429" i="12" s="1"/>
  <c r="T429" i="12"/>
  <c r="U429" i="12"/>
  <c r="V429" i="12"/>
  <c r="W429" i="12"/>
  <c r="BS429" i="12" s="1"/>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C430" i="12"/>
  <c r="D430" i="12"/>
  <c r="E430" i="12"/>
  <c r="F430" i="12"/>
  <c r="G430" i="12"/>
  <c r="H430" i="12"/>
  <c r="I430" i="12"/>
  <c r="J430" i="12"/>
  <c r="K430" i="12"/>
  <c r="L430" i="12"/>
  <c r="M430" i="12"/>
  <c r="N430" i="12"/>
  <c r="O430" i="12"/>
  <c r="P430" i="12"/>
  <c r="Q430" i="12"/>
  <c r="R430" i="12"/>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BN430" i="12"/>
  <c r="C431" i="12"/>
  <c r="D431" i="12"/>
  <c r="E431" i="12"/>
  <c r="F431" i="12"/>
  <c r="G431" i="12"/>
  <c r="H431" i="12"/>
  <c r="I431" i="12"/>
  <c r="J431" i="12"/>
  <c r="K431" i="12"/>
  <c r="L431" i="12"/>
  <c r="M431" i="12"/>
  <c r="N431" i="12"/>
  <c r="O431" i="12"/>
  <c r="BK431" i="12" s="1"/>
  <c r="P431" i="12"/>
  <c r="Q431" i="12"/>
  <c r="R431" i="12"/>
  <c r="S431" i="12"/>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U431" i="12"/>
  <c r="C432" i="12"/>
  <c r="D432" i="12"/>
  <c r="E432" i="12"/>
  <c r="F432" i="12"/>
  <c r="G432" i="12"/>
  <c r="H432" i="12"/>
  <c r="I432" i="12"/>
  <c r="J432" i="12"/>
  <c r="K432" i="12"/>
  <c r="L432" i="12"/>
  <c r="M432" i="12"/>
  <c r="N432" i="12"/>
  <c r="O432" i="12"/>
  <c r="P432" i="12"/>
  <c r="Q432" i="12"/>
  <c r="R432" i="12"/>
  <c r="BN432" i="12" s="1"/>
  <c r="S432" i="12"/>
  <c r="BO432" i="12" s="1"/>
  <c r="T432" i="12"/>
  <c r="BP432" i="12" s="1"/>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D432" i="12"/>
  <c r="BH432" i="12"/>
  <c r="BJ432" i="12"/>
  <c r="C433" i="12"/>
  <c r="D433" i="12"/>
  <c r="E433" i="12"/>
  <c r="F433" i="12"/>
  <c r="G433" i="12"/>
  <c r="H433" i="12"/>
  <c r="I433" i="12"/>
  <c r="J433" i="12"/>
  <c r="K433" i="12"/>
  <c r="L433" i="12"/>
  <c r="M433" i="12"/>
  <c r="N433" i="12"/>
  <c r="O433" i="12"/>
  <c r="P433" i="12"/>
  <c r="Q433" i="12"/>
  <c r="R433" i="12"/>
  <c r="S433" i="12"/>
  <c r="T433" i="12"/>
  <c r="U433" i="12"/>
  <c r="V433" i="12"/>
  <c r="W433" i="12"/>
  <c r="BS433" i="12" s="1"/>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C434" i="12"/>
  <c r="D434" i="12"/>
  <c r="E434" i="12"/>
  <c r="F434" i="12"/>
  <c r="G434" i="12"/>
  <c r="H434" i="12"/>
  <c r="I434" i="12"/>
  <c r="BE434" i="12" s="1"/>
  <c r="J434" i="12"/>
  <c r="K434" i="12"/>
  <c r="L434" i="12"/>
  <c r="M434" i="12"/>
  <c r="N434" i="12"/>
  <c r="O434" i="12"/>
  <c r="P434" i="12"/>
  <c r="Q434" i="12"/>
  <c r="BM434" i="12" s="1"/>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Q434" i="12"/>
  <c r="C435" i="12"/>
  <c r="D435" i="12"/>
  <c r="E435" i="12"/>
  <c r="F435" i="12"/>
  <c r="G435" i="12"/>
  <c r="BC435" i="12" s="1"/>
  <c r="H435" i="12"/>
  <c r="I435" i="12"/>
  <c r="J435" i="12"/>
  <c r="K435" i="12"/>
  <c r="L435" i="12"/>
  <c r="M435" i="12"/>
  <c r="N435" i="12"/>
  <c r="BJ435" i="12" s="1"/>
  <c r="O435" i="12"/>
  <c r="P435" i="12"/>
  <c r="Q435" i="12"/>
  <c r="R435" i="12"/>
  <c r="BN435" i="12" s="1"/>
  <c r="S435" i="12"/>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C436" i="12"/>
  <c r="D436" i="12"/>
  <c r="E436" i="12"/>
  <c r="F436" i="12"/>
  <c r="G436" i="12"/>
  <c r="H436" i="12"/>
  <c r="I436" i="12"/>
  <c r="J436" i="12"/>
  <c r="K436" i="12"/>
  <c r="L436" i="12"/>
  <c r="M436" i="12"/>
  <c r="N436" i="12"/>
  <c r="BJ436" i="12" s="1"/>
  <c r="O436" i="12"/>
  <c r="P436" i="12"/>
  <c r="Q436" i="12"/>
  <c r="R436" i="12"/>
  <c r="S436" i="12"/>
  <c r="T436" i="12"/>
  <c r="U436" i="12"/>
  <c r="V436" i="12"/>
  <c r="W436" i="12"/>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BL436" i="12"/>
  <c r="C437" i="12"/>
  <c r="D437" i="12"/>
  <c r="AZ437" i="12" s="1"/>
  <c r="E437" i="12"/>
  <c r="F437" i="12"/>
  <c r="G437" i="12"/>
  <c r="H437" i="12"/>
  <c r="I437" i="12"/>
  <c r="J437" i="12"/>
  <c r="K437" i="12"/>
  <c r="L437" i="12"/>
  <c r="M437" i="12"/>
  <c r="N437" i="12"/>
  <c r="O437" i="12"/>
  <c r="P437" i="12"/>
  <c r="Q437" i="12"/>
  <c r="R437" i="12"/>
  <c r="S437" i="12"/>
  <c r="T437" i="12"/>
  <c r="U437" i="12"/>
  <c r="V437" i="12"/>
  <c r="W437" i="12"/>
  <c r="X437" i="12"/>
  <c r="Y437" i="12"/>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BL437" i="12"/>
  <c r="C438" i="12"/>
  <c r="D438" i="12"/>
  <c r="E438" i="12"/>
  <c r="F438" i="12"/>
  <c r="G438" i="12"/>
  <c r="H438" i="12"/>
  <c r="I438" i="12"/>
  <c r="BE438" i="12" s="1"/>
  <c r="J438" i="12"/>
  <c r="K438" i="12"/>
  <c r="L438" i="12"/>
  <c r="M438" i="12"/>
  <c r="N438" i="12"/>
  <c r="O438" i="12"/>
  <c r="P438" i="12"/>
  <c r="Q438" i="12"/>
  <c r="BM438" i="12" s="1"/>
  <c r="R438" i="12"/>
  <c r="S438" i="12"/>
  <c r="T438" i="12"/>
  <c r="U438" i="12"/>
  <c r="V438" i="12"/>
  <c r="W438" i="12"/>
  <c r="X438" i="12"/>
  <c r="Y438" i="12"/>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C439" i="12"/>
  <c r="D439" i="12"/>
  <c r="E439" i="12"/>
  <c r="F439" i="12"/>
  <c r="G439" i="12"/>
  <c r="BC439" i="12" s="1"/>
  <c r="H439" i="12"/>
  <c r="I439" i="12"/>
  <c r="J439" i="12"/>
  <c r="K439" i="12"/>
  <c r="L439" i="12"/>
  <c r="M439" i="12"/>
  <c r="N439" i="12"/>
  <c r="O439" i="12"/>
  <c r="P439" i="12"/>
  <c r="Q439" i="12"/>
  <c r="R439" i="12"/>
  <c r="S439" i="12"/>
  <c r="T439" i="12"/>
  <c r="U439" i="12"/>
  <c r="V439" i="12"/>
  <c r="W439" i="12"/>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C440" i="12"/>
  <c r="D440" i="12"/>
  <c r="E440" i="12"/>
  <c r="F440" i="12"/>
  <c r="G440" i="12"/>
  <c r="H440" i="12"/>
  <c r="I440" i="12"/>
  <c r="J440" i="12"/>
  <c r="K440" i="12"/>
  <c r="L440" i="12"/>
  <c r="M440" i="12"/>
  <c r="N440" i="12"/>
  <c r="BJ440" i="12" s="1"/>
  <c r="O440" i="12"/>
  <c r="P440" i="12"/>
  <c r="Q440" i="12"/>
  <c r="R440" i="12"/>
  <c r="S440" i="12"/>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BD440" i="12"/>
  <c r="BL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Q442" i="12"/>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F443" i="12"/>
  <c r="G443" i="12"/>
  <c r="H443" i="12"/>
  <c r="I443" i="12"/>
  <c r="BE443" i="12" s="1"/>
  <c r="J443" i="12"/>
  <c r="K443" i="12"/>
  <c r="L443" i="12"/>
  <c r="M443" i="12"/>
  <c r="BI443" i="12" s="1"/>
  <c r="N443" i="12"/>
  <c r="O443" i="12"/>
  <c r="P443" i="12"/>
  <c r="Q443" i="12"/>
  <c r="R443" i="12"/>
  <c r="S443" i="12"/>
  <c r="T443" i="12"/>
  <c r="U443" i="12"/>
  <c r="V443" i="12"/>
  <c r="W443" i="12"/>
  <c r="X443" i="12"/>
  <c r="Y443" i="12"/>
  <c r="BU443" i="12" s="1"/>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O443" i="12"/>
  <c r="BQ443" i="12"/>
  <c r="C444" i="12"/>
  <c r="D444" i="12"/>
  <c r="E444" i="12"/>
  <c r="F444" i="12"/>
  <c r="G444" i="12"/>
  <c r="H444" i="12"/>
  <c r="I444" i="12"/>
  <c r="J444" i="12"/>
  <c r="K444" i="12"/>
  <c r="L444" i="12"/>
  <c r="M444" i="12"/>
  <c r="N444" i="12"/>
  <c r="O444" i="12"/>
  <c r="P444" i="12"/>
  <c r="Q444" i="12"/>
  <c r="R444" i="12"/>
  <c r="S444" i="12"/>
  <c r="T444" i="12"/>
  <c r="U444" i="12"/>
  <c r="V444" i="12"/>
  <c r="W444" i="12"/>
  <c r="X444" i="12"/>
  <c r="Y444" i="12"/>
  <c r="Z444" i="12"/>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H444" i="12"/>
  <c r="BJ444" i="12"/>
  <c r="C445" i="12"/>
  <c r="D445" i="12"/>
  <c r="E445" i="12"/>
  <c r="F445" i="12"/>
  <c r="G445" i="12"/>
  <c r="H445" i="12"/>
  <c r="BD445" i="12" s="1"/>
  <c r="I445" i="12"/>
  <c r="J445" i="12"/>
  <c r="K445" i="12"/>
  <c r="L445" i="12"/>
  <c r="M445" i="12"/>
  <c r="N445" i="12"/>
  <c r="O445" i="12"/>
  <c r="P445" i="12"/>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BC445" i="12"/>
  <c r="C446" i="12"/>
  <c r="D446" i="12"/>
  <c r="E446" i="12"/>
  <c r="BA446" i="12" s="1"/>
  <c r="F446" i="12"/>
  <c r="G446" i="12"/>
  <c r="H446" i="12"/>
  <c r="I446" i="12"/>
  <c r="BE446" i="12" s="1"/>
  <c r="J446" i="12"/>
  <c r="K446" i="12"/>
  <c r="L446" i="12"/>
  <c r="M446" i="12"/>
  <c r="N446" i="12"/>
  <c r="O446" i="12"/>
  <c r="P446" i="12"/>
  <c r="Q446" i="12"/>
  <c r="BM446" i="12" s="1"/>
  <c r="R446" i="12"/>
  <c r="S446" i="12"/>
  <c r="T446" i="12"/>
  <c r="U446" i="12"/>
  <c r="V446" i="12"/>
  <c r="W446" i="12"/>
  <c r="X446" i="12"/>
  <c r="Y446" i="12"/>
  <c r="BU446" i="12" s="1"/>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F446" i="12"/>
  <c r="BR446" i="12"/>
  <c r="C447" i="12"/>
  <c r="D447" i="12"/>
  <c r="E447" i="12"/>
  <c r="F447" i="12"/>
  <c r="G447" i="12"/>
  <c r="H447" i="12"/>
  <c r="I447" i="12"/>
  <c r="J447" i="12"/>
  <c r="K447" i="12"/>
  <c r="L447" i="12"/>
  <c r="M447" i="12"/>
  <c r="N447" i="12"/>
  <c r="O447" i="12"/>
  <c r="P447" i="12"/>
  <c r="Q447" i="12"/>
  <c r="R447" i="12"/>
  <c r="BN447" i="12" s="1"/>
  <c r="S447" i="12"/>
  <c r="T447" i="12"/>
  <c r="U447" i="12"/>
  <c r="V447" i="12"/>
  <c r="W447" i="12"/>
  <c r="BS447" i="12" s="1"/>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BC447" i="12"/>
  <c r="C448" i="12"/>
  <c r="D448" i="12"/>
  <c r="E448" i="12"/>
  <c r="F448" i="12"/>
  <c r="G448" i="12"/>
  <c r="BC448" i="12" s="1"/>
  <c r="H448" i="12"/>
  <c r="I448" i="12"/>
  <c r="J448" i="12"/>
  <c r="K448" i="12"/>
  <c r="L448" i="12"/>
  <c r="M448" i="12"/>
  <c r="N448" i="12"/>
  <c r="O448" i="12"/>
  <c r="P448" i="12"/>
  <c r="Q448" i="12"/>
  <c r="R448" i="12"/>
  <c r="S448" i="12"/>
  <c r="BO448" i="12" s="1"/>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K448" i="12"/>
  <c r="C449" i="12"/>
  <c r="D449" i="12"/>
  <c r="E449" i="12"/>
  <c r="F449" i="12"/>
  <c r="G449" i="12"/>
  <c r="H449" i="12"/>
  <c r="I449" i="12"/>
  <c r="J449" i="12"/>
  <c r="K449" i="12"/>
  <c r="L449" i="12"/>
  <c r="M449" i="12"/>
  <c r="N449" i="12"/>
  <c r="O449" i="12"/>
  <c r="P449" i="12"/>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BL449" i="12"/>
  <c r="C450" i="12"/>
  <c r="D450" i="12"/>
  <c r="E450" i="12"/>
  <c r="F450" i="12"/>
  <c r="G450" i="12"/>
  <c r="H450" i="12"/>
  <c r="I450" i="12"/>
  <c r="J450" i="12"/>
  <c r="BF450" i="12" s="1"/>
  <c r="K450" i="12"/>
  <c r="L450" i="12"/>
  <c r="M450" i="12"/>
  <c r="N450" i="12"/>
  <c r="O450" i="12"/>
  <c r="P450" i="12"/>
  <c r="Q450" i="12"/>
  <c r="R450" i="12"/>
  <c r="BN450" i="12" s="1"/>
  <c r="S450" i="12"/>
  <c r="T450" i="12"/>
  <c r="U450" i="12"/>
  <c r="V450" i="12"/>
  <c r="W450" i="12"/>
  <c r="X450" i="12"/>
  <c r="Y450" i="12"/>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Q450" i="12"/>
  <c r="C451" i="12"/>
  <c r="D451" i="12"/>
  <c r="E451" i="12"/>
  <c r="F451" i="12"/>
  <c r="G451" i="12"/>
  <c r="H451" i="12"/>
  <c r="I451" i="12"/>
  <c r="J451" i="12"/>
  <c r="K451" i="12"/>
  <c r="L451" i="12"/>
  <c r="M451" i="12"/>
  <c r="N451" i="12"/>
  <c r="O451" i="12"/>
  <c r="P451" i="12"/>
  <c r="Q451" i="12"/>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BM451" i="12"/>
  <c r="C452" i="12"/>
  <c r="D452" i="12"/>
  <c r="E452" i="12"/>
  <c r="F452" i="12"/>
  <c r="G452" i="12"/>
  <c r="H452" i="12"/>
  <c r="I452" i="12"/>
  <c r="J452" i="12"/>
  <c r="K452" i="12"/>
  <c r="L452" i="12"/>
  <c r="BH452" i="12" s="1"/>
  <c r="M452" i="12"/>
  <c r="N452" i="12"/>
  <c r="O452" i="12"/>
  <c r="P452" i="12"/>
  <c r="Q452" i="12"/>
  <c r="R452" i="12"/>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C453" i="12"/>
  <c r="D453" i="12"/>
  <c r="E453" i="12"/>
  <c r="F453" i="12"/>
  <c r="G453" i="12"/>
  <c r="H453" i="12"/>
  <c r="I453" i="12"/>
  <c r="BE453" i="12" s="1"/>
  <c r="J453" i="12"/>
  <c r="K453" i="12"/>
  <c r="L453" i="12"/>
  <c r="M453" i="12"/>
  <c r="N453" i="12"/>
  <c r="O453" i="12"/>
  <c r="P453" i="12"/>
  <c r="Q453" i="12"/>
  <c r="BM453" i="12" s="1"/>
  <c r="R453" i="12"/>
  <c r="S453" i="12"/>
  <c r="T453" i="12"/>
  <c r="U453" i="12"/>
  <c r="BQ453" i="12" s="1"/>
  <c r="V453" i="12"/>
  <c r="W453" i="12"/>
  <c r="X453" i="12"/>
  <c r="Y453" i="12"/>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BD453" i="12"/>
  <c r="BG453" i="12"/>
  <c r="C454" i="12"/>
  <c r="D454" i="12"/>
  <c r="E454" i="12"/>
  <c r="F454" i="12"/>
  <c r="G454" i="12"/>
  <c r="H454" i="12"/>
  <c r="BD454" i="12" s="1"/>
  <c r="I454" i="12"/>
  <c r="J454" i="12"/>
  <c r="K454" i="12"/>
  <c r="L454" i="12"/>
  <c r="M454" i="12"/>
  <c r="N454" i="12"/>
  <c r="O454" i="12"/>
  <c r="P454" i="12"/>
  <c r="Q454" i="12"/>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BM454" i="12"/>
  <c r="C455" i="12"/>
  <c r="D455" i="12"/>
  <c r="E455" i="12"/>
  <c r="F455" i="12"/>
  <c r="G455" i="12"/>
  <c r="H455" i="12"/>
  <c r="I455" i="12"/>
  <c r="J455" i="12"/>
  <c r="BF455" i="12" s="1"/>
  <c r="K455" i="12"/>
  <c r="L455" i="12"/>
  <c r="M455" i="12"/>
  <c r="N455" i="12"/>
  <c r="O455" i="12"/>
  <c r="P455" i="12"/>
  <c r="Q455" i="12"/>
  <c r="R455" i="12"/>
  <c r="BN455" i="12" s="1"/>
  <c r="S455" i="12"/>
  <c r="T455" i="12"/>
  <c r="U455" i="12"/>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BI455" i="12"/>
  <c r="BQ455" i="12"/>
  <c r="C456" i="12"/>
  <c r="D456" i="12"/>
  <c r="E456" i="12"/>
  <c r="F456" i="12"/>
  <c r="G456" i="12"/>
  <c r="H456" i="12"/>
  <c r="I456" i="12"/>
  <c r="J456" i="12"/>
  <c r="K456" i="12"/>
  <c r="L456" i="12"/>
  <c r="BH456" i="12" s="1"/>
  <c r="M456" i="12"/>
  <c r="N456" i="12"/>
  <c r="O456" i="12"/>
  <c r="P456" i="12"/>
  <c r="BL456" i="12" s="1"/>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C457" i="12"/>
  <c r="D457" i="12"/>
  <c r="E457" i="12"/>
  <c r="F457" i="12"/>
  <c r="G457" i="12"/>
  <c r="BC457" i="12" s="1"/>
  <c r="H457" i="12"/>
  <c r="I457" i="12"/>
  <c r="J457" i="12"/>
  <c r="K457" i="12"/>
  <c r="L457" i="12"/>
  <c r="M457" i="12"/>
  <c r="N457" i="12"/>
  <c r="O457" i="12"/>
  <c r="P457" i="12"/>
  <c r="Q457" i="12"/>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K457" i="12"/>
  <c r="C458" i="12"/>
  <c r="D458" i="12"/>
  <c r="E458" i="12"/>
  <c r="F458" i="12"/>
  <c r="G458" i="12"/>
  <c r="H458" i="12"/>
  <c r="I458" i="12"/>
  <c r="J458" i="12"/>
  <c r="K458" i="12"/>
  <c r="L458" i="12"/>
  <c r="M458" i="12"/>
  <c r="N458" i="12"/>
  <c r="O458" i="12"/>
  <c r="P458" i="12"/>
  <c r="Q458" i="12"/>
  <c r="R458" i="12"/>
  <c r="S458" i="12"/>
  <c r="T458" i="12"/>
  <c r="BP458" i="12" s="1"/>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C459" i="12"/>
  <c r="D459" i="12"/>
  <c r="E459" i="12"/>
  <c r="F459" i="12"/>
  <c r="G459" i="12"/>
  <c r="H459" i="12"/>
  <c r="I459" i="12"/>
  <c r="J459" i="12"/>
  <c r="K459" i="12"/>
  <c r="L459" i="12"/>
  <c r="M459" i="12"/>
  <c r="N459" i="12"/>
  <c r="O459" i="12"/>
  <c r="P459" i="12"/>
  <c r="Q459" i="12"/>
  <c r="R459" i="12"/>
  <c r="S459" i="12"/>
  <c r="T459" i="12"/>
  <c r="U459" i="12"/>
  <c r="V459" i="12"/>
  <c r="W459" i="12"/>
  <c r="X459" i="12"/>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BD459" i="12"/>
  <c r="BT459" i="12"/>
  <c r="C460" i="12"/>
  <c r="D460" i="12"/>
  <c r="E460" i="12"/>
  <c r="F460" i="12"/>
  <c r="G460" i="12"/>
  <c r="H460" i="12"/>
  <c r="BD460" i="12" s="1"/>
  <c r="I460" i="12"/>
  <c r="J460" i="12"/>
  <c r="K460" i="12"/>
  <c r="L460" i="12"/>
  <c r="M460" i="12"/>
  <c r="N460" i="12"/>
  <c r="O460" i="12"/>
  <c r="P460" i="12"/>
  <c r="Q460" i="12"/>
  <c r="R460" i="12"/>
  <c r="S460" i="12"/>
  <c r="T460" i="12"/>
  <c r="U460" i="12"/>
  <c r="V460" i="12"/>
  <c r="W460" i="12"/>
  <c r="X460" i="12"/>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P460" i="12"/>
  <c r="BT460" i="12"/>
  <c r="C461" i="12"/>
  <c r="D461" i="12"/>
  <c r="E461" i="12"/>
  <c r="F461" i="12"/>
  <c r="G461" i="12"/>
  <c r="H461" i="12"/>
  <c r="I461" i="12"/>
  <c r="J461" i="12"/>
  <c r="K461" i="12"/>
  <c r="L461" i="12"/>
  <c r="M461" i="12"/>
  <c r="N461" i="12"/>
  <c r="O461" i="12"/>
  <c r="P461" i="12"/>
  <c r="Q461" i="12"/>
  <c r="R461" i="12"/>
  <c r="S461" i="12"/>
  <c r="T461" i="12"/>
  <c r="U461" i="12"/>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BK462" i="12" s="1"/>
  <c r="P462" i="12"/>
  <c r="Q462" i="12"/>
  <c r="R462" i="12"/>
  <c r="S462" i="12"/>
  <c r="BO462" i="12" s="1"/>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AZ465" i="12" s="1"/>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BH465" i="12"/>
  <c r="BP465" i="12"/>
  <c r="BR465" i="12"/>
  <c r="C466" i="12"/>
  <c r="D466" i="12"/>
  <c r="E466" i="12"/>
  <c r="F466" i="12"/>
  <c r="G466" i="12"/>
  <c r="H466" i="12"/>
  <c r="I466" i="12"/>
  <c r="J466" i="12"/>
  <c r="K466" i="12"/>
  <c r="L466" i="12"/>
  <c r="M466" i="12"/>
  <c r="BI466" i="12" s="1"/>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C467" i="12"/>
  <c r="D467" i="12"/>
  <c r="E467" i="12"/>
  <c r="F467" i="12"/>
  <c r="G467" i="12"/>
  <c r="H467" i="12"/>
  <c r="I467" i="12"/>
  <c r="J467" i="12"/>
  <c r="K467" i="12"/>
  <c r="L467" i="12"/>
  <c r="M467" i="12"/>
  <c r="N467" i="12"/>
  <c r="O467" i="12"/>
  <c r="P467" i="12"/>
  <c r="Q467" i="12"/>
  <c r="R467" i="12"/>
  <c r="S467" i="12"/>
  <c r="T467" i="12"/>
  <c r="U467" i="12"/>
  <c r="V467" i="12"/>
  <c r="W467" i="12"/>
  <c r="X467" i="12"/>
  <c r="Y467" i="12"/>
  <c r="Z467" i="12"/>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BV467" i="12"/>
  <c r="C468" i="12"/>
  <c r="D468" i="12"/>
  <c r="E468" i="12"/>
  <c r="F468" i="12"/>
  <c r="G468" i="12"/>
  <c r="H468" i="12"/>
  <c r="I468" i="12"/>
  <c r="J468" i="12"/>
  <c r="K468" i="12"/>
  <c r="L468" i="12"/>
  <c r="M468" i="12"/>
  <c r="N468" i="12"/>
  <c r="O468" i="12"/>
  <c r="P468" i="12"/>
  <c r="Q468" i="12"/>
  <c r="BM468" i="12" s="1"/>
  <c r="R468" i="12"/>
  <c r="S468" i="12"/>
  <c r="T468" i="12"/>
  <c r="U468" i="12"/>
  <c r="V468" i="12"/>
  <c r="W468" i="12"/>
  <c r="X468" i="12"/>
  <c r="Y468" i="12"/>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Q468" i="12"/>
  <c r="C469" i="12"/>
  <c r="D469" i="12"/>
  <c r="E469" i="12"/>
  <c r="F469" i="12"/>
  <c r="G469" i="12"/>
  <c r="H469" i="12"/>
  <c r="I469" i="12"/>
  <c r="J469" i="12"/>
  <c r="K469" i="12"/>
  <c r="L469" i="12"/>
  <c r="M469" i="12"/>
  <c r="N469" i="12"/>
  <c r="O469" i="12"/>
  <c r="P469" i="12"/>
  <c r="Q469" i="12"/>
  <c r="R469" i="12"/>
  <c r="S469" i="12"/>
  <c r="T469" i="12"/>
  <c r="U469" i="12"/>
  <c r="V469" i="12"/>
  <c r="BR469" i="12" s="1"/>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G471" i="12"/>
  <c r="H471" i="12"/>
  <c r="I471" i="12"/>
  <c r="J471" i="12"/>
  <c r="K471" i="12"/>
  <c r="L471" i="12"/>
  <c r="M471" i="12"/>
  <c r="N471" i="12"/>
  <c r="O471" i="12"/>
  <c r="P471" i="12"/>
  <c r="Q471" i="12"/>
  <c r="R471" i="12"/>
  <c r="S471" i="12"/>
  <c r="T471" i="12"/>
  <c r="U471" i="12"/>
  <c r="V471" i="12"/>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BC472" i="12" s="1"/>
  <c r="H472" i="12"/>
  <c r="I472" i="12"/>
  <c r="J472" i="12"/>
  <c r="K472" i="12"/>
  <c r="L472" i="12"/>
  <c r="M472" i="12"/>
  <c r="N472" i="12"/>
  <c r="O472" i="12"/>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C473" i="12"/>
  <c r="D473" i="12"/>
  <c r="E473" i="12"/>
  <c r="F473" i="12"/>
  <c r="G473" i="12"/>
  <c r="H473" i="12"/>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I475" i="12"/>
  <c r="J475" i="12"/>
  <c r="K475" i="12"/>
  <c r="L475" i="12"/>
  <c r="M475" i="12"/>
  <c r="N475" i="12"/>
  <c r="O475" i="12"/>
  <c r="P475" i="12"/>
  <c r="Q475" i="12"/>
  <c r="R475" i="12"/>
  <c r="S475" i="12"/>
  <c r="T475" i="12"/>
  <c r="U475" i="12"/>
  <c r="V475" i="12"/>
  <c r="W475" i="12"/>
  <c r="X475" i="12"/>
  <c r="Y475" i="12"/>
  <c r="Z475" i="12"/>
  <c r="BV475" i="12" s="1"/>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C476" i="12"/>
  <c r="D476" i="12"/>
  <c r="E476" i="12"/>
  <c r="F476" i="12"/>
  <c r="G476" i="12"/>
  <c r="H476" i="12"/>
  <c r="I476" i="12"/>
  <c r="J476" i="12"/>
  <c r="K476" i="12"/>
  <c r="L476" i="12"/>
  <c r="M476" i="12"/>
  <c r="N476" i="12"/>
  <c r="O476" i="12"/>
  <c r="P476" i="12"/>
  <c r="Q476" i="12"/>
  <c r="R476" i="12"/>
  <c r="S476" i="12"/>
  <c r="T476" i="12"/>
  <c r="U476" i="12"/>
  <c r="V476" i="12"/>
  <c r="W476" i="12"/>
  <c r="X476" i="12"/>
  <c r="Y476" i="12"/>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BE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BA479" i="12" s="1"/>
  <c r="F479" i="12"/>
  <c r="G479" i="12"/>
  <c r="H479" i="12"/>
  <c r="I479" i="12"/>
  <c r="BE479" i="12" s="1"/>
  <c r="J479" i="12"/>
  <c r="K479" i="12"/>
  <c r="L479" i="12"/>
  <c r="M479" i="12"/>
  <c r="N479" i="12"/>
  <c r="O479" i="12"/>
  <c r="P479" i="12"/>
  <c r="Q479" i="12"/>
  <c r="R479" i="12"/>
  <c r="S479" i="12"/>
  <c r="T479" i="12"/>
  <c r="U479" i="12"/>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I479" i="12"/>
  <c r="BM479" i="12"/>
  <c r="BO479" i="12"/>
  <c r="BQ479" i="12"/>
  <c r="C480" i="12"/>
  <c r="D480" i="12"/>
  <c r="E480" i="12"/>
  <c r="F480" i="12"/>
  <c r="G480" i="12"/>
  <c r="H480" i="12"/>
  <c r="I480" i="12"/>
  <c r="J480" i="12"/>
  <c r="K480" i="12"/>
  <c r="L480" i="12"/>
  <c r="M480" i="12"/>
  <c r="N480" i="12"/>
  <c r="O480" i="12"/>
  <c r="P480" i="12"/>
  <c r="Q480" i="12"/>
  <c r="R480" i="12"/>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V481" i="12"/>
  <c r="W481" i="12"/>
  <c r="X481" i="12"/>
  <c r="Y481" i="12"/>
  <c r="BU481" i="12" s="1"/>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C482" i="12"/>
  <c r="D482" i="12"/>
  <c r="E482" i="12"/>
  <c r="F482" i="12"/>
  <c r="G482" i="12"/>
  <c r="H482" i="12"/>
  <c r="BD482" i="12" s="1"/>
  <c r="I482" i="12"/>
  <c r="J482" i="12"/>
  <c r="K482" i="12"/>
  <c r="L482" i="12"/>
  <c r="M482" i="12"/>
  <c r="N482" i="12"/>
  <c r="O482" i="12"/>
  <c r="P482" i="12"/>
  <c r="BL482" i="12" s="1"/>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C483" i="12"/>
  <c r="D483" i="12"/>
  <c r="E483" i="12"/>
  <c r="F483" i="12"/>
  <c r="G483" i="12"/>
  <c r="H483" i="12"/>
  <c r="I483" i="12"/>
  <c r="J483" i="12"/>
  <c r="K483" i="12"/>
  <c r="L483" i="12"/>
  <c r="M483" i="12"/>
  <c r="N483" i="12"/>
  <c r="O483" i="12"/>
  <c r="P483" i="12"/>
  <c r="Q483" i="12"/>
  <c r="R483" i="12"/>
  <c r="S483" i="12"/>
  <c r="T483" i="12"/>
  <c r="U483" i="12"/>
  <c r="V483" i="12"/>
  <c r="W483" i="12"/>
  <c r="X483" i="12"/>
  <c r="Y483" i="12"/>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BC483" i="12"/>
  <c r="C484" i="12"/>
  <c r="D484" i="12"/>
  <c r="E484" i="12"/>
  <c r="F484" i="12"/>
  <c r="G484" i="12"/>
  <c r="H484" i="12"/>
  <c r="I484" i="12"/>
  <c r="J484" i="12"/>
  <c r="K484" i="12"/>
  <c r="L484" i="12"/>
  <c r="M484" i="12"/>
  <c r="N484" i="12"/>
  <c r="O484" i="12"/>
  <c r="P484" i="12"/>
  <c r="Q484" i="12"/>
  <c r="R484" i="12"/>
  <c r="S484" i="12"/>
  <c r="T484" i="12"/>
  <c r="U484" i="12"/>
  <c r="V484" i="12"/>
  <c r="W484" i="12"/>
  <c r="X484" i="12"/>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D484" i="12"/>
  <c r="BH484" i="12"/>
  <c r="BT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K486" i="12"/>
  <c r="L486" i="12"/>
  <c r="BH486" i="12" s="1"/>
  <c r="M486" i="12"/>
  <c r="N486" i="12"/>
  <c r="O486" i="12"/>
  <c r="P486" i="12"/>
  <c r="Q486" i="12"/>
  <c r="R486" i="12"/>
  <c r="S486" i="12"/>
  <c r="T486" i="12"/>
  <c r="U486" i="12"/>
  <c r="V486" i="12"/>
  <c r="W486" i="12"/>
  <c r="X486" i="12"/>
  <c r="Y486" i="12"/>
  <c r="Z486" i="12"/>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C487" i="12"/>
  <c r="D487" i="12"/>
  <c r="E487" i="12"/>
  <c r="F487" i="12"/>
  <c r="G487" i="12"/>
  <c r="H487" i="12"/>
  <c r="I487" i="12"/>
  <c r="J487" i="12"/>
  <c r="K487" i="12"/>
  <c r="L487" i="12"/>
  <c r="M487" i="12"/>
  <c r="N487" i="12"/>
  <c r="O487" i="12"/>
  <c r="P487" i="12"/>
  <c r="Q487" i="12"/>
  <c r="R487" i="12"/>
  <c r="S487" i="12"/>
  <c r="T487" i="12"/>
  <c r="U487" i="12"/>
  <c r="V487" i="12"/>
  <c r="W487" i="12"/>
  <c r="X487" i="12"/>
  <c r="Y487" i="12"/>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M487" i="12"/>
  <c r="BQ487" i="12"/>
  <c r="BU487" i="12"/>
  <c r="C488" i="12"/>
  <c r="D488" i="12"/>
  <c r="E488" i="12"/>
  <c r="F488" i="12"/>
  <c r="G488" i="12"/>
  <c r="H488" i="12"/>
  <c r="I488" i="12"/>
  <c r="J488" i="12"/>
  <c r="K488" i="12"/>
  <c r="L488" i="12"/>
  <c r="M488" i="12"/>
  <c r="N488" i="12"/>
  <c r="O488" i="12"/>
  <c r="P488" i="12"/>
  <c r="Q488" i="12"/>
  <c r="R488" i="12"/>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BC489" i="12" s="1"/>
  <c r="H489" i="12"/>
  <c r="I489" i="12"/>
  <c r="BE489" i="12" s="1"/>
  <c r="J489" i="12"/>
  <c r="K489" i="12"/>
  <c r="L489" i="12"/>
  <c r="M489" i="12"/>
  <c r="N489" i="12"/>
  <c r="O489" i="12"/>
  <c r="P489" i="12"/>
  <c r="Q489" i="12"/>
  <c r="BM489" i="12" s="1"/>
  <c r="R489" i="12"/>
  <c r="S489" i="12"/>
  <c r="T489" i="12"/>
  <c r="U489" i="12"/>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C490" i="12"/>
  <c r="D490" i="12"/>
  <c r="E490" i="12"/>
  <c r="F490" i="12"/>
  <c r="G490" i="12"/>
  <c r="H490" i="12"/>
  <c r="I490" i="12"/>
  <c r="J490" i="12"/>
  <c r="K490" i="12"/>
  <c r="L490" i="12"/>
  <c r="M490" i="12"/>
  <c r="N490" i="12"/>
  <c r="O490" i="12"/>
  <c r="P490" i="12"/>
  <c r="Q490" i="12"/>
  <c r="R490" i="12"/>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B490" i="12"/>
  <c r="BD490" i="12"/>
  <c r="BN490" i="12"/>
  <c r="C491" i="12"/>
  <c r="D491" i="12"/>
  <c r="E491" i="12"/>
  <c r="F491" i="12"/>
  <c r="G491" i="12"/>
  <c r="H491" i="12"/>
  <c r="I491" i="12"/>
  <c r="J491" i="12"/>
  <c r="K491" i="12"/>
  <c r="L491" i="12"/>
  <c r="M491" i="12"/>
  <c r="N491" i="12"/>
  <c r="O491" i="12"/>
  <c r="P491" i="12"/>
  <c r="Q491" i="12"/>
  <c r="BM491" i="12" s="1"/>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BK491" i="12"/>
  <c r="C492" i="12"/>
  <c r="D492" i="12"/>
  <c r="E492" i="12"/>
  <c r="F492" i="12"/>
  <c r="G492" i="12"/>
  <c r="H492" i="12"/>
  <c r="I492" i="12"/>
  <c r="J492" i="12"/>
  <c r="K492" i="12"/>
  <c r="L492" i="12"/>
  <c r="BH492" i="12" s="1"/>
  <c r="M492" i="12"/>
  <c r="N492" i="12"/>
  <c r="O492" i="12"/>
  <c r="P492" i="12"/>
  <c r="Q492" i="12"/>
  <c r="R492" i="12"/>
  <c r="S492" i="12"/>
  <c r="T492" i="12"/>
  <c r="U492" i="12"/>
  <c r="V492" i="12"/>
  <c r="W492" i="12"/>
  <c r="X492" i="12"/>
  <c r="BT492" i="12" s="1"/>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K496" i="12"/>
  <c r="L496" i="12"/>
  <c r="M496" i="12"/>
  <c r="N496" i="12"/>
  <c r="O496" i="12"/>
  <c r="P496" i="12"/>
  <c r="Q496" i="12"/>
  <c r="R496" i="12"/>
  <c r="S496" i="12"/>
  <c r="T496" i="12"/>
  <c r="U496" i="12"/>
  <c r="V496" i="12"/>
  <c r="W496" i="12"/>
  <c r="X496" i="12"/>
  <c r="Y496" i="12"/>
  <c r="Z496" i="12"/>
  <c r="BV496" i="12" s="1"/>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BI499" i="12" s="1"/>
  <c r="N499" i="12"/>
  <c r="O499" i="12"/>
  <c r="P499" i="12"/>
  <c r="Q499" i="12"/>
  <c r="R499" i="12"/>
  <c r="S499" i="12"/>
  <c r="T499" i="12"/>
  <c r="BP499" i="12" s="1"/>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D499" i="12"/>
  <c r="BE499" i="12"/>
  <c r="BT499" i="12"/>
  <c r="C500" i="12"/>
  <c r="D500" i="12"/>
  <c r="E500" i="12"/>
  <c r="F500" i="12"/>
  <c r="G500" i="12"/>
  <c r="H500" i="12"/>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BH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G503" i="12"/>
  <c r="H503" i="12"/>
  <c r="I503" i="12"/>
  <c r="J503" i="12"/>
  <c r="K503" i="12"/>
  <c r="L503" i="12"/>
  <c r="M503" i="12"/>
  <c r="N503" i="12"/>
  <c r="BJ503" i="12" s="1"/>
  <c r="O503" i="12"/>
  <c r="P503" i="12"/>
  <c r="Q503" i="12"/>
  <c r="R503" i="12"/>
  <c r="BN503" i="12" s="1"/>
  <c r="S503" i="12"/>
  <c r="T503" i="12"/>
  <c r="U503" i="12"/>
  <c r="V503" i="12"/>
  <c r="W503" i="12"/>
  <c r="X503" i="12"/>
  <c r="Y503" i="12"/>
  <c r="Z503" i="12"/>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H505" i="12"/>
  <c r="BD505" i="12" s="1"/>
  <c r="I505" i="12"/>
  <c r="J505" i="12"/>
  <c r="K505" i="12"/>
  <c r="L505" i="12"/>
  <c r="M505" i="12"/>
  <c r="N505" i="12"/>
  <c r="O505" i="12"/>
  <c r="P505" i="12"/>
  <c r="BL505" i="12" s="1"/>
  <c r="Q505" i="12"/>
  <c r="R505" i="12"/>
  <c r="S505" i="12"/>
  <c r="BO505" i="12" s="1"/>
  <c r="T505" i="12"/>
  <c r="U505" i="12"/>
  <c r="V505" i="12"/>
  <c r="W505" i="12"/>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BC505" i="12"/>
  <c r="BS505" i="12"/>
  <c r="C506" i="12"/>
  <c r="D506" i="12"/>
  <c r="E506" i="12"/>
  <c r="F506" i="12"/>
  <c r="G506" i="12"/>
  <c r="H506" i="12"/>
  <c r="I506" i="12"/>
  <c r="J506" i="12"/>
  <c r="K506" i="12"/>
  <c r="L506" i="12"/>
  <c r="M506" i="12"/>
  <c r="N506" i="12"/>
  <c r="O506" i="12"/>
  <c r="P506" i="12"/>
  <c r="Q506" i="12"/>
  <c r="R506" i="12"/>
  <c r="S506" i="12"/>
  <c r="T506" i="12"/>
  <c r="U506" i="12"/>
  <c r="V506" i="12"/>
  <c r="BR506" i="12" s="1"/>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C507" i="12"/>
  <c r="D507" i="12"/>
  <c r="E507" i="12"/>
  <c r="F507" i="12"/>
  <c r="G507" i="12"/>
  <c r="H507" i="12"/>
  <c r="I507" i="12"/>
  <c r="J507" i="12"/>
  <c r="K507" i="12"/>
  <c r="L507" i="12"/>
  <c r="M507" i="12"/>
  <c r="BI507" i="12" s="1"/>
  <c r="N507" i="12"/>
  <c r="O507" i="12"/>
  <c r="P507" i="12"/>
  <c r="Q507" i="12"/>
  <c r="R507" i="12"/>
  <c r="S507" i="12"/>
  <c r="T507" i="12"/>
  <c r="U507" i="12"/>
  <c r="BQ507" i="12" s="1"/>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C508" i="12"/>
  <c r="D508" i="12"/>
  <c r="E508" i="12"/>
  <c r="F508" i="12"/>
  <c r="G508" i="12"/>
  <c r="H508" i="12"/>
  <c r="BD508" i="12" s="1"/>
  <c r="I508" i="12"/>
  <c r="J508" i="12"/>
  <c r="K508" i="12"/>
  <c r="L508" i="12"/>
  <c r="M508" i="12"/>
  <c r="N508" i="12"/>
  <c r="O508" i="12"/>
  <c r="P508" i="12"/>
  <c r="Q508" i="12"/>
  <c r="R508" i="12"/>
  <c r="S508" i="12"/>
  <c r="BO508" i="12" s="1"/>
  <c r="T508" i="12"/>
  <c r="U508" i="12"/>
  <c r="V508" i="12"/>
  <c r="W508" i="12"/>
  <c r="BS508" i="12" s="1"/>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BK512" i="12" s="1"/>
  <c r="P512" i="12"/>
  <c r="Q512" i="12"/>
  <c r="R512" i="12"/>
  <c r="S512" i="12"/>
  <c r="T512" i="12"/>
  <c r="U512" i="12"/>
  <c r="V512" i="12"/>
  <c r="W512" i="12"/>
  <c r="BS512" i="12" s="1"/>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C513" i="12"/>
  <c r="D513" i="12"/>
  <c r="E513" i="12"/>
  <c r="F513" i="12"/>
  <c r="G513" i="12"/>
  <c r="H513" i="12"/>
  <c r="I513" i="12"/>
  <c r="BE513" i="12" s="1"/>
  <c r="J513" i="12"/>
  <c r="K513" i="12"/>
  <c r="L513" i="12"/>
  <c r="M513" i="12"/>
  <c r="N513" i="12"/>
  <c r="O513" i="12"/>
  <c r="P513" i="12"/>
  <c r="Q513" i="12"/>
  <c r="R513" i="12"/>
  <c r="S513" i="12"/>
  <c r="T513" i="12"/>
  <c r="U513" i="12"/>
  <c r="V513" i="12"/>
  <c r="W513" i="12"/>
  <c r="X513" i="12"/>
  <c r="Y513" i="12"/>
  <c r="BU513" i="12" s="1"/>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L513" i="12"/>
  <c r="BM513" i="12"/>
  <c r="C514" i="12"/>
  <c r="D514" i="12"/>
  <c r="E514" i="12"/>
  <c r="F514" i="12"/>
  <c r="G514" i="12"/>
  <c r="BC514" i="12" s="1"/>
  <c r="H514" i="12"/>
  <c r="I514" i="12"/>
  <c r="J514" i="12"/>
  <c r="K514" i="12"/>
  <c r="L514" i="12"/>
  <c r="M514" i="12"/>
  <c r="N514" i="12"/>
  <c r="O514" i="12"/>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BC516" i="12" s="1"/>
  <c r="H516" i="12"/>
  <c r="I516" i="12"/>
  <c r="J516" i="12"/>
  <c r="K516" i="12"/>
  <c r="L516" i="12"/>
  <c r="M516" i="12"/>
  <c r="N516" i="12"/>
  <c r="O516" i="12"/>
  <c r="P516" i="12"/>
  <c r="Q516" i="12"/>
  <c r="R516" i="12"/>
  <c r="S516" i="12"/>
  <c r="T516" i="12"/>
  <c r="U516" i="12"/>
  <c r="V516" i="12"/>
  <c r="W516" i="12"/>
  <c r="BS516" i="12" s="1"/>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BL516" i="12"/>
  <c r="C517" i="12"/>
  <c r="D517" i="12"/>
  <c r="E517" i="12"/>
  <c r="F517" i="12"/>
  <c r="G517" i="12"/>
  <c r="H517" i="12"/>
  <c r="I517" i="12"/>
  <c r="J517" i="12"/>
  <c r="K517" i="12"/>
  <c r="L517" i="12"/>
  <c r="M517" i="12"/>
  <c r="N517" i="12"/>
  <c r="O517" i="12"/>
  <c r="P517" i="12"/>
  <c r="Q517" i="12"/>
  <c r="BM517" i="12" s="1"/>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L517" i="12"/>
  <c r="BQ517" i="12"/>
  <c r="C518" i="12"/>
  <c r="D518" i="12"/>
  <c r="E518" i="12"/>
  <c r="F518" i="12"/>
  <c r="G518" i="12"/>
  <c r="H518" i="12"/>
  <c r="I518" i="12"/>
  <c r="J518" i="12"/>
  <c r="K518" i="12"/>
  <c r="L518" i="12"/>
  <c r="M518" i="12"/>
  <c r="N518" i="12"/>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N519" i="12"/>
  <c r="BJ519" i="12" s="1"/>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K519" i="12"/>
  <c r="C520" i="12"/>
  <c r="D520" i="12"/>
  <c r="E520" i="12"/>
  <c r="F520" i="12"/>
  <c r="G520" i="12"/>
  <c r="H520" i="12"/>
  <c r="I520" i="12"/>
  <c r="J520" i="12"/>
  <c r="K520" i="12"/>
  <c r="L520" i="12"/>
  <c r="M520" i="12"/>
  <c r="N520" i="12"/>
  <c r="O520" i="12"/>
  <c r="P520" i="12"/>
  <c r="Q520" i="12"/>
  <c r="R520" i="12"/>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BA521" i="12" s="1"/>
  <c r="F521" i="12"/>
  <c r="G521" i="12"/>
  <c r="H521" i="12"/>
  <c r="I521" i="12"/>
  <c r="BE521" i="12" s="1"/>
  <c r="J521" i="12"/>
  <c r="K521" i="12"/>
  <c r="L521" i="12"/>
  <c r="M521" i="12"/>
  <c r="N521" i="12"/>
  <c r="O521" i="12"/>
  <c r="P521" i="12"/>
  <c r="Q521" i="12"/>
  <c r="BM521" i="12" s="1"/>
  <c r="R521" i="12"/>
  <c r="S521" i="12"/>
  <c r="T521" i="12"/>
  <c r="U521" i="12"/>
  <c r="BQ521" i="12" s="1"/>
  <c r="V521" i="12"/>
  <c r="W521" i="12"/>
  <c r="X521" i="12"/>
  <c r="Y521" i="12"/>
  <c r="BU521" i="12" s="1"/>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I521" i="12"/>
  <c r="C522" i="12"/>
  <c r="D522" i="12"/>
  <c r="E522" i="12"/>
  <c r="F522" i="12"/>
  <c r="G522" i="12"/>
  <c r="H522" i="12"/>
  <c r="I522" i="12"/>
  <c r="J522" i="12"/>
  <c r="K522" i="12"/>
  <c r="L522" i="12"/>
  <c r="M522" i="12"/>
  <c r="N522" i="12"/>
  <c r="O522" i="12"/>
  <c r="P522" i="12"/>
  <c r="Q522" i="12"/>
  <c r="R522" i="12"/>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BN522" i="12"/>
  <c r="C523" i="12"/>
  <c r="D523" i="12"/>
  <c r="E523" i="12"/>
  <c r="F523" i="12"/>
  <c r="G523" i="12"/>
  <c r="H523" i="12"/>
  <c r="I523" i="12"/>
  <c r="J523" i="12"/>
  <c r="K523" i="12"/>
  <c r="L523" i="12"/>
  <c r="M523" i="12"/>
  <c r="N523" i="12"/>
  <c r="O523" i="12"/>
  <c r="P523" i="12"/>
  <c r="Q523" i="12"/>
  <c r="R523" i="12"/>
  <c r="S523" i="12"/>
  <c r="T523" i="12"/>
  <c r="U523" i="12"/>
  <c r="V523" i="12"/>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O524" i="12"/>
  <c r="P524" i="12"/>
  <c r="Q524" i="12"/>
  <c r="R524" i="12"/>
  <c r="S524" i="12"/>
  <c r="T524" i="12"/>
  <c r="U524" i="12"/>
  <c r="V524" i="12"/>
  <c r="W524" i="12"/>
  <c r="X524" i="12"/>
  <c r="Y524" i="12"/>
  <c r="Z524" i="12"/>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BJ524" i="12"/>
  <c r="BV524" i="12"/>
  <c r="C525" i="12"/>
  <c r="D525" i="12"/>
  <c r="E525" i="12"/>
  <c r="F525" i="12"/>
  <c r="G525" i="12"/>
  <c r="H525" i="12"/>
  <c r="BD525" i="12" s="1"/>
  <c r="I525" i="12"/>
  <c r="J525" i="12"/>
  <c r="K525" i="12"/>
  <c r="L525" i="12"/>
  <c r="M525" i="12"/>
  <c r="N525" i="12"/>
  <c r="O525" i="12"/>
  <c r="P525" i="12"/>
  <c r="Q525" i="12"/>
  <c r="R525" i="12"/>
  <c r="S525" i="12"/>
  <c r="T525" i="12"/>
  <c r="U525" i="12"/>
  <c r="V525" i="12"/>
  <c r="W525" i="12"/>
  <c r="X525" i="12"/>
  <c r="BT525" i="12" s="1"/>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H525" i="12"/>
  <c r="BU525" i="12"/>
  <c r="C526" i="12"/>
  <c r="D526" i="12"/>
  <c r="E526" i="12"/>
  <c r="F526" i="12"/>
  <c r="G526" i="12"/>
  <c r="H526" i="12"/>
  <c r="I526" i="12"/>
  <c r="J526" i="12"/>
  <c r="K526" i="12"/>
  <c r="L526" i="12"/>
  <c r="M526" i="12"/>
  <c r="N526" i="12"/>
  <c r="O526" i="12"/>
  <c r="P526" i="12"/>
  <c r="Q526" i="12"/>
  <c r="R526" i="12"/>
  <c r="S526" i="12"/>
  <c r="T526" i="12"/>
  <c r="U526" i="12"/>
  <c r="V526" i="12"/>
  <c r="W526" i="12"/>
  <c r="X526" i="12"/>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BG527" i="12" s="1"/>
  <c r="L527" i="12"/>
  <c r="M527" i="12"/>
  <c r="N527" i="12"/>
  <c r="O527" i="12"/>
  <c r="P527" i="12"/>
  <c r="Q527" i="12"/>
  <c r="R527" i="12"/>
  <c r="S527" i="12"/>
  <c r="T527" i="12"/>
  <c r="U527" i="12"/>
  <c r="V527" i="12"/>
  <c r="W527" i="12"/>
  <c r="X527" i="12"/>
  <c r="Y527" i="12"/>
  <c r="BU527" i="12" s="1"/>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C528" i="12"/>
  <c r="D528" i="12"/>
  <c r="E528" i="12"/>
  <c r="F528" i="12"/>
  <c r="G528" i="12"/>
  <c r="H528" i="12"/>
  <c r="BD528" i="12" s="1"/>
  <c r="I528" i="12"/>
  <c r="J528" i="12"/>
  <c r="K528" i="12"/>
  <c r="L528" i="12"/>
  <c r="M528" i="12"/>
  <c r="N528" i="12"/>
  <c r="O528" i="12"/>
  <c r="P528" i="12"/>
  <c r="BL528" i="12" s="1"/>
  <c r="Q528" i="12"/>
  <c r="R528" i="12"/>
  <c r="S528" i="12"/>
  <c r="T528" i="12"/>
  <c r="U528" i="12"/>
  <c r="V528" i="12"/>
  <c r="W528" i="12"/>
  <c r="X528" i="12"/>
  <c r="BT528" i="12" s="1"/>
  <c r="Y528" i="12"/>
  <c r="Z528" i="12"/>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H528" i="12"/>
  <c r="C529" i="12"/>
  <c r="D529" i="12"/>
  <c r="E529" i="12"/>
  <c r="F529" i="12"/>
  <c r="G529" i="12"/>
  <c r="H529" i="12"/>
  <c r="I529" i="12"/>
  <c r="J529" i="12"/>
  <c r="K529" i="12"/>
  <c r="L529" i="12"/>
  <c r="M529" i="12"/>
  <c r="N529" i="12"/>
  <c r="O529" i="12"/>
  <c r="P529" i="12"/>
  <c r="Q529" i="12"/>
  <c r="R529" i="12"/>
  <c r="S529" i="12"/>
  <c r="T529" i="12"/>
  <c r="U529" i="12"/>
  <c r="V529" i="12"/>
  <c r="W529" i="12"/>
  <c r="X529" i="12"/>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BM530" i="12" s="1"/>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C531" i="12"/>
  <c r="D531" i="12"/>
  <c r="E531" i="12"/>
  <c r="F531" i="12"/>
  <c r="G531" i="12"/>
  <c r="H531" i="12"/>
  <c r="I531" i="12"/>
  <c r="J531" i="12"/>
  <c r="K531" i="12"/>
  <c r="L531" i="12"/>
  <c r="M531" i="12"/>
  <c r="N531" i="12"/>
  <c r="O531" i="12"/>
  <c r="BK531" i="12" s="1"/>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C532" i="12"/>
  <c r="D532" i="12"/>
  <c r="E532" i="12"/>
  <c r="F532" i="12"/>
  <c r="G532" i="12"/>
  <c r="BC532" i="12" s="1"/>
  <c r="H532" i="12"/>
  <c r="I532" i="12"/>
  <c r="J532" i="12"/>
  <c r="K532" i="12"/>
  <c r="L532" i="12"/>
  <c r="M532" i="12"/>
  <c r="N532" i="12"/>
  <c r="O532" i="12"/>
  <c r="P532" i="12"/>
  <c r="Q532" i="12"/>
  <c r="R532" i="12"/>
  <c r="S532" i="12"/>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D532" i="12"/>
  <c r="C533" i="12"/>
  <c r="D533" i="12"/>
  <c r="E533" i="12"/>
  <c r="F533" i="12"/>
  <c r="G533" i="12"/>
  <c r="H533" i="12"/>
  <c r="I533" i="12"/>
  <c r="J533" i="12"/>
  <c r="K533" i="12"/>
  <c r="L533" i="12"/>
  <c r="M533" i="12"/>
  <c r="N533" i="12"/>
  <c r="O533" i="12"/>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J534" i="12"/>
  <c r="BF534" i="12" s="1"/>
  <c r="K534" i="12"/>
  <c r="L534" i="12"/>
  <c r="M534" i="12"/>
  <c r="N534" i="12"/>
  <c r="O534" i="12"/>
  <c r="P534" i="12"/>
  <c r="Q534" i="12"/>
  <c r="R534" i="12"/>
  <c r="BN534" i="12" s="1"/>
  <c r="S534" i="12"/>
  <c r="T534" i="12"/>
  <c r="U534" i="12"/>
  <c r="V534" i="12"/>
  <c r="W534" i="12"/>
  <c r="X534" i="12"/>
  <c r="Y534" i="12"/>
  <c r="Z534" i="12"/>
  <c r="BV534" i="12" s="1"/>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BM534" i="12"/>
  <c r="C535" i="12"/>
  <c r="D535" i="12"/>
  <c r="E535" i="12"/>
  <c r="F535" i="12"/>
  <c r="G535" i="12"/>
  <c r="BC535" i="12" s="1"/>
  <c r="H535" i="12"/>
  <c r="I535" i="12"/>
  <c r="J535" i="12"/>
  <c r="K535" i="12"/>
  <c r="L535" i="12"/>
  <c r="M535" i="12"/>
  <c r="N535" i="12"/>
  <c r="O535" i="12"/>
  <c r="P535" i="12"/>
  <c r="Q535" i="12"/>
  <c r="R535" i="12"/>
  <c r="S535" i="12"/>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M535" i="12"/>
  <c r="C536" i="12"/>
  <c r="D536" i="12"/>
  <c r="E536" i="12"/>
  <c r="F536" i="12"/>
  <c r="G536" i="12"/>
  <c r="H536" i="12"/>
  <c r="I536" i="12"/>
  <c r="J536" i="12"/>
  <c r="BF536" i="12" s="1"/>
  <c r="K536" i="12"/>
  <c r="L536" i="12"/>
  <c r="M536" i="12"/>
  <c r="N536" i="12"/>
  <c r="O536" i="12"/>
  <c r="P536" i="12"/>
  <c r="Q536" i="12"/>
  <c r="R536" i="12"/>
  <c r="BN536" i="12" s="1"/>
  <c r="S536" i="12"/>
  <c r="T536" i="12"/>
  <c r="U536" i="12"/>
  <c r="V536" i="12"/>
  <c r="BR536" i="12" s="1"/>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C537" i="12"/>
  <c r="D537" i="12"/>
  <c r="E537" i="12"/>
  <c r="F537" i="12"/>
  <c r="G537" i="12"/>
  <c r="H537" i="12"/>
  <c r="I537" i="12"/>
  <c r="J537" i="12"/>
  <c r="K537" i="12"/>
  <c r="L537" i="12"/>
  <c r="M537" i="12"/>
  <c r="N537" i="12"/>
  <c r="O537" i="12"/>
  <c r="P537" i="12"/>
  <c r="Q537" i="12"/>
  <c r="R537" i="12"/>
  <c r="S537" i="12"/>
  <c r="BO537" i="12" s="1"/>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C538" i="12"/>
  <c r="D538" i="12"/>
  <c r="AZ538" i="12" s="1"/>
  <c r="E538" i="12"/>
  <c r="F538" i="12"/>
  <c r="G538" i="12"/>
  <c r="H538" i="12"/>
  <c r="I538" i="12"/>
  <c r="BE538" i="12" s="1"/>
  <c r="J538" i="12"/>
  <c r="K538" i="12"/>
  <c r="L538" i="12"/>
  <c r="M538" i="12"/>
  <c r="BI538" i="12" s="1"/>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BH538" i="12"/>
  <c r="BR538" i="12"/>
  <c r="BT538" i="12"/>
  <c r="C539" i="12"/>
  <c r="D539" i="12"/>
  <c r="E539" i="12"/>
  <c r="F539" i="12"/>
  <c r="G539" i="12"/>
  <c r="H539" i="12"/>
  <c r="I539" i="12"/>
  <c r="J539" i="12"/>
  <c r="BF539" i="12" s="1"/>
  <c r="K539" i="12"/>
  <c r="BG539" i="12" s="1"/>
  <c r="L539" i="12"/>
  <c r="M539" i="12"/>
  <c r="N539" i="12"/>
  <c r="O539" i="12"/>
  <c r="P539" i="12"/>
  <c r="Q539" i="12"/>
  <c r="R539" i="12"/>
  <c r="BN539" i="12" s="1"/>
  <c r="S539" i="12"/>
  <c r="T539" i="12"/>
  <c r="U539" i="12"/>
  <c r="V539" i="12"/>
  <c r="W539" i="12"/>
  <c r="X539" i="12"/>
  <c r="Y539" i="12"/>
  <c r="Z539" i="12"/>
  <c r="BV539" i="12" s="1"/>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S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P541" i="12"/>
  <c r="Q541" i="12"/>
  <c r="R541" i="12"/>
  <c r="S541" i="12"/>
  <c r="T541" i="12"/>
  <c r="U541" i="12"/>
  <c r="V541" i="12"/>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K541" i="12"/>
  <c r="BL541" i="12"/>
  <c r="C542" i="12"/>
  <c r="D542" i="12"/>
  <c r="E542" i="12"/>
  <c r="F542" i="12"/>
  <c r="G542" i="12"/>
  <c r="H542" i="12"/>
  <c r="I542" i="12"/>
  <c r="J542" i="12"/>
  <c r="K542" i="12"/>
  <c r="L542" i="12"/>
  <c r="M542" i="12"/>
  <c r="N542" i="12"/>
  <c r="O542" i="12"/>
  <c r="P542" i="12"/>
  <c r="Q542" i="12"/>
  <c r="R542" i="12"/>
  <c r="S542" i="12"/>
  <c r="T542" i="12"/>
  <c r="U542" i="12"/>
  <c r="V542" i="12"/>
  <c r="W542" i="12"/>
  <c r="X542" i="12"/>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BK542" i="12"/>
  <c r="C543" i="12"/>
  <c r="D543" i="12"/>
  <c r="E543" i="12"/>
  <c r="BA543" i="12" s="1"/>
  <c r="F543" i="12"/>
  <c r="G543" i="12"/>
  <c r="H543" i="12"/>
  <c r="BD543" i="12" s="1"/>
  <c r="I543" i="12"/>
  <c r="J543" i="12"/>
  <c r="K543" i="12"/>
  <c r="L543" i="12"/>
  <c r="M543" i="12"/>
  <c r="N543" i="12"/>
  <c r="O543" i="12"/>
  <c r="P543" i="12"/>
  <c r="Q543" i="12"/>
  <c r="R543" i="12"/>
  <c r="S543" i="12"/>
  <c r="T543" i="12"/>
  <c r="U543" i="12"/>
  <c r="V543" i="12"/>
  <c r="W543" i="12"/>
  <c r="X543" i="12"/>
  <c r="BT543" i="12" s="1"/>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C544" i="12"/>
  <c r="D544" i="12"/>
  <c r="E544" i="12"/>
  <c r="F544" i="12"/>
  <c r="G544" i="12"/>
  <c r="H544" i="12"/>
  <c r="I544" i="12"/>
  <c r="J544" i="12"/>
  <c r="K544" i="12"/>
  <c r="L544" i="12"/>
  <c r="M544" i="12"/>
  <c r="N544" i="12"/>
  <c r="O544" i="12"/>
  <c r="BK544" i="12" s="1"/>
  <c r="P544" i="12"/>
  <c r="Q544" i="12"/>
  <c r="R544" i="12"/>
  <c r="S544" i="12"/>
  <c r="T544" i="12"/>
  <c r="U544" i="12"/>
  <c r="V544" i="12"/>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C545" i="12"/>
  <c r="D545" i="12"/>
  <c r="E545" i="12"/>
  <c r="F545" i="12"/>
  <c r="G545" i="12"/>
  <c r="H545" i="12"/>
  <c r="I545" i="12"/>
  <c r="J545" i="12"/>
  <c r="K545" i="12"/>
  <c r="L545" i="12"/>
  <c r="M545" i="12"/>
  <c r="N545" i="12"/>
  <c r="O545" i="12"/>
  <c r="P545" i="12"/>
  <c r="Q545" i="12"/>
  <c r="R545" i="12"/>
  <c r="S545" i="12"/>
  <c r="T545" i="12"/>
  <c r="U545" i="12"/>
  <c r="V545" i="12"/>
  <c r="W545" i="12"/>
  <c r="X545" i="12"/>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BD545" i="12"/>
  <c r="C546" i="12"/>
  <c r="D546" i="12"/>
  <c r="E546" i="12"/>
  <c r="F546" i="12"/>
  <c r="G546" i="12"/>
  <c r="H546" i="12"/>
  <c r="I546" i="12"/>
  <c r="J546" i="12"/>
  <c r="K546" i="12"/>
  <c r="L546" i="12"/>
  <c r="M546" i="12"/>
  <c r="N546" i="12"/>
  <c r="O546" i="12"/>
  <c r="P546" i="12"/>
  <c r="Q546" i="12"/>
  <c r="R546" i="12"/>
  <c r="S546" i="12"/>
  <c r="T546" i="12"/>
  <c r="U546" i="12"/>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D546" i="12"/>
  <c r="BH546" i="12"/>
  <c r="BK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Y548" i="12"/>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F548" i="12"/>
  <c r="BN548" i="12"/>
  <c r="BV548" i="12"/>
  <c r="C549" i="12"/>
  <c r="D549" i="12"/>
  <c r="E549" i="12"/>
  <c r="F549" i="12"/>
  <c r="G549" i="12"/>
  <c r="H549" i="12"/>
  <c r="I549" i="12"/>
  <c r="J549" i="12"/>
  <c r="K549" i="12"/>
  <c r="L549" i="12"/>
  <c r="M549" i="12"/>
  <c r="BI549" i="12" s="1"/>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BM549" i="12"/>
  <c r="C550" i="12"/>
  <c r="D550" i="12"/>
  <c r="E550" i="12"/>
  <c r="F550" i="12"/>
  <c r="G550" i="12"/>
  <c r="H550" i="12"/>
  <c r="I550" i="12"/>
  <c r="J550" i="12"/>
  <c r="K550" i="12"/>
  <c r="L550" i="12"/>
  <c r="M550" i="12"/>
  <c r="N550" i="12"/>
  <c r="O550" i="12"/>
  <c r="P550" i="12"/>
  <c r="Q550" i="12"/>
  <c r="R550" i="12"/>
  <c r="S550" i="12"/>
  <c r="T550" i="12"/>
  <c r="U550" i="12"/>
  <c r="V550" i="12"/>
  <c r="W550" i="12"/>
  <c r="X550" i="12"/>
  <c r="Y550" i="12"/>
  <c r="Z550" i="12"/>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BL550" i="12"/>
  <c r="C551" i="12"/>
  <c r="D551" i="12"/>
  <c r="E551" i="12"/>
  <c r="F551" i="12"/>
  <c r="G551" i="12"/>
  <c r="BC551" i="12" s="1"/>
  <c r="H551" i="12"/>
  <c r="BD551" i="12" s="1"/>
  <c r="I551" i="12"/>
  <c r="J551" i="12"/>
  <c r="K551" i="12"/>
  <c r="L551" i="12"/>
  <c r="M551" i="12"/>
  <c r="N551" i="12"/>
  <c r="O551" i="12"/>
  <c r="P551" i="12"/>
  <c r="Q551" i="12"/>
  <c r="R551" i="12"/>
  <c r="S551" i="12"/>
  <c r="T551" i="12"/>
  <c r="U551" i="12"/>
  <c r="V551" i="12"/>
  <c r="W551" i="12"/>
  <c r="X551" i="12"/>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A553" i="12"/>
  <c r="BE553" i="12"/>
  <c r="BJ553" i="12"/>
  <c r="BM553" i="12"/>
  <c r="C554" i="12"/>
  <c r="D554" i="12"/>
  <c r="E554" i="12"/>
  <c r="F554" i="12"/>
  <c r="G554" i="12"/>
  <c r="H554" i="12"/>
  <c r="I554" i="12"/>
  <c r="J554" i="12"/>
  <c r="K554" i="12"/>
  <c r="L554" i="12"/>
  <c r="M554" i="12"/>
  <c r="N554" i="12"/>
  <c r="O554" i="12"/>
  <c r="P554" i="12"/>
  <c r="Q554" i="12"/>
  <c r="R554" i="12"/>
  <c r="S554" i="12"/>
  <c r="T554" i="12"/>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BD554" i="12"/>
  <c r="C555" i="12"/>
  <c r="D555" i="12"/>
  <c r="E555" i="12"/>
  <c r="F555" i="12"/>
  <c r="G555" i="12"/>
  <c r="BC555" i="12" s="1"/>
  <c r="H555" i="12"/>
  <c r="I555" i="12"/>
  <c r="J555" i="12"/>
  <c r="K555" i="12"/>
  <c r="L555" i="12"/>
  <c r="M555" i="12"/>
  <c r="N555" i="12"/>
  <c r="O555" i="12"/>
  <c r="P555" i="12"/>
  <c r="BL555" i="12" s="1"/>
  <c r="Q555" i="12"/>
  <c r="BM555" i="12" s="1"/>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C556" i="12"/>
  <c r="D556" i="12"/>
  <c r="E556" i="12"/>
  <c r="F556" i="12"/>
  <c r="G556" i="12"/>
  <c r="H556" i="12"/>
  <c r="I556" i="12"/>
  <c r="J556" i="12"/>
  <c r="K556" i="12"/>
  <c r="L556" i="12"/>
  <c r="M556" i="12"/>
  <c r="N556" i="12"/>
  <c r="O556" i="12"/>
  <c r="P556" i="12"/>
  <c r="Q556" i="12"/>
  <c r="R556" i="12"/>
  <c r="S556" i="12"/>
  <c r="T556" i="12"/>
  <c r="U556" i="12"/>
  <c r="V556" i="12"/>
  <c r="W556" i="12"/>
  <c r="X556" i="12"/>
  <c r="Y556" i="12"/>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BJ557" i="12" s="1"/>
  <c r="O557" i="12"/>
  <c r="P557" i="12"/>
  <c r="Q557" i="12"/>
  <c r="R557" i="12"/>
  <c r="S557" i="12"/>
  <c r="T557" i="12"/>
  <c r="U557" i="12"/>
  <c r="V557" i="12"/>
  <c r="W557" i="12"/>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C557" i="12"/>
  <c r="BI557" i="12"/>
  <c r="BU557" i="12"/>
  <c r="C558" i="12"/>
  <c r="D558" i="12"/>
  <c r="E558" i="12"/>
  <c r="F558" i="12"/>
  <c r="G558" i="12"/>
  <c r="BC558" i="12" s="1"/>
  <c r="H558" i="12"/>
  <c r="I558" i="12"/>
  <c r="J558" i="12"/>
  <c r="K558" i="12"/>
  <c r="L558" i="12"/>
  <c r="M558" i="12"/>
  <c r="N558" i="12"/>
  <c r="O558" i="12"/>
  <c r="P558" i="12"/>
  <c r="BL558" i="12" s="1"/>
  <c r="Q558" i="12"/>
  <c r="R558" i="12"/>
  <c r="S558" i="12"/>
  <c r="T558" i="12"/>
  <c r="U558" i="12"/>
  <c r="V558" i="12"/>
  <c r="W558" i="12"/>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BH558" i="12"/>
  <c r="BS558" i="12"/>
  <c r="C559" i="12"/>
  <c r="D559" i="12"/>
  <c r="AZ559" i="12" s="1"/>
  <c r="E559" i="12"/>
  <c r="F559" i="12"/>
  <c r="G559" i="12"/>
  <c r="H559" i="12"/>
  <c r="I559" i="12"/>
  <c r="J559" i="12"/>
  <c r="K559" i="12"/>
  <c r="L559" i="12"/>
  <c r="M559" i="12"/>
  <c r="N559" i="12"/>
  <c r="O559" i="12"/>
  <c r="P559" i="12"/>
  <c r="Q559" i="12"/>
  <c r="R559" i="12"/>
  <c r="S559" i="12"/>
  <c r="T559" i="12"/>
  <c r="U559" i="12"/>
  <c r="V559" i="12"/>
  <c r="W559" i="12"/>
  <c r="X559" i="12"/>
  <c r="Y559" i="12"/>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BL559" i="12"/>
  <c r="BQ559" i="12"/>
  <c r="C560" i="12"/>
  <c r="D560" i="12"/>
  <c r="E560" i="12"/>
  <c r="F560" i="12"/>
  <c r="G560" i="12"/>
  <c r="H560" i="12"/>
  <c r="I560" i="12"/>
  <c r="J560" i="12"/>
  <c r="K560" i="12"/>
  <c r="L560" i="12"/>
  <c r="M560" i="12"/>
  <c r="N560" i="12"/>
  <c r="O560" i="12"/>
  <c r="P560" i="12"/>
  <c r="Q560" i="12"/>
  <c r="R560" i="12"/>
  <c r="S560" i="12"/>
  <c r="T560" i="12"/>
  <c r="U560" i="12"/>
  <c r="V560" i="12"/>
  <c r="W560" i="12"/>
  <c r="X560" i="12"/>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BC561" i="12" s="1"/>
  <c r="H561" i="12"/>
  <c r="I561" i="12"/>
  <c r="J561" i="12"/>
  <c r="K561" i="12"/>
  <c r="L561" i="12"/>
  <c r="M561" i="12"/>
  <c r="N561" i="12"/>
  <c r="O561" i="12"/>
  <c r="P561" i="12"/>
  <c r="Q561" i="12"/>
  <c r="R561" i="12"/>
  <c r="S561" i="12"/>
  <c r="T561" i="12"/>
  <c r="U561" i="12"/>
  <c r="V561" i="12"/>
  <c r="W561" i="12"/>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G561" i="12"/>
  <c r="BJ561" i="12"/>
  <c r="BN561" i="12"/>
  <c r="BO561" i="12"/>
  <c r="C562" i="12"/>
  <c r="D562" i="12"/>
  <c r="E562" i="12"/>
  <c r="F562" i="12"/>
  <c r="G562" i="12"/>
  <c r="H562" i="12"/>
  <c r="I562" i="12"/>
  <c r="J562" i="12"/>
  <c r="BF562" i="12" s="1"/>
  <c r="K562" i="12"/>
  <c r="L562" i="12"/>
  <c r="M562" i="12"/>
  <c r="N562" i="12"/>
  <c r="O562" i="12"/>
  <c r="P562" i="12"/>
  <c r="Q562" i="12"/>
  <c r="R562" i="12"/>
  <c r="BN562" i="12" s="1"/>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L562" i="12"/>
  <c r="C563" i="12"/>
  <c r="D563" i="12"/>
  <c r="E563" i="12"/>
  <c r="F563" i="12"/>
  <c r="G563" i="12"/>
  <c r="H563" i="12"/>
  <c r="I563" i="12"/>
  <c r="J563" i="12"/>
  <c r="K563" i="12"/>
  <c r="L563" i="12"/>
  <c r="M563" i="12"/>
  <c r="N563" i="12"/>
  <c r="O563" i="12"/>
  <c r="P563" i="12"/>
  <c r="Q563" i="12"/>
  <c r="BM563" i="12" s="1"/>
  <c r="R563" i="12"/>
  <c r="S563" i="12"/>
  <c r="T563" i="12"/>
  <c r="U563" i="12"/>
  <c r="V563" i="12"/>
  <c r="W563" i="12"/>
  <c r="X563" i="12"/>
  <c r="Y563" i="12"/>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O563" i="12"/>
  <c r="C564" i="12"/>
  <c r="D564" i="12"/>
  <c r="E564" i="12"/>
  <c r="F564" i="12"/>
  <c r="G564" i="12"/>
  <c r="H564" i="12"/>
  <c r="I564" i="12"/>
  <c r="J564" i="12"/>
  <c r="K564" i="12"/>
  <c r="L564" i="12"/>
  <c r="M564" i="12"/>
  <c r="N564" i="12"/>
  <c r="O564" i="12"/>
  <c r="P564" i="12"/>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D564" i="12"/>
  <c r="BH564" i="12"/>
  <c r="BT564" i="12"/>
  <c r="C565" i="12"/>
  <c r="D565" i="12"/>
  <c r="E565" i="12"/>
  <c r="F565" i="12"/>
  <c r="G565" i="12"/>
  <c r="H565" i="12"/>
  <c r="I565" i="12"/>
  <c r="J565" i="12"/>
  <c r="K565" i="12"/>
  <c r="L565" i="12"/>
  <c r="M565" i="12"/>
  <c r="N565" i="12"/>
  <c r="O565" i="12"/>
  <c r="P565" i="12"/>
  <c r="Q565" i="12"/>
  <c r="BM565" i="12" s="1"/>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BA565" i="12"/>
  <c r="BI565" i="12"/>
  <c r="C566" i="12"/>
  <c r="D566" i="12"/>
  <c r="E566" i="12"/>
  <c r="F566" i="12"/>
  <c r="G566" i="12"/>
  <c r="H566" i="12"/>
  <c r="I566" i="12"/>
  <c r="J566" i="12"/>
  <c r="K566" i="12"/>
  <c r="L566" i="12"/>
  <c r="M566" i="12"/>
  <c r="N566" i="12"/>
  <c r="BJ566" i="12" s="1"/>
  <c r="O566" i="12"/>
  <c r="P566" i="12"/>
  <c r="Q566" i="12"/>
  <c r="R566" i="12"/>
  <c r="S566" i="12"/>
  <c r="T566" i="12"/>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C567" i="12"/>
  <c r="D567" i="12"/>
  <c r="E567" i="12"/>
  <c r="F567" i="12"/>
  <c r="G567" i="12"/>
  <c r="BC567" i="12" s="1"/>
  <c r="H567" i="12"/>
  <c r="I567" i="12"/>
  <c r="J567" i="12"/>
  <c r="K567" i="12"/>
  <c r="L567" i="12"/>
  <c r="M567" i="12"/>
  <c r="N567" i="12"/>
  <c r="O567" i="12"/>
  <c r="P567" i="12"/>
  <c r="Q567" i="12"/>
  <c r="R567" i="12"/>
  <c r="S567" i="12"/>
  <c r="T567" i="12"/>
  <c r="U567" i="12"/>
  <c r="V567" i="12"/>
  <c r="W567" i="12"/>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C568" i="12"/>
  <c r="D568" i="12"/>
  <c r="E568" i="12"/>
  <c r="F568" i="12"/>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BB568" i="12"/>
  <c r="C569" i="12"/>
  <c r="D569" i="12"/>
  <c r="E569" i="12"/>
  <c r="F569" i="12"/>
  <c r="G569" i="12"/>
  <c r="H569" i="12"/>
  <c r="I569" i="12"/>
  <c r="J569" i="12"/>
  <c r="K569" i="12"/>
  <c r="L569" i="12"/>
  <c r="M569" i="12"/>
  <c r="N569" i="12"/>
  <c r="O569" i="12"/>
  <c r="P569" i="12"/>
  <c r="Q569" i="12"/>
  <c r="R569" i="12"/>
  <c r="S569" i="12"/>
  <c r="T569" i="12"/>
  <c r="U569" i="12"/>
  <c r="V569" i="12"/>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I570" i="12"/>
  <c r="J570" i="12"/>
  <c r="K570" i="12"/>
  <c r="L570" i="12"/>
  <c r="M570" i="12"/>
  <c r="N570" i="12"/>
  <c r="O570" i="12"/>
  <c r="P570" i="12"/>
  <c r="Q570" i="12"/>
  <c r="R570" i="12"/>
  <c r="S570" i="12"/>
  <c r="T570" i="12"/>
  <c r="U570" i="12"/>
  <c r="V570" i="12"/>
  <c r="W570" i="12"/>
  <c r="X570" i="12"/>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BD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M572" i="12"/>
  <c r="N572" i="12"/>
  <c r="O572" i="12"/>
  <c r="P572" i="12"/>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BL572" i="12"/>
  <c r="C573" i="12"/>
  <c r="D573" i="12"/>
  <c r="E573" i="12"/>
  <c r="F573" i="12"/>
  <c r="G573" i="12"/>
  <c r="H573" i="12"/>
  <c r="I573" i="12"/>
  <c r="J573" i="12"/>
  <c r="K573" i="12"/>
  <c r="L573" i="12"/>
  <c r="M573" i="12"/>
  <c r="BI573" i="12" s="1"/>
  <c r="N573" i="12"/>
  <c r="BJ573" i="12" s="1"/>
  <c r="O573" i="12"/>
  <c r="P573" i="12"/>
  <c r="Q573" i="12"/>
  <c r="R573" i="12"/>
  <c r="S573" i="12"/>
  <c r="T573" i="12"/>
  <c r="U573" i="12"/>
  <c r="V573" i="12"/>
  <c r="W573" i="12"/>
  <c r="X573" i="12"/>
  <c r="Y573" i="12"/>
  <c r="Z573" i="12"/>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C574" i="12"/>
  <c r="D574" i="12"/>
  <c r="E574" i="12"/>
  <c r="F574" i="12"/>
  <c r="G574" i="12"/>
  <c r="BC574" i="12" s="1"/>
  <c r="H574" i="12"/>
  <c r="BD574" i="12" s="1"/>
  <c r="I574" i="12"/>
  <c r="J574" i="12"/>
  <c r="K574" i="12"/>
  <c r="L574" i="12"/>
  <c r="M574" i="12"/>
  <c r="N574" i="12"/>
  <c r="BJ574" i="12" s="1"/>
  <c r="O574" i="12"/>
  <c r="P574" i="12"/>
  <c r="Q574" i="12"/>
  <c r="R574" i="12"/>
  <c r="S574" i="12"/>
  <c r="T574" i="12"/>
  <c r="U574" i="12"/>
  <c r="V574" i="12"/>
  <c r="W574" i="12"/>
  <c r="X574" i="12"/>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BL576" i="12" s="1"/>
  <c r="Q576" i="12"/>
  <c r="R576" i="12"/>
  <c r="S576" i="12"/>
  <c r="T576" i="12"/>
  <c r="U576" i="12"/>
  <c r="BQ576" i="12" s="1"/>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C577" i="12"/>
  <c r="D577" i="12"/>
  <c r="E577" i="12"/>
  <c r="F577" i="12"/>
  <c r="G577" i="12"/>
  <c r="BC577" i="12" s="1"/>
  <c r="H577" i="12"/>
  <c r="I577" i="12"/>
  <c r="J577" i="12"/>
  <c r="K577" i="12"/>
  <c r="L577" i="12"/>
  <c r="M577" i="12"/>
  <c r="N577" i="12"/>
  <c r="O577" i="12"/>
  <c r="BK577" i="12" s="1"/>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E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AZ582" i="12" s="1"/>
  <c r="E582" i="12"/>
  <c r="F582" i="12"/>
  <c r="G582" i="12"/>
  <c r="H582" i="12"/>
  <c r="I582" i="12"/>
  <c r="J582" i="12"/>
  <c r="K582" i="12"/>
  <c r="L582" i="12"/>
  <c r="M582" i="12"/>
  <c r="N582" i="12"/>
  <c r="O582" i="12"/>
  <c r="P582" i="12"/>
  <c r="BL582" i="12" s="1"/>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BK582" i="12"/>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I587" i="12"/>
  <c r="J587" i="12"/>
  <c r="K587" i="12"/>
  <c r="L587" i="12"/>
  <c r="M587" i="12"/>
  <c r="BI587" i="12" s="1"/>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G597" i="12"/>
  <c r="H597" i="12"/>
  <c r="I597" i="12"/>
  <c r="J597" i="12"/>
  <c r="K597" i="12"/>
  <c r="L597" i="12"/>
  <c r="M597" i="12"/>
  <c r="N597" i="12"/>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BR599" i="12" s="1"/>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C600" i="12"/>
  <c r="D600" i="12"/>
  <c r="E600" i="12"/>
  <c r="F600" i="12"/>
  <c r="G600" i="12"/>
  <c r="H600" i="12"/>
  <c r="I600" i="12"/>
  <c r="J600" i="12"/>
  <c r="K600" i="12"/>
  <c r="L600" i="12"/>
  <c r="M600" i="12"/>
  <c r="N600" i="12"/>
  <c r="O600" i="12"/>
  <c r="P600" i="12"/>
  <c r="Q600" i="12"/>
  <c r="BM600" i="12" s="1"/>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BL600" i="12"/>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BM603" i="12"/>
  <c r="C604" i="12"/>
  <c r="D604" i="12"/>
  <c r="E604" i="12"/>
  <c r="F604" i="12"/>
  <c r="G604" i="12"/>
  <c r="H604" i="12"/>
  <c r="I604" i="12"/>
  <c r="J604" i="12"/>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BN604" i="12" s="1"/>
  <c r="AQ604" i="12"/>
  <c r="AR604" i="12"/>
  <c r="AS604" i="12"/>
  <c r="AT604" i="12"/>
  <c r="BR604" i="12" s="1"/>
  <c r="AU604" i="12"/>
  <c r="AV604" i="12"/>
  <c r="AW604" i="12"/>
  <c r="BU604" i="12" s="1"/>
  <c r="AX604" i="12"/>
  <c r="BV604" i="12" s="1"/>
  <c r="AY604" i="12"/>
  <c r="AZ604" i="12"/>
  <c r="BA604" i="12"/>
  <c r="BB604" i="12"/>
  <c r="BC604" i="12"/>
  <c r="BD604" i="12"/>
  <c r="BE604" i="12"/>
  <c r="BF604" i="12"/>
  <c r="BG604" i="12"/>
  <c r="BH604" i="12"/>
  <c r="BI604" i="12"/>
  <c r="BJ604" i="12"/>
  <c r="BK604" i="12"/>
  <c r="BL604" i="12"/>
  <c r="BM604" i="12"/>
  <c r="C605" i="12"/>
  <c r="D605" i="12"/>
  <c r="E605" i="12"/>
  <c r="F605" i="12"/>
  <c r="G605" i="12"/>
  <c r="H605" i="12"/>
  <c r="I605" i="12"/>
  <c r="J605" i="12"/>
  <c r="K605" i="12"/>
  <c r="L605" i="12"/>
  <c r="M605" i="12"/>
  <c r="N605" i="12"/>
  <c r="O605" i="12"/>
  <c r="P605" i="12"/>
  <c r="Q605" i="12"/>
  <c r="R605" i="12"/>
  <c r="S605" i="12"/>
  <c r="T605" i="12"/>
  <c r="U605" i="12"/>
  <c r="V605" i="12"/>
  <c r="W605" i="12"/>
  <c r="X605" i="12"/>
  <c r="Y605" i="12"/>
  <c r="Z605" i="12"/>
  <c r="AA605" i="12"/>
  <c r="AB605" i="12"/>
  <c r="AC605" i="12"/>
  <c r="AD605" i="12"/>
  <c r="AE605" i="12"/>
  <c r="AF605" i="12"/>
  <c r="BD605" i="12" s="1"/>
  <c r="AG605" i="12"/>
  <c r="AH605" i="12"/>
  <c r="AI605" i="12"/>
  <c r="AJ605" i="12"/>
  <c r="AK605" i="12"/>
  <c r="AL605" i="12"/>
  <c r="AM605" i="12"/>
  <c r="AN605" i="12"/>
  <c r="AO605" i="12"/>
  <c r="AP605" i="12"/>
  <c r="AQ605" i="12"/>
  <c r="AR605" i="12"/>
  <c r="AS605" i="12"/>
  <c r="AT605" i="12"/>
  <c r="AU605" i="12"/>
  <c r="AV605" i="12"/>
  <c r="AW605" i="12"/>
  <c r="AX605" i="12"/>
  <c r="AY605" i="12"/>
  <c r="AZ605" i="12"/>
  <c r="BA605" i="12"/>
  <c r="BB605" i="12"/>
  <c r="BC605" i="12"/>
  <c r="BE605" i="12"/>
  <c r="BF605" i="12"/>
  <c r="BG605" i="12"/>
  <c r="BH605" i="12"/>
  <c r="BI605" i="12"/>
  <c r="BJ605" i="12"/>
  <c r="BK605" i="12"/>
  <c r="BL605" i="12"/>
  <c r="BM605" i="12"/>
  <c r="BN605" i="12"/>
  <c r="BO605" i="12"/>
  <c r="BP605" i="12"/>
  <c r="BQ605" i="12"/>
  <c r="BR605" i="12"/>
  <c r="BS605" i="12"/>
  <c r="BT605" i="12"/>
  <c r="BU605" i="12"/>
  <c r="BV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BT606" i="12" s="1"/>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U606" i="12"/>
  <c r="BV606" i="12"/>
  <c r="C607" i="12"/>
  <c r="D607" i="12"/>
  <c r="E607" i="12"/>
  <c r="F607" i="12"/>
  <c r="G607" i="12"/>
  <c r="H607" i="12"/>
  <c r="I607" i="12"/>
  <c r="J607" i="12"/>
  <c r="K607" i="12"/>
  <c r="L607" i="12"/>
  <c r="M607" i="12"/>
  <c r="N607" i="12"/>
  <c r="O607" i="12"/>
  <c r="P607" i="12"/>
  <c r="Q607" i="12"/>
  <c r="R607" i="12"/>
  <c r="S607" i="12"/>
  <c r="T607" i="12"/>
  <c r="U607" i="12"/>
  <c r="V607" i="12"/>
  <c r="W607" i="12"/>
  <c r="X607" i="12"/>
  <c r="Y607" i="12"/>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BT607" i="12" s="1"/>
  <c r="AW607" i="12"/>
  <c r="AX607" i="12"/>
  <c r="AY607" i="12"/>
  <c r="AZ607" i="12"/>
  <c r="BA607" i="12"/>
  <c r="BB607" i="12"/>
  <c r="BC607" i="12"/>
  <c r="BD607" i="12"/>
  <c r="BE607" i="12"/>
  <c r="BF607" i="12"/>
  <c r="BG607" i="12"/>
  <c r="BH607" i="12"/>
  <c r="BI607" i="12"/>
  <c r="BJ607" i="12"/>
  <c r="BK607" i="12"/>
  <c r="BL607" i="12"/>
  <c r="BM607" i="12"/>
  <c r="BN607" i="12"/>
  <c r="BO607" i="12"/>
  <c r="BP607" i="12"/>
  <c r="BQ607" i="12"/>
  <c r="BR607" i="12"/>
  <c r="BS607" i="12"/>
  <c r="BU607" i="12"/>
  <c r="BV607" i="12"/>
  <c r="C608" i="12"/>
  <c r="D608" i="12"/>
  <c r="E608" i="12"/>
  <c r="F608" i="12"/>
  <c r="G608" i="12"/>
  <c r="H608" i="12"/>
  <c r="I608" i="12"/>
  <c r="J608" i="12"/>
  <c r="K608" i="12"/>
  <c r="L608" i="12"/>
  <c r="M608" i="12"/>
  <c r="N608" i="12"/>
  <c r="O608" i="12"/>
  <c r="P608" i="12"/>
  <c r="Q608" i="12"/>
  <c r="R608" i="12"/>
  <c r="S608" i="12"/>
  <c r="T608" i="12"/>
  <c r="U608" i="12"/>
  <c r="V608" i="12"/>
  <c r="W608" i="12"/>
  <c r="X608" i="12"/>
  <c r="Y608" i="12"/>
  <c r="Z608" i="12"/>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BT608" i="12" s="1"/>
  <c r="AW608" i="12"/>
  <c r="AX608" i="12"/>
  <c r="AY608" i="12"/>
  <c r="AZ608" i="12"/>
  <c r="BA608" i="12"/>
  <c r="BB608" i="12"/>
  <c r="BC608" i="12"/>
  <c r="BD608" i="12"/>
  <c r="BE608" i="12"/>
  <c r="BF608" i="12"/>
  <c r="BG608" i="12"/>
  <c r="BH608" i="12"/>
  <c r="BI608" i="12"/>
  <c r="BJ608" i="12"/>
  <c r="BK608" i="12"/>
  <c r="BL608" i="12"/>
  <c r="BM608" i="12"/>
  <c r="BN608" i="12"/>
  <c r="BO608" i="12"/>
  <c r="BP608" i="12"/>
  <c r="BQ608" i="12"/>
  <c r="BR608" i="12"/>
  <c r="BS608" i="12"/>
  <c r="BU608" i="12"/>
  <c r="BV608" i="12"/>
  <c r="C609" i="12"/>
  <c r="D609" i="12"/>
  <c r="E609" i="12"/>
  <c r="F609" i="12"/>
  <c r="G609" i="12"/>
  <c r="H609" i="12"/>
  <c r="I609" i="12"/>
  <c r="J609" i="12"/>
  <c r="K609" i="12"/>
  <c r="L609" i="12"/>
  <c r="M609" i="12"/>
  <c r="N609" i="12"/>
  <c r="O609" i="12"/>
  <c r="P609" i="12"/>
  <c r="Q609" i="12"/>
  <c r="R609" i="12"/>
  <c r="S609" i="12"/>
  <c r="T609" i="12"/>
  <c r="U609" i="12"/>
  <c r="V609" i="12"/>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B609" i="12"/>
  <c r="BC609" i="12"/>
  <c r="BD609" i="12"/>
  <c r="BE609" i="12"/>
  <c r="BF609" i="12"/>
  <c r="BG609" i="12"/>
  <c r="BH609" i="12"/>
  <c r="BI609" i="12"/>
  <c r="BJ609" i="12"/>
  <c r="BK609" i="12"/>
  <c r="BL609" i="12"/>
  <c r="BM609" i="12"/>
  <c r="BN609" i="12"/>
  <c r="BO609" i="12"/>
  <c r="BP609" i="12"/>
  <c r="BQ609" i="12"/>
  <c r="BR609" i="12"/>
  <c r="BS609" i="12"/>
  <c r="BT609" i="12"/>
  <c r="BU609" i="12"/>
  <c r="BV609" i="12"/>
  <c r="C610" i="12"/>
  <c r="D610" i="12"/>
  <c r="E610" i="12"/>
  <c r="F610" i="12"/>
  <c r="G610" i="12"/>
  <c r="H610" i="12"/>
  <c r="I610" i="12"/>
  <c r="J610" i="12"/>
  <c r="K610" i="12"/>
  <c r="L610" i="12"/>
  <c r="M610" i="12"/>
  <c r="N610" i="12"/>
  <c r="O610" i="12"/>
  <c r="P610" i="12"/>
  <c r="Q610" i="12"/>
  <c r="R610" i="12"/>
  <c r="S610" i="12"/>
  <c r="T610" i="12"/>
  <c r="U610" i="12"/>
  <c r="V610" i="12"/>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B610" i="12"/>
  <c r="BC610" i="12"/>
  <c r="BD610" i="12"/>
  <c r="BE610" i="12"/>
  <c r="BF610" i="12"/>
  <c r="BG610" i="12"/>
  <c r="BH610" i="12"/>
  <c r="BI610" i="12"/>
  <c r="BJ610" i="12"/>
  <c r="BK610" i="12"/>
  <c r="BL610" i="12"/>
  <c r="BM610" i="12"/>
  <c r="BN610" i="12"/>
  <c r="BO610" i="12"/>
  <c r="BP610" i="12"/>
  <c r="BQ610" i="12"/>
  <c r="BR610" i="12"/>
  <c r="BS610" i="12"/>
  <c r="BT610" i="12"/>
  <c r="BU610" i="12"/>
  <c r="BV610" i="12"/>
  <c r="C611" i="12"/>
  <c r="D611" i="12"/>
  <c r="E611" i="12"/>
  <c r="F611" i="12"/>
  <c r="G611" i="12"/>
  <c r="H611" i="12"/>
  <c r="I611" i="12"/>
  <c r="J611" i="12"/>
  <c r="K611" i="12"/>
  <c r="L611" i="12"/>
  <c r="M611" i="12"/>
  <c r="N611" i="12"/>
  <c r="O611" i="12"/>
  <c r="P611" i="12"/>
  <c r="Q611" i="12"/>
  <c r="R611" i="12"/>
  <c r="S611" i="12"/>
  <c r="T611" i="12"/>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B611" i="12"/>
  <c r="BC611" i="12"/>
  <c r="BD611" i="12"/>
  <c r="BE611" i="12"/>
  <c r="BF611" i="12"/>
  <c r="BG611" i="12"/>
  <c r="BH611" i="12"/>
  <c r="BI611" i="12"/>
  <c r="BJ611" i="12"/>
  <c r="BK611" i="12"/>
  <c r="BL611" i="12"/>
  <c r="BM611" i="12"/>
  <c r="C612" i="12"/>
  <c r="D612" i="12"/>
  <c r="E612" i="12"/>
  <c r="F612" i="12"/>
  <c r="G612" i="12"/>
  <c r="H612" i="12"/>
  <c r="I612" i="12"/>
  <c r="J612" i="12"/>
  <c r="K612" i="12"/>
  <c r="L612" i="12"/>
  <c r="M612" i="12"/>
  <c r="N612" i="12"/>
  <c r="O612" i="12"/>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C612" i="12"/>
  <c r="BD612" i="12"/>
  <c r="BE612" i="12"/>
  <c r="BF612" i="12"/>
  <c r="BG612" i="12"/>
  <c r="BH612" i="12"/>
  <c r="BI612" i="12"/>
  <c r="BJ612" i="12"/>
  <c r="BK612" i="12"/>
  <c r="BL612" i="12"/>
  <c r="BM612" i="12"/>
  <c r="C613" i="12"/>
  <c r="D613" i="12"/>
  <c r="E613" i="12"/>
  <c r="F613" i="12"/>
  <c r="G613" i="12"/>
  <c r="H613" i="12"/>
  <c r="I613" i="12"/>
  <c r="J613" i="12"/>
  <c r="K613" i="12"/>
  <c r="L613" i="12"/>
  <c r="M613" i="12"/>
  <c r="N613" i="12"/>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BK614" i="12" s="1"/>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C615" i="12"/>
  <c r="D615" i="12"/>
  <c r="E615" i="12"/>
  <c r="F615" i="12"/>
  <c r="G615" i="12"/>
  <c r="H615" i="12"/>
  <c r="I615" i="12"/>
  <c r="J615" i="12"/>
  <c r="K615" i="12"/>
  <c r="L615" i="12"/>
  <c r="M615" i="12"/>
  <c r="N615" i="12"/>
  <c r="O615" i="12"/>
  <c r="P615" i="12"/>
  <c r="Q615" i="12"/>
  <c r="R615" i="12"/>
  <c r="S615" i="12"/>
  <c r="T615" i="12"/>
  <c r="U615" i="12"/>
  <c r="V615" i="12"/>
  <c r="W615" i="12"/>
  <c r="X615" i="12"/>
  <c r="Y615" i="12"/>
  <c r="Z615" i="12"/>
  <c r="AA615" i="12"/>
  <c r="AB615" i="12"/>
  <c r="AC615" i="12"/>
  <c r="AD615" i="12"/>
  <c r="AE615" i="12"/>
  <c r="AF615" i="12"/>
  <c r="AG615" i="12"/>
  <c r="AH615" i="12"/>
  <c r="BF615" i="12" s="1"/>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D615" i="12"/>
  <c r="BE615" i="12"/>
  <c r="BG615" i="12"/>
  <c r="BH615" i="12"/>
  <c r="BI615" i="12"/>
  <c r="BJ615" i="12"/>
  <c r="BK615" i="12"/>
  <c r="BL615" i="12"/>
  <c r="BM615" i="12"/>
  <c r="C616" i="12"/>
  <c r="D616" i="12"/>
  <c r="E616" i="12"/>
  <c r="F616" i="12"/>
  <c r="G616" i="12"/>
  <c r="H616" i="12"/>
  <c r="I616" i="12"/>
  <c r="J616" i="12"/>
  <c r="K616" i="12"/>
  <c r="L616" i="12"/>
  <c r="M616" i="12"/>
  <c r="N616" i="12"/>
  <c r="O616" i="12"/>
  <c r="P616" i="12"/>
  <c r="Q616" i="12"/>
  <c r="R616" i="12"/>
  <c r="S616" i="12"/>
  <c r="T616" i="12"/>
  <c r="U616" i="12"/>
  <c r="V616" i="12"/>
  <c r="W616" i="12"/>
  <c r="X616" i="12"/>
  <c r="Y616" i="12"/>
  <c r="Z616" i="12"/>
  <c r="AA616" i="12"/>
  <c r="AY616" i="12" s="1"/>
  <c r="AB616" i="12"/>
  <c r="AC616" i="12"/>
  <c r="AD616" i="12"/>
  <c r="AE616" i="12"/>
  <c r="AF616" i="12"/>
  <c r="AG616" i="12"/>
  <c r="AH616" i="12"/>
  <c r="AI616" i="12"/>
  <c r="BG616" i="12" s="1"/>
  <c r="AJ616" i="12"/>
  <c r="AK616" i="12"/>
  <c r="AL616" i="12"/>
  <c r="AM616" i="12"/>
  <c r="AN616" i="12"/>
  <c r="AO616" i="12"/>
  <c r="AP616" i="12"/>
  <c r="AQ616" i="12"/>
  <c r="BO616" i="12" s="1"/>
  <c r="AR616" i="12"/>
  <c r="AS616" i="12"/>
  <c r="AT616" i="12"/>
  <c r="BR616" i="12" s="1"/>
  <c r="AU616" i="12"/>
  <c r="AV616" i="12"/>
  <c r="AW616" i="12"/>
  <c r="AX616" i="12"/>
  <c r="BV616" i="12" s="1"/>
  <c r="AZ616" i="12"/>
  <c r="BA616" i="12"/>
  <c r="BB616" i="12"/>
  <c r="BC616" i="12"/>
  <c r="BD616" i="12"/>
  <c r="BE616" i="12"/>
  <c r="BF616" i="12"/>
  <c r="BH616" i="12"/>
  <c r="BI616" i="12"/>
  <c r="BJ616" i="12"/>
  <c r="BK616" i="12"/>
  <c r="BL616" i="12"/>
  <c r="BM616" i="12"/>
  <c r="BN616" i="12"/>
  <c r="BP616" i="12"/>
  <c r="BQ616" i="12"/>
  <c r="C617" i="12"/>
  <c r="D617" i="12"/>
  <c r="E617" i="12"/>
  <c r="F617" i="12"/>
  <c r="G617" i="12"/>
  <c r="H617" i="12"/>
  <c r="I617" i="12"/>
  <c r="J617" i="12"/>
  <c r="K617" i="12"/>
  <c r="L617" i="12"/>
  <c r="M617" i="12"/>
  <c r="N617" i="12"/>
  <c r="O617" i="12"/>
  <c r="P617" i="12"/>
  <c r="Q617" i="12"/>
  <c r="R617" i="12"/>
  <c r="S617" i="12"/>
  <c r="T617" i="12"/>
  <c r="U617" i="12"/>
  <c r="V617" i="12"/>
  <c r="W617" i="12"/>
  <c r="X617" i="12"/>
  <c r="Y617" i="12"/>
  <c r="Z617" i="12"/>
  <c r="AA617" i="12"/>
  <c r="AB617" i="12"/>
  <c r="AC617" i="12"/>
  <c r="AD617" i="12"/>
  <c r="AE617" i="12"/>
  <c r="AF617" i="12"/>
  <c r="BD617" i="12" s="1"/>
  <c r="AG617" i="12"/>
  <c r="AH617" i="12"/>
  <c r="AI617" i="12"/>
  <c r="AJ617" i="12"/>
  <c r="AK617" i="12"/>
  <c r="AL617" i="12"/>
  <c r="AM617" i="12"/>
  <c r="AN617" i="12"/>
  <c r="BL617" i="12" s="1"/>
  <c r="AO617" i="12"/>
  <c r="AP617" i="12"/>
  <c r="BN617" i="12" s="1"/>
  <c r="AQ617" i="12"/>
  <c r="AR617" i="12"/>
  <c r="AS617" i="12"/>
  <c r="AT617" i="12"/>
  <c r="AU617" i="12"/>
  <c r="AV617" i="12"/>
  <c r="AW617" i="12"/>
  <c r="AX617" i="12"/>
  <c r="AY617" i="12"/>
  <c r="AZ617" i="12"/>
  <c r="BA617" i="12"/>
  <c r="BB617" i="12"/>
  <c r="BC617" i="12"/>
  <c r="BE617" i="12"/>
  <c r="BF617" i="12"/>
  <c r="BG617" i="12"/>
  <c r="BH617" i="12"/>
  <c r="BI617" i="12"/>
  <c r="BJ617" i="12"/>
  <c r="BK617" i="12"/>
  <c r="BM617" i="12"/>
  <c r="C618" i="12"/>
  <c r="D618" i="12"/>
  <c r="E618" i="12"/>
  <c r="F618" i="12"/>
  <c r="G618" i="12"/>
  <c r="H618" i="12"/>
  <c r="I618" i="12"/>
  <c r="J618" i="12"/>
  <c r="K618" i="12"/>
  <c r="L618" i="12"/>
  <c r="M618" i="12"/>
  <c r="N618" i="12"/>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BM618" i="12" s="1"/>
  <c r="AP618" i="12"/>
  <c r="AQ618" i="12"/>
  <c r="BO618" i="12" s="1"/>
  <c r="AR618" i="12"/>
  <c r="AS618" i="12"/>
  <c r="AT618" i="12"/>
  <c r="BR618" i="12" s="1"/>
  <c r="AU618" i="12"/>
  <c r="BS618" i="12" s="1"/>
  <c r="AV618" i="12"/>
  <c r="AW618" i="12"/>
  <c r="AX618" i="12"/>
  <c r="BV618" i="12" s="1"/>
  <c r="AY618" i="12"/>
  <c r="AZ618" i="12"/>
  <c r="BA618" i="12"/>
  <c r="BB618" i="12"/>
  <c r="BC618" i="12"/>
  <c r="BD618" i="12"/>
  <c r="BE618" i="12"/>
  <c r="BF618" i="12"/>
  <c r="BG618" i="12"/>
  <c r="BH618" i="12"/>
  <c r="BI618" i="12"/>
  <c r="BJ618" i="12"/>
  <c r="BK618" i="12"/>
  <c r="BL618" i="12"/>
  <c r="BN618" i="12"/>
  <c r="C619" i="12"/>
  <c r="D619" i="12"/>
  <c r="E619" i="12"/>
  <c r="F619" i="12"/>
  <c r="G619" i="12"/>
  <c r="H619" i="12"/>
  <c r="I619" i="12"/>
  <c r="J619" i="12"/>
  <c r="K619" i="12"/>
  <c r="L619" i="12"/>
  <c r="M619" i="12"/>
  <c r="N619" i="12"/>
  <c r="O619" i="12"/>
  <c r="P619" i="12"/>
  <c r="Q619" i="12"/>
  <c r="R619" i="12"/>
  <c r="S619" i="12"/>
  <c r="T619" i="12"/>
  <c r="U619" i="12"/>
  <c r="V619" i="12"/>
  <c r="W619" i="12"/>
  <c r="X619" i="12"/>
  <c r="Y619" i="12"/>
  <c r="Z619" i="12"/>
  <c r="AA619" i="12"/>
  <c r="AB619" i="12"/>
  <c r="AC619" i="12"/>
  <c r="AD619" i="12"/>
  <c r="AE619" i="12"/>
  <c r="AF619" i="12"/>
  <c r="AG619" i="12"/>
  <c r="BE619" i="12" s="1"/>
  <c r="AH619" i="12"/>
  <c r="AI619" i="12"/>
  <c r="AJ619" i="12"/>
  <c r="AK619" i="12"/>
  <c r="AL619" i="12"/>
  <c r="AM619" i="12"/>
  <c r="AN619" i="12"/>
  <c r="AO619" i="12"/>
  <c r="BM619" i="12" s="1"/>
  <c r="AP619" i="12"/>
  <c r="AQ619" i="12"/>
  <c r="BO619" i="12" s="1"/>
  <c r="AR619" i="12"/>
  <c r="AS619" i="12"/>
  <c r="AT619" i="12"/>
  <c r="AU619" i="12"/>
  <c r="BS619" i="12" s="1"/>
  <c r="AV619" i="12"/>
  <c r="AW619" i="12"/>
  <c r="AX619" i="12"/>
  <c r="AY619" i="12"/>
  <c r="AZ619" i="12"/>
  <c r="BA619" i="12"/>
  <c r="BB619" i="12"/>
  <c r="BC619" i="12"/>
  <c r="BD619" i="12"/>
  <c r="BF619" i="12"/>
  <c r="BG619" i="12"/>
  <c r="BH619" i="12"/>
  <c r="BI619" i="12"/>
  <c r="BJ619" i="12"/>
  <c r="BK619" i="12"/>
  <c r="BL619" i="12"/>
  <c r="BN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H621" i="12"/>
  <c r="I621" i="12"/>
  <c r="J621" i="12"/>
  <c r="K621" i="12"/>
  <c r="L621" i="12"/>
  <c r="M621" i="12"/>
  <c r="N621" i="12"/>
  <c r="O621" i="12"/>
  <c r="P621" i="12"/>
  <c r="Q621" i="12"/>
  <c r="R621" i="12"/>
  <c r="S621" i="12"/>
  <c r="T621" i="12"/>
  <c r="U621" i="12"/>
  <c r="V621" i="12"/>
  <c r="W621" i="12"/>
  <c r="X621" i="12"/>
  <c r="Y621" i="12"/>
  <c r="Z621" i="12"/>
  <c r="AA621" i="12"/>
  <c r="AB621" i="12"/>
  <c r="AC621" i="12"/>
  <c r="BA621" i="12" s="1"/>
  <c r="AD621" i="12"/>
  <c r="AE621" i="12"/>
  <c r="AF621" i="12"/>
  <c r="AG621" i="12"/>
  <c r="BE621" i="12" s="1"/>
  <c r="AH621" i="12"/>
  <c r="AI621" i="12"/>
  <c r="AJ621" i="12"/>
  <c r="AK621" i="12"/>
  <c r="BI621" i="12" s="1"/>
  <c r="AL621" i="12"/>
  <c r="AM621" i="12"/>
  <c r="AN621" i="12"/>
  <c r="AO621" i="12"/>
  <c r="BM621" i="12" s="1"/>
  <c r="AP621" i="12"/>
  <c r="AQ621" i="12"/>
  <c r="BO621" i="12" s="1"/>
  <c r="AR621" i="12"/>
  <c r="AS621" i="12"/>
  <c r="AT621" i="12"/>
  <c r="AU621" i="12"/>
  <c r="BS621" i="12" s="1"/>
  <c r="AV621" i="12"/>
  <c r="AW621" i="12"/>
  <c r="AX621" i="12"/>
  <c r="AY621" i="12"/>
  <c r="AZ621" i="12"/>
  <c r="BB621" i="12"/>
  <c r="BC621" i="12"/>
  <c r="BD621" i="12"/>
  <c r="BF621" i="12"/>
  <c r="BG621" i="12"/>
  <c r="BH621" i="12"/>
  <c r="BJ621" i="12"/>
  <c r="BK621" i="12"/>
  <c r="BL621" i="12"/>
  <c r="BN621" i="12"/>
  <c r="BT621" i="12"/>
  <c r="C622" i="12"/>
  <c r="D622" i="12"/>
  <c r="E622" i="12"/>
  <c r="F622" i="12"/>
  <c r="G622" i="12"/>
  <c r="H622" i="12"/>
  <c r="I622" i="12"/>
  <c r="J622" i="12"/>
  <c r="K622" i="12"/>
  <c r="L622" i="12"/>
  <c r="M622" i="12"/>
  <c r="N622" i="12"/>
  <c r="O622" i="12"/>
  <c r="P622" i="12"/>
  <c r="Q622" i="12"/>
  <c r="R622" i="12"/>
  <c r="S622" i="12"/>
  <c r="T622" i="12"/>
  <c r="U622" i="12"/>
  <c r="V622" i="12"/>
  <c r="W622" i="12"/>
  <c r="X622" i="12"/>
  <c r="Y622" i="12"/>
  <c r="Z622" i="12"/>
  <c r="AA622" i="12"/>
  <c r="AB622" i="12"/>
  <c r="AZ622" i="12" s="1"/>
  <c r="AC622" i="12"/>
  <c r="AD622" i="12"/>
  <c r="AE622" i="12"/>
  <c r="AF622" i="12"/>
  <c r="BD622" i="12" s="1"/>
  <c r="AG622" i="12"/>
  <c r="AH622" i="12"/>
  <c r="AI622" i="12"/>
  <c r="AJ622" i="12"/>
  <c r="BH622" i="12" s="1"/>
  <c r="AK622" i="12"/>
  <c r="AL622" i="12"/>
  <c r="AM622" i="12"/>
  <c r="AN622" i="12"/>
  <c r="BL622" i="12" s="1"/>
  <c r="AO622" i="12"/>
  <c r="AP622" i="12"/>
  <c r="AQ622" i="12"/>
  <c r="BO622" i="12" s="1"/>
  <c r="AR622" i="12"/>
  <c r="AS622" i="12"/>
  <c r="AT622" i="12"/>
  <c r="AU622" i="12"/>
  <c r="BS622" i="12" s="1"/>
  <c r="AV622" i="12"/>
  <c r="AW622" i="12"/>
  <c r="AX622" i="12"/>
  <c r="BV622" i="12" s="1"/>
  <c r="AY622" i="12"/>
  <c r="BA622" i="12"/>
  <c r="BB622" i="12"/>
  <c r="BC622" i="12"/>
  <c r="BE622" i="12"/>
  <c r="BF622" i="12"/>
  <c r="BG622" i="12"/>
  <c r="BI622" i="12"/>
  <c r="BJ622" i="12"/>
  <c r="BK622" i="12"/>
  <c r="BM622" i="12"/>
  <c r="BN622" i="12"/>
  <c r="C623" i="12"/>
  <c r="D623" i="12"/>
  <c r="AZ623" i="12" s="1"/>
  <c r="E623" i="12"/>
  <c r="F623" i="12"/>
  <c r="G623" i="12"/>
  <c r="H623" i="12"/>
  <c r="I623" i="12"/>
  <c r="J623" i="12"/>
  <c r="K623" i="12"/>
  <c r="L623" i="12"/>
  <c r="BH623" i="12" s="1"/>
  <c r="M623" i="12"/>
  <c r="N623" i="12"/>
  <c r="O623" i="12"/>
  <c r="P623" i="12"/>
  <c r="Q623" i="12"/>
  <c r="R623" i="12"/>
  <c r="S623" i="12"/>
  <c r="T623" i="12"/>
  <c r="U623" i="12"/>
  <c r="V623" i="12"/>
  <c r="W623" i="12"/>
  <c r="X623" i="12"/>
  <c r="Y623" i="12"/>
  <c r="Z623" i="12"/>
  <c r="AA623" i="12"/>
  <c r="AB623" i="12"/>
  <c r="AC623" i="12"/>
  <c r="AD623" i="12"/>
  <c r="AE623" i="12"/>
  <c r="AF623" i="12"/>
  <c r="BD623" i="12" s="1"/>
  <c r="AG623" i="12"/>
  <c r="AH623" i="12"/>
  <c r="AI623" i="12"/>
  <c r="AJ623" i="12"/>
  <c r="AK623" i="12"/>
  <c r="AL623" i="12"/>
  <c r="AM623" i="12"/>
  <c r="AN623" i="12"/>
  <c r="BL623" i="12" s="1"/>
  <c r="AO623" i="12"/>
  <c r="AP623" i="12"/>
  <c r="AQ623" i="12"/>
  <c r="AR623" i="12"/>
  <c r="BP623" i="12" s="1"/>
  <c r="AS623" i="12"/>
  <c r="AT623" i="12"/>
  <c r="AU623" i="12"/>
  <c r="AV623" i="12"/>
  <c r="BT623" i="12" s="1"/>
  <c r="AW623" i="12"/>
  <c r="AX623" i="12"/>
  <c r="AY623" i="12"/>
  <c r="BA623" i="12"/>
  <c r="BB623" i="12"/>
  <c r="BC623" i="12"/>
  <c r="BE623" i="12"/>
  <c r="BF623" i="12"/>
  <c r="BG623" i="12"/>
  <c r="BI623" i="12"/>
  <c r="BJ623" i="12"/>
  <c r="BK623" i="12"/>
  <c r="BM623" i="12"/>
  <c r="BN623" i="12"/>
  <c r="BO623" i="12"/>
  <c r="BQ623" i="12"/>
  <c r="C624" i="12"/>
  <c r="D624" i="12"/>
  <c r="E624" i="12"/>
  <c r="F624" i="12"/>
  <c r="G624" i="12"/>
  <c r="H624" i="12"/>
  <c r="I624" i="12"/>
  <c r="J624" i="12"/>
  <c r="K624" i="12"/>
  <c r="L624" i="12"/>
  <c r="M624" i="12"/>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I625" i="12"/>
  <c r="J625" i="12"/>
  <c r="BF625" i="12" s="1"/>
  <c r="K625" i="12"/>
  <c r="L625" i="12"/>
  <c r="M625" i="12"/>
  <c r="N625" i="12"/>
  <c r="O625" i="12"/>
  <c r="P625" i="12"/>
  <c r="Q625" i="12"/>
  <c r="R625" i="12"/>
  <c r="BN625" i="12" s="1"/>
  <c r="S625" i="12"/>
  <c r="T625" i="12"/>
  <c r="U625" i="12"/>
  <c r="V625" i="12"/>
  <c r="W625" i="12"/>
  <c r="X625" i="12"/>
  <c r="Y625" i="12"/>
  <c r="Z625" i="12"/>
  <c r="AA625" i="12"/>
  <c r="AB625" i="12"/>
  <c r="AC625" i="12"/>
  <c r="AD625" i="12"/>
  <c r="BB625" i="12" s="1"/>
  <c r="AE625" i="12"/>
  <c r="AF625" i="12"/>
  <c r="AG625" i="12"/>
  <c r="AH625" i="12"/>
  <c r="AI625" i="12"/>
  <c r="AJ625" i="12"/>
  <c r="AK625" i="12"/>
  <c r="AL625" i="12"/>
  <c r="BJ625" i="12" s="1"/>
  <c r="AM625" i="12"/>
  <c r="AN625" i="12"/>
  <c r="AO625" i="12"/>
  <c r="AP625" i="12"/>
  <c r="AQ625" i="12"/>
  <c r="AR625" i="12"/>
  <c r="AS625" i="12"/>
  <c r="BQ625" i="12" s="1"/>
  <c r="AT625" i="12"/>
  <c r="BR625" i="12" s="1"/>
  <c r="AU625" i="12"/>
  <c r="AV625" i="12"/>
  <c r="BT625" i="12" s="1"/>
  <c r="AW625" i="12"/>
  <c r="AX625" i="12"/>
  <c r="AY625" i="12"/>
  <c r="AZ625" i="12"/>
  <c r="BA625" i="12"/>
  <c r="BC625" i="12"/>
  <c r="BD625" i="12"/>
  <c r="BE625" i="12"/>
  <c r="BG625" i="12"/>
  <c r="BH625" i="12"/>
  <c r="BI625" i="12"/>
  <c r="BK625" i="12"/>
  <c r="BL625" i="12"/>
  <c r="BM625" i="12"/>
  <c r="BO625" i="12"/>
  <c r="BP625" i="12"/>
  <c r="BS625" i="12"/>
  <c r="C626" i="12"/>
  <c r="D626" i="12"/>
  <c r="E626" i="12"/>
  <c r="BA626" i="12" s="1"/>
  <c r="F626" i="12"/>
  <c r="G626" i="12"/>
  <c r="H626" i="12"/>
  <c r="I626" i="12"/>
  <c r="J626" i="12"/>
  <c r="K626" i="12"/>
  <c r="L626" i="12"/>
  <c r="M626" i="12"/>
  <c r="BI626" i="12" s="1"/>
  <c r="N626" i="12"/>
  <c r="O626" i="12"/>
  <c r="P626" i="12"/>
  <c r="Q626" i="12"/>
  <c r="R626" i="12"/>
  <c r="S626" i="12"/>
  <c r="T626" i="12"/>
  <c r="U626" i="12"/>
  <c r="V626" i="12"/>
  <c r="W626" i="12"/>
  <c r="X626" i="12"/>
  <c r="Y626" i="12"/>
  <c r="Z626" i="12"/>
  <c r="AA626" i="12"/>
  <c r="AB626" i="12"/>
  <c r="AC626" i="12"/>
  <c r="AD626" i="12"/>
  <c r="AE626" i="12"/>
  <c r="AF626" i="12"/>
  <c r="AG626" i="12"/>
  <c r="BE626" i="12" s="1"/>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Y626" i="12"/>
  <c r="AZ626" i="12"/>
  <c r="BB626" i="12"/>
  <c r="BC626" i="12"/>
  <c r="BD626" i="12"/>
  <c r="BF626" i="12"/>
  <c r="BG626" i="12"/>
  <c r="BH626" i="12"/>
  <c r="BJ626" i="12"/>
  <c r="BK626" i="12"/>
  <c r="C627" i="12"/>
  <c r="D627" i="12"/>
  <c r="E627" i="12"/>
  <c r="F627" i="12"/>
  <c r="G627" i="12"/>
  <c r="H627" i="12"/>
  <c r="BD627" i="12" s="1"/>
  <c r="I627" i="12"/>
  <c r="J627" i="12"/>
  <c r="K627" i="12"/>
  <c r="L627" i="12"/>
  <c r="M627" i="12"/>
  <c r="N627" i="12"/>
  <c r="O627" i="12"/>
  <c r="P627" i="12"/>
  <c r="BL627" i="12" s="1"/>
  <c r="Q627" i="12"/>
  <c r="R627" i="12"/>
  <c r="S627" i="12"/>
  <c r="T627" i="12"/>
  <c r="U627" i="12"/>
  <c r="V627" i="12"/>
  <c r="W627" i="12"/>
  <c r="X627" i="12"/>
  <c r="Y627" i="12"/>
  <c r="Z627" i="12"/>
  <c r="AA627" i="12"/>
  <c r="AB627" i="12"/>
  <c r="AZ627" i="12" s="1"/>
  <c r="AC627" i="12"/>
  <c r="AD627" i="12"/>
  <c r="AE627" i="12"/>
  <c r="AF627" i="12"/>
  <c r="AG627" i="12"/>
  <c r="AH627" i="12"/>
  <c r="AI627" i="12"/>
  <c r="AJ627" i="12"/>
  <c r="BH627" i="12" s="1"/>
  <c r="AK627" i="12"/>
  <c r="AL627" i="12"/>
  <c r="AM627" i="12"/>
  <c r="AN627" i="12"/>
  <c r="AO627" i="12"/>
  <c r="AP627" i="12"/>
  <c r="AQ627" i="12"/>
  <c r="BO627" i="12" s="1"/>
  <c r="AR627" i="12"/>
  <c r="BP627" i="12" s="1"/>
  <c r="AS627" i="12"/>
  <c r="AT627" i="12"/>
  <c r="AU627" i="12"/>
  <c r="BS627" i="12" s="1"/>
  <c r="AV627" i="12"/>
  <c r="AW627" i="12"/>
  <c r="AX627" i="12"/>
  <c r="AY627" i="12"/>
  <c r="BA627" i="12"/>
  <c r="BB627" i="12"/>
  <c r="BC627" i="12"/>
  <c r="BE627" i="12"/>
  <c r="BF627" i="12"/>
  <c r="BG627" i="12"/>
  <c r="BI627" i="12"/>
  <c r="BJ627" i="12"/>
  <c r="BK627" i="12"/>
  <c r="BM627" i="12"/>
  <c r="BN627" i="12"/>
  <c r="BQ627" i="12"/>
  <c r="BR627" i="12"/>
  <c r="BV627" i="12"/>
  <c r="C628" i="12"/>
  <c r="D628" i="12"/>
  <c r="E628" i="12"/>
  <c r="F628" i="12"/>
  <c r="G628" i="12"/>
  <c r="H628" i="12"/>
  <c r="I628" i="12"/>
  <c r="J628" i="12"/>
  <c r="K628" i="12"/>
  <c r="L628" i="12"/>
  <c r="M628" i="12"/>
  <c r="N628" i="12"/>
  <c r="O628" i="12"/>
  <c r="P628" i="12"/>
  <c r="Q628" i="12"/>
  <c r="R628" i="12"/>
  <c r="S628" i="12"/>
  <c r="T628" i="12"/>
  <c r="U628" i="12"/>
  <c r="V628" i="12"/>
  <c r="W628" i="12"/>
  <c r="X628" i="12"/>
  <c r="Y628" i="12"/>
  <c r="Z628" i="12"/>
  <c r="AA628" i="12"/>
  <c r="AY628" i="12" s="1"/>
  <c r="AB628" i="12"/>
  <c r="AC628" i="12"/>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AZ628" i="12"/>
  <c r="BA628" i="12"/>
  <c r="BB628" i="12"/>
  <c r="BC628" i="12"/>
  <c r="BD628" i="12"/>
  <c r="BE628" i="12"/>
  <c r="BN628" i="12"/>
  <c r="C629" i="12"/>
  <c r="AY629" i="12" s="1"/>
  <c r="D629" i="12"/>
  <c r="E629" i="12"/>
  <c r="F629" i="12"/>
  <c r="G629" i="12"/>
  <c r="H629" i="12"/>
  <c r="I629" i="12"/>
  <c r="J629" i="12"/>
  <c r="K629" i="12"/>
  <c r="BG629" i="12" s="1"/>
  <c r="L629" i="12"/>
  <c r="M629" i="12"/>
  <c r="N629" i="12"/>
  <c r="O629" i="12"/>
  <c r="P629" i="12"/>
  <c r="Q629" i="12"/>
  <c r="R629" i="12"/>
  <c r="S629" i="12"/>
  <c r="BO629" i="12" s="1"/>
  <c r="T629" i="12"/>
  <c r="U629" i="12"/>
  <c r="V629" i="12"/>
  <c r="W629" i="12"/>
  <c r="X629" i="12"/>
  <c r="Y629" i="12"/>
  <c r="Z629" i="12"/>
  <c r="AA629" i="12"/>
  <c r="AB629" i="12"/>
  <c r="AC629" i="12"/>
  <c r="AD629" i="12"/>
  <c r="AE629" i="12"/>
  <c r="BC629" i="12" s="1"/>
  <c r="AF629" i="12"/>
  <c r="AG629" i="12"/>
  <c r="AH629" i="12"/>
  <c r="AI629" i="12"/>
  <c r="AJ629" i="12"/>
  <c r="AK629" i="12"/>
  <c r="AL629" i="12"/>
  <c r="BJ629" i="12" s="1"/>
  <c r="AM629" i="12"/>
  <c r="BK629" i="12" s="1"/>
  <c r="AN629" i="12"/>
  <c r="AO629" i="12"/>
  <c r="AP629" i="12"/>
  <c r="AQ629" i="12"/>
  <c r="AR629" i="12"/>
  <c r="AS629" i="12"/>
  <c r="AT629" i="12"/>
  <c r="BR629" i="12" s="1"/>
  <c r="AU629" i="12"/>
  <c r="AV629" i="12"/>
  <c r="AW629" i="12"/>
  <c r="AX629" i="12"/>
  <c r="BV629" i="12" s="1"/>
  <c r="AZ629" i="12"/>
  <c r="BA629" i="12"/>
  <c r="BB629" i="12"/>
  <c r="BD629" i="12"/>
  <c r="BE629" i="12"/>
  <c r="BF629" i="12"/>
  <c r="BH629" i="12"/>
  <c r="BI629" i="12"/>
  <c r="BL629" i="12"/>
  <c r="BM629" i="12"/>
  <c r="BN629" i="12"/>
  <c r="BP629" i="12"/>
  <c r="BQ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F631" i="12"/>
  <c r="G631" i="12"/>
  <c r="BC631" i="12" s="1"/>
  <c r="H631" i="12"/>
  <c r="I631" i="12"/>
  <c r="J631" i="12"/>
  <c r="K631" i="12"/>
  <c r="L631" i="12"/>
  <c r="M631" i="12"/>
  <c r="N631" i="12"/>
  <c r="O631" i="12"/>
  <c r="BK631" i="12" s="1"/>
  <c r="P631" i="12"/>
  <c r="Q631" i="12"/>
  <c r="R631" i="12"/>
  <c r="S631" i="12"/>
  <c r="T631" i="12"/>
  <c r="U631" i="12"/>
  <c r="V631" i="12"/>
  <c r="W631" i="12"/>
  <c r="BS631" i="12" s="1"/>
  <c r="X631" i="12"/>
  <c r="Y631" i="12"/>
  <c r="Z631" i="12"/>
  <c r="AA631" i="12"/>
  <c r="AB631" i="12"/>
  <c r="AC631" i="12"/>
  <c r="AD631" i="12"/>
  <c r="AE631" i="12"/>
  <c r="AF631" i="12"/>
  <c r="AG631" i="12"/>
  <c r="AH631" i="12"/>
  <c r="AI631" i="12"/>
  <c r="BG631" i="12" s="1"/>
  <c r="AJ631" i="12"/>
  <c r="AK631" i="12"/>
  <c r="AL631" i="12"/>
  <c r="AM631" i="12"/>
  <c r="AN631" i="12"/>
  <c r="AO631" i="12"/>
  <c r="AP631" i="12"/>
  <c r="BN631" i="12" s="1"/>
  <c r="AQ631" i="12"/>
  <c r="BO631" i="12" s="1"/>
  <c r="AR631" i="12"/>
  <c r="AS631" i="12"/>
  <c r="AT631" i="12"/>
  <c r="AU631" i="12"/>
  <c r="AV631" i="12"/>
  <c r="AW631" i="12"/>
  <c r="AX631" i="12"/>
  <c r="BV631" i="12" s="1"/>
  <c r="AY631" i="12"/>
  <c r="AZ631" i="12"/>
  <c r="BA631" i="12"/>
  <c r="BB631" i="12"/>
  <c r="BD631" i="12"/>
  <c r="BE631" i="12"/>
  <c r="BF631" i="12"/>
  <c r="BH631" i="12"/>
  <c r="BI631" i="12"/>
  <c r="BJ631" i="12"/>
  <c r="BL631" i="12"/>
  <c r="BM631" i="12"/>
  <c r="BP631" i="12"/>
  <c r="BQ631" i="12"/>
  <c r="BR631" i="12"/>
  <c r="BT631" i="12"/>
  <c r="BU631" i="12"/>
  <c r="C632" i="12"/>
  <c r="D632" i="12"/>
  <c r="E632" i="12"/>
  <c r="F632" i="12"/>
  <c r="G632" i="12"/>
  <c r="H632" i="12"/>
  <c r="I632" i="12"/>
  <c r="J632" i="12"/>
  <c r="K632" i="12"/>
  <c r="L632" i="12"/>
  <c r="M632" i="12"/>
  <c r="N632" i="12"/>
  <c r="O632" i="12"/>
  <c r="P632" i="12"/>
  <c r="Q632" i="12"/>
  <c r="R632" i="12"/>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F633" i="12"/>
  <c r="BB633" i="12" s="1"/>
  <c r="G633" i="12"/>
  <c r="H633" i="12"/>
  <c r="I633" i="12"/>
  <c r="J633" i="12"/>
  <c r="K633" i="12"/>
  <c r="L633" i="12"/>
  <c r="M633" i="12"/>
  <c r="N633" i="12"/>
  <c r="BJ633" i="12" s="1"/>
  <c r="O633" i="12"/>
  <c r="P633" i="12"/>
  <c r="Q633" i="12"/>
  <c r="R633" i="12"/>
  <c r="S633" i="12"/>
  <c r="T633" i="12"/>
  <c r="U633" i="12"/>
  <c r="V633" i="12"/>
  <c r="W633" i="12"/>
  <c r="X633" i="12"/>
  <c r="Y633" i="12"/>
  <c r="Z633" i="12"/>
  <c r="AA633" i="12"/>
  <c r="AB633" i="12"/>
  <c r="AZ633" i="12" s="1"/>
  <c r="AC633" i="12"/>
  <c r="AD633" i="12"/>
  <c r="AE633" i="12"/>
  <c r="AF633" i="12"/>
  <c r="AG633" i="12"/>
  <c r="AH633" i="12"/>
  <c r="BF633" i="12" s="1"/>
  <c r="AI633" i="12"/>
  <c r="AJ633" i="12"/>
  <c r="BH633" i="12" s="1"/>
  <c r="AK633" i="12"/>
  <c r="AL633" i="12"/>
  <c r="AM633" i="12"/>
  <c r="AN633" i="12"/>
  <c r="AO633" i="12"/>
  <c r="BM633" i="12" s="1"/>
  <c r="AP633" i="12"/>
  <c r="BN633" i="12" s="1"/>
  <c r="AQ633" i="12"/>
  <c r="AR633" i="12"/>
  <c r="BP633" i="12" s="1"/>
  <c r="AS633" i="12"/>
  <c r="BQ633" i="12" s="1"/>
  <c r="AT633" i="12"/>
  <c r="AU633" i="12"/>
  <c r="AV633" i="12"/>
  <c r="BT633" i="12" s="1"/>
  <c r="AW633" i="12"/>
  <c r="BU633" i="12" s="1"/>
  <c r="AX633" i="12"/>
  <c r="BV633" i="12" s="1"/>
  <c r="AY633" i="12"/>
  <c r="BA633" i="12"/>
  <c r="BC633" i="12"/>
  <c r="BD633" i="12"/>
  <c r="BE633" i="12"/>
  <c r="BG633" i="12"/>
  <c r="BI633" i="12"/>
  <c r="BK633" i="12"/>
  <c r="BL633" i="12"/>
  <c r="BO633" i="12"/>
  <c r="C634" i="12"/>
  <c r="D634" i="12"/>
  <c r="AZ634" i="12" s="1"/>
  <c r="E634" i="12"/>
  <c r="F634" i="12"/>
  <c r="G634" i="12"/>
  <c r="H634" i="12"/>
  <c r="I634" i="12"/>
  <c r="J634" i="12"/>
  <c r="K634" i="12"/>
  <c r="L634" i="12"/>
  <c r="BH634" i="12" s="1"/>
  <c r="M634" i="12"/>
  <c r="N634" i="12"/>
  <c r="O634" i="12"/>
  <c r="P634" i="12"/>
  <c r="Q634" i="12"/>
  <c r="R634" i="12"/>
  <c r="BN634" i="12" s="1"/>
  <c r="S634" i="12"/>
  <c r="T634" i="12"/>
  <c r="BP634" i="12" s="1"/>
  <c r="U634" i="12"/>
  <c r="V634" i="12"/>
  <c r="W634" i="12"/>
  <c r="X634" i="12"/>
  <c r="Y634" i="12"/>
  <c r="Z634" i="12"/>
  <c r="AA634" i="12"/>
  <c r="AB634" i="12"/>
  <c r="AC634" i="12"/>
  <c r="AD634" i="12"/>
  <c r="AE634" i="12"/>
  <c r="AF634" i="12"/>
  <c r="AG634" i="12"/>
  <c r="AH634" i="12"/>
  <c r="BF634" i="12" s="1"/>
  <c r="AI634" i="12"/>
  <c r="AJ634" i="12"/>
  <c r="AK634" i="12"/>
  <c r="AL634" i="12"/>
  <c r="AM634" i="12"/>
  <c r="BK634" i="12" s="1"/>
  <c r="AN634" i="12"/>
  <c r="BL634" i="12" s="1"/>
  <c r="AO634" i="12"/>
  <c r="AP634" i="12"/>
  <c r="AQ634" i="12"/>
  <c r="AR634" i="12"/>
  <c r="AS634" i="12"/>
  <c r="AT634" i="12"/>
  <c r="BR634" i="12" s="1"/>
  <c r="AU634" i="12"/>
  <c r="AV634" i="12"/>
  <c r="AW634" i="12"/>
  <c r="AX634" i="12"/>
  <c r="BV634" i="12" s="1"/>
  <c r="AY634" i="12"/>
  <c r="BA634" i="12"/>
  <c r="BB634" i="12"/>
  <c r="BC634" i="12"/>
  <c r="BD634" i="12"/>
  <c r="BE634" i="12"/>
  <c r="BG634" i="12"/>
  <c r="BI634" i="12"/>
  <c r="BJ634" i="12"/>
  <c r="BM634" i="12"/>
  <c r="BO634" i="12"/>
  <c r="BQ634" i="12"/>
  <c r="C635" i="12"/>
  <c r="D635" i="12"/>
  <c r="E635" i="12"/>
  <c r="F635" i="12"/>
  <c r="G635" i="12"/>
  <c r="H635" i="12"/>
  <c r="I635" i="12"/>
  <c r="BE635" i="12" s="1"/>
  <c r="J635" i="12"/>
  <c r="K635" i="12"/>
  <c r="L635" i="12"/>
  <c r="M635" i="12"/>
  <c r="N635" i="12"/>
  <c r="O635" i="12"/>
  <c r="P635" i="12"/>
  <c r="Q635" i="12"/>
  <c r="BM635" i="12" s="1"/>
  <c r="R635" i="12"/>
  <c r="S635" i="12"/>
  <c r="T635" i="12"/>
  <c r="U635" i="12"/>
  <c r="V635" i="12"/>
  <c r="W635" i="12"/>
  <c r="X635" i="12"/>
  <c r="BT635" i="12" s="1"/>
  <c r="Y635" i="12"/>
  <c r="Z635" i="12"/>
  <c r="AA635" i="12"/>
  <c r="AB635" i="12"/>
  <c r="AC635" i="12"/>
  <c r="BA635" i="12" s="1"/>
  <c r="AD635" i="12"/>
  <c r="AE635" i="12"/>
  <c r="BC635" i="12" s="1"/>
  <c r="AF635" i="12"/>
  <c r="AG635" i="12"/>
  <c r="AH635" i="12"/>
  <c r="AI635" i="12"/>
  <c r="AJ635" i="12"/>
  <c r="BH635" i="12" s="1"/>
  <c r="AK635" i="12"/>
  <c r="AL635" i="12"/>
  <c r="AM635" i="12"/>
  <c r="BK635" i="12" s="1"/>
  <c r="AN635" i="12"/>
  <c r="AO635" i="12"/>
  <c r="AP635" i="12"/>
  <c r="AQ635" i="12"/>
  <c r="BO635" i="12" s="1"/>
  <c r="AR635" i="12"/>
  <c r="AS635" i="12"/>
  <c r="AT635" i="12"/>
  <c r="AU635" i="12"/>
  <c r="BS635" i="12" s="1"/>
  <c r="AV635" i="12"/>
  <c r="AW635" i="12"/>
  <c r="AX635" i="12"/>
  <c r="BV635" i="12" s="1"/>
  <c r="AY635" i="12"/>
  <c r="AZ635" i="12"/>
  <c r="BB635" i="12"/>
  <c r="BD635" i="12"/>
  <c r="BF635" i="12"/>
  <c r="BG635" i="12"/>
  <c r="BI635" i="12"/>
  <c r="BJ635" i="12"/>
  <c r="BL635" i="12"/>
  <c r="BN635" i="12"/>
  <c r="C636" i="12"/>
  <c r="D636" i="12"/>
  <c r="E636" i="12"/>
  <c r="F636" i="12"/>
  <c r="G636" i="12"/>
  <c r="H636" i="12"/>
  <c r="I636" i="12"/>
  <c r="J636" i="12"/>
  <c r="K636" i="12"/>
  <c r="L636" i="12"/>
  <c r="M636" i="12"/>
  <c r="N636" i="12"/>
  <c r="O636" i="12"/>
  <c r="P636" i="12"/>
  <c r="BL636" i="12" s="1"/>
  <c r="Q636" i="12"/>
  <c r="R636" i="12"/>
  <c r="S636" i="12"/>
  <c r="T636" i="12"/>
  <c r="U636" i="12"/>
  <c r="V636" i="12"/>
  <c r="W636" i="12"/>
  <c r="X636" i="12"/>
  <c r="Y636" i="12"/>
  <c r="Z636" i="12"/>
  <c r="AA636" i="12"/>
  <c r="AB636" i="12"/>
  <c r="AZ636" i="12" s="1"/>
  <c r="AC636" i="12"/>
  <c r="AD636" i="12"/>
  <c r="BB636" i="12" s="1"/>
  <c r="AE636" i="12"/>
  <c r="AF636" i="12"/>
  <c r="BD636" i="12" s="1"/>
  <c r="AG636" i="12"/>
  <c r="AH636" i="12"/>
  <c r="AI636" i="12"/>
  <c r="BG636" i="12" s="1"/>
  <c r="AJ636" i="12"/>
  <c r="BH636" i="12" s="1"/>
  <c r="AK636" i="12"/>
  <c r="AL636" i="12"/>
  <c r="BJ636" i="12" s="1"/>
  <c r="AM636" i="12"/>
  <c r="AN636" i="12"/>
  <c r="AO636" i="12"/>
  <c r="AP636" i="12"/>
  <c r="AQ636" i="12"/>
  <c r="BO636" i="12" s="1"/>
  <c r="AR636" i="12"/>
  <c r="BP636" i="12" s="1"/>
  <c r="AS636" i="12"/>
  <c r="AT636" i="12"/>
  <c r="AU636" i="12"/>
  <c r="BS636" i="12" s="1"/>
  <c r="AV636" i="12"/>
  <c r="AW636" i="12"/>
  <c r="AX636" i="12"/>
  <c r="BV636" i="12" s="1"/>
  <c r="AY636" i="12"/>
  <c r="BA636" i="12"/>
  <c r="BC636" i="12"/>
  <c r="BE636" i="12"/>
  <c r="BF636" i="12"/>
  <c r="BI636" i="12"/>
  <c r="BK636" i="12"/>
  <c r="BM636" i="12"/>
  <c r="BN636" i="12"/>
  <c r="C637" i="12"/>
  <c r="D637" i="12"/>
  <c r="E637" i="12"/>
  <c r="F637" i="12"/>
  <c r="G637" i="12"/>
  <c r="H637" i="12"/>
  <c r="I637" i="12"/>
  <c r="J637" i="12"/>
  <c r="K637" i="12"/>
  <c r="L637" i="12"/>
  <c r="M637" i="12"/>
  <c r="BI637" i="12" s="1"/>
  <c r="N637" i="12"/>
  <c r="O637" i="12"/>
  <c r="P637" i="12"/>
  <c r="Q637" i="12"/>
  <c r="R637" i="12"/>
  <c r="S637" i="12"/>
  <c r="T637" i="12"/>
  <c r="U637" i="12"/>
  <c r="BQ637" i="12" s="1"/>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BE637" i="12"/>
  <c r="C638" i="12"/>
  <c r="D638" i="12"/>
  <c r="AZ638" i="12" s="1"/>
  <c r="E638" i="12"/>
  <c r="F638" i="12"/>
  <c r="G638" i="12"/>
  <c r="H638" i="12"/>
  <c r="I638" i="12"/>
  <c r="J638" i="12"/>
  <c r="K638" i="12"/>
  <c r="L638" i="12"/>
  <c r="BH638" i="12" s="1"/>
  <c r="M638" i="12"/>
  <c r="N638" i="12"/>
  <c r="O638" i="12"/>
  <c r="P638" i="12"/>
  <c r="Q638" i="12"/>
  <c r="R638" i="12"/>
  <c r="S638" i="12"/>
  <c r="T638" i="12"/>
  <c r="BP638" i="12" s="1"/>
  <c r="U638" i="12"/>
  <c r="V638" i="12"/>
  <c r="W638" i="12"/>
  <c r="X638" i="12"/>
  <c r="Y638" i="12"/>
  <c r="Z638" i="12"/>
  <c r="AA638" i="12"/>
  <c r="AB638" i="12"/>
  <c r="AC638" i="12"/>
  <c r="AD638" i="12"/>
  <c r="AE638" i="12"/>
  <c r="AF638" i="12"/>
  <c r="AG638" i="12"/>
  <c r="AH638" i="12"/>
  <c r="BF638" i="12" s="1"/>
  <c r="AI638" i="12"/>
  <c r="AJ638" i="12"/>
  <c r="AK638" i="12"/>
  <c r="AL638" i="12"/>
  <c r="AM638" i="12"/>
  <c r="BK638" i="12" s="1"/>
  <c r="AN638" i="12"/>
  <c r="BL638" i="12" s="1"/>
  <c r="AO638" i="12"/>
  <c r="AP638" i="12"/>
  <c r="BN638" i="12" s="1"/>
  <c r="AQ638" i="12"/>
  <c r="AR638" i="12"/>
  <c r="AS638" i="12"/>
  <c r="AT638" i="12"/>
  <c r="AU638" i="12"/>
  <c r="BS638" i="12" s="1"/>
  <c r="AV638" i="12"/>
  <c r="BT638" i="12" s="1"/>
  <c r="AW638" i="12"/>
  <c r="AX638" i="12"/>
  <c r="BV638" i="12" s="1"/>
  <c r="AY638" i="12"/>
  <c r="BA638" i="12"/>
  <c r="BB638" i="12"/>
  <c r="BC638" i="12"/>
  <c r="BD638" i="12"/>
  <c r="BE638" i="12"/>
  <c r="BG638" i="12"/>
  <c r="BI638" i="12"/>
  <c r="BJ638" i="12"/>
  <c r="BM638" i="12"/>
  <c r="BO638" i="12"/>
  <c r="BQ638" i="12"/>
  <c r="BR638" i="12"/>
  <c r="C639" i="12"/>
  <c r="D639" i="12"/>
  <c r="E639" i="12"/>
  <c r="F639" i="12"/>
  <c r="G639" i="12"/>
  <c r="H639" i="12"/>
  <c r="I639" i="12"/>
  <c r="J639" i="12"/>
  <c r="K639" i="12"/>
  <c r="L639" i="12"/>
  <c r="M639" i="12"/>
  <c r="N639" i="12"/>
  <c r="O639" i="12"/>
  <c r="P639" i="12"/>
  <c r="Q639" i="12"/>
  <c r="R639" i="12"/>
  <c r="S639" i="12"/>
  <c r="T639" i="12"/>
  <c r="U639" i="12"/>
  <c r="V639" i="12"/>
  <c r="W639" i="12"/>
  <c r="X639" i="12"/>
  <c r="Y639" i="12"/>
  <c r="Z639" i="12"/>
  <c r="AA639" i="12"/>
  <c r="AB639" i="12"/>
  <c r="AC639" i="12"/>
  <c r="AD639" i="12"/>
  <c r="BB639" i="12" s="1"/>
  <c r="AE639" i="12"/>
  <c r="AF639" i="12"/>
  <c r="AG639" i="12"/>
  <c r="AH639" i="12"/>
  <c r="AI639" i="12"/>
  <c r="AJ639" i="12"/>
  <c r="BH639" i="12" s="1"/>
  <c r="AK639" i="12"/>
  <c r="AL639" i="12"/>
  <c r="BJ639" i="12" s="1"/>
  <c r="AM639" i="12"/>
  <c r="BK639" i="12" s="1"/>
  <c r="AN639" i="12"/>
  <c r="AO639" i="12"/>
  <c r="AP639" i="12"/>
  <c r="AQ639" i="12"/>
  <c r="AR639" i="12"/>
  <c r="AS639" i="12"/>
  <c r="AT639" i="12"/>
  <c r="AU639" i="12"/>
  <c r="BS639" i="12" s="1"/>
  <c r="AV639" i="12"/>
  <c r="AW639" i="12"/>
  <c r="AX639" i="12"/>
  <c r="BV639" i="12" s="1"/>
  <c r="AY639" i="12"/>
  <c r="AZ639" i="12"/>
  <c r="BA639" i="12"/>
  <c r="BC639" i="12"/>
  <c r="BD639" i="12"/>
  <c r="BE639" i="12"/>
  <c r="BF639" i="12"/>
  <c r="BG639" i="12"/>
  <c r="BI639" i="12"/>
  <c r="C640" i="12"/>
  <c r="D640" i="12"/>
  <c r="E640" i="12"/>
  <c r="F640" i="12"/>
  <c r="G640" i="12"/>
  <c r="H640" i="12"/>
  <c r="I640" i="12"/>
  <c r="J640" i="12"/>
  <c r="BF640" i="12" s="1"/>
  <c r="K640" i="12"/>
  <c r="L640" i="12"/>
  <c r="M640" i="12"/>
  <c r="N640" i="12"/>
  <c r="O640" i="12"/>
  <c r="P640" i="12"/>
  <c r="BL640" i="12" s="1"/>
  <c r="Q640" i="12"/>
  <c r="R640" i="12"/>
  <c r="S640" i="12"/>
  <c r="T640" i="12"/>
  <c r="U640" i="12"/>
  <c r="V640" i="12"/>
  <c r="W640" i="12"/>
  <c r="X640" i="12"/>
  <c r="Y640" i="12"/>
  <c r="Z640" i="12"/>
  <c r="AA640" i="12"/>
  <c r="AB640" i="12"/>
  <c r="AC640" i="12"/>
  <c r="AD640" i="12"/>
  <c r="AE640" i="12"/>
  <c r="AF640" i="12"/>
  <c r="AG640" i="12"/>
  <c r="BE640" i="12" s="1"/>
  <c r="AH640" i="12"/>
  <c r="AI640" i="12"/>
  <c r="AJ640" i="12"/>
  <c r="AK640" i="12"/>
  <c r="BI640" i="12" s="1"/>
  <c r="AL640" i="12"/>
  <c r="BJ640" i="12" s="1"/>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G640" i="12"/>
  <c r="BH640" i="12"/>
  <c r="BK640" i="12"/>
  <c r="C641" i="12"/>
  <c r="D641" i="12"/>
  <c r="AZ641" i="12" s="1"/>
  <c r="E641" i="12"/>
  <c r="F641" i="12"/>
  <c r="G641" i="12"/>
  <c r="H641" i="12"/>
  <c r="I641" i="12"/>
  <c r="J641" i="12"/>
  <c r="K641" i="12"/>
  <c r="L641" i="12"/>
  <c r="BH641" i="12" s="1"/>
  <c r="M641" i="12"/>
  <c r="N641" i="12"/>
  <c r="O641" i="12"/>
  <c r="P641" i="12"/>
  <c r="Q641" i="12"/>
  <c r="R641" i="12"/>
  <c r="S641" i="12"/>
  <c r="T641" i="12"/>
  <c r="U641" i="12"/>
  <c r="V641" i="12"/>
  <c r="W641" i="12"/>
  <c r="X641" i="12"/>
  <c r="Y641" i="12"/>
  <c r="Z641" i="12"/>
  <c r="AA641" i="12"/>
  <c r="AY641" i="12" s="1"/>
  <c r="AB641" i="12"/>
  <c r="AC641" i="12"/>
  <c r="AD641" i="12"/>
  <c r="AE641" i="12"/>
  <c r="AF641" i="12"/>
  <c r="AG641" i="12"/>
  <c r="AH641" i="12"/>
  <c r="BF641" i="12" s="1"/>
  <c r="AI641" i="12"/>
  <c r="BG641" i="12" s="1"/>
  <c r="AJ641" i="12"/>
  <c r="AK641" i="12"/>
  <c r="AL641" i="12"/>
  <c r="AM641" i="12"/>
  <c r="BK641" i="12" s="1"/>
  <c r="AN641" i="12"/>
  <c r="AO641" i="12"/>
  <c r="AP641" i="12"/>
  <c r="AQ641" i="12"/>
  <c r="BO641" i="12" s="1"/>
  <c r="AR641" i="12"/>
  <c r="AS641" i="12"/>
  <c r="AT641" i="12"/>
  <c r="AU641" i="12"/>
  <c r="BS641" i="12" s="1"/>
  <c r="AV641" i="12"/>
  <c r="AW641" i="12"/>
  <c r="AX641" i="12"/>
  <c r="BV641" i="12" s="1"/>
  <c r="BA641" i="12"/>
  <c r="BB641" i="12"/>
  <c r="BC641" i="12"/>
  <c r="BD641" i="12"/>
  <c r="BE641" i="12"/>
  <c r="BI641" i="12"/>
  <c r="BJ641" i="12"/>
  <c r="C642" i="12"/>
  <c r="D642" i="12"/>
  <c r="E642" i="12"/>
  <c r="F642" i="12"/>
  <c r="G642" i="12"/>
  <c r="H642" i="12"/>
  <c r="BD642" i="12" s="1"/>
  <c r="I642" i="12"/>
  <c r="J642" i="12"/>
  <c r="K642" i="12"/>
  <c r="L642" i="12"/>
  <c r="M642" i="12"/>
  <c r="N642" i="12"/>
  <c r="O642" i="12"/>
  <c r="P642" i="12"/>
  <c r="Q642" i="12"/>
  <c r="R642" i="12"/>
  <c r="S642" i="12"/>
  <c r="T642" i="12"/>
  <c r="U642" i="12"/>
  <c r="V642" i="12"/>
  <c r="W642" i="12"/>
  <c r="X642" i="12"/>
  <c r="Y642" i="12"/>
  <c r="Z642" i="12"/>
  <c r="AA642" i="12"/>
  <c r="AB642" i="12"/>
  <c r="AC642" i="12"/>
  <c r="AD642" i="12"/>
  <c r="BB642" i="12" s="1"/>
  <c r="AE642" i="12"/>
  <c r="BC642" i="12" s="1"/>
  <c r="AF642" i="12"/>
  <c r="AG642" i="12"/>
  <c r="AH642" i="12"/>
  <c r="AI642" i="12"/>
  <c r="BG642" i="12" s="1"/>
  <c r="AJ642" i="12"/>
  <c r="BH642" i="12" s="1"/>
  <c r="AK642" i="12"/>
  <c r="AL642" i="12"/>
  <c r="BJ642" i="12" s="1"/>
  <c r="AM642" i="12"/>
  <c r="BK642" i="12" s="1"/>
  <c r="AN642" i="12"/>
  <c r="BL642" i="12" s="1"/>
  <c r="AO642" i="12"/>
  <c r="BM642" i="12" s="1"/>
  <c r="AP642" i="12"/>
  <c r="AQ642" i="12"/>
  <c r="AR642" i="12"/>
  <c r="BP642" i="12" s="1"/>
  <c r="AS642" i="12"/>
  <c r="AT642" i="12"/>
  <c r="BR642" i="12" s="1"/>
  <c r="AU642" i="12"/>
  <c r="AV642" i="12"/>
  <c r="AW642" i="12"/>
  <c r="AX642" i="12"/>
  <c r="BV642" i="12" s="1"/>
  <c r="AY642" i="12"/>
  <c r="AZ642" i="12"/>
  <c r="BA642" i="12"/>
  <c r="BE642" i="12"/>
  <c r="BF642" i="12"/>
  <c r="BI642" i="12"/>
  <c r="C643" i="12"/>
  <c r="D643" i="12"/>
  <c r="E643" i="12"/>
  <c r="F643" i="12"/>
  <c r="G643" i="12"/>
  <c r="H643" i="12"/>
  <c r="I643" i="12"/>
  <c r="J643" i="12"/>
  <c r="K643" i="12"/>
  <c r="L643" i="12"/>
  <c r="BH643" i="12" s="1"/>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I646" i="12"/>
  <c r="J646" i="12"/>
  <c r="K646" i="12"/>
  <c r="L646" i="12"/>
  <c r="M646" i="12"/>
  <c r="N646" i="12"/>
  <c r="O646" i="12"/>
  <c r="P646" i="12"/>
  <c r="BL646" i="12" s="1"/>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C647" i="12"/>
  <c r="D647" i="12"/>
  <c r="E647" i="12"/>
  <c r="F647" i="12"/>
  <c r="G647" i="12"/>
  <c r="H647" i="12"/>
  <c r="BD647" i="12" s="1"/>
  <c r="I647" i="12"/>
  <c r="J647" i="12"/>
  <c r="K647" i="12"/>
  <c r="L647" i="12"/>
  <c r="M647" i="12"/>
  <c r="N647" i="12"/>
  <c r="O647" i="12"/>
  <c r="P647" i="12"/>
  <c r="Q647" i="12"/>
  <c r="R647" i="12"/>
  <c r="S647" i="12"/>
  <c r="T647" i="12"/>
  <c r="U647" i="12"/>
  <c r="V647" i="12"/>
  <c r="W647" i="12"/>
  <c r="X647" i="12"/>
  <c r="Y647" i="12"/>
  <c r="Z647" i="12"/>
  <c r="AA647" i="12"/>
  <c r="AB647" i="12"/>
  <c r="AC647" i="12"/>
  <c r="AD647" i="12"/>
  <c r="AE647" i="12"/>
  <c r="BC647" i="12" s="1"/>
  <c r="AF647" i="12"/>
  <c r="AG647" i="12"/>
  <c r="BE647" i="12" s="1"/>
  <c r="AH647" i="12"/>
  <c r="AI647" i="12"/>
  <c r="AJ647" i="12"/>
  <c r="BH647" i="12" s="1"/>
  <c r="AK647" i="12"/>
  <c r="BI647" i="12" s="1"/>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Y647" i="12"/>
  <c r="AZ647" i="12"/>
  <c r="BA647" i="12"/>
  <c r="BB647" i="12"/>
  <c r="BF647" i="12"/>
  <c r="BG647" i="12"/>
  <c r="BJ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BP567" i="12" l="1"/>
  <c r="BT550" i="12"/>
  <c r="BD550" i="12"/>
  <c r="BO532" i="12"/>
  <c r="BT529" i="12"/>
  <c r="BL529" i="12"/>
  <c r="BD529" i="12"/>
  <c r="BK527" i="12"/>
  <c r="BN520" i="12"/>
  <c r="BK508" i="12"/>
  <c r="BV503" i="12"/>
  <c r="BF503" i="12"/>
  <c r="BF496" i="12"/>
  <c r="BD475" i="12"/>
  <c r="BG472" i="12"/>
  <c r="BH469" i="12"/>
  <c r="BU453" i="12"/>
  <c r="BN452" i="12"/>
  <c r="BO440" i="12"/>
  <c r="BG440" i="12"/>
  <c r="BO431" i="12"/>
  <c r="BU421" i="12"/>
  <c r="BU405" i="12"/>
  <c r="BE405" i="12"/>
  <c r="BI624" i="12"/>
  <c r="BO595" i="12"/>
  <c r="BT570" i="12"/>
  <c r="BP566" i="12"/>
  <c r="BU559" i="12"/>
  <c r="BF544" i="12"/>
  <c r="BI543" i="12"/>
  <c r="BO535" i="12"/>
  <c r="BQ489" i="12"/>
  <c r="BL484" i="12"/>
  <c r="BU483" i="12"/>
  <c r="BN471" i="12"/>
  <c r="BM455" i="12"/>
  <c r="BT453" i="12"/>
  <c r="BL453" i="12"/>
  <c r="BA443" i="12"/>
  <c r="BO439" i="12"/>
  <c r="BG439" i="12"/>
  <c r="BF418" i="12"/>
  <c r="BH416" i="12"/>
  <c r="BS407" i="12"/>
  <c r="BD646" i="12"/>
  <c r="BD643" i="12"/>
  <c r="BN632" i="12"/>
  <c r="BF597" i="12"/>
  <c r="BD587" i="12"/>
  <c r="BF582" i="12"/>
  <c r="BB562" i="12"/>
  <c r="BQ560" i="12"/>
  <c r="BU556" i="12"/>
  <c r="BH551" i="12"/>
  <c r="BT545" i="12"/>
  <c r="BE544" i="12"/>
  <c r="BH543" i="12"/>
  <c r="BL536" i="12"/>
  <c r="BK533" i="12"/>
  <c r="BV528" i="12"/>
  <c r="BT526" i="12"/>
  <c r="BK507" i="12"/>
  <c r="BH478" i="12"/>
  <c r="BD473" i="12"/>
  <c r="BL458" i="12"/>
  <c r="BI450" i="12"/>
  <c r="BP438" i="12"/>
  <c r="BM433" i="12"/>
  <c r="BS370" i="12"/>
  <c r="BC370" i="12"/>
  <c r="BS642" i="12"/>
  <c r="BT616" i="12"/>
  <c r="AZ600" i="12"/>
  <c r="BH572" i="12"/>
  <c r="BL564" i="12"/>
  <c r="BK559" i="12"/>
  <c r="BS557" i="12"/>
  <c r="BP554" i="12"/>
  <c r="BR541" i="12"/>
  <c r="BR524" i="12"/>
  <c r="BK523" i="12"/>
  <c r="BJ507" i="12"/>
  <c r="BP505" i="12"/>
  <c r="BD500" i="12"/>
  <c r="BL490" i="12"/>
  <c r="BV486" i="12"/>
  <c r="BF486" i="12"/>
  <c r="BQ481" i="12"/>
  <c r="BJ467" i="12"/>
  <c r="BQ464" i="12"/>
  <c r="BH460" i="12"/>
  <c r="BJ459" i="12"/>
  <c r="BM457" i="12"/>
  <c r="BO435" i="12"/>
  <c r="BM430" i="12"/>
  <c r="BA415" i="12"/>
  <c r="BL413" i="12"/>
  <c r="BB410" i="12"/>
  <c r="BT409" i="12"/>
  <c r="BI407" i="12"/>
  <c r="BQ619" i="12"/>
  <c r="BS581" i="12"/>
  <c r="BT574" i="12"/>
  <c r="BL574" i="12"/>
  <c r="BV573" i="12"/>
  <c r="BR569" i="12"/>
  <c r="BU563" i="12"/>
  <c r="BO554" i="12"/>
  <c r="BK553" i="12"/>
  <c r="BU548" i="12"/>
  <c r="BQ546" i="12"/>
  <c r="BR523" i="12"/>
  <c r="BK516" i="12"/>
  <c r="BR503" i="12"/>
  <c r="BB503" i="12"/>
  <c r="BN488" i="12"/>
  <c r="BK472" i="12"/>
  <c r="BL457" i="12"/>
  <c r="BK440" i="12"/>
  <c r="BS436" i="12"/>
  <c r="BK436" i="12"/>
  <c r="BC436" i="12"/>
  <c r="BE400" i="12"/>
  <c r="BI392" i="12"/>
  <c r="BM376" i="12"/>
  <c r="BJ613" i="12"/>
  <c r="BP611" i="12"/>
  <c r="BS567" i="12"/>
  <c r="BT563" i="12"/>
  <c r="BD563" i="12"/>
  <c r="BT548" i="12"/>
  <c r="BR544" i="12"/>
  <c r="BJ544" i="12"/>
  <c r="BK528" i="12"/>
  <c r="BA526" i="12"/>
  <c r="BB522" i="12"/>
  <c r="BD492" i="12"/>
  <c r="BR471" i="12"/>
  <c r="BB471" i="12"/>
  <c r="AZ453" i="12"/>
  <c r="BL446" i="12"/>
  <c r="BM443" i="12"/>
  <c r="BS439" i="12"/>
  <c r="BU438" i="12"/>
  <c r="BR418" i="12"/>
  <c r="BT416" i="12"/>
  <c r="BL412" i="12"/>
  <c r="BD412" i="12"/>
  <c r="BN411" i="12"/>
  <c r="BF411" i="12"/>
  <c r="BD399" i="12"/>
  <c r="BU396" i="12"/>
  <c r="BT379" i="12"/>
  <c r="BJ597" i="12"/>
  <c r="BB597" i="12"/>
  <c r="BK566" i="12"/>
  <c r="BS561" i="12"/>
  <c r="BK561" i="12"/>
  <c r="BQ556" i="12"/>
  <c r="BT551" i="12"/>
  <c r="BL551" i="12"/>
  <c r="BV550" i="12"/>
  <c r="AZ545" i="12"/>
  <c r="BQ544" i="12"/>
  <c r="BL543" i="12"/>
  <c r="BM537" i="12"/>
  <c r="BG533" i="12"/>
  <c r="BM527" i="12"/>
  <c r="BL525" i="12"/>
  <c r="BI522" i="12"/>
  <c r="BJ518" i="12"/>
  <c r="BK514" i="12"/>
  <c r="BN480" i="12"/>
  <c r="BU476" i="12"/>
  <c r="BO474" i="12"/>
  <c r="BQ461" i="12"/>
  <c r="BU450" i="12"/>
  <c r="BM442" i="12"/>
  <c r="BD438" i="12"/>
  <c r="BR426" i="12"/>
  <c r="BB426" i="12"/>
  <c r="BO419" i="12"/>
  <c r="BC378" i="12"/>
  <c r="BF645" i="12"/>
  <c r="BT560" i="12"/>
  <c r="BD560" i="12"/>
  <c r="BK558" i="12"/>
  <c r="AZ556" i="12"/>
  <c r="BS551" i="12"/>
  <c r="BK551" i="12"/>
  <c r="BT542" i="12"/>
  <c r="BU534" i="12"/>
  <c r="BE534" i="12"/>
  <c r="BK525" i="12"/>
  <c r="BI519" i="12"/>
  <c r="BU468" i="12"/>
  <c r="BE468" i="12"/>
  <c r="BF467" i="12"/>
  <c r="BL460" i="12"/>
  <c r="BL445" i="12"/>
  <c r="BV444" i="12"/>
  <c r="BN444" i="12"/>
  <c r="BF444" i="12"/>
  <c r="BL442" i="12"/>
  <c r="BU437" i="12"/>
  <c r="BM437" i="12"/>
  <c r="BE437" i="12"/>
  <c r="BL420" i="12"/>
  <c r="BP418" i="12"/>
  <c r="BK370" i="12"/>
  <c r="BS346" i="12"/>
  <c r="BH316" i="12"/>
  <c r="BM300" i="12"/>
  <c r="BH291" i="12"/>
  <c r="BP263" i="12"/>
  <c r="AZ263" i="12"/>
  <c r="BQ256" i="12"/>
  <c r="BQ223" i="12"/>
  <c r="BS221" i="12"/>
  <c r="BK212" i="12"/>
  <c r="BL209" i="12"/>
  <c r="BA205" i="12"/>
  <c r="BG189" i="12"/>
  <c r="BM184" i="12"/>
  <c r="BT375" i="12"/>
  <c r="BT330" i="12"/>
  <c r="BR321" i="12"/>
  <c r="BJ321" i="12"/>
  <c r="BB321" i="12"/>
  <c r="BO311" i="12"/>
  <c r="BV304" i="12"/>
  <c r="BM272" i="12"/>
  <c r="BO269" i="12"/>
  <c r="BG269" i="12"/>
  <c r="BR241" i="12"/>
  <c r="BB241" i="12"/>
  <c r="BH230" i="12"/>
  <c r="BU225" i="12"/>
  <c r="BE225" i="12"/>
  <c r="BJ212" i="12"/>
  <c r="BD186" i="12"/>
  <c r="AS65" i="15"/>
  <c r="AA65" i="15"/>
  <c r="X65" i="15"/>
  <c r="W65" i="15"/>
  <c r="AP65" i="15"/>
  <c r="AB65" i="15"/>
  <c r="I65" i="15"/>
  <c r="BJ65" i="15"/>
  <c r="BE65" i="15"/>
  <c r="BI331" i="12"/>
  <c r="BH315" i="12"/>
  <c r="BE308" i="12"/>
  <c r="BU304" i="12"/>
  <c r="BM304" i="12"/>
  <c r="BS274" i="12"/>
  <c r="BN202" i="12"/>
  <c r="BU183" i="12"/>
  <c r="BO178" i="12"/>
  <c r="BG178" i="12"/>
  <c r="U65" i="15"/>
  <c r="AC65" i="15"/>
  <c r="AT65" i="15"/>
  <c r="BA65" i="15"/>
  <c r="H65" i="15"/>
  <c r="S65" i="15"/>
  <c r="BL65" i="15"/>
  <c r="L65" i="15"/>
  <c r="AI65" i="15"/>
  <c r="AF65" i="15"/>
  <c r="AL65" i="15"/>
  <c r="AZ402" i="12"/>
  <c r="BH383" i="12"/>
  <c r="BQ380" i="12"/>
  <c r="BO315" i="12"/>
  <c r="BA284" i="12"/>
  <c r="BU266" i="12"/>
  <c r="BM266" i="12"/>
  <c r="BE266" i="12"/>
  <c r="BG262" i="12"/>
  <c r="BM258" i="12"/>
  <c r="BD234" i="12"/>
  <c r="BL220" i="12"/>
  <c r="BT214" i="12"/>
  <c r="BB197" i="12"/>
  <c r="AM65" i="15"/>
  <c r="BH65" i="15"/>
  <c r="AO65" i="15"/>
  <c r="P65" i="15"/>
  <c r="AJ65" i="15"/>
  <c r="Z65" i="15"/>
  <c r="AY65" i="15"/>
  <c r="AV65" i="15"/>
  <c r="BC65" i="15"/>
  <c r="BM414" i="12"/>
  <c r="BO346" i="12"/>
  <c r="BG346" i="12"/>
  <c r="BR342" i="12"/>
  <c r="BE340" i="12"/>
  <c r="BE332" i="12"/>
  <c r="BT316" i="12"/>
  <c r="BL291" i="12"/>
  <c r="BF276" i="12"/>
  <c r="BL263" i="12"/>
  <c r="BP246" i="12"/>
  <c r="BN217" i="12"/>
  <c r="AZ65" i="15"/>
  <c r="AG65" i="15"/>
  <c r="BB65" i="15"/>
  <c r="J65" i="15"/>
  <c r="AW65" i="15"/>
  <c r="BK408" i="12"/>
  <c r="BA405" i="12"/>
  <c r="BQ396" i="12"/>
  <c r="BU384" i="12"/>
  <c r="BN306" i="12"/>
  <c r="BF306" i="12"/>
  <c r="BK269" i="12"/>
  <c r="BJ267" i="12"/>
  <c r="BL255" i="12"/>
  <c r="BV236" i="12"/>
  <c r="BN236" i="12"/>
  <c r="BU219" i="12"/>
  <c r="BO216" i="12"/>
  <c r="BS207" i="12"/>
  <c r="BH204" i="12"/>
  <c r="BB198" i="12"/>
  <c r="BD182" i="12"/>
  <c r="BU172" i="12"/>
  <c r="BE172" i="12"/>
  <c r="BF65" i="15"/>
  <c r="AE65" i="15"/>
  <c r="AK65" i="15"/>
  <c r="K65" i="15"/>
  <c r="O65" i="15"/>
  <c r="Q65" i="15"/>
  <c r="BM65" i="15"/>
  <c r="BO409" i="12"/>
  <c r="BP395" i="12"/>
  <c r="BN381" i="12"/>
  <c r="BP351" i="12"/>
  <c r="BU343" i="12"/>
  <c r="BJ341" i="12"/>
  <c r="BB341" i="12"/>
  <c r="BR333" i="12"/>
  <c r="BJ333" i="12"/>
  <c r="BB333" i="12"/>
  <c r="BS318" i="12"/>
  <c r="BK250" i="12"/>
  <c r="BR238" i="12"/>
  <c r="BJ238" i="12"/>
  <c r="BB238" i="12"/>
  <c r="BG235" i="12"/>
  <c r="BJ232" i="12"/>
  <c r="BU229" i="12"/>
  <c r="BE229" i="12"/>
  <c r="BT222" i="12"/>
  <c r="BD222" i="12"/>
  <c r="BJ207" i="12"/>
  <c r="BI198" i="12"/>
  <c r="BA183" i="12"/>
  <c r="AX65" i="15"/>
  <c r="AH65" i="15"/>
  <c r="BG65" i="15"/>
  <c r="BD65" i="15"/>
  <c r="T65" i="15"/>
  <c r="AU65" i="15"/>
  <c r="BT406" i="12"/>
  <c r="BD406" i="12"/>
  <c r="BS386" i="12"/>
  <c r="BN377" i="12"/>
  <c r="BI348" i="12"/>
  <c r="BJ332" i="12"/>
  <c r="BP319" i="12"/>
  <c r="BP308" i="12"/>
  <c r="BR297" i="12"/>
  <c r="BD295" i="12"/>
  <c r="BE275" i="12"/>
  <c r="BQ266" i="12"/>
  <c r="BA266" i="12"/>
  <c r="BV253" i="12"/>
  <c r="BQ238" i="12"/>
  <c r="BA213" i="12"/>
  <c r="BB205" i="12"/>
  <c r="BN199" i="12"/>
  <c r="BN197" i="12"/>
  <c r="BH167" i="12"/>
  <c r="AD65" i="15"/>
  <c r="M65" i="15"/>
  <c r="AR65" i="15"/>
  <c r="Y65" i="15"/>
  <c r="BK65" i="15"/>
  <c r="AQ65" i="15"/>
  <c r="AN65" i="15"/>
  <c r="C18" i="15"/>
  <c r="F20" i="15"/>
  <c r="G20" i="15" s="1"/>
  <c r="C19" i="15"/>
  <c r="F21" i="15"/>
  <c r="G21" i="15" s="1"/>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H648" i="12"/>
  <c r="C10" i="12" s="1"/>
  <c r="D648" i="12"/>
  <c r="C6" i="12" s="1"/>
  <c r="C3" i="17" s="1"/>
  <c r="AV648" i="12"/>
  <c r="D26" i="12" s="1"/>
  <c r="AR648" i="12"/>
  <c r="D22" i="12" s="1"/>
  <c r="AN648" i="12"/>
  <c r="D18" i="12" s="1"/>
  <c r="AJ648" i="12"/>
  <c r="D14" i="12" s="1"/>
  <c r="AF648" i="12"/>
  <c r="D10" i="12" s="1"/>
  <c r="AB648" i="12"/>
  <c r="D6" i="12" s="1"/>
  <c r="D3" i="17"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G648" i="12"/>
  <c r="C9" i="12" s="1"/>
  <c r="AQ648" i="12"/>
  <c r="D21" i="12" s="1"/>
  <c r="AE648" i="12"/>
  <c r="D9" i="12" s="1"/>
  <c r="V648" i="12"/>
  <c r="C24" i="12" s="1"/>
  <c r="N648" i="12"/>
  <c r="C16" i="12" s="1"/>
  <c r="AT648" i="12"/>
  <c r="D24" i="12" s="1"/>
  <c r="AL648" i="12"/>
  <c r="D16" i="12" s="1"/>
  <c r="AD648" i="12"/>
  <c r="D8" i="12" s="1"/>
  <c r="BC33" i="12"/>
  <c r="BR647" i="12"/>
  <c r="BU630" i="12"/>
  <c r="BP640" i="12"/>
  <c r="C648" i="12"/>
  <c r="C5" i="12" s="1"/>
  <c r="O648" i="12"/>
  <c r="C17" i="12" s="1"/>
  <c r="AA648" i="12"/>
  <c r="D5" i="12" s="1"/>
  <c r="D2" i="17" s="1"/>
  <c r="AM648" i="12"/>
  <c r="D17" i="12" s="1"/>
  <c r="BU643" i="12"/>
  <c r="J648" i="12"/>
  <c r="C12" i="12" s="1"/>
  <c r="AX648" i="12"/>
  <c r="D28" i="12" s="1"/>
  <c r="AP648" i="12"/>
  <c r="D20" i="12" s="1"/>
  <c r="AH648" i="12"/>
  <c r="D12" i="12" s="1"/>
  <c r="Y648" i="12"/>
  <c r="C27" i="12" s="1"/>
  <c r="U648" i="12"/>
  <c r="C23" i="12" s="1"/>
  <c r="Q648" i="12"/>
  <c r="C19" i="12" s="1"/>
  <c r="M648" i="12"/>
  <c r="C15" i="12" s="1"/>
  <c r="I648" i="12"/>
  <c r="C11" i="12" s="1"/>
  <c r="E648" i="12"/>
  <c r="C7" i="12" s="1"/>
  <c r="C4" i="17" s="1"/>
  <c r="AW648" i="12"/>
  <c r="D27" i="12" s="1"/>
  <c r="AS648" i="12"/>
  <c r="D23" i="12" s="1"/>
  <c r="AO648" i="12"/>
  <c r="D19" i="12" s="1"/>
  <c r="AK648" i="12"/>
  <c r="D15" i="12" s="1"/>
  <c r="AG648" i="12"/>
  <c r="D11" i="12" s="1"/>
  <c r="AC648" i="12"/>
  <c r="D7" i="12" s="1"/>
  <c r="D4" i="17" s="1"/>
  <c r="BO33" i="12"/>
  <c r="BS644" i="12"/>
  <c r="BV617" i="12"/>
  <c r="W648" i="12"/>
  <c r="C25" i="12" s="1"/>
  <c r="K648" i="12"/>
  <c r="C13" i="12" s="1"/>
  <c r="AU648" i="12"/>
  <c r="D25" i="12" s="1"/>
  <c r="AI648" i="12"/>
  <c r="D13" i="12" s="1"/>
  <c r="BR646" i="12"/>
  <c r="BS629" i="12"/>
  <c r="BT628" i="12"/>
  <c r="BP628" i="12"/>
  <c r="BL628" i="12"/>
  <c r="BH628" i="12"/>
  <c r="BR33" i="12"/>
  <c r="BJ33" i="12"/>
  <c r="BF33" i="12"/>
  <c r="BV645" i="12"/>
  <c r="Z648" i="12"/>
  <c r="C28" i="12" s="1"/>
  <c r="R648" i="12"/>
  <c r="C20" i="12" s="1"/>
  <c r="F648" i="12"/>
  <c r="C8" i="12" s="1"/>
  <c r="BU33" i="12"/>
  <c r="BQ33" i="12"/>
  <c r="BM33" i="12"/>
  <c r="BI33" i="12"/>
  <c r="BE33" i="12"/>
  <c r="BA33" i="12"/>
  <c r="BF628" i="12"/>
  <c r="BT33" i="12"/>
  <c r="BP33" i="12"/>
  <c r="BL33" i="12"/>
  <c r="BH33" i="12"/>
  <c r="BD33" i="12"/>
  <c r="AZ33" i="12"/>
  <c r="N55" i="3" l="1"/>
  <c r="D16" i="17"/>
  <c r="E15" i="12"/>
  <c r="E12" i="17" s="1"/>
  <c r="C12" i="17"/>
  <c r="J53" i="3"/>
  <c r="E9" i="12"/>
  <c r="E6" i="17" s="1"/>
  <c r="C6" i="17"/>
  <c r="D53" i="3"/>
  <c r="E14" i="12"/>
  <c r="E11" i="17" s="1"/>
  <c r="C11" i="17"/>
  <c r="I53" i="3"/>
  <c r="AR66" i="15"/>
  <c r="N66" i="15"/>
  <c r="AU66" i="15"/>
  <c r="K66" i="15"/>
  <c r="AC66" i="15"/>
  <c r="I66" i="15"/>
  <c r="AB66" i="15"/>
  <c r="E19" i="12"/>
  <c r="E16" i="17" s="1"/>
  <c r="N53" i="3"/>
  <c r="C16" i="17"/>
  <c r="D14" i="17"/>
  <c r="L55" i="3"/>
  <c r="D5" i="17"/>
  <c r="C55" i="3"/>
  <c r="E21" i="12"/>
  <c r="E18" i="17" s="1"/>
  <c r="C18" i="17"/>
  <c r="P53" i="3"/>
  <c r="D7" i="17"/>
  <c r="E55" i="3"/>
  <c r="M53" i="3"/>
  <c r="C15" i="17"/>
  <c r="AX66" i="15"/>
  <c r="AZ66" i="15"/>
  <c r="AO66" i="15"/>
  <c r="BE66" i="15"/>
  <c r="X66" i="15"/>
  <c r="BD66" i="15"/>
  <c r="M66" i="15"/>
  <c r="J55" i="3"/>
  <c r="D12" i="17"/>
  <c r="C20" i="17"/>
  <c r="R53" i="3"/>
  <c r="D13" i="17"/>
  <c r="K55" i="3"/>
  <c r="D11" i="17"/>
  <c r="I55" i="3"/>
  <c r="C19" i="17"/>
  <c r="Q53" i="3"/>
  <c r="Y66" i="15"/>
  <c r="AF66" i="15"/>
  <c r="AK66" i="15"/>
  <c r="AJ66" i="15"/>
  <c r="V66" i="15"/>
  <c r="BM66" i="15"/>
  <c r="Q66" i="15"/>
  <c r="BC66" i="15"/>
  <c r="AG66" i="15"/>
  <c r="U66" i="15"/>
  <c r="AT66" i="15"/>
  <c r="F55" i="3"/>
  <c r="D8" i="17"/>
  <c r="V53" i="3"/>
  <c r="C24" i="17"/>
  <c r="C14" i="17"/>
  <c r="L53" i="3"/>
  <c r="D21" i="17"/>
  <c r="S55" i="3"/>
  <c r="D15" i="17"/>
  <c r="M55" i="3"/>
  <c r="U53" i="3"/>
  <c r="C23" i="17"/>
  <c r="BL66" i="15"/>
  <c r="P66" i="15"/>
  <c r="AI66" i="15"/>
  <c r="AW66" i="15"/>
  <c r="AD66" i="15"/>
  <c r="L66" i="15"/>
  <c r="AE66" i="15"/>
  <c r="AH66" i="15"/>
  <c r="AY66" i="15"/>
  <c r="O66" i="15"/>
  <c r="AL66" i="15"/>
  <c r="BF66" i="15"/>
  <c r="AV66" i="15"/>
  <c r="AM66" i="15"/>
  <c r="E8" i="12"/>
  <c r="E5" i="17" s="1"/>
  <c r="C53" i="3"/>
  <c r="C5" i="17"/>
  <c r="R55" i="3"/>
  <c r="D20" i="17"/>
  <c r="D9" i="17"/>
  <c r="G55" i="3"/>
  <c r="E5" i="12"/>
  <c r="E2" i="17" s="1"/>
  <c r="C2" i="17"/>
  <c r="E16" i="12"/>
  <c r="E13" i="17" s="1"/>
  <c r="C13" i="17"/>
  <c r="K53" i="3"/>
  <c r="D19" i="17"/>
  <c r="Q55" i="3"/>
  <c r="R66" i="15"/>
  <c r="AN66" i="15"/>
  <c r="BJ66" i="15"/>
  <c r="W66" i="15"/>
  <c r="T66" i="15"/>
  <c r="AP66" i="15"/>
  <c r="H55" i="3"/>
  <c r="D10" i="17"/>
  <c r="E25" i="12"/>
  <c r="E22" i="17" s="1"/>
  <c r="C22" i="17"/>
  <c r="T53" i="3"/>
  <c r="V55" i="3"/>
  <c r="D24" i="17"/>
  <c r="D17" i="17"/>
  <c r="O55" i="3"/>
  <c r="E24" i="12"/>
  <c r="E21" i="17" s="1"/>
  <c r="C21" i="17"/>
  <c r="S53" i="3"/>
  <c r="D23" i="17"/>
  <c r="U55" i="3"/>
  <c r="BG66" i="15"/>
  <c r="AQ66" i="15"/>
  <c r="AS66" i="15"/>
  <c r="D22" i="17"/>
  <c r="T55" i="3"/>
  <c r="E20" i="12"/>
  <c r="E17" i="17" s="1"/>
  <c r="C17" i="17"/>
  <c r="O53" i="3"/>
  <c r="D25" i="17"/>
  <c r="W55" i="3"/>
  <c r="D6" i="17"/>
  <c r="D55" i="3"/>
  <c r="BK66" i="15"/>
  <c r="H66" i="15"/>
  <c r="BA66" i="15"/>
  <c r="BH66" i="15"/>
  <c r="S66" i="15"/>
  <c r="J66" i="15"/>
  <c r="C10" i="17"/>
  <c r="H53" i="3"/>
  <c r="E28" i="12"/>
  <c r="E25" i="17" s="1"/>
  <c r="C25" i="17"/>
  <c r="W53" i="3"/>
  <c r="F53" i="3"/>
  <c r="C8" i="17"/>
  <c r="C9" i="17"/>
  <c r="G53" i="3"/>
  <c r="P55" i="3"/>
  <c r="D18" i="17"/>
  <c r="E53" i="3"/>
  <c r="C7" i="17"/>
  <c r="BB66" i="15"/>
  <c r="AA66" i="15"/>
  <c r="BL67" i="15"/>
  <c r="BI66" i="15"/>
  <c r="Z66" i="15"/>
  <c r="C21" i="15"/>
  <c r="F23" i="15"/>
  <c r="G23" i="15" s="1"/>
  <c r="C20" i="15"/>
  <c r="F22" i="15"/>
  <c r="G22" i="15" s="1"/>
  <c r="BM648" i="12"/>
  <c r="E13" i="12"/>
  <c r="E10" i="17" s="1"/>
  <c r="E11" i="12"/>
  <c r="E8" i="17" s="1"/>
  <c r="E27" i="12"/>
  <c r="E24" i="17" s="1"/>
  <c r="E12" i="12"/>
  <c r="E9" i="17" s="1"/>
  <c r="E17" i="12"/>
  <c r="E14" i="17" s="1"/>
  <c r="E10" i="12"/>
  <c r="E7" i="17" s="1"/>
  <c r="E26" i="12"/>
  <c r="E23" i="17" s="1"/>
  <c r="C29" i="12"/>
  <c r="C26" i="17" s="1"/>
  <c r="BJ648" i="12"/>
  <c r="E18" i="12"/>
  <c r="E15" i="17" s="1"/>
  <c r="E7" i="12"/>
  <c r="E4" i="17" s="1"/>
  <c r="E23" i="12"/>
  <c r="E20" i="17" s="1"/>
  <c r="D29" i="12"/>
  <c r="D26" i="17" s="1"/>
  <c r="E6" i="12"/>
  <c r="E22" i="12"/>
  <c r="E19" i="17" s="1"/>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BM67" i="15" l="1"/>
  <c r="AU67" i="15"/>
  <c r="AF67" i="15"/>
  <c r="J67" i="15"/>
  <c r="AP67" i="15"/>
  <c r="AL67" i="15"/>
  <c r="N67" i="15"/>
  <c r="V67" i="15"/>
  <c r="AC67" i="15"/>
  <c r="AA67" i="15"/>
  <c r="K67" i="15"/>
  <c r="U67" i="15"/>
  <c r="BE67" i="15"/>
  <c r="M67" i="15"/>
  <c r="P67" i="15"/>
  <c r="BJ67" i="15"/>
  <c r="S67" i="15"/>
  <c r="L67" i="15"/>
  <c r="BI67" i="15"/>
  <c r="AQ67" i="15"/>
  <c r="BC67" i="15"/>
  <c r="X67" i="15"/>
  <c r="AJ67" i="15"/>
  <c r="AR67" i="15"/>
  <c r="AK67" i="15"/>
  <c r="BF67" i="15"/>
  <c r="AW67" i="15"/>
  <c r="H67" i="15"/>
  <c r="BB67" i="15"/>
  <c r="AY67" i="15"/>
  <c r="BD67" i="15"/>
  <c r="AT67" i="15"/>
  <c r="BH67" i="15"/>
  <c r="R67" i="15"/>
  <c r="O67" i="15"/>
  <c r="AN67" i="15"/>
  <c r="AH67" i="15"/>
  <c r="AG67" i="15"/>
  <c r="Q67" i="15"/>
  <c r="BA67" i="15"/>
  <c r="Z67" i="15"/>
  <c r="AI67" i="15"/>
  <c r="E29" i="12"/>
  <c r="E26" i="17" s="1"/>
  <c r="E3" i="17"/>
  <c r="AX67" i="15"/>
  <c r="I67" i="15"/>
  <c r="AD67" i="15"/>
  <c r="AS67" i="15"/>
  <c r="AV67" i="15"/>
  <c r="AZ67" i="15"/>
  <c r="T67" i="15"/>
  <c r="BG67" i="15"/>
  <c r="O68" i="15"/>
  <c r="AE67" i="15"/>
  <c r="BM68" i="15"/>
  <c r="BK67" i="15"/>
  <c r="W67" i="15"/>
  <c r="AB67" i="15"/>
  <c r="AO67" i="15"/>
  <c r="L68" i="15"/>
  <c r="M68" i="15"/>
  <c r="Y67" i="15"/>
  <c r="BL68" i="15"/>
  <c r="AN68" i="15"/>
  <c r="BB68" i="15"/>
  <c r="AM67" i="15"/>
  <c r="Q68" i="15"/>
  <c r="AZ68" i="15"/>
  <c r="C22" i="15"/>
  <c r="F24" i="15"/>
  <c r="G24" i="15" s="1"/>
  <c r="C23" i="15"/>
  <c r="F25" i="15"/>
  <c r="G25" i="15" s="1"/>
  <c r="G96" i="6"/>
  <c r="E96" i="6"/>
  <c r="G95" i="6"/>
  <c r="H95" i="6" s="1"/>
  <c r="E95" i="6"/>
  <c r="G94" i="6"/>
  <c r="H94" i="6" s="1"/>
  <c r="E94" i="6"/>
  <c r="G93" i="6"/>
  <c r="H93" i="6" s="1"/>
  <c r="E93" i="6"/>
  <c r="G92" i="6"/>
  <c r="E92" i="6"/>
  <c r="H91" i="6"/>
  <c r="G91" i="6"/>
  <c r="E91" i="6"/>
  <c r="G90" i="6"/>
  <c r="E90" i="6"/>
  <c r="G89" i="6"/>
  <c r="E89" i="6"/>
  <c r="G88" i="6"/>
  <c r="E88" i="6"/>
  <c r="G87" i="6"/>
  <c r="H87" i="6" s="1"/>
  <c r="E87" i="6"/>
  <c r="G86" i="6"/>
  <c r="E86" i="6"/>
  <c r="G85" i="6"/>
  <c r="E85" i="6"/>
  <c r="H92" i="6" l="1"/>
  <c r="H96" i="6"/>
  <c r="H85" i="6"/>
  <c r="S68" i="15"/>
  <c r="AA68" i="15"/>
  <c r="AY68" i="15"/>
  <c r="AO68" i="15"/>
  <c r="AT68" i="15"/>
  <c r="U68" i="15"/>
  <c r="Z68" i="15"/>
  <c r="AK68" i="15"/>
  <c r="AX68" i="15"/>
  <c r="BH68" i="15"/>
  <c r="C25" i="15"/>
  <c r="F27" i="15"/>
  <c r="G27" i="15" s="1"/>
  <c r="C24" i="15"/>
  <c r="F26" i="15"/>
  <c r="G26" i="15" s="1"/>
  <c r="H86" i="6"/>
  <c r="H88" i="6"/>
  <c r="H90" i="6"/>
  <c r="H89" i="6"/>
  <c r="AS69" i="15" l="1"/>
  <c r="C26" i="15"/>
  <c r="F28" i="15"/>
  <c r="G28" i="15" s="1"/>
  <c r="C27" i="15"/>
  <c r="F29" i="15"/>
  <c r="G29" i="15" s="1"/>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G202" i="1"/>
  <c r="G195" i="1"/>
  <c r="G179" i="1"/>
  <c r="G178" i="1"/>
  <c r="G119" i="1"/>
  <c r="G117" i="1"/>
  <c r="G97" i="1"/>
  <c r="C29" i="15" l="1"/>
  <c r="F31" i="15"/>
  <c r="G31" i="15" s="1"/>
  <c r="C28" i="15"/>
  <c r="F30" i="15"/>
  <c r="G30" i="15" s="1"/>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W9" i="4"/>
  <c r="FU9" i="4"/>
  <c r="FT9" i="4"/>
  <c r="FS9" i="4"/>
  <c r="FR9" i="4"/>
  <c r="FL9" i="4"/>
  <c r="FK9" i="4"/>
  <c r="FJ9" i="4"/>
  <c r="FI9" i="4"/>
  <c r="FH9" i="4"/>
  <c r="FG9" i="4"/>
  <c r="FF9" i="4"/>
  <c r="FE9" i="4"/>
  <c r="FD9" i="4"/>
  <c r="FC9" i="4"/>
  <c r="FB9" i="4"/>
  <c r="FA9" i="4"/>
  <c r="EE9" i="4"/>
  <c r="DI9" i="4"/>
  <c r="CM9" i="4"/>
  <c r="BQ9" i="4"/>
  <c r="AU9" i="4"/>
  <c r="Y9" i="4"/>
  <c r="C9" i="4"/>
  <c r="AOP7" i="4"/>
  <c r="ANT7" i="4"/>
  <c r="AMX7" i="4"/>
  <c r="AMB7" i="4"/>
  <c r="ALF7" i="4"/>
  <c r="AKJ7" i="4"/>
  <c r="AJN7" i="4"/>
  <c r="AIR7" i="4"/>
  <c r="AHV7" i="4"/>
  <c r="AGZ7" i="4"/>
  <c r="AGD7" i="4"/>
  <c r="AFH7" i="4"/>
  <c r="AEL7" i="4"/>
  <c r="ADP7" i="4"/>
  <c r="ACT7" i="4"/>
  <c r="ABX7" i="4"/>
  <c r="ABB7" i="4"/>
  <c r="AAF7" i="4"/>
  <c r="ZJ7" i="4"/>
  <c r="YN7" i="4"/>
  <c r="XR7" i="4"/>
  <c r="WV7" i="4"/>
  <c r="VZ7" i="4"/>
  <c r="VD7" i="4"/>
  <c r="UH7" i="4"/>
  <c r="TL7" i="4"/>
  <c r="SP7" i="4"/>
  <c r="RT7" i="4"/>
  <c r="QX7" i="4"/>
  <c r="QB7" i="4"/>
  <c r="PF7" i="4"/>
  <c r="OJ7" i="4"/>
  <c r="NN7" i="4"/>
  <c r="MR7" i="4"/>
  <c r="LV7" i="4"/>
  <c r="KZ7" i="4"/>
  <c r="KD7" i="4"/>
  <c r="JH7" i="4"/>
  <c r="IL7" i="4"/>
  <c r="HP7" i="4"/>
  <c r="GT7" i="4"/>
  <c r="FX7" i="4"/>
  <c r="FX8" i="4" s="1"/>
  <c r="FM7" i="4"/>
  <c r="EF7" i="4"/>
  <c r="DJ7" i="4"/>
  <c r="CN7" i="4"/>
  <c r="BR7" i="4"/>
  <c r="AV7" i="4"/>
  <c r="Z7" i="4"/>
  <c r="D7" i="4"/>
  <c r="AOP6" i="4"/>
  <c r="AOQ6" i="4" s="1"/>
  <c r="AOR6" i="4" s="1"/>
  <c r="AOS6" i="4" s="1"/>
  <c r="AOT6" i="4" s="1"/>
  <c r="AOU6" i="4" s="1"/>
  <c r="AOV6" i="4" s="1"/>
  <c r="AOW6" i="4" s="1"/>
  <c r="AOX6" i="4" s="1"/>
  <c r="AOY6" i="4" s="1"/>
  <c r="AOZ6" i="4" s="1"/>
  <c r="ANT6" i="4"/>
  <c r="ANU6" i="4" s="1"/>
  <c r="ANV6" i="4" s="1"/>
  <c r="ANW6" i="4" s="1"/>
  <c r="ANX6" i="4" s="1"/>
  <c r="ANY6" i="4" s="1"/>
  <c r="ANZ6" i="4" s="1"/>
  <c r="AOA6" i="4" s="1"/>
  <c r="AOB6" i="4" s="1"/>
  <c r="AOC6" i="4" s="1"/>
  <c r="AOD6" i="4" s="1"/>
  <c r="AMX6" i="4"/>
  <c r="AMY6" i="4" s="1"/>
  <c r="AMZ6" i="4" s="1"/>
  <c r="ANA6" i="4" s="1"/>
  <c r="ANB6" i="4" s="1"/>
  <c r="ANC6" i="4" s="1"/>
  <c r="AND6" i="4" s="1"/>
  <c r="ANE6" i="4" s="1"/>
  <c r="ANF6" i="4" s="1"/>
  <c r="ANG6" i="4" s="1"/>
  <c r="ANH6" i="4" s="1"/>
  <c r="AMB6" i="4"/>
  <c r="AMC6" i="4" s="1"/>
  <c r="AMD6" i="4" s="1"/>
  <c r="AME6" i="4" s="1"/>
  <c r="AMF6" i="4" s="1"/>
  <c r="AMG6" i="4" s="1"/>
  <c r="AMH6" i="4" s="1"/>
  <c r="AMI6" i="4" s="1"/>
  <c r="AMJ6" i="4" s="1"/>
  <c r="AMK6" i="4" s="1"/>
  <c r="AML6" i="4" s="1"/>
  <c r="ALF6" i="4"/>
  <c r="ALG6" i="4" s="1"/>
  <c r="ALH6" i="4" s="1"/>
  <c r="ALI6" i="4" s="1"/>
  <c r="ALJ6" i="4" s="1"/>
  <c r="ALK6" i="4" s="1"/>
  <c r="ALL6" i="4" s="1"/>
  <c r="ALM6" i="4" s="1"/>
  <c r="ALN6" i="4" s="1"/>
  <c r="ALO6" i="4" s="1"/>
  <c r="ALP6" i="4" s="1"/>
  <c r="AKJ6" i="4"/>
  <c r="AKK6" i="4" s="1"/>
  <c r="AKL6" i="4" s="1"/>
  <c r="AKM6" i="4" s="1"/>
  <c r="AKN6" i="4" s="1"/>
  <c r="AKO6" i="4" s="1"/>
  <c r="AKP6" i="4" s="1"/>
  <c r="AKQ6" i="4" s="1"/>
  <c r="AKR6" i="4" s="1"/>
  <c r="AKS6" i="4" s="1"/>
  <c r="AKT6" i="4" s="1"/>
  <c r="AKZ6" i="4" s="1"/>
  <c r="ALA6" i="4" s="1"/>
  <c r="ALB6" i="4" s="1"/>
  <c r="ALC6" i="4" s="1"/>
  <c r="AJN6" i="4"/>
  <c r="AJO6" i="4" s="1"/>
  <c r="AJP6" i="4" s="1"/>
  <c r="AJQ6" i="4" s="1"/>
  <c r="AJR6" i="4" s="1"/>
  <c r="AJS6" i="4" s="1"/>
  <c r="AJT6" i="4" s="1"/>
  <c r="AJU6" i="4" s="1"/>
  <c r="AJV6" i="4" s="1"/>
  <c r="AJW6" i="4" s="1"/>
  <c r="AJX6" i="4" s="1"/>
  <c r="AKD6" i="4" s="1"/>
  <c r="AKE6" i="4" s="1"/>
  <c r="AKF6" i="4" s="1"/>
  <c r="AKG6" i="4" s="1"/>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H6" i="4"/>
  <c r="AFI6" i="4" s="1"/>
  <c r="AFJ6" i="4" s="1"/>
  <c r="AFK6" i="4" s="1"/>
  <c r="AFL6" i="4" s="1"/>
  <c r="AFM6" i="4" s="1"/>
  <c r="AFN6" i="4" s="1"/>
  <c r="AFO6" i="4" s="1"/>
  <c r="AFP6" i="4" s="1"/>
  <c r="AFQ6" i="4" s="1"/>
  <c r="AFR6" i="4" s="1"/>
  <c r="AFX6" i="4" s="1"/>
  <c r="AFY6" i="4" s="1"/>
  <c r="AFZ6" i="4" s="1"/>
  <c r="AGA6" i="4" s="1"/>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CT6" i="4"/>
  <c r="ACU6" i="4" s="1"/>
  <c r="ACV6" i="4" s="1"/>
  <c r="ACW6" i="4" s="1"/>
  <c r="ACX6" i="4" s="1"/>
  <c r="ACY6" i="4" s="1"/>
  <c r="ACZ6" i="4" s="1"/>
  <c r="ADA6" i="4" s="1"/>
  <c r="ADB6" i="4" s="1"/>
  <c r="ADC6" i="4" s="1"/>
  <c r="ADD6" i="4" s="1"/>
  <c r="ABZ6" i="4"/>
  <c r="ACA6" i="4" s="1"/>
  <c r="ACB6" i="4" s="1"/>
  <c r="ACC6" i="4" s="1"/>
  <c r="ACD6" i="4" s="1"/>
  <c r="ACE6" i="4" s="1"/>
  <c r="ACF6" i="4" s="1"/>
  <c r="ACG6" i="4" s="1"/>
  <c r="ACH6" i="4" s="1"/>
  <c r="ABX6" i="4"/>
  <c r="ABY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T6" i="4"/>
  <c r="RU6" i="4" s="1"/>
  <c r="RV6" i="4" s="1"/>
  <c r="RW6" i="4" s="1"/>
  <c r="RX6" i="4" s="1"/>
  <c r="RY6" i="4" s="1"/>
  <c r="RZ6" i="4" s="1"/>
  <c r="SA6" i="4" s="1"/>
  <c r="SB6" i="4" s="1"/>
  <c r="SC6" i="4" s="1"/>
  <c r="SD6" i="4" s="1"/>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L6" i="4"/>
  <c r="IM6" i="4" s="1"/>
  <c r="IN6" i="4" s="1"/>
  <c r="IO6" i="4" s="1"/>
  <c r="IP6" i="4" s="1"/>
  <c r="IQ6" i="4" s="1"/>
  <c r="IR6" i="4" s="1"/>
  <c r="IS6" i="4" s="1"/>
  <c r="IT6" i="4" s="1"/>
  <c r="IU6" i="4" s="1"/>
  <c r="IV6" i="4" s="1"/>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3" i="1"/>
  <c r="G65" i="1"/>
  <c r="G66" i="1"/>
  <c r="G67" i="1"/>
  <c r="G68" i="1"/>
  <c r="G69" i="1"/>
  <c r="G72" i="1"/>
  <c r="G73" i="1"/>
  <c r="G74" i="1"/>
  <c r="G75" i="1"/>
  <c r="G76" i="1"/>
  <c r="G77" i="1"/>
  <c r="G78" i="1"/>
  <c r="G79" i="1"/>
  <c r="G80" i="1"/>
  <c r="G81" i="1"/>
  <c r="G82" i="1"/>
  <c r="G83" i="1"/>
  <c r="G84" i="1"/>
  <c r="G88" i="1"/>
  <c r="G89"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1" i="1"/>
  <c r="G152" i="1"/>
  <c r="G153" i="1"/>
  <c r="G154" i="1"/>
  <c r="G155" i="1"/>
  <c r="G156" i="1"/>
  <c r="G157" i="1"/>
  <c r="G158" i="1"/>
  <c r="G159" i="1"/>
  <c r="G160" i="1"/>
  <c r="G161" i="1"/>
  <c r="G162" i="1"/>
  <c r="G163" i="1"/>
  <c r="G164" i="1"/>
  <c r="G165" i="1"/>
  <c r="G166" i="1"/>
  <c r="G167" i="1"/>
  <c r="G168" i="1"/>
  <c r="G169" i="1"/>
  <c r="G170" i="1"/>
  <c r="G171"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G281" i="1"/>
  <c r="G282" i="1"/>
  <c r="G283" i="1"/>
  <c r="G285" i="1"/>
  <c r="G286" i="1"/>
  <c r="G288"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S57" i="1" l="1"/>
  <c r="V57" i="1"/>
  <c r="U57" i="1"/>
  <c r="R57" i="1"/>
  <c r="AH272" i="1"/>
  <c r="AL272" i="1"/>
  <c r="V272" i="1"/>
  <c r="Z272" i="1"/>
  <c r="T272" i="1"/>
  <c r="X272" i="1"/>
  <c r="R272" i="1"/>
  <c r="U272" i="1"/>
  <c r="AE272" i="1"/>
  <c r="AI272" i="1"/>
  <c r="AA272" i="1"/>
  <c r="S272" i="1"/>
  <c r="W272" i="1"/>
  <c r="AF272" i="1"/>
  <c r="AJ272" i="1"/>
  <c r="AB272" i="1"/>
  <c r="AG272" i="1"/>
  <c r="AK272" i="1"/>
  <c r="AH273" i="1"/>
  <c r="AL273" i="1"/>
  <c r="AB273" i="1"/>
  <c r="T273" i="1"/>
  <c r="X273" i="1"/>
  <c r="V273" i="1"/>
  <c r="S273" i="1"/>
  <c r="W273" i="1"/>
  <c r="AE273" i="1"/>
  <c r="AI273" i="1"/>
  <c r="Z273" i="1"/>
  <c r="U273" i="1"/>
  <c r="R273" i="1"/>
  <c r="AF273" i="1"/>
  <c r="AJ273" i="1"/>
  <c r="AG273" i="1"/>
  <c r="AK273" i="1"/>
  <c r="AA273" i="1"/>
  <c r="X81" i="1"/>
  <c r="R81" i="1"/>
  <c r="V81" i="1"/>
  <c r="U81" i="1"/>
  <c r="Y81" i="1"/>
  <c r="S81" i="1"/>
  <c r="Z9" i="4"/>
  <c r="Z8" i="4"/>
  <c r="DJ9" i="4"/>
  <c r="DJ8" i="4"/>
  <c r="GT9" i="4"/>
  <c r="GT8" i="4"/>
  <c r="LW7" i="4"/>
  <c r="LW8" i="4" s="1"/>
  <c r="LV8" i="4"/>
  <c r="SP9" i="4"/>
  <c r="SP8" i="4"/>
  <c r="ZJ9" i="4"/>
  <c r="ZJ8" i="4"/>
  <c r="AGD9" i="4"/>
  <c r="AGD8" i="4"/>
  <c r="AMX9" i="4"/>
  <c r="AMX8" i="4"/>
  <c r="AA7" i="4"/>
  <c r="DK7" i="4"/>
  <c r="HP9" i="4"/>
  <c r="HP8" i="4"/>
  <c r="MR9" i="4"/>
  <c r="MR8" i="4"/>
  <c r="TL9" i="4"/>
  <c r="TL8" i="4"/>
  <c r="AAF9" i="4"/>
  <c r="AAF8" i="4"/>
  <c r="AGZ9" i="4"/>
  <c r="AGZ8" i="4"/>
  <c r="AMY7" i="4"/>
  <c r="AMY8" i="4" s="1"/>
  <c r="AV9" i="4"/>
  <c r="AV8" i="4"/>
  <c r="EF9" i="4"/>
  <c r="EF8" i="4"/>
  <c r="IL9" i="4"/>
  <c r="IL8" i="4"/>
  <c r="NO7" i="4"/>
  <c r="NO8" i="4" s="1"/>
  <c r="NN8" i="4"/>
  <c r="UH9" i="4"/>
  <c r="UH8" i="4"/>
  <c r="ABB9" i="4"/>
  <c r="ABB8" i="4"/>
  <c r="AHV9" i="4"/>
  <c r="AHV8" i="4"/>
  <c r="ANT9" i="4"/>
  <c r="ANT8" i="4"/>
  <c r="AW7" i="4"/>
  <c r="EG7" i="4"/>
  <c r="IM7" i="4"/>
  <c r="OJ9" i="4"/>
  <c r="OJ8" i="4"/>
  <c r="VD9" i="4"/>
  <c r="VD8" i="4"/>
  <c r="ABX9" i="4"/>
  <c r="ABX8" i="4"/>
  <c r="AIR9" i="4"/>
  <c r="AIR8" i="4"/>
  <c r="AOP9" i="4"/>
  <c r="AOP8" i="4"/>
  <c r="BR9" i="4"/>
  <c r="BR8" i="4"/>
  <c r="FM9" i="4"/>
  <c r="FM8" i="4"/>
  <c r="JH9" i="4"/>
  <c r="JH8" i="4"/>
  <c r="PF9" i="4"/>
  <c r="PF8" i="4"/>
  <c r="VZ9" i="4"/>
  <c r="VZ8" i="4"/>
  <c r="ACT9" i="4"/>
  <c r="ACT8" i="4"/>
  <c r="AJN9" i="4"/>
  <c r="AJN8" i="4"/>
  <c r="FX9" i="4"/>
  <c r="BS7" i="4"/>
  <c r="FN7" i="4"/>
  <c r="JI7" i="4"/>
  <c r="JI8" i="4" s="1"/>
  <c r="QC7" i="4"/>
  <c r="QC8" i="4" s="1"/>
  <c r="QB8" i="4"/>
  <c r="WV9" i="4"/>
  <c r="WV8" i="4"/>
  <c r="ADP9" i="4"/>
  <c r="ADP8" i="4"/>
  <c r="AKJ9" i="4"/>
  <c r="AKJ8" i="4"/>
  <c r="D9" i="4"/>
  <c r="D8" i="4"/>
  <c r="CN9" i="4"/>
  <c r="CN8" i="4"/>
  <c r="KD9" i="4"/>
  <c r="KD8" i="4"/>
  <c r="QX9" i="4"/>
  <c r="QX8" i="4"/>
  <c r="XR9" i="4"/>
  <c r="XR8" i="4"/>
  <c r="AEL9" i="4"/>
  <c r="AEL8" i="4"/>
  <c r="ALF9" i="4"/>
  <c r="ALF8" i="4"/>
  <c r="E7" i="4"/>
  <c r="CO7" i="4"/>
  <c r="FY7" i="4"/>
  <c r="FY8" i="4" s="1"/>
  <c r="KZ9" i="4"/>
  <c r="KZ8" i="4"/>
  <c r="RT9" i="4"/>
  <c r="RT8" i="4"/>
  <c r="YN9" i="4"/>
  <c r="YN8" i="4"/>
  <c r="AFH9" i="4"/>
  <c r="AFH8" i="4"/>
  <c r="AMB9" i="4"/>
  <c r="AMB8" i="4"/>
  <c r="R167" i="1"/>
  <c r="S167" i="1"/>
  <c r="R302" i="1"/>
  <c r="S302" i="1"/>
  <c r="R184" i="1"/>
  <c r="S184" i="1"/>
  <c r="S169" i="1"/>
  <c r="R169" i="1"/>
  <c r="S165" i="1"/>
  <c r="R165" i="1"/>
  <c r="C30" i="15"/>
  <c r="F32" i="15"/>
  <c r="G32" i="15" s="1"/>
  <c r="C31" i="15"/>
  <c r="F33" i="15"/>
  <c r="G33" i="15" s="1"/>
  <c r="PG7" i="4"/>
  <c r="PH7" i="4" s="1"/>
  <c r="RU7" i="4"/>
  <c r="ACU7" i="4"/>
  <c r="AFI7" i="4"/>
  <c r="NN9" i="4"/>
  <c r="G329" i="1"/>
  <c r="H330" i="1" s="1"/>
  <c r="LA7" i="4"/>
  <c r="WA7" i="4"/>
  <c r="YO7" i="4"/>
  <c r="AJO7" i="4"/>
  <c r="NO9" i="4"/>
  <c r="NP7" i="4"/>
  <c r="NP8" i="4" s="1"/>
  <c r="LW9" i="4"/>
  <c r="LX7" i="4"/>
  <c r="LX8" i="4" s="1"/>
  <c r="LV9" i="4"/>
  <c r="ABM6" i="4"/>
  <c r="ABN6" i="4" s="1"/>
  <c r="ABO6" i="4" s="1"/>
  <c r="ABP6" i="4" s="1"/>
  <c r="ABQ6" i="4" s="1"/>
  <c r="F7" i="4"/>
  <c r="F8" i="4" s="1"/>
  <c r="AB7" i="4"/>
  <c r="AB8" i="4" s="1"/>
  <c r="AX7" i="4"/>
  <c r="AX8" i="4" s="1"/>
  <c r="BT7" i="4"/>
  <c r="BT8" i="4" s="1"/>
  <c r="CP7" i="4"/>
  <c r="CP8" i="4" s="1"/>
  <c r="DL7" i="4"/>
  <c r="DL8" i="4" s="1"/>
  <c r="EH7" i="4"/>
  <c r="EH8" i="4" s="1"/>
  <c r="FO7" i="4"/>
  <c r="FO8" i="4" s="1"/>
  <c r="HQ7" i="4"/>
  <c r="HQ8" i="4" s="1"/>
  <c r="IN7" i="4"/>
  <c r="IN8" i="4" s="1"/>
  <c r="KE7" i="4"/>
  <c r="KE8" i="4" s="1"/>
  <c r="MS7" i="4"/>
  <c r="MS8" i="4" s="1"/>
  <c r="QY7" i="4"/>
  <c r="QY8" i="4" s="1"/>
  <c r="TM7" i="4"/>
  <c r="WB7" i="4"/>
  <c r="WB8" i="4" s="1"/>
  <c r="XS7" i="4"/>
  <c r="XS8" i="4" s="1"/>
  <c r="AAG7" i="4"/>
  <c r="AAG8" i="4" s="1"/>
  <c r="ACV7" i="4"/>
  <c r="AEM7" i="4"/>
  <c r="AEM8" i="4" s="1"/>
  <c r="AHA7" i="4"/>
  <c r="AHA8" i="4" s="1"/>
  <c r="AJP7" i="4"/>
  <c r="AJP8" i="4" s="1"/>
  <c r="ALG7" i="4"/>
  <c r="QB9" i="4"/>
  <c r="GU7" i="4"/>
  <c r="GU8" i="4" s="1"/>
  <c r="OK7" i="4"/>
  <c r="OK8" i="4" s="1"/>
  <c r="SQ7" i="4"/>
  <c r="SQ8" i="4" s="1"/>
  <c r="VE7" i="4"/>
  <c r="ZK7" i="4"/>
  <c r="ZK8" i="4" s="1"/>
  <c r="ABY7" i="4"/>
  <c r="ABZ7" i="4" s="1"/>
  <c r="ABZ8" i="4" s="1"/>
  <c r="AGE7" i="4"/>
  <c r="AGE8" i="4" s="1"/>
  <c r="AIS7" i="4"/>
  <c r="UI7" i="4"/>
  <c r="UI8" i="4" s="1"/>
  <c r="WW7" i="4"/>
  <c r="WW8" i="4" s="1"/>
  <c r="ABC7" i="4"/>
  <c r="ABC8" i="4" s="1"/>
  <c r="ADQ7" i="4"/>
  <c r="ADQ8" i="4" s="1"/>
  <c r="AHW7" i="4"/>
  <c r="AHW8" i="4" s="1"/>
  <c r="AKK7" i="4"/>
  <c r="AKK8" i="4" s="1"/>
  <c r="AOQ7" i="4"/>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QC9" i="4"/>
  <c r="QD7" i="4"/>
  <c r="QD8" i="4" s="1"/>
  <c r="WW9" i="4"/>
  <c r="WX7" i="4"/>
  <c r="WX8" i="4" s="1"/>
  <c r="ADQ9" i="4"/>
  <c r="IN9" i="4"/>
  <c r="IO7" i="4"/>
  <c r="IO8" i="4" s="1"/>
  <c r="JI9" i="4"/>
  <c r="JJ7" i="4"/>
  <c r="JJ8" i="4" s="1"/>
  <c r="MS9" i="4"/>
  <c r="FY9" i="4"/>
  <c r="FZ7" i="4"/>
  <c r="FZ8" i="4" s="1"/>
  <c r="OK9" i="4"/>
  <c r="OL7" i="4"/>
  <c r="OL8" i="4" s="1"/>
  <c r="TN7" i="4"/>
  <c r="TN8" i="4" s="1"/>
  <c r="AAG9" i="4"/>
  <c r="AAH7" i="4"/>
  <c r="AAH8" i="4" s="1"/>
  <c r="AHA9" i="4"/>
  <c r="AHB7" i="4"/>
  <c r="AHB8" i="4" s="1"/>
  <c r="WB9" i="4"/>
  <c r="WC7" i="4"/>
  <c r="WC8" i="4" s="1"/>
  <c r="ACW7" i="4"/>
  <c r="ACW8" i="4" s="1"/>
  <c r="AMY9" i="4"/>
  <c r="AMZ7" i="4"/>
  <c r="AMZ8" i="4" s="1"/>
  <c r="RV7" i="4"/>
  <c r="RV8" i="4" s="1"/>
  <c r="YP7" i="4"/>
  <c r="YP8" i="4" s="1"/>
  <c r="AIT7" i="4"/>
  <c r="AIT8" i="4" s="1"/>
  <c r="ALG9" i="4"/>
  <c r="AMC7" i="4"/>
  <c r="AMC8" i="4" s="1"/>
  <c r="ANU7" i="4"/>
  <c r="ANU8" i="4" s="1"/>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U57" i="3"/>
  <c r="U54" i="3" s="1"/>
  <c r="U56" i="3" s="1"/>
  <c r="U59" i="3" s="1"/>
  <c r="U12" i="3" s="1"/>
  <c r="T57" i="3"/>
  <c r="S57" i="3"/>
  <c r="S54" i="3" s="1"/>
  <c r="S56" i="3" s="1"/>
  <c r="S59" i="3" s="1"/>
  <c r="S12" i="3" s="1"/>
  <c r="R57" i="3"/>
  <c r="R54" i="3" s="1"/>
  <c r="R56" i="3" s="1"/>
  <c r="R59" i="3" s="1"/>
  <c r="R12" i="3" s="1"/>
  <c r="Q57" i="3"/>
  <c r="Q54" i="3" s="1"/>
  <c r="Q56" i="3" s="1"/>
  <c r="Q59" i="3" s="1"/>
  <c r="Q12" i="3" s="1"/>
  <c r="P57" i="3"/>
  <c r="P54" i="3" s="1"/>
  <c r="P56" i="3" s="1"/>
  <c r="P59" i="3" s="1"/>
  <c r="P12" i="3" s="1"/>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V56" i="3"/>
  <c r="V59" i="3" s="1"/>
  <c r="V12" i="3" s="1"/>
  <c r="N56" i="3"/>
  <c r="T54" i="3"/>
  <c r="T56" i="3" s="1"/>
  <c r="T59" i="3" s="1"/>
  <c r="T12"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PH8" i="4" l="1"/>
  <c r="PH9" i="4"/>
  <c r="PI7" i="4"/>
  <c r="PI8" i="4" s="1"/>
  <c r="AFI9" i="4"/>
  <c r="AFI8" i="4"/>
  <c r="F4" i="17"/>
  <c r="F2" i="17"/>
  <c r="F3" i="17"/>
  <c r="AJQ7" i="4"/>
  <c r="AJQ8" i="4" s="1"/>
  <c r="LX9" i="4"/>
  <c r="AFJ7" i="4"/>
  <c r="AFJ8" i="4" s="1"/>
  <c r="AJP9" i="4"/>
  <c r="AKK9" i="4"/>
  <c r="NP9" i="4"/>
  <c r="AIS9" i="4"/>
  <c r="AIS8" i="4"/>
  <c r="WA9" i="4"/>
  <c r="WA8" i="4"/>
  <c r="VE9" i="4"/>
  <c r="VE8" i="4"/>
  <c r="N68" i="3"/>
  <c r="F16" i="17" s="1"/>
  <c r="MT7" i="4"/>
  <c r="MT8" i="4" s="1"/>
  <c r="ADR7" i="4"/>
  <c r="ADR8" i="4" s="1"/>
  <c r="AOR7" i="4"/>
  <c r="AOR8" i="4" s="1"/>
  <c r="AOQ8" i="4"/>
  <c r="ALH7" i="4"/>
  <c r="ALH8" i="4" s="1"/>
  <c r="ALG8" i="4"/>
  <c r="TM9" i="4"/>
  <c r="TM8" i="4"/>
  <c r="LB7" i="4"/>
  <c r="LB8" i="4" s="1"/>
  <c r="LA8" i="4"/>
  <c r="VF7" i="4"/>
  <c r="VF8" i="4" s="1"/>
  <c r="ABY9" i="4"/>
  <c r="ABY8" i="4"/>
  <c r="ACV9" i="4"/>
  <c r="ACV8" i="4"/>
  <c r="ACU9" i="4"/>
  <c r="ACU8" i="4"/>
  <c r="LY7" i="4"/>
  <c r="LY8" i="4" s="1"/>
  <c r="AJO9" i="4"/>
  <c r="AJO8" i="4"/>
  <c r="RU9" i="4"/>
  <c r="RU8" i="4"/>
  <c r="AKL7" i="4"/>
  <c r="AKL8" i="4" s="1"/>
  <c r="NQ7" i="4"/>
  <c r="NQ8" i="4" s="1"/>
  <c r="YO9" i="4"/>
  <c r="YO8" i="4"/>
  <c r="PG9" i="4"/>
  <c r="PG8" i="4"/>
  <c r="IM9" i="4"/>
  <c r="IM8" i="4"/>
  <c r="EG9" i="4"/>
  <c r="EG8" i="4"/>
  <c r="AW9" i="4"/>
  <c r="AW8" i="4"/>
  <c r="CO9" i="4"/>
  <c r="CO8" i="4"/>
  <c r="E9" i="4"/>
  <c r="E8" i="4"/>
  <c r="FN9" i="4"/>
  <c r="FN8" i="4"/>
  <c r="BS9" i="4"/>
  <c r="BS8" i="4"/>
  <c r="DK9" i="4"/>
  <c r="DK8" i="4"/>
  <c r="AA9" i="4"/>
  <c r="AA8" i="4"/>
  <c r="C33" i="15"/>
  <c r="F35" i="15"/>
  <c r="G35" i="15" s="1"/>
  <c r="C32" i="15"/>
  <c r="F34" i="15"/>
  <c r="G34" i="15" s="1"/>
  <c r="AOQ9" i="4"/>
  <c r="LA9" i="4"/>
  <c r="C56" i="3"/>
  <c r="C59" i="3" s="1"/>
  <c r="C12" i="3" s="1"/>
  <c r="QY9" i="4"/>
  <c r="QZ7" i="4"/>
  <c r="QZ8" i="4" s="1"/>
  <c r="DL9" i="4"/>
  <c r="DM7" i="4"/>
  <c r="DM8" i="4" s="1"/>
  <c r="AB9" i="4"/>
  <c r="AC7" i="4"/>
  <c r="AC8" i="4" s="1"/>
  <c r="K56" i="3"/>
  <c r="K59" i="3" s="1"/>
  <c r="K12" i="3" s="1"/>
  <c r="AHW9" i="4"/>
  <c r="AHX7" i="4"/>
  <c r="AHX8" i="4" s="1"/>
  <c r="UI9" i="4"/>
  <c r="UJ7" i="4"/>
  <c r="UJ8" i="4" s="1"/>
  <c r="ZK9" i="4"/>
  <c r="ZL7" i="4"/>
  <c r="ZL8" i="4" s="1"/>
  <c r="GU9" i="4"/>
  <c r="GV7" i="4"/>
  <c r="GV8" i="4" s="1"/>
  <c r="XS9" i="4"/>
  <c r="XT7" i="4"/>
  <c r="XT8" i="4" s="1"/>
  <c r="HQ9" i="4"/>
  <c r="HR7" i="4"/>
  <c r="HR8" i="4" s="1"/>
  <c r="CP9" i="4"/>
  <c r="CQ7" i="4"/>
  <c r="CQ8" i="4" s="1"/>
  <c r="F9" i="4"/>
  <c r="G7" i="4"/>
  <c r="G8" i="4" s="1"/>
  <c r="AEM9" i="4"/>
  <c r="AEN7" i="4"/>
  <c r="AEN8" i="4" s="1"/>
  <c r="FO9" i="4"/>
  <c r="FP7" i="4"/>
  <c r="FP8" i="4" s="1"/>
  <c r="BT9" i="4"/>
  <c r="BU7" i="4"/>
  <c r="BU8" i="4" s="1"/>
  <c r="G49" i="3"/>
  <c r="O49" i="3"/>
  <c r="W49" i="3"/>
  <c r="R38" i="3"/>
  <c r="R47" i="3" s="1"/>
  <c r="ABC9" i="4"/>
  <c r="ABD7" i="4"/>
  <c r="ABD8" i="4" s="1"/>
  <c r="AGE9" i="4"/>
  <c r="AGF7" i="4"/>
  <c r="AGF8" i="4" s="1"/>
  <c r="SQ9" i="4"/>
  <c r="SR7" i="4"/>
  <c r="SR8" i="4" s="1"/>
  <c r="KE9" i="4"/>
  <c r="KF7" i="4"/>
  <c r="KF8" i="4" s="1"/>
  <c r="EH9" i="4"/>
  <c r="EI7" i="4"/>
  <c r="EI8" i="4" s="1"/>
  <c r="AX9" i="4"/>
  <c r="AY7" i="4"/>
  <c r="AY8" i="4" s="1"/>
  <c r="AMZ9" i="4"/>
  <c r="ANA7" i="4"/>
  <c r="ANA8" i="4" s="1"/>
  <c r="FZ9" i="4"/>
  <c r="GA7" i="4"/>
  <c r="GA8" i="4" s="1"/>
  <c r="ADR9" i="4"/>
  <c r="ADS7" i="4"/>
  <c r="ADS8" i="4" s="1"/>
  <c r="QD9" i="4"/>
  <c r="QE7" i="4"/>
  <c r="QE8" i="4" s="1"/>
  <c r="LB9" i="4"/>
  <c r="LC7" i="4"/>
  <c r="LC8" i="4" s="1"/>
  <c r="ABZ9" i="4"/>
  <c r="ACA7" i="4"/>
  <c r="ACA8" i="4" s="1"/>
  <c r="OL9" i="4"/>
  <c r="OM7" i="4"/>
  <c r="OM8" i="4" s="1"/>
  <c r="MT9" i="4"/>
  <c r="MU7" i="4"/>
  <c r="MU8" i="4" s="1"/>
  <c r="AMC9" i="4"/>
  <c r="AMD7" i="4"/>
  <c r="AMD8" i="4" s="1"/>
  <c r="YP9" i="4"/>
  <c r="YQ7" i="4"/>
  <c r="YQ8" i="4" s="1"/>
  <c r="AOR9" i="4"/>
  <c r="AOS7" i="4"/>
  <c r="AOS8" i="4" s="1"/>
  <c r="AIT9" i="4"/>
  <c r="AIU7" i="4"/>
  <c r="AIU8" i="4" s="1"/>
  <c r="VF9" i="4"/>
  <c r="VG7" i="4"/>
  <c r="VG8" i="4" s="1"/>
  <c r="AJR7" i="4"/>
  <c r="AJR8" i="4" s="1"/>
  <c r="ACW9" i="4"/>
  <c r="ACX7" i="4"/>
  <c r="ACX8" i="4" s="1"/>
  <c r="WC9" i="4"/>
  <c r="WD7" i="4"/>
  <c r="WD8" i="4" s="1"/>
  <c r="PI9" i="4"/>
  <c r="PJ7" i="4"/>
  <c r="PJ8" i="4" s="1"/>
  <c r="LY9" i="4"/>
  <c r="LZ7" i="4"/>
  <c r="LZ8" i="4" s="1"/>
  <c r="AHB9" i="4"/>
  <c r="AHC7" i="4"/>
  <c r="AHC8" i="4" s="1"/>
  <c r="TN9" i="4"/>
  <c r="TO7" i="4"/>
  <c r="TO8" i="4" s="1"/>
  <c r="JJ9" i="4"/>
  <c r="JK7" i="4"/>
  <c r="JK8" i="4" s="1"/>
  <c r="AKL9" i="4"/>
  <c r="AKM7" i="4"/>
  <c r="AKM8" i="4" s="1"/>
  <c r="WX9" i="4"/>
  <c r="WY7" i="4"/>
  <c r="WY8" i="4" s="1"/>
  <c r="NQ9" i="4"/>
  <c r="NR7" i="4"/>
  <c r="NR8" i="4" s="1"/>
  <c r="ANU9" i="4"/>
  <c r="ANV7" i="4"/>
  <c r="ANV8" i="4" s="1"/>
  <c r="AAH9" i="4"/>
  <c r="AAI7" i="4"/>
  <c r="AAI8" i="4" s="1"/>
  <c r="IO9" i="4"/>
  <c r="IP7" i="4"/>
  <c r="IP8" i="4" s="1"/>
  <c r="ALI7" i="4"/>
  <c r="ALI8" i="4" s="1"/>
  <c r="ALH9" i="4"/>
  <c r="AFJ9" i="4"/>
  <c r="AFK7" i="4"/>
  <c r="AFK8" i="4" s="1"/>
  <c r="RV9" i="4"/>
  <c r="RW7" i="4"/>
  <c r="RW8" i="4" s="1"/>
  <c r="O37" i="3"/>
  <c r="O39" i="3" s="1"/>
  <c r="J38" i="3"/>
  <c r="J47" i="3" s="1"/>
  <c r="F56" i="3"/>
  <c r="N38" i="3"/>
  <c r="N49" i="3" s="1"/>
  <c r="G56" i="3"/>
  <c r="G59" i="3" s="1"/>
  <c r="G12" i="3" s="1"/>
  <c r="F38" i="3"/>
  <c r="F47" i="3" s="1"/>
  <c r="V38" i="3"/>
  <c r="V49" i="3" s="1"/>
  <c r="J39" i="3"/>
  <c r="J43" i="3"/>
  <c r="G47" i="3"/>
  <c r="O43" i="3"/>
  <c r="O47" i="3"/>
  <c r="F44" i="3"/>
  <c r="F69" i="3" s="1"/>
  <c r="J44" i="3"/>
  <c r="R44" i="3"/>
  <c r="D47" i="3"/>
  <c r="L47" i="3"/>
  <c r="P43" i="3"/>
  <c r="C48" i="3"/>
  <c r="F45" i="3"/>
  <c r="N45" i="3"/>
  <c r="V45" i="3"/>
  <c r="G37" i="3"/>
  <c r="G39" i="3" s="1"/>
  <c r="W37" i="3"/>
  <c r="W39" i="3" s="1"/>
  <c r="R39" i="3"/>
  <c r="R43" i="3"/>
  <c r="AB49" i="3"/>
  <c r="C47" i="3"/>
  <c r="K47" i="3"/>
  <c r="S47" i="3"/>
  <c r="W47" i="3"/>
  <c r="N44" i="3"/>
  <c r="N69" i="3" s="1"/>
  <c r="V44" i="3"/>
  <c r="V68" i="3" s="1"/>
  <c r="F24" i="17" s="1"/>
  <c r="E49" i="3"/>
  <c r="M49" i="3"/>
  <c r="U49" i="3"/>
  <c r="C37" i="3"/>
  <c r="C39" i="3" s="1"/>
  <c r="S37" i="3"/>
  <c r="S39" i="3" s="1"/>
  <c r="H56" i="3"/>
  <c r="AA48" i="3"/>
  <c r="H43" i="3"/>
  <c r="T47" i="3"/>
  <c r="G48" i="3"/>
  <c r="O48" i="3"/>
  <c r="K37" i="3"/>
  <c r="K39" i="3" s="1"/>
  <c r="V47" i="3"/>
  <c r="V48" i="3"/>
  <c r="D37" i="3"/>
  <c r="D39" i="3" s="1"/>
  <c r="L37" i="3"/>
  <c r="L39" i="3" s="1"/>
  <c r="T37" i="3"/>
  <c r="T39" i="3" s="1"/>
  <c r="J45" i="3"/>
  <c r="R45" i="3"/>
  <c r="N59" i="3"/>
  <c r="N12" i="3" s="1"/>
  <c r="AB50"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W48" i="3"/>
  <c r="E48" i="3"/>
  <c r="I48" i="3"/>
  <c r="M48" i="3"/>
  <c r="Q48" i="3"/>
  <c r="U48" i="3"/>
  <c r="D49" i="3"/>
  <c r="H45" i="3"/>
  <c r="L49" i="3"/>
  <c r="P45" i="3"/>
  <c r="P49" i="3"/>
  <c r="T49" i="3"/>
  <c r="K48" i="3"/>
  <c r="S48" i="3"/>
  <c r="C49" i="3"/>
  <c r="K49" i="3"/>
  <c r="S49" i="3"/>
  <c r="E72" i="3" l="1"/>
  <c r="E71" i="3"/>
  <c r="L72" i="3"/>
  <c r="L71" i="3"/>
  <c r="AB46" i="3"/>
  <c r="V71" i="3"/>
  <c r="V72" i="3"/>
  <c r="V69" i="3"/>
  <c r="S72" i="3"/>
  <c r="S71" i="3"/>
  <c r="R48" i="3"/>
  <c r="U72" i="3"/>
  <c r="U71" i="3"/>
  <c r="K72" i="3"/>
  <c r="K71" i="3"/>
  <c r="U167" i="1"/>
  <c r="V167" i="1"/>
  <c r="T167" i="1"/>
  <c r="T302" i="1"/>
  <c r="U302" i="1"/>
  <c r="V302" i="1"/>
  <c r="T165" i="1"/>
  <c r="V165" i="1"/>
  <c r="T184" i="1"/>
  <c r="U184" i="1"/>
  <c r="V169" i="1"/>
  <c r="T169" i="1"/>
  <c r="U169" i="1"/>
  <c r="U165" i="1"/>
  <c r="V184" i="1"/>
  <c r="N70" i="3"/>
  <c r="M72" i="3"/>
  <c r="M71" i="3"/>
  <c r="R49" i="3"/>
  <c r="AJQ9" i="4"/>
  <c r="I71" i="3"/>
  <c r="I72" i="3"/>
  <c r="T72" i="3"/>
  <c r="T71" i="3"/>
  <c r="R68" i="3"/>
  <c r="F20" i="17" s="1"/>
  <c r="R70" i="3"/>
  <c r="R69" i="3"/>
  <c r="P69" i="3"/>
  <c r="P68" i="3"/>
  <c r="F18" i="17" s="1"/>
  <c r="P70" i="3"/>
  <c r="O71" i="3"/>
  <c r="O72" i="3"/>
  <c r="F70" i="3"/>
  <c r="F68" i="3"/>
  <c r="F8" i="17" s="1"/>
  <c r="Q71" i="3"/>
  <c r="Q72" i="3"/>
  <c r="C72" i="3"/>
  <c r="C71" i="3"/>
  <c r="D72" i="3"/>
  <c r="D71" i="3"/>
  <c r="G71" i="3"/>
  <c r="G72" i="3"/>
  <c r="V70" i="3"/>
  <c r="H69" i="3"/>
  <c r="H68" i="3"/>
  <c r="F10" i="17" s="1"/>
  <c r="H70" i="3"/>
  <c r="W71" i="3"/>
  <c r="W72" i="3"/>
  <c r="F48" i="3"/>
  <c r="F71" i="3" s="1"/>
  <c r="J68" i="3"/>
  <c r="F12" i="17" s="1"/>
  <c r="J70" i="3"/>
  <c r="J69" i="3"/>
  <c r="C34" i="15"/>
  <c r="F36" i="15"/>
  <c r="G36" i="15" s="1"/>
  <c r="C35" i="15"/>
  <c r="F37" i="15"/>
  <c r="G37" i="15" s="1"/>
  <c r="F49" i="3"/>
  <c r="H49" i="3"/>
  <c r="D43" i="3"/>
  <c r="J48" i="3"/>
  <c r="EI9" i="4"/>
  <c r="EJ7" i="4"/>
  <c r="EJ8" i="4" s="1"/>
  <c r="SS7" i="4"/>
  <c r="SS8" i="4" s="1"/>
  <c r="SR9" i="4"/>
  <c r="ABD9" i="4"/>
  <c r="ABE7" i="4"/>
  <c r="ABE8" i="4" s="1"/>
  <c r="FQ7" i="4"/>
  <c r="FP9" i="4"/>
  <c r="G9" i="4"/>
  <c r="H7" i="4"/>
  <c r="H8" i="4" s="1"/>
  <c r="HR9" i="4"/>
  <c r="HS7" i="4"/>
  <c r="HS8" i="4" s="1"/>
  <c r="GW7" i="4"/>
  <c r="GW8" i="4" s="1"/>
  <c r="GV9" i="4"/>
  <c r="UK7" i="4"/>
  <c r="UK8" i="4" s="1"/>
  <c r="UJ9" i="4"/>
  <c r="W44" i="3"/>
  <c r="L44" i="3"/>
  <c r="AD7" i="4"/>
  <c r="AD8" i="4" s="1"/>
  <c r="AC9" i="4"/>
  <c r="QZ9" i="4"/>
  <c r="RA7" i="4"/>
  <c r="RA8" i="4" s="1"/>
  <c r="DN7" i="4"/>
  <c r="DN8" i="4" s="1"/>
  <c r="DM9" i="4"/>
  <c r="W45" i="3"/>
  <c r="W43" i="3"/>
  <c r="N47" i="3"/>
  <c r="L45" i="3"/>
  <c r="D45" i="3"/>
  <c r="O44" i="3"/>
  <c r="O69" i="3" s="1"/>
  <c r="O45" i="3"/>
  <c r="T44" i="3"/>
  <c r="S44" i="3"/>
  <c r="J49" i="3"/>
  <c r="AB43" i="3"/>
  <c r="N48" i="3"/>
  <c r="AY9" i="4"/>
  <c r="AZ7" i="4"/>
  <c r="AZ8" i="4" s="1"/>
  <c r="KF9" i="4"/>
  <c r="KG7" i="4"/>
  <c r="KG8" i="4" s="1"/>
  <c r="AGG7" i="4"/>
  <c r="AGG8" i="4" s="1"/>
  <c r="AGF9" i="4"/>
  <c r="BV7" i="4"/>
  <c r="BV8" i="4" s="1"/>
  <c r="BU9" i="4"/>
  <c r="AEN9" i="4"/>
  <c r="AEO7" i="4"/>
  <c r="AEO8" i="4" s="1"/>
  <c r="CQ9" i="4"/>
  <c r="CR7" i="4"/>
  <c r="CR8" i="4" s="1"/>
  <c r="XU7" i="4"/>
  <c r="XU8" i="4" s="1"/>
  <c r="XT9" i="4"/>
  <c r="ZM7" i="4"/>
  <c r="ZM8" i="4" s="1"/>
  <c r="ZL9" i="4"/>
  <c r="AHY7" i="4"/>
  <c r="AHY8" i="4" s="1"/>
  <c r="AHX9" i="4"/>
  <c r="ALI9" i="4"/>
  <c r="ALJ7" i="4"/>
  <c r="ALJ8" i="4" s="1"/>
  <c r="IP9" i="4"/>
  <c r="IQ7" i="4"/>
  <c r="IQ8" i="4" s="1"/>
  <c r="ANV9" i="4"/>
  <c r="ANW7" i="4"/>
  <c r="ANW8" i="4" s="1"/>
  <c r="NR9" i="4"/>
  <c r="NS7" i="4"/>
  <c r="NS8" i="4" s="1"/>
  <c r="AJR9" i="4"/>
  <c r="AJS7" i="4"/>
  <c r="AJS8" i="4" s="1"/>
  <c r="YQ9" i="4"/>
  <c r="YR7" i="4"/>
  <c r="YR8" i="4" s="1"/>
  <c r="QE9" i="4"/>
  <c r="QF7" i="4"/>
  <c r="QF8" i="4" s="1"/>
  <c r="AFK9" i="4"/>
  <c r="AFL7" i="4"/>
  <c r="AFL8" i="4" s="1"/>
  <c r="AKM9" i="4"/>
  <c r="AKN7" i="4"/>
  <c r="AKN8" i="4" s="1"/>
  <c r="AHC9" i="4"/>
  <c r="AHD7" i="4"/>
  <c r="AHD8" i="4" s="1"/>
  <c r="WD9" i="4"/>
  <c r="WE7" i="4"/>
  <c r="WE8" i="4" s="1"/>
  <c r="AIU9" i="4"/>
  <c r="AIV7" i="4"/>
  <c r="AIV8" i="4" s="1"/>
  <c r="MU9" i="4"/>
  <c r="MV7" i="4"/>
  <c r="MV8" i="4" s="1"/>
  <c r="OM9" i="4"/>
  <c r="ON7" i="4"/>
  <c r="ON8" i="4" s="1"/>
  <c r="RW9" i="4"/>
  <c r="RX7" i="4"/>
  <c r="RX8" i="4" s="1"/>
  <c r="AAI9" i="4"/>
  <c r="AAJ7" i="4"/>
  <c r="AAJ8" i="4" s="1"/>
  <c r="WY9" i="4"/>
  <c r="WZ7" i="4"/>
  <c r="WZ8" i="4" s="1"/>
  <c r="JK9" i="4"/>
  <c r="JL7" i="4"/>
  <c r="JL8" i="4" s="1"/>
  <c r="TO9" i="4"/>
  <c r="TP7" i="4"/>
  <c r="TP8" i="4" s="1"/>
  <c r="LZ9" i="4"/>
  <c r="MA7" i="4"/>
  <c r="MA8" i="4" s="1"/>
  <c r="PJ9" i="4"/>
  <c r="PK7" i="4"/>
  <c r="PK8" i="4" s="1"/>
  <c r="ACX9" i="4"/>
  <c r="ACY7" i="4"/>
  <c r="ACY8" i="4" s="1"/>
  <c r="VG9" i="4"/>
  <c r="VH7" i="4"/>
  <c r="VH8" i="4" s="1"/>
  <c r="AOS9" i="4"/>
  <c r="AOT7" i="4"/>
  <c r="AOT8" i="4" s="1"/>
  <c r="AMD9" i="4"/>
  <c r="AME7" i="4"/>
  <c r="AME8" i="4" s="1"/>
  <c r="ACA9" i="4"/>
  <c r="ACB7" i="4"/>
  <c r="ACB8" i="4" s="1"/>
  <c r="LC9" i="4"/>
  <c r="LD7" i="4"/>
  <c r="LD8" i="4" s="1"/>
  <c r="ADS9" i="4"/>
  <c r="ADT7" i="4"/>
  <c r="ADT8" i="4" s="1"/>
  <c r="GA9" i="4"/>
  <c r="GB7" i="4"/>
  <c r="GB8" i="4" s="1"/>
  <c r="ANA9" i="4"/>
  <c r="ANB7" i="4"/>
  <c r="ANB8" i="4" s="1"/>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T148" i="1"/>
  <c r="I69" i="3" l="1"/>
  <c r="I68" i="3"/>
  <c r="F11" i="17" s="1"/>
  <c r="I70" i="3"/>
  <c r="J72" i="3"/>
  <c r="J71" i="3"/>
  <c r="K68" i="3"/>
  <c r="F13" i="17" s="1"/>
  <c r="K70" i="3"/>
  <c r="K69" i="3"/>
  <c r="FQ9" i="4"/>
  <c r="FQ8" i="4"/>
  <c r="D68" i="3"/>
  <c r="F6" i="17" s="1"/>
  <c r="D70" i="3"/>
  <c r="D69" i="3"/>
  <c r="O70" i="3"/>
  <c r="F72" i="3"/>
  <c r="O68" i="3"/>
  <c r="F17" i="17" s="1"/>
  <c r="G69" i="3"/>
  <c r="G68" i="3"/>
  <c r="F9" i="17" s="1"/>
  <c r="G70" i="3"/>
  <c r="P71" i="3"/>
  <c r="P72" i="3"/>
  <c r="Q69" i="3"/>
  <c r="Q68" i="3"/>
  <c r="F19" i="17" s="1"/>
  <c r="Q70" i="3"/>
  <c r="H71" i="3"/>
  <c r="H72" i="3"/>
  <c r="C70" i="3"/>
  <c r="C69" i="3"/>
  <c r="C68" i="3"/>
  <c r="F5" i="17" s="1"/>
  <c r="M68" i="3"/>
  <c r="F15" i="17" s="1"/>
  <c r="M70" i="3"/>
  <c r="M69" i="3"/>
  <c r="N74" i="3"/>
  <c r="N71" i="3"/>
  <c r="N72" i="3"/>
  <c r="S68" i="3"/>
  <c r="F21" i="17" s="1"/>
  <c r="S70" i="3"/>
  <c r="S69" i="3"/>
  <c r="U68" i="3"/>
  <c r="F23" i="17" s="1"/>
  <c r="U70" i="3"/>
  <c r="U69" i="3"/>
  <c r="L68" i="3"/>
  <c r="F14" i="17" s="1"/>
  <c r="L70" i="3"/>
  <c r="L69" i="3"/>
  <c r="E68" i="3"/>
  <c r="F7" i="17" s="1"/>
  <c r="E70" i="3"/>
  <c r="E69" i="3"/>
  <c r="T68" i="3"/>
  <c r="F22" i="17" s="1"/>
  <c r="T70" i="3"/>
  <c r="T69" i="3"/>
  <c r="W69" i="3"/>
  <c r="W68" i="3"/>
  <c r="F25" i="17" s="1"/>
  <c r="W70" i="3"/>
  <c r="W167" i="1"/>
  <c r="W169" i="1"/>
  <c r="W184" i="1"/>
  <c r="W302" i="1"/>
  <c r="W165" i="1"/>
  <c r="R72" i="3"/>
  <c r="R71" i="3"/>
  <c r="F39" i="15"/>
  <c r="G39" i="15" s="1"/>
  <c r="C37" i="15"/>
  <c r="F38" i="15"/>
  <c r="G38" i="15" s="1"/>
  <c r="C36" i="15"/>
  <c r="ZM9" i="4"/>
  <c r="ZN7" i="4"/>
  <c r="ZN8" i="4" s="1"/>
  <c r="HS9" i="4"/>
  <c r="HT7" i="4"/>
  <c r="HT8" i="4" s="1"/>
  <c r="AEO9" i="4"/>
  <c r="AEP7" i="4"/>
  <c r="AEP8" i="4" s="1"/>
  <c r="BA7" i="4"/>
  <c r="BA8" i="4" s="1"/>
  <c r="AZ9" i="4"/>
  <c r="DN9" i="4"/>
  <c r="DO7" i="4"/>
  <c r="DO8" i="4" s="1"/>
  <c r="AE7" i="4"/>
  <c r="AE8" i="4" s="1"/>
  <c r="AD9" i="4"/>
  <c r="UL7" i="4"/>
  <c r="UL8" i="4" s="1"/>
  <c r="UK9" i="4"/>
  <c r="ST7" i="4"/>
  <c r="ST8" i="4" s="1"/>
  <c r="SS9" i="4"/>
  <c r="BW7" i="4"/>
  <c r="BW8" i="4" s="1"/>
  <c r="BV9" i="4"/>
  <c r="AHZ7" i="4"/>
  <c r="AHZ8" i="4" s="1"/>
  <c r="AHY9" i="4"/>
  <c r="XV7" i="4"/>
  <c r="XV8" i="4" s="1"/>
  <c r="XU9" i="4"/>
  <c r="AGG9" i="4"/>
  <c r="AGH7" i="4"/>
  <c r="AGH8" i="4" s="1"/>
  <c r="RB7" i="4"/>
  <c r="RB8" i="4" s="1"/>
  <c r="RA9" i="4"/>
  <c r="I7" i="4"/>
  <c r="I8" i="4" s="1"/>
  <c r="H9" i="4"/>
  <c r="ABF7" i="4"/>
  <c r="ABF8" i="4" s="1"/>
  <c r="ABE9" i="4"/>
  <c r="EK7" i="4"/>
  <c r="EK8" i="4" s="1"/>
  <c r="EJ9" i="4"/>
  <c r="CS7" i="4"/>
  <c r="CS8" i="4" s="1"/>
  <c r="CR9" i="4"/>
  <c r="KH7" i="4"/>
  <c r="KH8" i="4" s="1"/>
  <c r="KG9" i="4"/>
  <c r="GW9" i="4"/>
  <c r="GX7" i="4"/>
  <c r="GX8" i="4" s="1"/>
  <c r="LD9" i="4"/>
  <c r="LE7" i="4"/>
  <c r="LE8" i="4" s="1"/>
  <c r="AME9" i="4"/>
  <c r="AMF7" i="4"/>
  <c r="AMF8" i="4" s="1"/>
  <c r="TP9" i="4"/>
  <c r="TQ7" i="4"/>
  <c r="TQ8" i="4" s="1"/>
  <c r="AAJ9" i="4"/>
  <c r="AAK7" i="4"/>
  <c r="AAK8" i="4" s="1"/>
  <c r="MV9" i="4"/>
  <c r="MW7" i="4"/>
  <c r="MW8" i="4" s="1"/>
  <c r="WE9" i="4"/>
  <c r="WF7" i="4"/>
  <c r="WF8" i="4" s="1"/>
  <c r="AFL9" i="4"/>
  <c r="AFM7" i="4"/>
  <c r="AFM8" i="4" s="1"/>
  <c r="QF9" i="4"/>
  <c r="QG7" i="4"/>
  <c r="QG8" i="4" s="1"/>
  <c r="AJS9" i="4"/>
  <c r="AJT7" i="4"/>
  <c r="AJT8" i="4" s="1"/>
  <c r="IQ9" i="4"/>
  <c r="IR7" i="4"/>
  <c r="IR8" i="4" s="1"/>
  <c r="GB9" i="4"/>
  <c r="GC7" i="4"/>
  <c r="GC8" i="4" s="1"/>
  <c r="PK9" i="4"/>
  <c r="PL7" i="4"/>
  <c r="PL8" i="4" s="1"/>
  <c r="ANB9" i="4"/>
  <c r="ANC7" i="4"/>
  <c r="ANC8" i="4" s="1"/>
  <c r="ADT9" i="4"/>
  <c r="ADU7" i="4"/>
  <c r="ADU8" i="4" s="1"/>
  <c r="ACB9" i="4"/>
  <c r="ACC7" i="4"/>
  <c r="ACC8" i="4" s="1"/>
  <c r="AOT9" i="4"/>
  <c r="AOU7" i="4"/>
  <c r="AOU8" i="4" s="1"/>
  <c r="ACY9" i="4"/>
  <c r="ACZ7" i="4"/>
  <c r="ACZ8" i="4" s="1"/>
  <c r="MA9" i="4"/>
  <c r="MB7" i="4"/>
  <c r="MB8" i="4" s="1"/>
  <c r="WZ9" i="4"/>
  <c r="XA7" i="4"/>
  <c r="XA8" i="4" s="1"/>
  <c r="RX9" i="4"/>
  <c r="RY7" i="4"/>
  <c r="RY8" i="4" s="1"/>
  <c r="ON9" i="4"/>
  <c r="OO7" i="4"/>
  <c r="OO8" i="4" s="1"/>
  <c r="AIV9" i="4"/>
  <c r="AIW7" i="4"/>
  <c r="AIW8" i="4" s="1"/>
  <c r="AHD9" i="4"/>
  <c r="AHE7" i="4"/>
  <c r="AHE8" i="4" s="1"/>
  <c r="AKN9" i="4"/>
  <c r="AKO7" i="4"/>
  <c r="AKO8" i="4" s="1"/>
  <c r="YR9" i="4"/>
  <c r="YS7" i="4"/>
  <c r="YS8" i="4" s="1"/>
  <c r="NS9" i="4"/>
  <c r="NT7" i="4"/>
  <c r="NT8" i="4" s="1"/>
  <c r="ANW9" i="4"/>
  <c r="ANX7" i="4"/>
  <c r="ANX8" i="4" s="1"/>
  <c r="ALJ9" i="4"/>
  <c r="ALK7" i="4"/>
  <c r="ALK8" i="4" s="1"/>
  <c r="VH9" i="4"/>
  <c r="VI7" i="4"/>
  <c r="VI8" i="4" s="1"/>
  <c r="JL9" i="4"/>
  <c r="JM7" i="4"/>
  <c r="JM8" i="4" s="1"/>
  <c r="W148" i="1"/>
  <c r="X167" i="1" l="1"/>
  <c r="X165" i="1"/>
  <c r="X169" i="1"/>
  <c r="X302" i="1"/>
  <c r="X184" i="1"/>
  <c r="F26" i="17"/>
  <c r="F40" i="15"/>
  <c r="G40" i="15" s="1"/>
  <c r="C38" i="15"/>
  <c r="F41" i="15"/>
  <c r="G41" i="15" s="1"/>
  <c r="C39" i="15"/>
  <c r="KH9" i="4"/>
  <c r="KI7" i="4"/>
  <c r="KI8" i="4" s="1"/>
  <c r="EK9" i="4"/>
  <c r="EL7" i="4"/>
  <c r="EL8" i="4" s="1"/>
  <c r="J7" i="4"/>
  <c r="J8" i="4" s="1"/>
  <c r="I9" i="4"/>
  <c r="AHZ9" i="4"/>
  <c r="AIA7" i="4"/>
  <c r="AIA8" i="4" s="1"/>
  <c r="AF7" i="4"/>
  <c r="AF8" i="4" s="1"/>
  <c r="AE9" i="4"/>
  <c r="BA9" i="4"/>
  <c r="BB7" i="4"/>
  <c r="BB8" i="4" s="1"/>
  <c r="HT9" i="4"/>
  <c r="HU7" i="4"/>
  <c r="HU8" i="4" s="1"/>
  <c r="GY7" i="4"/>
  <c r="GY8" i="4" s="1"/>
  <c r="GX9" i="4"/>
  <c r="DO9" i="4"/>
  <c r="DP7" i="4"/>
  <c r="DP8" i="4" s="1"/>
  <c r="AEQ7" i="4"/>
  <c r="AEQ8" i="4" s="1"/>
  <c r="AEP9" i="4"/>
  <c r="SU7" i="4"/>
  <c r="SU8" i="4" s="1"/>
  <c r="ST9" i="4"/>
  <c r="CS9" i="4"/>
  <c r="CT7" i="4"/>
  <c r="CT8" i="4" s="1"/>
  <c r="ABG7" i="4"/>
  <c r="ABG8" i="4" s="1"/>
  <c r="ABF9" i="4"/>
  <c r="RB9" i="4"/>
  <c r="RC7" i="4"/>
  <c r="RC8" i="4" s="1"/>
  <c r="XV9" i="4"/>
  <c r="XW7" i="4"/>
  <c r="XW8" i="4" s="1"/>
  <c r="BX7" i="4"/>
  <c r="BX8" i="4" s="1"/>
  <c r="BW9" i="4"/>
  <c r="UM7" i="4"/>
  <c r="UM8" i="4" s="1"/>
  <c r="UL9" i="4"/>
  <c r="ZN9" i="4"/>
  <c r="ZO7" i="4"/>
  <c r="ZO8" i="4" s="1"/>
  <c r="AGI7" i="4"/>
  <c r="AGI8" i="4" s="1"/>
  <c r="AGH9" i="4"/>
  <c r="VI9" i="4"/>
  <c r="VJ7" i="4"/>
  <c r="VJ8" i="4" s="1"/>
  <c r="NT9" i="4"/>
  <c r="NU7" i="4"/>
  <c r="NU8" i="4" s="1"/>
  <c r="AKO9" i="4"/>
  <c r="AKP7" i="4"/>
  <c r="AKP8" i="4" s="1"/>
  <c r="AIW9" i="4"/>
  <c r="AIX7" i="4"/>
  <c r="AIX8" i="4" s="1"/>
  <c r="XA9" i="4"/>
  <c r="XB7" i="4"/>
  <c r="XB8" i="4" s="1"/>
  <c r="AOU9" i="4"/>
  <c r="AOV7" i="4"/>
  <c r="AOV8" i="4" s="1"/>
  <c r="ACC9" i="4"/>
  <c r="ACD7" i="4"/>
  <c r="ACD8" i="4" s="1"/>
  <c r="PL9" i="4"/>
  <c r="PM7" i="4"/>
  <c r="PM8" i="4" s="1"/>
  <c r="AFM9" i="4"/>
  <c r="AFN7" i="4"/>
  <c r="AFN8" i="4" s="1"/>
  <c r="AAK9" i="4"/>
  <c r="AAL7" i="4"/>
  <c r="AAL8" i="4" s="1"/>
  <c r="ALK9" i="4"/>
  <c r="ALL7" i="4"/>
  <c r="ALL8" i="4" s="1"/>
  <c r="YS9" i="4"/>
  <c r="YT7" i="4"/>
  <c r="YT8" i="4" s="1"/>
  <c r="RY9" i="4"/>
  <c r="RZ7" i="4"/>
  <c r="RZ8" i="4" s="1"/>
  <c r="MB9" i="4"/>
  <c r="MC7" i="4"/>
  <c r="MC8" i="4" s="1"/>
  <c r="ANC9" i="4"/>
  <c r="AND7" i="4"/>
  <c r="AND8" i="4" s="1"/>
  <c r="IR9" i="4"/>
  <c r="IS7" i="4"/>
  <c r="IS8" i="4" s="1"/>
  <c r="MW9" i="4"/>
  <c r="MX7" i="4"/>
  <c r="MX8" i="4" s="1"/>
  <c r="AMF9" i="4"/>
  <c r="AMG7" i="4"/>
  <c r="AMG8" i="4" s="1"/>
  <c r="JM9" i="4"/>
  <c r="JN7" i="4"/>
  <c r="JN8" i="4" s="1"/>
  <c r="ANX9" i="4"/>
  <c r="ANY7" i="4"/>
  <c r="ANY8" i="4" s="1"/>
  <c r="AHE9" i="4"/>
  <c r="AHF7" i="4"/>
  <c r="AHF8" i="4" s="1"/>
  <c r="OO9" i="4"/>
  <c r="OP7" i="4"/>
  <c r="OP8" i="4" s="1"/>
  <c r="ACZ9" i="4"/>
  <c r="ADA7" i="4"/>
  <c r="ADA8" i="4" s="1"/>
  <c r="ADU9" i="4"/>
  <c r="ADV7" i="4"/>
  <c r="ADV8" i="4" s="1"/>
  <c r="GC9" i="4"/>
  <c r="GD7" i="4"/>
  <c r="GD8" i="4" s="1"/>
  <c r="AJT9" i="4"/>
  <c r="AJU7" i="4"/>
  <c r="AJU8" i="4" s="1"/>
  <c r="QG9" i="4"/>
  <c r="QH7" i="4"/>
  <c r="QH8" i="4" s="1"/>
  <c r="WF9" i="4"/>
  <c r="WG7" i="4"/>
  <c r="WG8" i="4" s="1"/>
  <c r="TQ9" i="4"/>
  <c r="TR7" i="4"/>
  <c r="TR8" i="4" s="1"/>
  <c r="LE9" i="4"/>
  <c r="LF7" i="4"/>
  <c r="LF8" i="4" s="1"/>
  <c r="X148" i="1"/>
  <c r="Y169" i="1" l="1"/>
  <c r="Y167" i="1"/>
  <c r="Y302" i="1"/>
  <c r="Y165" i="1"/>
  <c r="Y184" i="1"/>
  <c r="F43" i="15"/>
  <c r="G43" i="15" s="1"/>
  <c r="C41" i="15"/>
  <c r="F42" i="15"/>
  <c r="G42" i="15" s="1"/>
  <c r="C40" i="15"/>
  <c r="CU7" i="4"/>
  <c r="CU8" i="4" s="1"/>
  <c r="CT9" i="4"/>
  <c r="BC7" i="4"/>
  <c r="BC8" i="4" s="1"/>
  <c r="BB9" i="4"/>
  <c r="EM7" i="4"/>
  <c r="EM8" i="4" s="1"/>
  <c r="EL9" i="4"/>
  <c r="BX9" i="4"/>
  <c r="BY7" i="4"/>
  <c r="BY8" i="4" s="1"/>
  <c r="AER7" i="4"/>
  <c r="AER8" i="4" s="1"/>
  <c r="AEQ9" i="4"/>
  <c r="GZ7" i="4"/>
  <c r="GZ8" i="4" s="1"/>
  <c r="GY9" i="4"/>
  <c r="ZP7" i="4"/>
  <c r="ZP8" i="4" s="1"/>
  <c r="ZO9" i="4"/>
  <c r="RC9" i="4"/>
  <c r="RD7" i="4"/>
  <c r="RD8" i="4" s="1"/>
  <c r="AIA9" i="4"/>
  <c r="AIB7" i="4"/>
  <c r="AIB8" i="4" s="1"/>
  <c r="XX7" i="4"/>
  <c r="XX8" i="4" s="1"/>
  <c r="XW9" i="4"/>
  <c r="DP9" i="4"/>
  <c r="DQ7" i="4"/>
  <c r="DQ8" i="4" s="1"/>
  <c r="HV7" i="4"/>
  <c r="HV8" i="4" s="1"/>
  <c r="HU9" i="4"/>
  <c r="KI9" i="4"/>
  <c r="KJ7" i="4"/>
  <c r="KJ8" i="4" s="1"/>
  <c r="AGJ7" i="4"/>
  <c r="AGJ8" i="4" s="1"/>
  <c r="AGI9" i="4"/>
  <c r="UM9" i="4"/>
  <c r="UN7" i="4"/>
  <c r="UN8" i="4" s="1"/>
  <c r="ABH7" i="4"/>
  <c r="ABH8" i="4" s="1"/>
  <c r="ABG9" i="4"/>
  <c r="SV7" i="4"/>
  <c r="SV8" i="4" s="1"/>
  <c r="SU9" i="4"/>
  <c r="AG7" i="4"/>
  <c r="AG8" i="4" s="1"/>
  <c r="AF9" i="4"/>
  <c r="K7" i="4"/>
  <c r="K8" i="4" s="1"/>
  <c r="J9" i="4"/>
  <c r="TR9" i="4"/>
  <c r="TS7" i="4"/>
  <c r="TS8" i="4" s="1"/>
  <c r="WG9" i="4"/>
  <c r="WH7" i="4"/>
  <c r="WH8" i="4" s="1"/>
  <c r="AJU9" i="4"/>
  <c r="AJV7" i="4"/>
  <c r="AJV8" i="4" s="1"/>
  <c r="GD9" i="4"/>
  <c r="GE7" i="4"/>
  <c r="GE8" i="4" s="1"/>
  <c r="ADA9" i="4"/>
  <c r="ADB7" i="4"/>
  <c r="ADB8" i="4" s="1"/>
  <c r="AMG9" i="4"/>
  <c r="AMH7" i="4"/>
  <c r="AMH8" i="4" s="1"/>
  <c r="IS9" i="4"/>
  <c r="IT7" i="4"/>
  <c r="IT8" i="4" s="1"/>
  <c r="ACD9" i="4"/>
  <c r="ACE7" i="4"/>
  <c r="ACE8" i="4" s="1"/>
  <c r="AKP9" i="4"/>
  <c r="AKQ7" i="4"/>
  <c r="AKQ8" i="4" s="1"/>
  <c r="ADV9" i="4"/>
  <c r="ADW7" i="4"/>
  <c r="ADW8" i="4" s="1"/>
  <c r="AHF9" i="4"/>
  <c r="AHG7" i="4"/>
  <c r="AHG8" i="4" s="1"/>
  <c r="MC9" i="4"/>
  <c r="MD7" i="4"/>
  <c r="MD8" i="4" s="1"/>
  <c r="ALL9" i="4"/>
  <c r="ALM7" i="4"/>
  <c r="ALM8" i="4" s="1"/>
  <c r="XB9" i="4"/>
  <c r="XC7" i="4"/>
  <c r="XC8" i="4" s="1"/>
  <c r="NU9" i="4"/>
  <c r="NV7" i="4"/>
  <c r="NV8" i="4" s="1"/>
  <c r="LF9" i="4"/>
  <c r="LG7" i="4"/>
  <c r="LG8" i="4" s="1"/>
  <c r="QH9" i="4"/>
  <c r="QI7" i="4"/>
  <c r="QI8" i="4" s="1"/>
  <c r="OP9" i="4"/>
  <c r="OQ7" i="4"/>
  <c r="OQ8" i="4" s="1"/>
  <c r="ANY9" i="4"/>
  <c r="ANZ7" i="4"/>
  <c r="ANZ8" i="4" s="1"/>
  <c r="JN9" i="4"/>
  <c r="JO7" i="4"/>
  <c r="JO8" i="4" s="1"/>
  <c r="MX9" i="4"/>
  <c r="MY7" i="4"/>
  <c r="MY8" i="4" s="1"/>
  <c r="AND9" i="4"/>
  <c r="ANE7" i="4"/>
  <c r="ANE8" i="4" s="1"/>
  <c r="RZ9" i="4"/>
  <c r="SA7" i="4"/>
  <c r="SA8" i="4" s="1"/>
  <c r="YT9" i="4"/>
  <c r="YU7" i="4"/>
  <c r="YU8" i="4" s="1"/>
  <c r="AAL9" i="4"/>
  <c r="AAM7" i="4"/>
  <c r="AAM8" i="4" s="1"/>
  <c r="AFN9" i="4"/>
  <c r="AFO7" i="4"/>
  <c r="AFO8" i="4" s="1"/>
  <c r="PM9" i="4"/>
  <c r="PN7" i="4"/>
  <c r="PN8" i="4" s="1"/>
  <c r="AOW7" i="4"/>
  <c r="AOW8" i="4" s="1"/>
  <c r="AOV9" i="4"/>
  <c r="AIX9" i="4"/>
  <c r="AIY7" i="4"/>
  <c r="AIY8" i="4" s="1"/>
  <c r="VJ9" i="4"/>
  <c r="VK7" i="4"/>
  <c r="VK8" i="4" s="1"/>
  <c r="Z167" i="1" l="1"/>
  <c r="Z184" i="1"/>
  <c r="Z169" i="1"/>
  <c r="Z165" i="1"/>
  <c r="Z302" i="1"/>
  <c r="F44" i="15"/>
  <c r="G44" i="15" s="1"/>
  <c r="C42" i="15"/>
  <c r="F45" i="15"/>
  <c r="G45" i="15" s="1"/>
  <c r="C43" i="15"/>
  <c r="AH7" i="4"/>
  <c r="AH8" i="4" s="1"/>
  <c r="AG9" i="4"/>
  <c r="ABI7" i="4"/>
  <c r="ABI8" i="4" s="1"/>
  <c r="ABH9" i="4"/>
  <c r="AGK7" i="4"/>
  <c r="AGK8" i="4" s="1"/>
  <c r="AGJ9" i="4"/>
  <c r="HV9" i="4"/>
  <c r="HW7" i="4"/>
  <c r="HW8" i="4" s="1"/>
  <c r="XX9" i="4"/>
  <c r="XY7" i="4"/>
  <c r="XY8" i="4" s="1"/>
  <c r="GZ9" i="4"/>
  <c r="HA7" i="4"/>
  <c r="HA8" i="4" s="1"/>
  <c r="BC9" i="4"/>
  <c r="BD7" i="4"/>
  <c r="BD8" i="4" s="1"/>
  <c r="RD9" i="4"/>
  <c r="RE7" i="4"/>
  <c r="RE8" i="4" s="1"/>
  <c r="UN9" i="4"/>
  <c r="UO7" i="4"/>
  <c r="UO8" i="4" s="1"/>
  <c r="KJ9" i="4"/>
  <c r="KK7" i="4"/>
  <c r="KK8" i="4" s="1"/>
  <c r="DR7" i="4"/>
  <c r="DR8" i="4" s="1"/>
  <c r="DQ9" i="4"/>
  <c r="AIC7" i="4"/>
  <c r="AIC8" i="4" s="1"/>
  <c r="AIB9" i="4"/>
  <c r="BY9" i="4"/>
  <c r="BZ7" i="4"/>
  <c r="BZ8" i="4" s="1"/>
  <c r="K9" i="4"/>
  <c r="L7" i="4"/>
  <c r="L8" i="4" s="1"/>
  <c r="SV9" i="4"/>
  <c r="SW7" i="4"/>
  <c r="SW8" i="4" s="1"/>
  <c r="ZQ7" i="4"/>
  <c r="ZQ8" i="4" s="1"/>
  <c r="ZP9" i="4"/>
  <c r="AER9" i="4"/>
  <c r="AES7" i="4"/>
  <c r="AES8" i="4" s="1"/>
  <c r="EM9" i="4"/>
  <c r="EN7" i="4"/>
  <c r="EN8" i="4" s="1"/>
  <c r="CV7" i="4"/>
  <c r="CV8" i="4" s="1"/>
  <c r="CU9" i="4"/>
  <c r="AFO9" i="4"/>
  <c r="AFP7" i="4"/>
  <c r="AFP8" i="4" s="1"/>
  <c r="ANE9" i="4"/>
  <c r="ANF7" i="4"/>
  <c r="ANF8" i="4" s="1"/>
  <c r="AOA7" i="4"/>
  <c r="AOA8" i="4" s="1"/>
  <c r="ANZ9" i="4"/>
  <c r="LG9" i="4"/>
  <c r="LH7" i="4"/>
  <c r="LH8" i="4" s="1"/>
  <c r="ADW9" i="4"/>
  <c r="ADX7" i="4"/>
  <c r="ADX8" i="4" s="1"/>
  <c r="AKQ9" i="4"/>
  <c r="AKR7" i="4"/>
  <c r="AKR8" i="4" s="1"/>
  <c r="IT9" i="4"/>
  <c r="IU7" i="4"/>
  <c r="IU8" i="4" s="1"/>
  <c r="GE9" i="4"/>
  <c r="GF7" i="4"/>
  <c r="GF8" i="4" s="1"/>
  <c r="YU9" i="4"/>
  <c r="YV7" i="4"/>
  <c r="YV8" i="4" s="1"/>
  <c r="MY9" i="4"/>
  <c r="MZ7" i="4"/>
  <c r="MZ8" i="4" s="1"/>
  <c r="OQ9" i="4"/>
  <c r="OR7" i="4"/>
  <c r="OR8" i="4" s="1"/>
  <c r="XC9" i="4"/>
  <c r="XD7" i="4"/>
  <c r="XD8" i="4" s="1"/>
  <c r="ALM9" i="4"/>
  <c r="ALN7" i="4"/>
  <c r="ALN8" i="4" s="1"/>
  <c r="AHG9" i="4"/>
  <c r="AHH7" i="4"/>
  <c r="AHH8" i="4" s="1"/>
  <c r="WH9" i="4"/>
  <c r="WI7" i="4"/>
  <c r="WI8" i="4" s="1"/>
  <c r="AOW9" i="4"/>
  <c r="AOX7" i="4"/>
  <c r="AOX8" i="4" s="1"/>
  <c r="VK9" i="4"/>
  <c r="VL7" i="4"/>
  <c r="VL8" i="4" s="1"/>
  <c r="AIY9" i="4"/>
  <c r="AIZ7" i="4"/>
  <c r="AIZ8" i="4" s="1"/>
  <c r="PN9" i="4"/>
  <c r="PO7" i="4"/>
  <c r="PO8" i="4" s="1"/>
  <c r="AAM9" i="4"/>
  <c r="AAN7" i="4"/>
  <c r="AAN8" i="4" s="1"/>
  <c r="SA9" i="4"/>
  <c r="SB7" i="4"/>
  <c r="SB8" i="4" s="1"/>
  <c r="JO9" i="4"/>
  <c r="JP7" i="4"/>
  <c r="JP8" i="4" s="1"/>
  <c r="QI9" i="4"/>
  <c r="QJ7" i="4"/>
  <c r="QJ8" i="4" s="1"/>
  <c r="NV9" i="4"/>
  <c r="NW7" i="4"/>
  <c r="NW8" i="4" s="1"/>
  <c r="MD9" i="4"/>
  <c r="ME7" i="4"/>
  <c r="ME8" i="4" s="1"/>
  <c r="ACE9" i="4"/>
  <c r="ACF7" i="4"/>
  <c r="ACF8" i="4" s="1"/>
  <c r="AMH9" i="4"/>
  <c r="AMI7" i="4"/>
  <c r="AMI8" i="4" s="1"/>
  <c r="ADB9" i="4"/>
  <c r="ADC7" i="4"/>
  <c r="ADC8" i="4" s="1"/>
  <c r="AJV9" i="4"/>
  <c r="AJW7" i="4"/>
  <c r="AJW8" i="4" s="1"/>
  <c r="TS9" i="4"/>
  <c r="TT7" i="4"/>
  <c r="TT8" i="4" s="1"/>
  <c r="F47" i="15" l="1"/>
  <c r="G47" i="15" s="1"/>
  <c r="C45" i="15"/>
  <c r="F46" i="15"/>
  <c r="G46" i="15" s="1"/>
  <c r="C44" i="15"/>
  <c r="EN9" i="4"/>
  <c r="EO7" i="4"/>
  <c r="EO8" i="4" s="1"/>
  <c r="M7" i="4"/>
  <c r="M8" i="4" s="1"/>
  <c r="L9" i="4"/>
  <c r="KK9" i="4"/>
  <c r="KL7" i="4"/>
  <c r="KL8" i="4" s="1"/>
  <c r="RF7" i="4"/>
  <c r="RF8" i="4" s="1"/>
  <c r="RE9" i="4"/>
  <c r="HA9" i="4"/>
  <c r="HB7" i="4"/>
  <c r="HB8" i="4" s="1"/>
  <c r="HX7" i="4"/>
  <c r="HX8" i="4" s="1"/>
  <c r="HW9" i="4"/>
  <c r="ZQ9" i="4"/>
  <c r="ZR7" i="4"/>
  <c r="ZR8" i="4" s="1"/>
  <c r="AIC9" i="4"/>
  <c r="AID7" i="4"/>
  <c r="AID8" i="4" s="1"/>
  <c r="ABI9" i="4"/>
  <c r="ABJ7" i="4"/>
  <c r="ABJ8" i="4" s="1"/>
  <c r="AET7" i="4"/>
  <c r="AET8" i="4" s="1"/>
  <c r="AES9" i="4"/>
  <c r="SX7" i="4"/>
  <c r="SX8" i="4" s="1"/>
  <c r="SW9" i="4"/>
  <c r="CA7" i="4"/>
  <c r="CA8" i="4" s="1"/>
  <c r="BZ9" i="4"/>
  <c r="UP7" i="4"/>
  <c r="UP8" i="4" s="1"/>
  <c r="UO9" i="4"/>
  <c r="BD9" i="4"/>
  <c r="BE7" i="4"/>
  <c r="BE8" i="4" s="1"/>
  <c r="XY9" i="4"/>
  <c r="XZ7" i="4"/>
  <c r="XZ8" i="4" s="1"/>
  <c r="CV9" i="4"/>
  <c r="CW7" i="4"/>
  <c r="CW8" i="4" s="1"/>
  <c r="DS7" i="4"/>
  <c r="DS8" i="4" s="1"/>
  <c r="DR9" i="4"/>
  <c r="AGL7" i="4"/>
  <c r="AGL8" i="4" s="1"/>
  <c r="AGK9" i="4"/>
  <c r="AH9" i="4"/>
  <c r="AI7" i="4"/>
  <c r="AI8" i="4" s="1"/>
  <c r="ACF9" i="4"/>
  <c r="ACG7" i="4"/>
  <c r="ACG8" i="4" s="1"/>
  <c r="JP9" i="4"/>
  <c r="JQ7" i="4"/>
  <c r="JQ8" i="4" s="1"/>
  <c r="IU9" i="4"/>
  <c r="IV7" i="4"/>
  <c r="IV8" i="4" s="1"/>
  <c r="AFP9" i="4"/>
  <c r="AFQ7" i="4"/>
  <c r="AFQ8" i="4" s="1"/>
  <c r="QJ9" i="4"/>
  <c r="QK7" i="4"/>
  <c r="QK8" i="4" s="1"/>
  <c r="TT9" i="4"/>
  <c r="TU7" i="4"/>
  <c r="TU8" i="4" s="1"/>
  <c r="PO9" i="4"/>
  <c r="PP7" i="4"/>
  <c r="PP8" i="4" s="1"/>
  <c r="ALN9" i="4"/>
  <c r="ALO7" i="4"/>
  <c r="ALO8" i="4" s="1"/>
  <c r="AOA9" i="4"/>
  <c r="AOB7" i="4"/>
  <c r="AOB8" i="4" s="1"/>
  <c r="AJW9" i="4"/>
  <c r="AJX7" i="4"/>
  <c r="AJX8" i="4" s="1"/>
  <c r="AMI9" i="4"/>
  <c r="AMJ7" i="4"/>
  <c r="AMJ8" i="4" s="1"/>
  <c r="ME9" i="4"/>
  <c r="MF7" i="4"/>
  <c r="MF8" i="4" s="1"/>
  <c r="NW9" i="4"/>
  <c r="NX7" i="4"/>
  <c r="NX8" i="4" s="1"/>
  <c r="AAN9" i="4"/>
  <c r="AAO7" i="4"/>
  <c r="AAO8" i="4" s="1"/>
  <c r="AIZ9" i="4"/>
  <c r="AJA7" i="4"/>
  <c r="AJA8" i="4" s="1"/>
  <c r="AOX9" i="4"/>
  <c r="AOY7" i="4"/>
  <c r="AOY8" i="4" s="1"/>
  <c r="WI9" i="4"/>
  <c r="WJ7" i="4"/>
  <c r="WJ8" i="4" s="1"/>
  <c r="AHH9" i="4"/>
  <c r="AHI7" i="4"/>
  <c r="AHI8" i="4" s="1"/>
  <c r="XD9" i="4"/>
  <c r="XE7" i="4"/>
  <c r="XE8" i="4" s="1"/>
  <c r="OR9" i="4"/>
  <c r="OS7" i="4"/>
  <c r="OS8" i="4" s="1"/>
  <c r="YV9" i="4"/>
  <c r="YW7" i="4"/>
  <c r="YW8" i="4" s="1"/>
  <c r="GF9" i="4"/>
  <c r="GG7" i="4"/>
  <c r="GG8" i="4" s="1"/>
  <c r="AKR9" i="4"/>
  <c r="AKS7" i="4"/>
  <c r="AKS8" i="4" s="1"/>
  <c r="LH9" i="4"/>
  <c r="LI7" i="4"/>
  <c r="LI8" i="4" s="1"/>
  <c r="ANF9" i="4"/>
  <c r="ANG7" i="4"/>
  <c r="ANG8" i="4" s="1"/>
  <c r="ADC9" i="4"/>
  <c r="ADD7" i="4"/>
  <c r="ADD8" i="4" s="1"/>
  <c r="SB9" i="4"/>
  <c r="SC7" i="4"/>
  <c r="SC8" i="4" s="1"/>
  <c r="VL9" i="4"/>
  <c r="VM7" i="4"/>
  <c r="VM8" i="4" s="1"/>
  <c r="MZ9" i="4"/>
  <c r="NA7" i="4"/>
  <c r="NA8" i="4" s="1"/>
  <c r="ADX9" i="4"/>
  <c r="ADY7" i="4"/>
  <c r="ADY8" i="4" s="1"/>
  <c r="F48" i="15" l="1"/>
  <c r="G48" i="15" s="1"/>
  <c r="C46" i="15"/>
  <c r="F49" i="15"/>
  <c r="G49" i="15" s="1"/>
  <c r="C47" i="15"/>
  <c r="AIE7" i="4"/>
  <c r="AIE8" i="4" s="1"/>
  <c r="AID9" i="4"/>
  <c r="AGM7" i="4"/>
  <c r="AGM8" i="4" s="1"/>
  <c r="AGL9" i="4"/>
  <c r="CA9" i="4"/>
  <c r="CB7" i="4"/>
  <c r="CB8" i="4" s="1"/>
  <c r="AEU7" i="4"/>
  <c r="AEU8" i="4" s="1"/>
  <c r="AET9" i="4"/>
  <c r="HY7" i="4"/>
  <c r="HY8" i="4" s="1"/>
  <c r="HX9" i="4"/>
  <c r="RG7" i="4"/>
  <c r="RG8" i="4" s="1"/>
  <c r="RF9" i="4"/>
  <c r="M9" i="4"/>
  <c r="N7" i="4"/>
  <c r="N8" i="4" s="1"/>
  <c r="BE9" i="4"/>
  <c r="BF7" i="4"/>
  <c r="BF8" i="4" s="1"/>
  <c r="AI9" i="4"/>
  <c r="AJ7" i="4"/>
  <c r="AJ8" i="4" s="1"/>
  <c r="YA7" i="4"/>
  <c r="YA8" i="4" s="1"/>
  <c r="XZ9" i="4"/>
  <c r="ABJ9" i="4"/>
  <c r="ABK7" i="4"/>
  <c r="ABK8" i="4" s="1"/>
  <c r="ZS7" i="4"/>
  <c r="ZS8" i="4" s="1"/>
  <c r="ZR9" i="4"/>
  <c r="HB9" i="4"/>
  <c r="HC7" i="4"/>
  <c r="HC8" i="4" s="1"/>
  <c r="KM7" i="4"/>
  <c r="KM8" i="4" s="1"/>
  <c r="KL9" i="4"/>
  <c r="EO9" i="4"/>
  <c r="EP7" i="4"/>
  <c r="EP8" i="4" s="1"/>
  <c r="CW9" i="4"/>
  <c r="CX7" i="4"/>
  <c r="CX8" i="4" s="1"/>
  <c r="DS9" i="4"/>
  <c r="DT7" i="4"/>
  <c r="DT8" i="4" s="1"/>
  <c r="UP9" i="4"/>
  <c r="UQ7" i="4"/>
  <c r="UQ8" i="4" s="1"/>
  <c r="SY7" i="4"/>
  <c r="SY8" i="4" s="1"/>
  <c r="SX9" i="4"/>
  <c r="SC9" i="4"/>
  <c r="SD7" i="4"/>
  <c r="SD8" i="4" s="1"/>
  <c r="ADD9" i="4"/>
  <c r="ADJ7" i="4"/>
  <c r="ADJ8" i="4" s="1"/>
  <c r="ADE7" i="4"/>
  <c r="ADE8" i="4" s="1"/>
  <c r="ANG9" i="4"/>
  <c r="ANH7" i="4"/>
  <c r="ANH8" i="4" s="1"/>
  <c r="GG9" i="4"/>
  <c r="GH7" i="4"/>
  <c r="GH8" i="4" s="1"/>
  <c r="AHI9" i="4"/>
  <c r="AHJ7" i="4"/>
  <c r="AHJ8" i="4" s="1"/>
  <c r="WJ9" i="4"/>
  <c r="WP7" i="4"/>
  <c r="WP8" i="4" s="1"/>
  <c r="WK7" i="4"/>
  <c r="WK8" i="4" s="1"/>
  <c r="ML7" i="4"/>
  <c r="ML8" i="4" s="1"/>
  <c r="MG7" i="4"/>
  <c r="MG8" i="4" s="1"/>
  <c r="MF9" i="4"/>
  <c r="JB7" i="4"/>
  <c r="JB8" i="4" s="1"/>
  <c r="IW7" i="4"/>
  <c r="IW8" i="4" s="1"/>
  <c r="IV9" i="4"/>
  <c r="VM9" i="4"/>
  <c r="VN7" i="4"/>
  <c r="VN8" i="4" s="1"/>
  <c r="AKS9" i="4"/>
  <c r="AKT7" i="4"/>
  <c r="AKT8" i="4" s="1"/>
  <c r="YW9" i="4"/>
  <c r="YX7" i="4"/>
  <c r="YX8" i="4" s="1"/>
  <c r="XE9" i="4"/>
  <c r="XF7" i="4"/>
  <c r="XF8" i="4" s="1"/>
  <c r="AOY9" i="4"/>
  <c r="AOZ7" i="4"/>
  <c r="AOZ8" i="4" s="1"/>
  <c r="AAO9" i="4"/>
  <c r="AAP7" i="4"/>
  <c r="AAP8" i="4" s="1"/>
  <c r="NX9" i="4"/>
  <c r="OD7" i="4"/>
  <c r="OD8" i="4" s="1"/>
  <c r="NY7" i="4"/>
  <c r="NY8" i="4" s="1"/>
  <c r="AJX9" i="4"/>
  <c r="AKD7" i="4"/>
  <c r="AKD8" i="4" s="1"/>
  <c r="AJY7" i="4"/>
  <c r="AJY8" i="4" s="1"/>
  <c r="AOB9" i="4"/>
  <c r="AOC7" i="4"/>
  <c r="AOC8" i="4" s="1"/>
  <c r="ALO9" i="4"/>
  <c r="ALP7" i="4"/>
  <c r="ALP8" i="4" s="1"/>
  <c r="PV7" i="4"/>
  <c r="PV8" i="4" s="1"/>
  <c r="PQ7" i="4"/>
  <c r="PQ8" i="4" s="1"/>
  <c r="PP9" i="4"/>
  <c r="QK9" i="4"/>
  <c r="QL7" i="4"/>
  <c r="QL8" i="4" s="1"/>
  <c r="ACG9" i="4"/>
  <c r="ACH7" i="4"/>
  <c r="ACH8" i="4" s="1"/>
  <c r="LI9" i="4"/>
  <c r="LJ7" i="4"/>
  <c r="LJ8" i="4" s="1"/>
  <c r="OS9" i="4"/>
  <c r="OT7" i="4"/>
  <c r="OT8" i="4" s="1"/>
  <c r="AJA9" i="4"/>
  <c r="AJB7" i="4"/>
  <c r="AJB8" i="4" s="1"/>
  <c r="AMJ9" i="4"/>
  <c r="AMK7" i="4"/>
  <c r="AMK8" i="4" s="1"/>
  <c r="TU9" i="4"/>
  <c r="TV7" i="4"/>
  <c r="TV8" i="4" s="1"/>
  <c r="JQ9" i="4"/>
  <c r="JR7" i="4"/>
  <c r="JR8" i="4" s="1"/>
  <c r="NA9" i="4"/>
  <c r="NB7" i="4"/>
  <c r="NB8" i="4" s="1"/>
  <c r="ADY9" i="4"/>
  <c r="ADZ7" i="4"/>
  <c r="ADZ8" i="4" s="1"/>
  <c r="AFQ9" i="4"/>
  <c r="AFR7" i="4"/>
  <c r="AFR8" i="4" s="1"/>
  <c r="AA73" i="15" l="1"/>
  <c r="Q78" i="15"/>
  <c r="BB75" i="15"/>
  <c r="Q74" i="15"/>
  <c r="AZ70" i="15"/>
  <c r="J79" i="15"/>
  <c r="U69" i="15"/>
  <c r="BE79" i="15"/>
  <c r="BD71" i="15"/>
  <c r="AX72" i="15"/>
  <c r="N71" i="15"/>
  <c r="P77" i="15"/>
  <c r="W80" i="15"/>
  <c r="AO71" i="15"/>
  <c r="T70" i="15"/>
  <c r="AY80" i="15"/>
  <c r="AK73" i="15"/>
  <c r="AY74" i="15"/>
  <c r="P71" i="15"/>
  <c r="K75" i="15"/>
  <c r="AA76" i="15"/>
  <c r="BJ75" i="15"/>
  <c r="BG74" i="15"/>
  <c r="BI72" i="15"/>
  <c r="X70" i="15"/>
  <c r="BB71" i="15"/>
  <c r="K76" i="15"/>
  <c r="U71" i="15"/>
  <c r="R68" i="15"/>
  <c r="AQ68" i="15"/>
  <c r="BH69" i="15"/>
  <c r="AB80" i="15"/>
  <c r="AX73" i="15"/>
  <c r="S78" i="15"/>
  <c r="M80" i="15"/>
  <c r="R73" i="15"/>
  <c r="BG75" i="15"/>
  <c r="L79" i="15"/>
  <c r="AE72" i="15"/>
  <c r="BK80" i="15"/>
  <c r="K73" i="15"/>
  <c r="BE74" i="15"/>
  <c r="BJ77" i="15"/>
  <c r="W78" i="15"/>
  <c r="V70" i="15"/>
  <c r="BD76" i="15"/>
  <c r="AD69" i="15"/>
  <c r="N77" i="15"/>
  <c r="BL79" i="15"/>
  <c r="AI78" i="15"/>
  <c r="L76" i="15"/>
  <c r="L78" i="15"/>
  <c r="O75" i="15"/>
  <c r="BC71" i="15"/>
  <c r="AH78" i="15"/>
  <c r="O78" i="15"/>
  <c r="S75" i="15"/>
  <c r="AC68" i="15"/>
  <c r="BA74" i="15"/>
  <c r="AE71" i="15"/>
  <c r="BF68" i="15"/>
  <c r="AD80" i="15"/>
  <c r="Q69" i="15"/>
  <c r="O71" i="15"/>
  <c r="AL75" i="15"/>
  <c r="AQ69" i="15"/>
  <c r="AL70" i="15"/>
  <c r="AY75" i="15"/>
  <c r="AE77" i="15"/>
  <c r="AH77" i="15"/>
  <c r="AV74" i="15"/>
  <c r="AS75" i="15"/>
  <c r="AA69" i="15"/>
  <c r="S80" i="15"/>
  <c r="R74" i="15"/>
  <c r="AM73" i="15"/>
  <c r="AD78" i="15"/>
  <c r="BI68" i="15"/>
  <c r="AE75" i="15"/>
  <c r="BI76" i="15"/>
  <c r="AP74" i="15"/>
  <c r="AV70" i="15"/>
  <c r="BJ78" i="15"/>
  <c r="AK75" i="15"/>
  <c r="U80" i="15"/>
  <c r="AR72" i="15"/>
  <c r="AK80" i="15"/>
  <c r="BE77" i="15"/>
  <c r="AM70" i="15"/>
  <c r="AR80" i="15"/>
  <c r="AD76" i="15"/>
  <c r="BF74" i="15"/>
  <c r="AJ69" i="15"/>
  <c r="AW79" i="15"/>
  <c r="AS68" i="15"/>
  <c r="AJ80" i="15"/>
  <c r="AL69" i="15"/>
  <c r="BE71" i="15"/>
  <c r="T77" i="15"/>
  <c r="BB79" i="15"/>
  <c r="AP70" i="15"/>
  <c r="N76" i="15"/>
  <c r="P80" i="15"/>
  <c r="X74" i="15"/>
  <c r="AP68" i="15"/>
  <c r="Z71" i="15"/>
  <c r="AW70" i="15"/>
  <c r="X80" i="15"/>
  <c r="T72" i="15"/>
  <c r="I77" i="15"/>
  <c r="BM70" i="15"/>
  <c r="AN69" i="15"/>
  <c r="AL73" i="15"/>
  <c r="H68" i="15"/>
  <c r="AU80" i="15"/>
  <c r="BA68" i="15"/>
  <c r="P72" i="15"/>
  <c r="AQ72" i="15"/>
  <c r="BM74" i="15"/>
  <c r="AA71" i="15"/>
  <c r="AN79" i="15"/>
  <c r="AX77" i="15"/>
  <c r="AX79" i="15"/>
  <c r="AY73" i="15"/>
  <c r="I75" i="15"/>
  <c r="K69" i="15"/>
  <c r="K79" i="15"/>
  <c r="AF69" i="15"/>
  <c r="M72" i="15"/>
  <c r="AG77" i="15"/>
  <c r="J71" i="15"/>
  <c r="AE69" i="15"/>
  <c r="AC79" i="15"/>
  <c r="AV75" i="15"/>
  <c r="AZ77" i="15"/>
  <c r="BM80" i="15"/>
  <c r="I74" i="15"/>
  <c r="BB76" i="15"/>
  <c r="R80" i="15"/>
  <c r="U75" i="15"/>
  <c r="AK70" i="15"/>
  <c r="Y71" i="15"/>
  <c r="AO76" i="15"/>
  <c r="BC79" i="15"/>
  <c r="BD72" i="15"/>
  <c r="I68" i="15"/>
  <c r="BH80" i="15"/>
  <c r="BA80" i="15"/>
  <c r="W72" i="15"/>
  <c r="R72" i="15"/>
  <c r="AD75" i="15"/>
  <c r="AR78" i="15"/>
  <c r="BA78" i="15"/>
  <c r="J76" i="15"/>
  <c r="AP79" i="15"/>
  <c r="AB68" i="15"/>
  <c r="P74" i="15"/>
  <c r="AA77" i="15"/>
  <c r="AH75" i="15"/>
  <c r="I73" i="15"/>
  <c r="AV76" i="15"/>
  <c r="H70" i="15"/>
  <c r="AL74" i="15"/>
  <c r="AW77" i="15"/>
  <c r="Y69" i="15"/>
  <c r="AI77" i="15"/>
  <c r="BK73" i="15"/>
  <c r="BD68" i="15"/>
  <c r="Z77" i="15"/>
  <c r="BH71" i="15"/>
  <c r="AV68" i="15"/>
  <c r="BI80" i="15"/>
  <c r="BB73" i="15"/>
  <c r="AT76" i="15"/>
  <c r="H78" i="15"/>
  <c r="BH77" i="15"/>
  <c r="H80" i="15"/>
  <c r="AN76" i="15"/>
  <c r="AS79" i="15"/>
  <c r="BH72" i="15"/>
  <c r="BL73" i="15"/>
  <c r="AF75" i="15"/>
  <c r="AW72" i="15"/>
  <c r="AO70" i="15"/>
  <c r="AR74" i="15"/>
  <c r="R71" i="15"/>
  <c r="Z75" i="15"/>
  <c r="AK69" i="15"/>
  <c r="P79" i="15"/>
  <c r="R70" i="15"/>
  <c r="AK77" i="15"/>
  <c r="O73" i="15"/>
  <c r="BK69" i="15"/>
  <c r="BB70" i="15"/>
  <c r="AU79" i="15"/>
  <c r="BJ71" i="15"/>
  <c r="AF72" i="15"/>
  <c r="AJ71" i="15"/>
  <c r="Z73" i="15"/>
  <c r="AM74" i="15"/>
  <c r="AY69" i="15"/>
  <c r="M74" i="15"/>
  <c r="J70" i="15"/>
  <c r="AU71" i="15"/>
  <c r="U76" i="15"/>
  <c r="BI78" i="15"/>
  <c r="P68" i="15"/>
  <c r="X77" i="15"/>
  <c r="Q70" i="15"/>
  <c r="R69" i="15"/>
  <c r="BF79" i="15"/>
  <c r="X79" i="15"/>
  <c r="AH76" i="15"/>
  <c r="BI77" i="15"/>
  <c r="BJ73" i="15"/>
  <c r="K72" i="15"/>
  <c r="S76" i="15"/>
  <c r="BK70" i="15"/>
  <c r="AL72" i="15"/>
  <c r="H72" i="15"/>
  <c r="N79" i="15"/>
  <c r="AE70" i="15"/>
  <c r="M78" i="15"/>
  <c r="AB73" i="15"/>
  <c r="AH80" i="15"/>
  <c r="BF70" i="15"/>
  <c r="BL75" i="15"/>
  <c r="W69" i="15"/>
  <c r="AI74" i="15"/>
  <c r="AM72" i="15"/>
  <c r="AQ70" i="15"/>
  <c r="M75" i="15"/>
  <c r="AZ73" i="15"/>
  <c r="AG78" i="15"/>
  <c r="T74" i="15"/>
  <c r="AI80" i="15"/>
  <c r="BD77" i="15"/>
  <c r="J68" i="15"/>
  <c r="BG80" i="15"/>
  <c r="BB80" i="15"/>
  <c r="BK79" i="15"/>
  <c r="S71" i="15"/>
  <c r="AU77" i="15"/>
  <c r="AM75" i="15"/>
  <c r="AL76" i="15"/>
  <c r="Q77" i="15"/>
  <c r="AT72" i="15"/>
  <c r="BG79" i="15"/>
  <c r="BI73" i="15"/>
  <c r="AT77" i="15"/>
  <c r="BH73" i="15"/>
  <c r="T69" i="15"/>
  <c r="AQ80" i="15"/>
  <c r="AN77" i="15"/>
  <c r="AK72" i="15"/>
  <c r="K78" i="15"/>
  <c r="S74" i="15"/>
  <c r="N78" i="15"/>
  <c r="K77" i="15"/>
  <c r="BD75" i="15"/>
  <c r="Y75" i="15"/>
  <c r="BL71" i="15"/>
  <c r="Y79" i="15"/>
  <c r="BE73" i="15"/>
  <c r="AP77" i="15"/>
  <c r="BC68" i="15"/>
  <c r="AH68" i="15"/>
  <c r="BI71" i="15"/>
  <c r="U79" i="15"/>
  <c r="J74" i="15"/>
  <c r="BM69" i="15"/>
  <c r="BG68" i="15"/>
  <c r="AB79" i="15"/>
  <c r="BL72" i="15"/>
  <c r="AK74" i="15"/>
  <c r="Z79" i="15"/>
  <c r="U72" i="15"/>
  <c r="AQ79" i="15"/>
  <c r="V80" i="15"/>
  <c r="AN80" i="15"/>
  <c r="AK78" i="15"/>
  <c r="Q73" i="15"/>
  <c r="U73" i="15"/>
  <c r="R79" i="15"/>
  <c r="V76" i="15"/>
  <c r="AB72" i="15"/>
  <c r="BF78" i="15"/>
  <c r="AX69" i="15"/>
  <c r="Y78" i="15"/>
  <c r="AB70" i="15"/>
  <c r="P69" i="15"/>
  <c r="X72" i="15"/>
  <c r="AL79" i="15"/>
  <c r="H79" i="15"/>
  <c r="BA70" i="15"/>
  <c r="O69" i="15"/>
  <c r="M71" i="15"/>
  <c r="AJ73" i="15"/>
  <c r="AU76" i="15"/>
  <c r="AS78" i="15"/>
  <c r="AI71" i="15"/>
  <c r="AS72" i="15"/>
  <c r="O76" i="15"/>
  <c r="AN74" i="15"/>
  <c r="Q76" i="15"/>
  <c r="AO78" i="15"/>
  <c r="J75" i="15"/>
  <c r="AP80" i="15"/>
  <c r="AJ74" i="15"/>
  <c r="AX74" i="15"/>
  <c r="BF76" i="15"/>
  <c r="AF77" i="15"/>
  <c r="P75" i="15"/>
  <c r="AP73" i="15"/>
  <c r="BC78" i="15"/>
  <c r="BH76" i="15"/>
  <c r="BL77" i="15"/>
  <c r="L74" i="15"/>
  <c r="U78" i="15"/>
  <c r="R76" i="15"/>
  <c r="W74" i="15"/>
  <c r="AK76" i="15"/>
  <c r="BM72" i="15"/>
  <c r="BI79" i="15"/>
  <c r="BK77" i="15"/>
  <c r="N68" i="15"/>
  <c r="BH79" i="15"/>
  <c r="BC69" i="15"/>
  <c r="T73" i="15"/>
  <c r="I80" i="15"/>
  <c r="X75" i="15"/>
  <c r="AU69" i="15"/>
  <c r="Q79" i="15"/>
  <c r="BK76" i="15"/>
  <c r="Z69" i="15"/>
  <c r="AV77" i="15"/>
  <c r="AU68" i="15"/>
  <c r="AH74" i="15"/>
  <c r="BJ79" i="15"/>
  <c r="AR79" i="15"/>
  <c r="BC80" i="15"/>
  <c r="J77" i="15"/>
  <c r="BC70" i="15"/>
  <c r="AI69" i="15"/>
  <c r="H77" i="15"/>
  <c r="BB69" i="15"/>
  <c r="AB74" i="15"/>
  <c r="AA78" i="15"/>
  <c r="BK68" i="15"/>
  <c r="AQ78" i="15"/>
  <c r="AG76" i="15"/>
  <c r="AM68" i="15"/>
  <c r="AC74" i="15"/>
  <c r="AF78" i="15"/>
  <c r="AR70" i="15"/>
  <c r="BF75" i="15"/>
  <c r="AS71" i="15"/>
  <c r="I72" i="15"/>
  <c r="AP69" i="15"/>
  <c r="Q80" i="15"/>
  <c r="BJ72" i="15"/>
  <c r="AO72" i="15"/>
  <c r="AR69" i="15"/>
  <c r="W70" i="15"/>
  <c r="L70" i="15"/>
  <c r="AZ78" i="15"/>
  <c r="BA71" i="15"/>
  <c r="AY72" i="15"/>
  <c r="AM77" i="15"/>
  <c r="I79" i="15"/>
  <c r="AE74" i="15"/>
  <c r="N73" i="15"/>
  <c r="BK78" i="15"/>
  <c r="AE78" i="15"/>
  <c r="T78" i="15"/>
  <c r="AJ79" i="15"/>
  <c r="I70" i="15"/>
  <c r="AJ72" i="15"/>
  <c r="AR75" i="15"/>
  <c r="AB78" i="15"/>
  <c r="AC72" i="15"/>
  <c r="AG80" i="15"/>
  <c r="Z70" i="15"/>
  <c r="BE76" i="15"/>
  <c r="AD74" i="15"/>
  <c r="W71" i="15"/>
  <c r="AE80" i="15"/>
  <c r="Z72" i="15"/>
  <c r="AU74" i="15"/>
  <c r="AD77" i="15"/>
  <c r="R78" i="15"/>
  <c r="AM79" i="15"/>
  <c r="AR73" i="15"/>
  <c r="AQ73" i="15"/>
  <c r="AW80" i="15"/>
  <c r="AB76" i="15"/>
  <c r="AO79" i="15"/>
  <c r="BL74" i="15"/>
  <c r="AD72" i="15"/>
  <c r="AO77" i="15"/>
  <c r="BF77" i="15"/>
  <c r="AX75" i="15"/>
  <c r="V68" i="15"/>
  <c r="M79" i="15"/>
  <c r="S77" i="15"/>
  <c r="AM71" i="15"/>
  <c r="AG74" i="15"/>
  <c r="L77" i="15"/>
  <c r="AZ79" i="15"/>
  <c r="AY71" i="15"/>
  <c r="AJ77" i="15"/>
  <c r="BI69" i="15"/>
  <c r="AU75" i="15"/>
  <c r="K68" i="15"/>
  <c r="BM79" i="15"/>
  <c r="BA72" i="15"/>
  <c r="AU70" i="15"/>
  <c r="BE78" i="15"/>
  <c r="AM69" i="15"/>
  <c r="L71" i="15"/>
  <c r="AS73" i="15"/>
  <c r="AA75" i="15"/>
  <c r="AO80" i="15"/>
  <c r="AF76" i="15"/>
  <c r="AT80" i="15"/>
  <c r="BE69" i="15"/>
  <c r="AT75" i="15"/>
  <c r="X78" i="15"/>
  <c r="O72" i="15"/>
  <c r="AD73" i="15"/>
  <c r="M77" i="15"/>
  <c r="BK74" i="15"/>
  <c r="AT79" i="15"/>
  <c r="AL68" i="15"/>
  <c r="S73" i="15"/>
  <c r="BL76" i="15"/>
  <c r="AV80" i="15"/>
  <c r="L72" i="15"/>
  <c r="Y70" i="15"/>
  <c r="V78" i="15"/>
  <c r="T68" i="15"/>
  <c r="W76" i="15"/>
  <c r="AN78" i="15"/>
  <c r="BF72" i="15"/>
  <c r="P76" i="15"/>
  <c r="AE79" i="15"/>
  <c r="J72" i="15"/>
  <c r="BC74" i="15"/>
  <c r="AB77" i="15"/>
  <c r="AI70" i="15"/>
  <c r="AP72" i="15"/>
  <c r="AT73" i="15"/>
  <c r="AL80" i="15"/>
  <c r="I71" i="15"/>
  <c r="V79" i="15"/>
  <c r="AT70" i="15"/>
  <c r="O74" i="15"/>
  <c r="J78" i="15"/>
  <c r="AD79" i="15"/>
  <c r="X68" i="15"/>
  <c r="Q75" i="15"/>
  <c r="AG72" i="15"/>
  <c r="BE75" i="15"/>
  <c r="O70" i="15"/>
  <c r="AW68" i="15"/>
  <c r="AZ80" i="15"/>
  <c r="N69" i="15"/>
  <c r="T75" i="15"/>
  <c r="P78" i="15"/>
  <c r="L69" i="15"/>
  <c r="AI73" i="15"/>
  <c r="AY78" i="15"/>
  <c r="BM78" i="15"/>
  <c r="K80" i="15"/>
  <c r="X69" i="15"/>
  <c r="AD68" i="15"/>
  <c r="V75" i="15"/>
  <c r="BH75" i="15"/>
  <c r="AU72" i="15"/>
  <c r="AH73" i="15"/>
  <c r="J69" i="15"/>
  <c r="W77" i="15"/>
  <c r="T80" i="15"/>
  <c r="V74" i="15"/>
  <c r="BE72" i="15"/>
  <c r="BH78" i="15"/>
  <c r="AC71" i="15"/>
  <c r="AE73" i="15"/>
  <c r="BC76" i="15"/>
  <c r="Y76" i="15"/>
  <c r="BD69" i="15"/>
  <c r="AC73" i="15"/>
  <c r="AQ71" i="15"/>
  <c r="V69" i="15"/>
  <c r="AI68" i="15"/>
  <c r="AC77" i="15"/>
  <c r="AI76" i="15"/>
  <c r="U74" i="15"/>
  <c r="AV72" i="15"/>
  <c r="AP78" i="15"/>
  <c r="AA74" i="15"/>
  <c r="AC78" i="15"/>
  <c r="AW76" i="15"/>
  <c r="AN71" i="15"/>
  <c r="AV71" i="15"/>
  <c r="AA70" i="15"/>
  <c r="BJ70" i="15"/>
  <c r="AU73" i="15"/>
  <c r="BA75" i="15"/>
  <c r="W68" i="15"/>
  <c r="BG72" i="15"/>
  <c r="AC75" i="15"/>
  <c r="BD79" i="15"/>
  <c r="BG71" i="15"/>
  <c r="BC72" i="15"/>
  <c r="V73" i="15"/>
  <c r="BD73" i="15"/>
  <c r="AW78" i="15"/>
  <c r="BG70" i="15"/>
  <c r="O77" i="15"/>
  <c r="BI75" i="15"/>
  <c r="AF80" i="15"/>
  <c r="U77" i="15"/>
  <c r="Z80" i="15"/>
  <c r="AO74" i="15"/>
  <c r="AW69" i="15"/>
  <c r="BL80" i="15"/>
  <c r="BD74" i="15"/>
  <c r="AR68" i="15"/>
  <c r="AC80" i="15"/>
  <c r="BE68" i="15"/>
  <c r="AS80" i="15"/>
  <c r="AG71" i="15"/>
  <c r="AR77" i="15"/>
  <c r="V72" i="15"/>
  <c r="AH72" i="15"/>
  <c r="T76" i="15"/>
  <c r="BE70" i="15"/>
  <c r="N74" i="15"/>
  <c r="AJ75" i="15"/>
  <c r="BH70" i="15"/>
  <c r="AF71" i="15"/>
  <c r="AC76" i="15"/>
  <c r="AE68" i="15"/>
  <c r="BM75" i="15"/>
  <c r="AJ76" i="15"/>
  <c r="AN75" i="15"/>
  <c r="L75" i="15"/>
  <c r="X73" i="15"/>
  <c r="BD70" i="15"/>
  <c r="AL71" i="15"/>
  <c r="AK79" i="15"/>
  <c r="AY70" i="15"/>
  <c r="AI72" i="15"/>
  <c r="N80" i="15"/>
  <c r="AG69" i="15"/>
  <c r="BL69" i="15"/>
  <c r="H73" i="15"/>
  <c r="M73" i="15"/>
  <c r="H69" i="15"/>
  <c r="AM80" i="15"/>
  <c r="AC69" i="15"/>
  <c r="AT69" i="15"/>
  <c r="AX80" i="15"/>
  <c r="N75" i="15"/>
  <c r="BG77" i="15"/>
  <c r="AJ68" i="15"/>
  <c r="AT78" i="15"/>
  <c r="I76" i="15"/>
  <c r="AB75" i="15"/>
  <c r="BJ74" i="15"/>
  <c r="AN72" i="15"/>
  <c r="BI74" i="15"/>
  <c r="K74" i="15"/>
  <c r="BA73" i="15"/>
  <c r="H75" i="15"/>
  <c r="AZ75" i="15"/>
  <c r="K71" i="15"/>
  <c r="T71" i="15"/>
  <c r="AU78" i="15"/>
  <c r="BC75" i="15"/>
  <c r="BI70" i="15"/>
  <c r="AP75" i="15"/>
  <c r="M69" i="15"/>
  <c r="AD70" i="15"/>
  <c r="Y72" i="15"/>
  <c r="H74" i="15"/>
  <c r="BF80" i="15"/>
  <c r="W75" i="15"/>
  <c r="BL78" i="15"/>
  <c r="I78" i="15"/>
  <c r="AI79" i="15"/>
  <c r="AP76" i="15"/>
  <c r="BJ76" i="15"/>
  <c r="BB77" i="15"/>
  <c r="BM76" i="15"/>
  <c r="AZ69" i="15"/>
  <c r="AE76" i="15"/>
  <c r="K70" i="15"/>
  <c r="AS74" i="15"/>
  <c r="BF73" i="15"/>
  <c r="AH71" i="15"/>
  <c r="AV79" i="15"/>
  <c r="S70" i="15"/>
  <c r="U70" i="15"/>
  <c r="BM77" i="15"/>
  <c r="X76" i="15"/>
  <c r="BA77" i="15"/>
  <c r="AY79" i="15"/>
  <c r="J80" i="15"/>
  <c r="AQ74" i="15"/>
  <c r="Y74" i="15"/>
  <c r="AG73" i="15"/>
  <c r="L80" i="15"/>
  <c r="BH74" i="15"/>
  <c r="N72" i="15"/>
  <c r="BL70" i="15"/>
  <c r="P73" i="15"/>
  <c r="P70" i="15"/>
  <c r="M70" i="15"/>
  <c r="AN70" i="15"/>
  <c r="AF68" i="15"/>
  <c r="BA79" i="15"/>
  <c r="BM73" i="15"/>
  <c r="AA79" i="15"/>
  <c r="AS70" i="15"/>
  <c r="W79" i="15"/>
  <c r="S79" i="15"/>
  <c r="AM78" i="15"/>
  <c r="BK71" i="15"/>
  <c r="AS76" i="15"/>
  <c r="BG78" i="15"/>
  <c r="BF69" i="15"/>
  <c r="BD78" i="15"/>
  <c r="AX71" i="15"/>
  <c r="H71" i="15"/>
  <c r="BG76" i="15"/>
  <c r="AH70" i="15"/>
  <c r="AQ77" i="15"/>
  <c r="AG68" i="15"/>
  <c r="BF71" i="15"/>
  <c r="Y68" i="15"/>
  <c r="AG79" i="15"/>
  <c r="AX70" i="15"/>
  <c r="AR76" i="15"/>
  <c r="BC77" i="15"/>
  <c r="AG75" i="15"/>
  <c r="AA80" i="15"/>
  <c r="AY76" i="15"/>
  <c r="Z74" i="15"/>
  <c r="AL78" i="15"/>
  <c r="AV73" i="15"/>
  <c r="AP71" i="15"/>
  <c r="AW73" i="15"/>
  <c r="AG70" i="15"/>
  <c r="BB78" i="15"/>
  <c r="BJ68" i="15"/>
  <c r="AX76" i="15"/>
  <c r="S72" i="15"/>
  <c r="AF74" i="15"/>
  <c r="AO69" i="15"/>
  <c r="V71" i="15"/>
  <c r="AZ74" i="15"/>
  <c r="BE80" i="15"/>
  <c r="AY77" i="15"/>
  <c r="BB72" i="15"/>
  <c r="AZ76" i="15"/>
  <c r="AX78" i="15"/>
  <c r="BG73" i="15"/>
  <c r="AB71" i="15"/>
  <c r="Z78" i="15"/>
  <c r="W73" i="15"/>
  <c r="BJ80" i="15"/>
  <c r="AV78" i="15"/>
  <c r="S69" i="15"/>
  <c r="AW71" i="15"/>
  <c r="T79" i="15"/>
  <c r="AI75" i="15"/>
  <c r="BC73" i="15"/>
  <c r="BM71" i="15"/>
  <c r="AB69" i="15"/>
  <c r="BG69" i="15"/>
  <c r="BD80" i="15"/>
  <c r="AF73" i="15"/>
  <c r="AK71" i="15"/>
  <c r="V77" i="15"/>
  <c r="AJ70" i="15"/>
  <c r="AL77" i="15"/>
  <c r="Y80" i="15"/>
  <c r="AT71" i="15"/>
  <c r="AF79" i="15"/>
  <c r="AJ78" i="15"/>
  <c r="AQ75" i="15"/>
  <c r="AN73" i="15"/>
  <c r="Y73" i="15"/>
  <c r="AH69" i="15"/>
  <c r="AF70" i="15"/>
  <c r="O79" i="15"/>
  <c r="AH79" i="15"/>
  <c r="BA69" i="15"/>
  <c r="AA72" i="15"/>
  <c r="O80" i="15"/>
  <c r="N70" i="15"/>
  <c r="AC70" i="15"/>
  <c r="Y77" i="15"/>
  <c r="AM76" i="15"/>
  <c r="AQ76" i="15"/>
  <c r="BA76" i="15"/>
  <c r="I69" i="15"/>
  <c r="M76" i="15"/>
  <c r="Q72" i="15"/>
  <c r="BK75" i="15"/>
  <c r="BJ69" i="15"/>
  <c r="AZ71" i="15"/>
  <c r="X71" i="15"/>
  <c r="Z76" i="15"/>
  <c r="Q71" i="15"/>
  <c r="BK72" i="15"/>
  <c r="AT74" i="15"/>
  <c r="AV69" i="15"/>
  <c r="L73" i="15"/>
  <c r="AO75" i="15"/>
  <c r="BB74" i="15"/>
  <c r="AZ72" i="15"/>
  <c r="H76" i="15"/>
  <c r="R77" i="15"/>
  <c r="AS77" i="15"/>
  <c r="AR71" i="15"/>
  <c r="R75" i="15"/>
  <c r="AD71" i="15"/>
  <c r="AO73" i="15"/>
  <c r="AW74" i="15"/>
  <c r="AW75" i="15"/>
  <c r="J73" i="15"/>
  <c r="F51" i="15"/>
  <c r="C49" i="15"/>
  <c r="F50" i="15"/>
  <c r="C48" i="15"/>
  <c r="KN7" i="4"/>
  <c r="KN8" i="4" s="1"/>
  <c r="KM9" i="4"/>
  <c r="ZT7" i="4"/>
  <c r="ZT8" i="4" s="1"/>
  <c r="ZS9" i="4"/>
  <c r="YA9" i="4"/>
  <c r="YB7" i="4"/>
  <c r="YB8" i="4" s="1"/>
  <c r="RG9" i="4"/>
  <c r="RH7" i="4"/>
  <c r="RH8" i="4" s="1"/>
  <c r="AEU9" i="4"/>
  <c r="AEV7" i="4"/>
  <c r="AEV8" i="4" s="1"/>
  <c r="AGM9" i="4"/>
  <c r="AGN7" i="4"/>
  <c r="AGN8" i="4" s="1"/>
  <c r="UR7" i="4"/>
  <c r="UR8" i="4" s="1"/>
  <c r="UQ9" i="4"/>
  <c r="DT9" i="4"/>
  <c r="DZ7" i="4"/>
  <c r="DZ8" i="4" s="1"/>
  <c r="DU7" i="4"/>
  <c r="DU8" i="4" s="1"/>
  <c r="EV7" i="4"/>
  <c r="EV8" i="4" s="1"/>
  <c r="EQ7" i="4"/>
  <c r="EQ8" i="4" s="1"/>
  <c r="EP9" i="4"/>
  <c r="HC9" i="4"/>
  <c r="HD7" i="4"/>
  <c r="HD8" i="4" s="1"/>
  <c r="ABK9" i="4"/>
  <c r="ABL7" i="4"/>
  <c r="ABL8" i="4" s="1"/>
  <c r="AP7" i="4"/>
  <c r="AP8" i="4" s="1"/>
  <c r="AK7" i="4"/>
  <c r="AK8" i="4" s="1"/>
  <c r="AJ9" i="4"/>
  <c r="T7" i="4"/>
  <c r="T8" i="4" s="1"/>
  <c r="N9" i="4"/>
  <c r="O7" i="4"/>
  <c r="O8" i="4" s="1"/>
  <c r="CC7" i="4"/>
  <c r="CC8" i="4" s="1"/>
  <c r="CB9" i="4"/>
  <c r="CH7" i="4"/>
  <c r="CH8" i="4" s="1"/>
  <c r="CX9" i="4"/>
  <c r="CY7" i="4"/>
  <c r="CY8" i="4" s="1"/>
  <c r="DD7" i="4"/>
  <c r="DD8" i="4" s="1"/>
  <c r="BF9" i="4"/>
  <c r="BL7" i="4"/>
  <c r="BL8" i="4" s="1"/>
  <c r="BG7" i="4"/>
  <c r="BG8" i="4" s="1"/>
  <c r="SY9" i="4"/>
  <c r="SZ7" i="4"/>
  <c r="SZ8" i="4" s="1"/>
  <c r="HY9" i="4"/>
  <c r="HZ7" i="4"/>
  <c r="HZ8" i="4" s="1"/>
  <c r="AIE9" i="4"/>
  <c r="AIF7" i="4"/>
  <c r="AIF8" i="4" s="1"/>
  <c r="AMK9" i="4"/>
  <c r="AML7" i="4"/>
  <c r="AML8" i="4" s="1"/>
  <c r="AJY9" i="4"/>
  <c r="AJZ7" i="4"/>
  <c r="AJZ8" i="4" s="1"/>
  <c r="JR9" i="4"/>
  <c r="JX7" i="4"/>
  <c r="JX8" i="4" s="1"/>
  <c r="JS7" i="4"/>
  <c r="JS8" i="4" s="1"/>
  <c r="LJ9" i="4"/>
  <c r="LP7" i="4"/>
  <c r="LP8" i="4" s="1"/>
  <c r="LK7" i="4"/>
  <c r="LK8" i="4" s="1"/>
  <c r="YX9" i="4"/>
  <c r="ZD7" i="4"/>
  <c r="ZD8" i="4" s="1"/>
  <c r="YY7" i="4"/>
  <c r="YY8" i="4" s="1"/>
  <c r="MG9" i="4"/>
  <c r="MH7" i="4"/>
  <c r="MH8" i="4" s="1"/>
  <c r="AHJ9" i="4"/>
  <c r="AHP7" i="4"/>
  <c r="AHP8" i="4" s="1"/>
  <c r="AHK7" i="4"/>
  <c r="AHK8" i="4" s="1"/>
  <c r="ANH9" i="4"/>
  <c r="ANI7" i="4"/>
  <c r="ANI8" i="4" s="1"/>
  <c r="ANN7" i="4"/>
  <c r="ANN8" i="4" s="1"/>
  <c r="PQ9" i="4"/>
  <c r="PR7" i="4"/>
  <c r="PR8" i="4" s="1"/>
  <c r="AOC9" i="4"/>
  <c r="AOD7" i="4"/>
  <c r="AOD8" i="4" s="1"/>
  <c r="NZ7" i="4"/>
  <c r="NZ8" i="4" s="1"/>
  <c r="NY9" i="4"/>
  <c r="AOZ9" i="4"/>
  <c r="APA7" i="4"/>
  <c r="APA8" i="4" s="1"/>
  <c r="APF7" i="4"/>
  <c r="APF8" i="4" s="1"/>
  <c r="IW9" i="4"/>
  <c r="IX7" i="4"/>
  <c r="IX8" i="4" s="1"/>
  <c r="ML9" i="4"/>
  <c r="MM7" i="4"/>
  <c r="MM8" i="4" s="1"/>
  <c r="WL7" i="4"/>
  <c r="WL8" i="4" s="1"/>
  <c r="WK9" i="4"/>
  <c r="SD9" i="4"/>
  <c r="SJ7" i="4"/>
  <c r="SJ8" i="4" s="1"/>
  <c r="SE7" i="4"/>
  <c r="SE8" i="4" s="1"/>
  <c r="QL9" i="4"/>
  <c r="QR7" i="4"/>
  <c r="QR8" i="4" s="1"/>
  <c r="QM7" i="4"/>
  <c r="QM8" i="4" s="1"/>
  <c r="ALQ7" i="4"/>
  <c r="ALQ8" i="4" s="1"/>
  <c r="ALP9" i="4"/>
  <c r="ALV7" i="4"/>
  <c r="ALV8" i="4" s="1"/>
  <c r="AAP9" i="4"/>
  <c r="AAV7" i="4"/>
  <c r="AAV8" i="4" s="1"/>
  <c r="AAQ7" i="4"/>
  <c r="AAQ8" i="4" s="1"/>
  <c r="ADJ9" i="4"/>
  <c r="ADK7" i="4"/>
  <c r="ADK8" i="4" s="1"/>
  <c r="TV9" i="4"/>
  <c r="UB7" i="4"/>
  <c r="UB8" i="4" s="1"/>
  <c r="TW7" i="4"/>
  <c r="TW8" i="4" s="1"/>
  <c r="AJB9" i="4"/>
  <c r="AJH7" i="4"/>
  <c r="AJH8" i="4" s="1"/>
  <c r="AJC7" i="4"/>
  <c r="AJC8" i="4" s="1"/>
  <c r="AKD9" i="4"/>
  <c r="AKE7" i="4"/>
  <c r="AKE8" i="4" s="1"/>
  <c r="AFR9" i="4"/>
  <c r="AFX7" i="4"/>
  <c r="AFX8" i="4" s="1"/>
  <c r="AFS7" i="4"/>
  <c r="AFS8" i="4" s="1"/>
  <c r="ADZ9" i="4"/>
  <c r="AEF7" i="4"/>
  <c r="AEF8" i="4" s="1"/>
  <c r="AEA7" i="4"/>
  <c r="AEA8" i="4" s="1"/>
  <c r="NB9" i="4"/>
  <c r="NH7" i="4"/>
  <c r="NH8" i="4" s="1"/>
  <c r="NC7" i="4"/>
  <c r="NC8" i="4" s="1"/>
  <c r="OT9" i="4"/>
  <c r="OZ7" i="4"/>
  <c r="OZ8" i="4" s="1"/>
  <c r="OU7" i="4"/>
  <c r="OU8" i="4" s="1"/>
  <c r="ACH9" i="4"/>
  <c r="ACN7" i="4"/>
  <c r="ACN8" i="4" s="1"/>
  <c r="ACI7" i="4"/>
  <c r="ACI8" i="4" s="1"/>
  <c r="PV9" i="4"/>
  <c r="PW7" i="4"/>
  <c r="PW8" i="4" s="1"/>
  <c r="OD9" i="4"/>
  <c r="OE7" i="4"/>
  <c r="OE8" i="4" s="1"/>
  <c r="XF9" i="4"/>
  <c r="XL7" i="4"/>
  <c r="XL8" i="4" s="1"/>
  <c r="XG7" i="4"/>
  <c r="XG8" i="4" s="1"/>
  <c r="AKT9" i="4"/>
  <c r="AKZ7" i="4"/>
  <c r="AKZ8" i="4" s="1"/>
  <c r="AKU7" i="4"/>
  <c r="AKU8" i="4" s="1"/>
  <c r="VN9" i="4"/>
  <c r="VT7" i="4"/>
  <c r="VT8" i="4" s="1"/>
  <c r="VO7" i="4"/>
  <c r="VO8" i="4" s="1"/>
  <c r="JB9" i="4"/>
  <c r="JC7" i="4"/>
  <c r="JC8" i="4" s="1"/>
  <c r="WP9" i="4"/>
  <c r="WQ7" i="4"/>
  <c r="WQ8" i="4" s="1"/>
  <c r="GH9" i="4"/>
  <c r="GN7" i="4"/>
  <c r="GN8" i="4" s="1"/>
  <c r="GI7" i="4"/>
  <c r="GI8" i="4" s="1"/>
  <c r="ADE9" i="4"/>
  <c r="ADF7" i="4"/>
  <c r="ADF8" i="4" s="1"/>
  <c r="F52" i="15" l="1"/>
  <c r="C50" i="15"/>
  <c r="C51" i="15"/>
  <c r="F53" i="15"/>
  <c r="DE7" i="4"/>
  <c r="DE8" i="4" s="1"/>
  <c r="DD9" i="4"/>
  <c r="T9" i="4"/>
  <c r="U7" i="4"/>
  <c r="U8" i="4" s="1"/>
  <c r="DZ9" i="4"/>
  <c r="EA7" i="4"/>
  <c r="EA8" i="4" s="1"/>
  <c r="AGN9" i="4"/>
  <c r="AGT7" i="4"/>
  <c r="AGT8" i="4" s="1"/>
  <c r="AGO7" i="4"/>
  <c r="AGO8" i="4" s="1"/>
  <c r="RN7" i="4"/>
  <c r="RN8" i="4" s="1"/>
  <c r="RI7" i="4"/>
  <c r="RI8" i="4" s="1"/>
  <c r="RH9" i="4"/>
  <c r="HZ9" i="4"/>
  <c r="IF7" i="4"/>
  <c r="IF8" i="4" s="1"/>
  <c r="IA7" i="4"/>
  <c r="IA8" i="4" s="1"/>
  <c r="BH7" i="4"/>
  <c r="BH8" i="4" s="1"/>
  <c r="BG9" i="4"/>
  <c r="CY9" i="4"/>
  <c r="CZ7" i="4"/>
  <c r="CZ8" i="4" s="1"/>
  <c r="CD7" i="4"/>
  <c r="CD8" i="4" s="1"/>
  <c r="CC9" i="4"/>
  <c r="EQ9" i="4"/>
  <c r="ER7" i="4"/>
  <c r="ER8" i="4" s="1"/>
  <c r="ZU7" i="4"/>
  <c r="ZU8" i="4" s="1"/>
  <c r="ZT9" i="4"/>
  <c r="ZZ7" i="4"/>
  <c r="ZZ8" i="4" s="1"/>
  <c r="BL9" i="4"/>
  <c r="BM7" i="4"/>
  <c r="BM8" i="4" s="1"/>
  <c r="P7" i="4"/>
  <c r="P8" i="4" s="1"/>
  <c r="O9" i="4"/>
  <c r="AL7" i="4"/>
  <c r="AL8" i="4" s="1"/>
  <c r="AK9" i="4"/>
  <c r="HE7" i="4"/>
  <c r="HE8" i="4" s="1"/>
  <c r="HD9" i="4"/>
  <c r="HJ7" i="4"/>
  <c r="HJ8" i="4" s="1"/>
  <c r="EV9" i="4"/>
  <c r="EW7" i="4"/>
  <c r="EW8" i="4" s="1"/>
  <c r="AFB7" i="4"/>
  <c r="AFB8" i="4" s="1"/>
  <c r="AEW7" i="4"/>
  <c r="AEW8" i="4" s="1"/>
  <c r="AEV9" i="4"/>
  <c r="YC7" i="4"/>
  <c r="YC8" i="4" s="1"/>
  <c r="YH7" i="4"/>
  <c r="YH8" i="4" s="1"/>
  <c r="YB9" i="4"/>
  <c r="ABL9" i="4"/>
  <c r="ABM7" i="4"/>
  <c r="ABM8" i="4" s="1"/>
  <c r="ABR7" i="4"/>
  <c r="ABR8" i="4" s="1"/>
  <c r="AIF9" i="4"/>
  <c r="AIL7" i="4"/>
  <c r="AIL8" i="4" s="1"/>
  <c r="AIG7" i="4"/>
  <c r="AIG8" i="4" s="1"/>
  <c r="SZ9" i="4"/>
  <c r="TA7" i="4"/>
  <c r="TA8" i="4" s="1"/>
  <c r="TF7" i="4"/>
  <c r="TF8" i="4" s="1"/>
  <c r="CH9" i="4"/>
  <c r="CI7" i="4"/>
  <c r="CI8" i="4" s="1"/>
  <c r="AP9" i="4"/>
  <c r="AQ7" i="4"/>
  <c r="AQ8" i="4" s="1"/>
  <c r="DV7" i="4"/>
  <c r="DV8" i="4" s="1"/>
  <c r="DU9" i="4"/>
  <c r="US7" i="4"/>
  <c r="US8" i="4" s="1"/>
  <c r="UR9" i="4"/>
  <c r="UX7" i="4"/>
  <c r="UX8" i="4" s="1"/>
  <c r="KT7" i="4"/>
  <c r="KT8" i="4" s="1"/>
  <c r="KO7" i="4"/>
  <c r="KO8" i="4" s="1"/>
  <c r="KN9" i="4"/>
  <c r="JC9" i="4"/>
  <c r="JD7" i="4"/>
  <c r="JD8" i="4" s="1"/>
  <c r="AFX9" i="4"/>
  <c r="AFY7" i="4"/>
  <c r="AFY8" i="4" s="1"/>
  <c r="AJC9" i="4"/>
  <c r="AJD7" i="4"/>
  <c r="AJD8" i="4" s="1"/>
  <c r="IX9" i="4"/>
  <c r="IY7" i="4"/>
  <c r="IY8" i="4" s="1"/>
  <c r="NZ9" i="4"/>
  <c r="OA7" i="4"/>
  <c r="OA8" i="4" s="1"/>
  <c r="ANI9" i="4"/>
  <c r="ANJ7" i="4"/>
  <c r="ANJ8" i="4" s="1"/>
  <c r="XL9" i="4"/>
  <c r="XM7" i="4"/>
  <c r="XM8" i="4" s="1"/>
  <c r="PW9" i="4"/>
  <c r="PX7" i="4"/>
  <c r="PX8" i="4" s="1"/>
  <c r="OZ9" i="4"/>
  <c r="PA7" i="4"/>
  <c r="PA8" i="4" s="1"/>
  <c r="ND7" i="4"/>
  <c r="ND8" i="4" s="1"/>
  <c r="NC9" i="4"/>
  <c r="ALQ9" i="4"/>
  <c r="ALR7" i="4"/>
  <c r="ALR8" i="4" s="1"/>
  <c r="AOD9" i="4"/>
  <c r="AOE7" i="4"/>
  <c r="AOE8" i="4" s="1"/>
  <c r="AOJ7" i="4"/>
  <c r="AOJ8" i="4" s="1"/>
  <c r="MH9" i="4"/>
  <c r="MI7" i="4"/>
  <c r="MI8" i="4" s="1"/>
  <c r="YY9" i="4"/>
  <c r="YZ7" i="4"/>
  <c r="YZ8" i="4" s="1"/>
  <c r="JT7" i="4"/>
  <c r="JT8" i="4" s="1"/>
  <c r="JS9" i="4"/>
  <c r="WQ9" i="4"/>
  <c r="WR7" i="4"/>
  <c r="WR8" i="4" s="1"/>
  <c r="VO9" i="4"/>
  <c r="VP7" i="4"/>
  <c r="VP8" i="4" s="1"/>
  <c r="AKZ9" i="4"/>
  <c r="ALA7" i="4"/>
  <c r="ALA8" i="4" s="1"/>
  <c r="ACN9" i="4"/>
  <c r="ACO7" i="4"/>
  <c r="ACO8" i="4" s="1"/>
  <c r="NH9" i="4"/>
  <c r="NI7" i="4"/>
  <c r="NI8" i="4" s="1"/>
  <c r="AEA9" i="4"/>
  <c r="AEB7" i="4"/>
  <c r="AEB8" i="4" s="1"/>
  <c r="AKE9" i="4"/>
  <c r="AKF7" i="4"/>
  <c r="AKF8" i="4" s="1"/>
  <c r="AAQ9" i="4"/>
  <c r="AAR7" i="4"/>
  <c r="AAR8" i="4" s="1"/>
  <c r="QN7" i="4"/>
  <c r="QN8" i="4" s="1"/>
  <c r="QM9" i="4"/>
  <c r="SJ9" i="4"/>
  <c r="SK7" i="4"/>
  <c r="SK8" i="4" s="1"/>
  <c r="MM9" i="4"/>
  <c r="MN7" i="4"/>
  <c r="MN8" i="4" s="1"/>
  <c r="APF9" i="4"/>
  <c r="APG7" i="4"/>
  <c r="APG8" i="4" s="1"/>
  <c r="AHK9" i="4"/>
  <c r="AHL7" i="4"/>
  <c r="AHL8" i="4" s="1"/>
  <c r="ZD9" i="4"/>
  <c r="ZE7" i="4"/>
  <c r="ZE8" i="4" s="1"/>
  <c r="LL7" i="4"/>
  <c r="LL8" i="4" s="1"/>
  <c r="LK9" i="4"/>
  <c r="JX9" i="4"/>
  <c r="JY7" i="4"/>
  <c r="JY8" i="4" s="1"/>
  <c r="AJZ9" i="4"/>
  <c r="AKA7" i="4"/>
  <c r="AKA8" i="4" s="1"/>
  <c r="GN9" i="4"/>
  <c r="GO7" i="4"/>
  <c r="GO8" i="4" s="1"/>
  <c r="XG9" i="4"/>
  <c r="XH7" i="4"/>
  <c r="XH8" i="4" s="1"/>
  <c r="OV7" i="4"/>
  <c r="OV8" i="4" s="1"/>
  <c r="OU9" i="4"/>
  <c r="UB9" i="4"/>
  <c r="UC7" i="4"/>
  <c r="UC8" i="4" s="1"/>
  <c r="ADK9" i="4"/>
  <c r="ADL7" i="4"/>
  <c r="ADL8" i="4" s="1"/>
  <c r="AML9" i="4"/>
  <c r="AMM7" i="4"/>
  <c r="AMM8" i="4" s="1"/>
  <c r="AMR7" i="4"/>
  <c r="AMR8" i="4" s="1"/>
  <c r="ADF9" i="4"/>
  <c r="ADG7" i="4"/>
  <c r="ADG8" i="4" s="1"/>
  <c r="AKU9" i="4"/>
  <c r="AKV7" i="4"/>
  <c r="AKV8" i="4" s="1"/>
  <c r="OE9" i="4"/>
  <c r="OF7" i="4"/>
  <c r="OF8" i="4" s="1"/>
  <c r="ACI9" i="4"/>
  <c r="ACJ7" i="4"/>
  <c r="ACJ8" i="4" s="1"/>
  <c r="AJH9" i="4"/>
  <c r="AJI7" i="4"/>
  <c r="AJI8" i="4" s="1"/>
  <c r="SF7" i="4"/>
  <c r="SF8" i="4" s="1"/>
  <c r="SE9" i="4"/>
  <c r="WL9" i="4"/>
  <c r="WM7" i="4"/>
  <c r="WM8" i="4" s="1"/>
  <c r="GJ7" i="4"/>
  <c r="GJ8" i="4" s="1"/>
  <c r="GI9" i="4"/>
  <c r="VT9" i="4"/>
  <c r="VU7" i="4"/>
  <c r="VU8" i="4" s="1"/>
  <c r="AEF9" i="4"/>
  <c r="AEG7" i="4"/>
  <c r="AEG8" i="4" s="1"/>
  <c r="AFS9" i="4"/>
  <c r="AFT7" i="4"/>
  <c r="AFT8" i="4" s="1"/>
  <c r="TW9" i="4"/>
  <c r="TX7" i="4"/>
  <c r="TX8" i="4" s="1"/>
  <c r="AAV9" i="4"/>
  <c r="AAW7" i="4"/>
  <c r="AAW8" i="4" s="1"/>
  <c r="ALV9" i="4"/>
  <c r="ALW7" i="4"/>
  <c r="ALW8" i="4" s="1"/>
  <c r="QR9" i="4"/>
  <c r="QS7" i="4"/>
  <c r="QS8" i="4" s="1"/>
  <c r="APA9" i="4"/>
  <c r="APB7" i="4"/>
  <c r="APB8" i="4" s="1"/>
  <c r="PR9" i="4"/>
  <c r="PS7" i="4"/>
  <c r="PS8" i="4" s="1"/>
  <c r="ANN9" i="4"/>
  <c r="ANO7" i="4"/>
  <c r="ANO8" i="4" s="1"/>
  <c r="AHP9" i="4"/>
  <c r="AHQ7" i="4"/>
  <c r="AHQ8" i="4" s="1"/>
  <c r="LP9" i="4"/>
  <c r="LQ7" i="4"/>
  <c r="LQ8" i="4" s="1"/>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R8" i="4" s="1"/>
  <c r="AQ9" i="4"/>
  <c r="TF9" i="4"/>
  <c r="TG7" i="4"/>
  <c r="TG8" i="4" s="1"/>
  <c r="AIL9" i="4"/>
  <c r="AIM7" i="4"/>
  <c r="AIM8" i="4" s="1"/>
  <c r="BM9" i="4"/>
  <c r="BN7" i="4"/>
  <c r="BN8" i="4" s="1"/>
  <c r="ZU9" i="4"/>
  <c r="ZV7" i="4"/>
  <c r="ZV8" i="4" s="1"/>
  <c r="CD9" i="4"/>
  <c r="CE7" i="4"/>
  <c r="CE8" i="4" s="1"/>
  <c r="BI7" i="4"/>
  <c r="BI8" i="4" s="1"/>
  <c r="BH9" i="4"/>
  <c r="AGU7" i="4"/>
  <c r="AGU8" i="4" s="1"/>
  <c r="AGT9" i="4"/>
  <c r="V7" i="4"/>
  <c r="V8" i="4" s="1"/>
  <c r="U9" i="4"/>
  <c r="KO9" i="4"/>
  <c r="KP7" i="4"/>
  <c r="KP8" i="4" s="1"/>
  <c r="UT7" i="4"/>
  <c r="UT8" i="4" s="1"/>
  <c r="US9" i="4"/>
  <c r="TB7" i="4"/>
  <c r="TB8" i="4" s="1"/>
  <c r="TA9" i="4"/>
  <c r="AEW9" i="4"/>
  <c r="AEX7" i="4"/>
  <c r="AEX8" i="4" s="1"/>
  <c r="HK7" i="4"/>
  <c r="HK8" i="4" s="1"/>
  <c r="HJ9" i="4"/>
  <c r="AM7" i="4"/>
  <c r="AM8" i="4" s="1"/>
  <c r="AL9" i="4"/>
  <c r="ER9" i="4"/>
  <c r="ES7" i="4"/>
  <c r="ES8" i="4" s="1"/>
  <c r="CZ9" i="4"/>
  <c r="DA7" i="4"/>
  <c r="DA8" i="4" s="1"/>
  <c r="IA9" i="4"/>
  <c r="IB7" i="4"/>
  <c r="IB8" i="4" s="1"/>
  <c r="RJ7" i="4"/>
  <c r="RJ8" i="4" s="1"/>
  <c r="RI9" i="4"/>
  <c r="KU7" i="4"/>
  <c r="KU8" i="4" s="1"/>
  <c r="KT9" i="4"/>
  <c r="CJ7" i="4"/>
  <c r="CJ8" i="4" s="1"/>
  <c r="CI9" i="4"/>
  <c r="ABR9" i="4"/>
  <c r="ABS7" i="4"/>
  <c r="ABS8" i="4" s="1"/>
  <c r="YI7" i="4"/>
  <c r="YI8" i="4" s="1"/>
  <c r="YH9" i="4"/>
  <c r="AFB9" i="4"/>
  <c r="AFC7" i="4"/>
  <c r="AFC8" i="4" s="1"/>
  <c r="ZZ9" i="4"/>
  <c r="AAA7" i="4"/>
  <c r="AAA8" i="4" s="1"/>
  <c r="IF9" i="4"/>
  <c r="IG7" i="4"/>
  <c r="IG8" i="4" s="1"/>
  <c r="RO7" i="4"/>
  <c r="RO8" i="4" s="1"/>
  <c r="RN9" i="4"/>
  <c r="EA9" i="4"/>
  <c r="EB7" i="4"/>
  <c r="EB8" i="4" s="1"/>
  <c r="UX9" i="4"/>
  <c r="UY7" i="4"/>
  <c r="UY8" i="4" s="1"/>
  <c r="DV9" i="4"/>
  <c r="DW7" i="4"/>
  <c r="DW8" i="4" s="1"/>
  <c r="AIH7" i="4"/>
  <c r="AIH8" i="4" s="1"/>
  <c r="AIG9" i="4"/>
  <c r="ABM9" i="4"/>
  <c r="ABN7" i="4"/>
  <c r="ABN8" i="4" s="1"/>
  <c r="YC9" i="4"/>
  <c r="YD7" i="4"/>
  <c r="YD8" i="4" s="1"/>
  <c r="EX7" i="4"/>
  <c r="EX8" i="4" s="1"/>
  <c r="EW9" i="4"/>
  <c r="HF7" i="4"/>
  <c r="HF8" i="4" s="1"/>
  <c r="HE9" i="4"/>
  <c r="Q7" i="4"/>
  <c r="Q8" i="4" s="1"/>
  <c r="P9" i="4"/>
  <c r="AGO9" i="4"/>
  <c r="AGP7" i="4"/>
  <c r="AGP8" i="4" s="1"/>
  <c r="DE9" i="4"/>
  <c r="DF7" i="4"/>
  <c r="DF8" i="4" s="1"/>
  <c r="ANO9" i="4"/>
  <c r="ANP7" i="4"/>
  <c r="ANP8" i="4" s="1"/>
  <c r="APB9" i="4"/>
  <c r="APC7" i="4"/>
  <c r="APC8" i="4" s="1"/>
  <c r="VU9" i="4"/>
  <c r="VV7" i="4"/>
  <c r="VV8" i="4" s="1"/>
  <c r="ADG9" i="4"/>
  <c r="ADH7" i="4"/>
  <c r="ADH8" i="4" s="1"/>
  <c r="AOE9" i="4"/>
  <c r="AOF7" i="4"/>
  <c r="AOF8" i="4" s="1"/>
  <c r="PX9" i="4"/>
  <c r="PY7" i="4"/>
  <c r="JD9" i="4"/>
  <c r="JE7" i="4"/>
  <c r="SF9" i="4"/>
  <c r="SG7" i="4"/>
  <c r="SG8" i="4" s="1"/>
  <c r="GO9" i="4"/>
  <c r="GP7" i="4"/>
  <c r="GP8" i="4" s="1"/>
  <c r="JY9" i="4"/>
  <c r="JZ7" i="4"/>
  <c r="JZ8" i="4" s="1"/>
  <c r="AAR9" i="4"/>
  <c r="AAS7" i="4"/>
  <c r="AAS8" i="4" s="1"/>
  <c r="AKF9" i="4"/>
  <c r="AKG7" i="4"/>
  <c r="ACO9" i="4"/>
  <c r="ACP7" i="4"/>
  <c r="ACP8" i="4" s="1"/>
  <c r="LQ9" i="4"/>
  <c r="LR7" i="4"/>
  <c r="LR8" i="4" s="1"/>
  <c r="AHQ9" i="4"/>
  <c r="AHR7" i="4"/>
  <c r="AHR8" i="4" s="1"/>
  <c r="PS9" i="4"/>
  <c r="PT7" i="4"/>
  <c r="PT8" i="4" s="1"/>
  <c r="QS9" i="4"/>
  <c r="QT7" i="4"/>
  <c r="QT8" i="4" s="1"/>
  <c r="AAW9" i="4"/>
  <c r="AAX7" i="4"/>
  <c r="AAX8" i="4" s="1"/>
  <c r="TX9" i="4"/>
  <c r="TY7" i="4"/>
  <c r="TY8" i="4" s="1"/>
  <c r="AEG9" i="4"/>
  <c r="AEH7" i="4"/>
  <c r="AEH8" i="4" s="1"/>
  <c r="WM9" i="4"/>
  <c r="WN7" i="4"/>
  <c r="WN8" i="4" s="1"/>
  <c r="ACJ9" i="4"/>
  <c r="ACK7" i="4"/>
  <c r="ACK8" i="4" s="1"/>
  <c r="AKV9" i="4"/>
  <c r="AKW7" i="4"/>
  <c r="AKW8" i="4" s="1"/>
  <c r="AMR9" i="4"/>
  <c r="AMS7" i="4"/>
  <c r="AMS8" i="4" s="1"/>
  <c r="OV9" i="4"/>
  <c r="OW7" i="4"/>
  <c r="OW8" i="4" s="1"/>
  <c r="JT9" i="4"/>
  <c r="JU7" i="4"/>
  <c r="JU8" i="4" s="1"/>
  <c r="ALR9" i="4"/>
  <c r="ALS7" i="4"/>
  <c r="ALS8" i="4" s="1"/>
  <c r="PA9" i="4"/>
  <c r="PB7" i="4"/>
  <c r="PB8" i="4" s="1"/>
  <c r="XM9" i="4"/>
  <c r="XN7" i="4"/>
  <c r="XN8" i="4" s="1"/>
  <c r="OA9" i="4"/>
  <c r="OB7" i="4"/>
  <c r="OB8" i="4" s="1"/>
  <c r="IY9" i="4"/>
  <c r="IZ7" i="4"/>
  <c r="IZ8" i="4" s="1"/>
  <c r="AJD9" i="4"/>
  <c r="AJE7" i="4"/>
  <c r="AJE8" i="4" s="1"/>
  <c r="ALW9" i="4"/>
  <c r="ALX7" i="4"/>
  <c r="ALX8" i="4" s="1"/>
  <c r="AFT9" i="4"/>
  <c r="AFU7" i="4"/>
  <c r="AFU8" i="4" s="1"/>
  <c r="AJI9" i="4"/>
  <c r="AJJ7" i="4"/>
  <c r="AJJ8" i="4" s="1"/>
  <c r="OF9" i="4"/>
  <c r="OG7" i="4"/>
  <c r="LL9" i="4"/>
  <c r="LM7" i="4"/>
  <c r="LM8" i="4" s="1"/>
  <c r="QN9" i="4"/>
  <c r="QO7" i="4"/>
  <c r="QO8" i="4" s="1"/>
  <c r="ANJ9" i="4"/>
  <c r="ANK7" i="4"/>
  <c r="ANK8" i="4" s="1"/>
  <c r="AFY9" i="4"/>
  <c r="AFZ7" i="4"/>
  <c r="AFZ8" i="4" s="1"/>
  <c r="ADL9" i="4"/>
  <c r="ADM7" i="4"/>
  <c r="AKA9" i="4"/>
  <c r="AKB7" i="4"/>
  <c r="AKB8" i="4" s="1"/>
  <c r="ZE9" i="4"/>
  <c r="ZF7" i="4"/>
  <c r="ZF8" i="4" s="1"/>
  <c r="APG9" i="4"/>
  <c r="APH7" i="4"/>
  <c r="APH8" i="4" s="1"/>
  <c r="SK9" i="4"/>
  <c r="SL7" i="4"/>
  <c r="SL8" i="4" s="1"/>
  <c r="AEB9" i="4"/>
  <c r="AEC7" i="4"/>
  <c r="AEC8" i="4" s="1"/>
  <c r="VP9" i="4"/>
  <c r="VQ7" i="4"/>
  <c r="VQ8" i="4" s="1"/>
  <c r="WS7" i="4"/>
  <c r="WR9" i="4"/>
  <c r="ND9" i="4"/>
  <c r="NE7" i="4"/>
  <c r="NE8" i="4" s="1"/>
  <c r="GJ9" i="4"/>
  <c r="GK7" i="4"/>
  <c r="GK8" i="4" s="1"/>
  <c r="AMM9" i="4"/>
  <c r="AMN7" i="4"/>
  <c r="AMN8" i="4" s="1"/>
  <c r="UC9" i="4"/>
  <c r="UD7" i="4"/>
  <c r="UD8" i="4" s="1"/>
  <c r="XH9" i="4"/>
  <c r="XI7" i="4"/>
  <c r="XI8" i="4" s="1"/>
  <c r="AHL9" i="4"/>
  <c r="AHM7" i="4"/>
  <c r="AHM8" i="4" s="1"/>
  <c r="MN9" i="4"/>
  <c r="MO7" i="4"/>
  <c r="NI9" i="4"/>
  <c r="NJ7" i="4"/>
  <c r="NJ8" i="4" s="1"/>
  <c r="ALA9" i="4"/>
  <c r="ALB7" i="4"/>
  <c r="ALB8" i="4" s="1"/>
  <c r="YZ9" i="4"/>
  <c r="ZA7" i="4"/>
  <c r="ZA8" i="4" s="1"/>
  <c r="MI9" i="4"/>
  <c r="MJ7" i="4"/>
  <c r="MJ8" i="4" s="1"/>
  <c r="AOJ9" i="4"/>
  <c r="AOK7" i="4"/>
  <c r="AOK8" i="4" s="1"/>
  <c r="ADM9" i="4" l="1"/>
  <c r="ADM8" i="4"/>
  <c r="OG9" i="4"/>
  <c r="OG8" i="4"/>
  <c r="AKG9" i="4"/>
  <c r="AKG8" i="4"/>
  <c r="WS9" i="4"/>
  <c r="WS8" i="4"/>
  <c r="MO9" i="4"/>
  <c r="MO8" i="4"/>
  <c r="JE9" i="4"/>
  <c r="JE8" i="4"/>
  <c r="PY9" i="4"/>
  <c r="PY8" i="4"/>
  <c r="F56" i="15"/>
  <c r="C54" i="15"/>
  <c r="C55" i="15"/>
  <c r="F57" i="15"/>
  <c r="DF9" i="4"/>
  <c r="DG7" i="4"/>
  <c r="ABO7" i="4"/>
  <c r="ABO8" i="4" s="1"/>
  <c r="ABN9" i="4"/>
  <c r="DW9" i="4"/>
  <c r="DX7" i="4"/>
  <c r="DX8" i="4" s="1"/>
  <c r="EC7" i="4"/>
  <c r="EB9" i="4"/>
  <c r="IH7" i="4"/>
  <c r="IH8" i="4" s="1"/>
  <c r="IG9" i="4"/>
  <c r="AFD7" i="4"/>
  <c r="AFD8" i="4" s="1"/>
  <c r="AFC9" i="4"/>
  <c r="ABT7" i="4"/>
  <c r="ABT8" i="4" s="1"/>
  <c r="ABS9" i="4"/>
  <c r="IB9" i="4"/>
  <c r="IC7" i="4"/>
  <c r="IC8" i="4" s="1"/>
  <c r="ES9" i="4"/>
  <c r="ET7" i="4"/>
  <c r="ET8" i="4" s="1"/>
  <c r="KQ7" i="4"/>
  <c r="KQ8" i="4" s="1"/>
  <c r="KP9" i="4"/>
  <c r="CF7" i="4"/>
  <c r="CF8" i="4" s="1"/>
  <c r="CE9" i="4"/>
  <c r="BN9" i="4"/>
  <c r="BO7" i="4"/>
  <c r="TG9" i="4"/>
  <c r="TH7" i="4"/>
  <c r="TH8" i="4" s="1"/>
  <c r="R7" i="4"/>
  <c r="R8" i="4" s="1"/>
  <c r="Q9" i="4"/>
  <c r="EX9" i="4"/>
  <c r="EY7" i="4"/>
  <c r="KU9" i="4"/>
  <c r="KV7" i="4"/>
  <c r="KV8" i="4" s="1"/>
  <c r="HK9" i="4"/>
  <c r="HL7" i="4"/>
  <c r="HL8" i="4" s="1"/>
  <c r="TC7" i="4"/>
  <c r="TC8" i="4" s="1"/>
  <c r="TB9" i="4"/>
  <c r="AGU9" i="4"/>
  <c r="AGV7" i="4"/>
  <c r="AGV8" i="4" s="1"/>
  <c r="AGP9" i="4"/>
  <c r="AGQ7" i="4"/>
  <c r="AGQ8" i="4" s="1"/>
  <c r="YE7" i="4"/>
  <c r="YE8" i="4" s="1"/>
  <c r="YD9" i="4"/>
  <c r="UZ7" i="4"/>
  <c r="UZ8" i="4" s="1"/>
  <c r="UY9" i="4"/>
  <c r="AAA9" i="4"/>
  <c r="AAB7" i="4"/>
  <c r="AAB8" i="4" s="1"/>
  <c r="DB7" i="4"/>
  <c r="DB8" i="4" s="1"/>
  <c r="DA9" i="4"/>
  <c r="AEY7" i="4"/>
  <c r="AEY8" i="4" s="1"/>
  <c r="AEX9" i="4"/>
  <c r="ZW7" i="4"/>
  <c r="ZW8" i="4" s="1"/>
  <c r="ZV9" i="4"/>
  <c r="AIN7" i="4"/>
  <c r="AIN8" i="4" s="1"/>
  <c r="AIM9" i="4"/>
  <c r="HF9" i="4"/>
  <c r="HG7" i="4"/>
  <c r="HG8" i="4" s="1"/>
  <c r="AIH9" i="4"/>
  <c r="AII7" i="4"/>
  <c r="AII8" i="4" s="1"/>
  <c r="RO9" i="4"/>
  <c r="RP7" i="4"/>
  <c r="RP8" i="4" s="1"/>
  <c r="YJ7" i="4"/>
  <c r="YJ8" i="4" s="1"/>
  <c r="YI9" i="4"/>
  <c r="CJ9" i="4"/>
  <c r="CK7" i="4"/>
  <c r="RK7" i="4"/>
  <c r="RK8" i="4" s="1"/>
  <c r="RJ9" i="4"/>
  <c r="AM9" i="4"/>
  <c r="AN7" i="4"/>
  <c r="AN8" i="4" s="1"/>
  <c r="UU7" i="4"/>
  <c r="UU8" i="4" s="1"/>
  <c r="UT9" i="4"/>
  <c r="V9" i="4"/>
  <c r="W7" i="4"/>
  <c r="BI9" i="4"/>
  <c r="BJ7" i="4"/>
  <c r="BJ8" i="4" s="1"/>
  <c r="AR9" i="4"/>
  <c r="AS7" i="4"/>
  <c r="MK7" i="4"/>
  <c r="MJ9" i="4"/>
  <c r="UD9" i="4"/>
  <c r="UE7" i="4"/>
  <c r="SL9" i="4"/>
  <c r="SM7" i="4"/>
  <c r="QO9" i="4"/>
  <c r="QP7" i="4"/>
  <c r="QP8" i="4" s="1"/>
  <c r="JA7" i="4"/>
  <c r="IZ9" i="4"/>
  <c r="ALS9" i="4"/>
  <c r="ALT7" i="4"/>
  <c r="ALT8" i="4" s="1"/>
  <c r="AKW9" i="4"/>
  <c r="AKX7" i="4"/>
  <c r="AKX8" i="4" s="1"/>
  <c r="AAX9" i="4"/>
  <c r="AAY7" i="4"/>
  <c r="AHR9" i="4"/>
  <c r="AHS7" i="4"/>
  <c r="JZ9" i="4"/>
  <c r="KA7" i="4"/>
  <c r="AOF9" i="4"/>
  <c r="AOG7" i="4"/>
  <c r="AOG8" i="4" s="1"/>
  <c r="APC9" i="4"/>
  <c r="APD7" i="4"/>
  <c r="APD8" i="4" s="1"/>
  <c r="AOK9" i="4"/>
  <c r="AOL7" i="4"/>
  <c r="AOL8" i="4" s="1"/>
  <c r="ZA9" i="4"/>
  <c r="ZB7" i="4"/>
  <c r="ZB8" i="4" s="1"/>
  <c r="ALB9" i="4"/>
  <c r="ALC7" i="4"/>
  <c r="AHM9" i="4"/>
  <c r="AHN7" i="4"/>
  <c r="AHN8" i="4" s="1"/>
  <c r="AMN9" i="4"/>
  <c r="AMO7" i="4"/>
  <c r="AMO8" i="4" s="1"/>
  <c r="NE9" i="4"/>
  <c r="NF7" i="4"/>
  <c r="NF8" i="4" s="1"/>
  <c r="VQ9" i="4"/>
  <c r="VR7" i="4"/>
  <c r="VR8" i="4" s="1"/>
  <c r="APH9" i="4"/>
  <c r="API7" i="4"/>
  <c r="ZF9" i="4"/>
  <c r="ZG7" i="4"/>
  <c r="ANK9" i="4"/>
  <c r="ANL7" i="4"/>
  <c r="ANL8" i="4" s="1"/>
  <c r="LM9" i="4"/>
  <c r="LN7" i="4"/>
  <c r="LN8" i="4" s="1"/>
  <c r="AJJ9" i="4"/>
  <c r="AJK7" i="4"/>
  <c r="ALY7" i="4"/>
  <c r="ALX9" i="4"/>
  <c r="AJE9" i="4"/>
  <c r="AJF7" i="4"/>
  <c r="AJF8" i="4" s="1"/>
  <c r="OB9" i="4"/>
  <c r="OC7" i="4"/>
  <c r="PB9" i="4"/>
  <c r="PC7" i="4"/>
  <c r="JU9" i="4"/>
  <c r="JV7" i="4"/>
  <c r="JV8" i="4" s="1"/>
  <c r="AMS9" i="4"/>
  <c r="AMT7" i="4"/>
  <c r="AMT8" i="4" s="1"/>
  <c r="ACK9" i="4"/>
  <c r="ACL7" i="4"/>
  <c r="ACL8" i="4" s="1"/>
  <c r="WN9" i="4"/>
  <c r="WO7" i="4"/>
  <c r="TY9" i="4"/>
  <c r="TZ7" i="4"/>
  <c r="TZ8" i="4" s="1"/>
  <c r="QT9" i="4"/>
  <c r="QU7" i="4"/>
  <c r="LR9" i="4"/>
  <c r="LS7" i="4"/>
  <c r="ACP9" i="4"/>
  <c r="ACQ7" i="4"/>
  <c r="AAS9" i="4"/>
  <c r="AAT7" i="4"/>
  <c r="AAT8" i="4" s="1"/>
  <c r="GP9" i="4"/>
  <c r="GQ7" i="4"/>
  <c r="SG9" i="4"/>
  <c r="SH7" i="4"/>
  <c r="SH8" i="4" s="1"/>
  <c r="ADH9" i="4"/>
  <c r="ADI7" i="4"/>
  <c r="VV9" i="4"/>
  <c r="VW7" i="4"/>
  <c r="ANP9" i="4"/>
  <c r="ANQ7" i="4"/>
  <c r="NJ9" i="4"/>
  <c r="NK7" i="4"/>
  <c r="XI9" i="4"/>
  <c r="XJ7" i="4"/>
  <c r="XJ8" i="4" s="1"/>
  <c r="GK9" i="4"/>
  <c r="GL7" i="4"/>
  <c r="GL8" i="4" s="1"/>
  <c r="AEC9" i="4"/>
  <c r="AED7" i="4"/>
  <c r="AED8" i="4" s="1"/>
  <c r="AKB9" i="4"/>
  <c r="AKC7" i="4"/>
  <c r="AFZ9" i="4"/>
  <c r="AGA7" i="4"/>
  <c r="AFU9" i="4"/>
  <c r="AFV7" i="4"/>
  <c r="AFV8" i="4" s="1"/>
  <c r="XN9" i="4"/>
  <c r="XO7" i="4"/>
  <c r="OW9" i="4"/>
  <c r="OX7" i="4"/>
  <c r="OX8" i="4" s="1"/>
  <c r="AEH9" i="4"/>
  <c r="AEI7" i="4"/>
  <c r="PU7" i="4"/>
  <c r="PT9" i="4"/>
  <c r="XO9" i="4" l="1"/>
  <c r="XO8" i="4"/>
  <c r="UE9" i="4"/>
  <c r="UE8" i="4"/>
  <c r="VW9" i="4"/>
  <c r="VW8" i="4"/>
  <c r="ZG9" i="4"/>
  <c r="ZG8" i="4"/>
  <c r="AHS9" i="4"/>
  <c r="AHS8" i="4"/>
  <c r="EY9" i="4"/>
  <c r="EY8" i="4"/>
  <c r="GQ9" i="4"/>
  <c r="GQ8" i="4"/>
  <c r="QU9" i="4"/>
  <c r="QU8" i="4"/>
  <c r="KA9" i="4"/>
  <c r="KA8" i="4"/>
  <c r="PU9" i="4"/>
  <c r="PU8" i="4"/>
  <c r="ALY9" i="4"/>
  <c r="ALY8" i="4"/>
  <c r="JA9" i="4"/>
  <c r="JA8" i="4"/>
  <c r="MK9" i="4"/>
  <c r="MK8" i="4"/>
  <c r="AGA9" i="4"/>
  <c r="AGA8" i="4"/>
  <c r="AS9" i="4"/>
  <c r="AS8" i="4"/>
  <c r="AEI9" i="4"/>
  <c r="AEI8" i="4"/>
  <c r="WO9" i="4"/>
  <c r="WO8" i="4"/>
  <c r="API9" i="4"/>
  <c r="API8" i="4"/>
  <c r="AAY9" i="4"/>
  <c r="AAY8" i="4"/>
  <c r="ADI9" i="4"/>
  <c r="ADI8" i="4"/>
  <c r="PC9" i="4"/>
  <c r="PC8" i="4"/>
  <c r="AKC9" i="4"/>
  <c r="AKC8" i="4"/>
  <c r="NK9" i="4"/>
  <c r="NK8" i="4"/>
  <c r="LS9" i="4"/>
  <c r="LS8" i="4"/>
  <c r="OC9" i="4"/>
  <c r="OC8" i="4"/>
  <c r="ALC9" i="4"/>
  <c r="ALC8" i="4"/>
  <c r="SM9" i="4"/>
  <c r="SM8" i="4"/>
  <c r="DG9" i="4"/>
  <c r="DG8" i="4"/>
  <c r="ACQ9" i="4"/>
  <c r="ACQ8" i="4"/>
  <c r="AJK9" i="4"/>
  <c r="AJK8" i="4"/>
  <c r="ANQ9" i="4"/>
  <c r="ANQ8" i="4"/>
  <c r="W9" i="4"/>
  <c r="W8" i="4"/>
  <c r="CK9" i="4"/>
  <c r="CK8" i="4"/>
  <c r="BO9" i="4"/>
  <c r="BO8" i="4"/>
  <c r="EC9" i="4"/>
  <c r="EC8" i="4"/>
  <c r="C57" i="15"/>
  <c r="F59" i="15"/>
  <c r="C59" i="15" s="1"/>
  <c r="F58" i="15"/>
  <c r="C58" i="15" s="1"/>
  <c r="C56" i="15"/>
  <c r="AGQ9" i="4"/>
  <c r="AGR7" i="4"/>
  <c r="AGR8" i="4" s="1"/>
  <c r="KV9" i="4"/>
  <c r="KW7" i="4"/>
  <c r="ZW9" i="4"/>
  <c r="ZX7" i="4"/>
  <c r="ZX8" i="4" s="1"/>
  <c r="DB9" i="4"/>
  <c r="DC7" i="4"/>
  <c r="UZ9" i="4"/>
  <c r="VA7" i="4"/>
  <c r="TC9" i="4"/>
  <c r="TD7" i="4"/>
  <c r="TD8" i="4" s="1"/>
  <c r="R9" i="4"/>
  <c r="S7" i="4"/>
  <c r="KQ9" i="4"/>
  <c r="KR7" i="4"/>
  <c r="KR8" i="4" s="1"/>
  <c r="AFD9" i="4"/>
  <c r="AFE7" i="4"/>
  <c r="ABO9" i="4"/>
  <c r="ABP7" i="4"/>
  <c r="ABP8" i="4" s="1"/>
  <c r="HG9" i="4"/>
  <c r="HH7" i="4"/>
  <c r="HH8" i="4" s="1"/>
  <c r="IC9" i="4"/>
  <c r="ID7" i="4"/>
  <c r="ID8" i="4" s="1"/>
  <c r="AII9" i="4"/>
  <c r="AIJ7" i="4"/>
  <c r="AIJ8" i="4" s="1"/>
  <c r="AAC7" i="4"/>
  <c r="AAB9" i="4"/>
  <c r="AGV9" i="4"/>
  <c r="AGW7" i="4"/>
  <c r="HL9" i="4"/>
  <c r="HM7" i="4"/>
  <c r="TH9" i="4"/>
  <c r="TI7" i="4"/>
  <c r="ET9" i="4"/>
  <c r="EU7" i="4"/>
  <c r="DX9" i="4"/>
  <c r="DY7" i="4"/>
  <c r="AN9" i="4"/>
  <c r="AO7" i="4"/>
  <c r="RP9" i="4"/>
  <c r="RQ7" i="4"/>
  <c r="BJ9" i="4"/>
  <c r="BK7" i="4"/>
  <c r="UV7" i="4"/>
  <c r="UV8" i="4" s="1"/>
  <c r="UU9" i="4"/>
  <c r="RK9" i="4"/>
  <c r="RL7" i="4"/>
  <c r="RL8" i="4" s="1"/>
  <c r="YJ9" i="4"/>
  <c r="YK7" i="4"/>
  <c r="AIN9" i="4"/>
  <c r="AIO7" i="4"/>
  <c r="AEY9" i="4"/>
  <c r="AEZ7" i="4"/>
  <c r="AEZ8" i="4" s="1"/>
  <c r="YE9" i="4"/>
  <c r="YF7" i="4"/>
  <c r="YF8" i="4" s="1"/>
  <c r="CF9" i="4"/>
  <c r="CG7" i="4"/>
  <c r="ABU7" i="4"/>
  <c r="ABT9" i="4"/>
  <c r="IH9" i="4"/>
  <c r="II7" i="4"/>
  <c r="SH9" i="4"/>
  <c r="SI7" i="4"/>
  <c r="AAT9" i="4"/>
  <c r="AAU7" i="4"/>
  <c r="TZ9" i="4"/>
  <c r="UA7" i="4"/>
  <c r="JV9" i="4"/>
  <c r="JW7" i="4"/>
  <c r="VR9" i="4"/>
  <c r="VS7" i="4"/>
  <c r="AMO9" i="4"/>
  <c r="AMP7" i="4"/>
  <c r="AMP8" i="4" s="1"/>
  <c r="ZB9" i="4"/>
  <c r="ZC7" i="4"/>
  <c r="AOG9" i="4"/>
  <c r="AOH7" i="4"/>
  <c r="AOH8" i="4" s="1"/>
  <c r="ALU7" i="4"/>
  <c r="ALT9" i="4"/>
  <c r="QP9" i="4"/>
  <c r="QQ7" i="4"/>
  <c r="AED9" i="4"/>
  <c r="AEE7" i="4"/>
  <c r="AMT9" i="4"/>
  <c r="AMU7" i="4"/>
  <c r="AJF9" i="4"/>
  <c r="AJG7" i="4"/>
  <c r="ANL9" i="4"/>
  <c r="ANM7" i="4"/>
  <c r="NF9" i="4"/>
  <c r="NG7" i="4"/>
  <c r="AHN9" i="4"/>
  <c r="AHO7" i="4"/>
  <c r="AOM7" i="4"/>
  <c r="AOL9" i="4"/>
  <c r="AKX9" i="4"/>
  <c r="AKY7" i="4"/>
  <c r="AFV9" i="4"/>
  <c r="AFW7" i="4"/>
  <c r="GL9" i="4"/>
  <c r="GM7" i="4"/>
  <c r="XJ9" i="4"/>
  <c r="XK7" i="4"/>
  <c r="ACL9" i="4"/>
  <c r="ACM7" i="4"/>
  <c r="LN9" i="4"/>
  <c r="LO7" i="4"/>
  <c r="APE7" i="4"/>
  <c r="APD9" i="4"/>
  <c r="OX9" i="4"/>
  <c r="OY7" i="4"/>
  <c r="AJG9" i="4" l="1"/>
  <c r="AJG8" i="4"/>
  <c r="SI9" i="4"/>
  <c r="SI8" i="4"/>
  <c r="ALU9" i="4"/>
  <c r="ALU8" i="4"/>
  <c r="GM9" i="4"/>
  <c r="GM8" i="4"/>
  <c r="AHO9" i="4"/>
  <c r="AHO8" i="4"/>
  <c r="AMU9" i="4"/>
  <c r="AMU8" i="4"/>
  <c r="JW9" i="4"/>
  <c r="JW8" i="4"/>
  <c r="II9" i="4"/>
  <c r="II8" i="4"/>
  <c r="DY9" i="4"/>
  <c r="DY8" i="4"/>
  <c r="AGW9" i="4"/>
  <c r="AGW8" i="4"/>
  <c r="S9" i="4"/>
  <c r="S8" i="4"/>
  <c r="HM9" i="4"/>
  <c r="HM8" i="4"/>
  <c r="APE9" i="4"/>
  <c r="APE8" i="4"/>
  <c r="LO9" i="4"/>
  <c r="LO8" i="4"/>
  <c r="UA9" i="4"/>
  <c r="UA8" i="4"/>
  <c r="EU9" i="4"/>
  <c r="EU8" i="4"/>
  <c r="AEE9" i="4"/>
  <c r="AEE8" i="4"/>
  <c r="AIO9" i="4"/>
  <c r="AIO8" i="4"/>
  <c r="AFW9" i="4"/>
  <c r="AFW8" i="4"/>
  <c r="ZC9" i="4"/>
  <c r="ZC8" i="4"/>
  <c r="BK9" i="4"/>
  <c r="BK8" i="4"/>
  <c r="AAC9" i="4"/>
  <c r="AAC8" i="4"/>
  <c r="ACM9" i="4"/>
  <c r="ACM8" i="4"/>
  <c r="AKY9" i="4"/>
  <c r="AKY8" i="4"/>
  <c r="ANM9" i="4"/>
  <c r="ANM8" i="4"/>
  <c r="QQ9" i="4"/>
  <c r="QQ8" i="4"/>
  <c r="AAU9" i="4"/>
  <c r="AAU8" i="4"/>
  <c r="CG9" i="4"/>
  <c r="CG8" i="4"/>
  <c r="YK9" i="4"/>
  <c r="YK8" i="4"/>
  <c r="RQ9" i="4"/>
  <c r="RQ8" i="4"/>
  <c r="TI9" i="4"/>
  <c r="TI8" i="4"/>
  <c r="AFE9" i="4"/>
  <c r="AFE8" i="4"/>
  <c r="VA9" i="4"/>
  <c r="VA8" i="4"/>
  <c r="AI302" i="1"/>
  <c r="AK302" i="1"/>
  <c r="AE167" i="1"/>
  <c r="AH167" i="1"/>
  <c r="AK169" i="1"/>
  <c r="AH184" i="1"/>
  <c r="AG167" i="1"/>
  <c r="AJ167" i="1"/>
  <c r="AI167" i="1"/>
  <c r="AK167" i="1"/>
  <c r="AB167" i="1"/>
  <c r="AG302" i="1"/>
  <c r="AB165" i="1"/>
  <c r="AJ169" i="1"/>
  <c r="AD165" i="1"/>
  <c r="AF184" i="1"/>
  <c r="AK165" i="1"/>
  <c r="AD184" i="1"/>
  <c r="AL167" i="1"/>
  <c r="AK184" i="1"/>
  <c r="AL184" i="1"/>
  <c r="AF167" i="1"/>
  <c r="AE169" i="1"/>
  <c r="AJ184" i="1"/>
  <c r="AA184" i="1"/>
  <c r="AG165" i="1"/>
  <c r="AI165" i="1"/>
  <c r="AE184" i="1"/>
  <c r="AE165" i="1"/>
  <c r="AL169" i="1"/>
  <c r="AI184" i="1"/>
  <c r="AB302" i="1"/>
  <c r="AD167" i="1"/>
  <c r="AF165" i="1"/>
  <c r="AE302" i="1"/>
  <c r="AA165" i="1"/>
  <c r="AD169" i="1"/>
  <c r="AA302" i="1"/>
  <c r="AJ302" i="1"/>
  <c r="AB169" i="1"/>
  <c r="AI169" i="1"/>
  <c r="AJ165" i="1"/>
  <c r="AA169" i="1"/>
  <c r="AF302" i="1"/>
  <c r="AH165" i="1"/>
  <c r="AB184" i="1"/>
  <c r="AG169" i="1"/>
  <c r="AL165" i="1"/>
  <c r="AF169" i="1"/>
  <c r="AG184" i="1"/>
  <c r="AL302" i="1"/>
  <c r="AH302" i="1"/>
  <c r="AH169" i="1"/>
  <c r="AD302" i="1"/>
  <c r="AA167" i="1"/>
  <c r="XK9" i="4"/>
  <c r="XK8" i="4"/>
  <c r="NG9" i="4"/>
  <c r="NG8" i="4"/>
  <c r="KW9" i="4"/>
  <c r="KW8" i="4"/>
  <c r="ABU9" i="4"/>
  <c r="ABU8" i="4"/>
  <c r="OY9" i="4"/>
  <c r="OY8" i="4"/>
  <c r="VS9" i="4"/>
  <c r="VS8" i="4"/>
  <c r="AO9" i="4"/>
  <c r="AO8" i="4"/>
  <c r="DC9" i="4"/>
  <c r="DC8" i="4"/>
  <c r="AOM9" i="4"/>
  <c r="AOM8" i="4"/>
  <c r="YG7" i="4"/>
  <c r="YF9" i="4"/>
  <c r="RL9" i="4"/>
  <c r="RM7" i="4"/>
  <c r="ID9" i="4"/>
  <c r="IE7" i="4"/>
  <c r="ABP9" i="4"/>
  <c r="ABQ7" i="4"/>
  <c r="KR9" i="4"/>
  <c r="KS7" i="4"/>
  <c r="TE7" i="4"/>
  <c r="TD9" i="4"/>
  <c r="AEZ9" i="4"/>
  <c r="AFA7" i="4"/>
  <c r="AIJ9" i="4"/>
  <c r="AIK7" i="4"/>
  <c r="HH9" i="4"/>
  <c r="HI7" i="4"/>
  <c r="ZX9" i="4"/>
  <c r="ZY7" i="4"/>
  <c r="AGS7" i="4"/>
  <c r="AGR9" i="4"/>
  <c r="UV9" i="4"/>
  <c r="UW7" i="4"/>
  <c r="AOH9" i="4"/>
  <c r="AOI7" i="4"/>
  <c r="AMP9" i="4"/>
  <c r="AMQ7" i="4"/>
  <c r="Y148" i="1"/>
  <c r="AB148" i="1"/>
  <c r="AA148" i="1"/>
  <c r="AJ148" i="1"/>
  <c r="AF148" i="1"/>
  <c r="AD148" i="1"/>
  <c r="AL148" i="1"/>
  <c r="AG148" i="1"/>
  <c r="AE148" i="1"/>
  <c r="AK148" i="1"/>
  <c r="AI148" i="1"/>
  <c r="Z148" i="1"/>
  <c r="AIK9" i="4" l="1"/>
  <c r="AIK8" i="4"/>
  <c r="S209" i="1"/>
  <c r="AB66" i="1"/>
  <c r="T200" i="1"/>
  <c r="Y9" i="1"/>
  <c r="AE70" i="1"/>
  <c r="AF224" i="1"/>
  <c r="AI185" i="1"/>
  <c r="AD153" i="1"/>
  <c r="X68" i="1"/>
  <c r="AJ188" i="1"/>
  <c r="AB231" i="1"/>
  <c r="AK139" i="1"/>
  <c r="AJ197" i="1"/>
  <c r="Y11" i="1"/>
  <c r="AJ180" i="1"/>
  <c r="W229" i="1"/>
  <c r="R288" i="1"/>
  <c r="AG149" i="1"/>
  <c r="U189" i="1"/>
  <c r="AG312" i="1"/>
  <c r="AG78" i="1" s="1"/>
  <c r="AK71" i="1"/>
  <c r="AA5" i="1"/>
  <c r="W224" i="1"/>
  <c r="AL57" i="1"/>
  <c r="AJ289" i="1"/>
  <c r="AB224" i="1"/>
  <c r="AE291" i="1"/>
  <c r="AL180" i="1"/>
  <c r="Y192" i="1"/>
  <c r="V168" i="1"/>
  <c r="AI82" i="1"/>
  <c r="AI278" i="1"/>
  <c r="AL190" i="1"/>
  <c r="AA189" i="1"/>
  <c r="S196" i="1"/>
  <c r="AB238" i="1"/>
  <c r="UW9" i="4"/>
  <c r="UW8" i="4"/>
  <c r="ABQ9" i="4"/>
  <c r="ABQ8" i="4"/>
  <c r="R70" i="1"/>
  <c r="AFA9" i="4"/>
  <c r="AFA8" i="4"/>
  <c r="IE9" i="4"/>
  <c r="IE8" i="4"/>
  <c r="V278" i="1"/>
  <c r="AH71" i="1"/>
  <c r="U180" i="1"/>
  <c r="T81" i="1"/>
  <c r="AE229" i="1"/>
  <c r="AK196" i="1"/>
  <c r="AA229" i="1"/>
  <c r="AK209" i="1"/>
  <c r="T77" i="1"/>
  <c r="W285" i="1"/>
  <c r="AF149" i="1"/>
  <c r="T66" i="1"/>
  <c r="AF185" i="1"/>
  <c r="V153" i="1"/>
  <c r="W312" i="1"/>
  <c r="W78" i="1" s="1"/>
  <c r="AB314" i="1"/>
  <c r="Z224" i="1"/>
  <c r="AG201" i="1"/>
  <c r="AG16" i="1"/>
  <c r="AI139" i="1"/>
  <c r="W281" i="1"/>
  <c r="R188" i="1"/>
  <c r="W180" i="1"/>
  <c r="X72" i="1"/>
  <c r="AD180" i="1"/>
  <c r="AE15" i="1"/>
  <c r="AE82" i="1"/>
  <c r="AE237" i="1"/>
  <c r="U182" i="1"/>
  <c r="V285" i="1"/>
  <c r="AL15" i="1"/>
  <c r="S190" i="1"/>
  <c r="AK82" i="1"/>
  <c r="T139" i="1"/>
  <c r="S192" i="1"/>
  <c r="AA141" i="1"/>
  <c r="AA183" i="1"/>
  <c r="AG242" i="1"/>
  <c r="W8" i="1"/>
  <c r="AI192" i="1"/>
  <c r="Y182" i="1"/>
  <c r="AK200" i="1"/>
  <c r="AD82" i="1"/>
  <c r="AF188" i="1"/>
  <c r="AA187" i="1"/>
  <c r="AI232" i="1"/>
  <c r="AI25" i="1"/>
  <c r="AA192" i="1"/>
  <c r="U192" i="1"/>
  <c r="AF196" i="1"/>
  <c r="Z238" i="1"/>
  <c r="R82" i="1"/>
  <c r="U166" i="1"/>
  <c r="R9" i="1"/>
  <c r="AI20" i="1"/>
  <c r="Y197" i="1"/>
  <c r="Z180" i="1"/>
  <c r="AL186" i="1"/>
  <c r="AH80" i="1"/>
  <c r="R67" i="1"/>
  <c r="AF314" i="1"/>
  <c r="AH191" i="1"/>
  <c r="AMQ9" i="4"/>
  <c r="AMQ8" i="4"/>
  <c r="RM9" i="4"/>
  <c r="RM8" i="4"/>
  <c r="V242" i="1"/>
  <c r="X312" i="1"/>
  <c r="X78" i="1" s="1"/>
  <c r="AH139" i="1"/>
  <c r="T141" i="1"/>
  <c r="T229" i="1"/>
  <c r="X200" i="1"/>
  <c r="V238" i="1"/>
  <c r="T140" i="1"/>
  <c r="AE153" i="1"/>
  <c r="U201" i="1"/>
  <c r="U216" i="1" s="1"/>
  <c r="AE168" i="1"/>
  <c r="AA242" i="1"/>
  <c r="V140" i="1"/>
  <c r="AD314" i="1"/>
  <c r="AH291" i="1"/>
  <c r="T224" i="1"/>
  <c r="AK5" i="1"/>
  <c r="AI183" i="1"/>
  <c r="T11" i="1"/>
  <c r="S231" i="1"/>
  <c r="AF15" i="1"/>
  <c r="U11" i="1"/>
  <c r="AK15" i="1"/>
  <c r="AE312" i="1"/>
  <c r="AE78" i="1" s="1"/>
  <c r="X9" i="1"/>
  <c r="R313" i="1"/>
  <c r="AH193" i="1"/>
  <c r="W210" i="1"/>
  <c r="AE215" i="1"/>
  <c r="AL141" i="1"/>
  <c r="S215" i="1"/>
  <c r="AB230" i="1"/>
  <c r="W310" i="1"/>
  <c r="AI168" i="1"/>
  <c r="U15" i="1"/>
  <c r="X196" i="1"/>
  <c r="X181" i="1"/>
  <c r="X190" i="1"/>
  <c r="S187" i="1"/>
  <c r="AD242" i="1"/>
  <c r="AF183" i="1"/>
  <c r="AG166" i="1"/>
  <c r="Y193" i="1"/>
  <c r="U8" i="1"/>
  <c r="Z16" i="1"/>
  <c r="AJ191" i="1"/>
  <c r="X141" i="1"/>
  <c r="U164" i="1"/>
  <c r="AG72" i="1"/>
  <c r="AJ181" i="1"/>
  <c r="AE72" i="1"/>
  <c r="AB190" i="1"/>
  <c r="W288" i="1"/>
  <c r="Z8" i="1"/>
  <c r="AF242" i="1"/>
  <c r="AJ224" i="1"/>
  <c r="AH288" i="1"/>
  <c r="AE238" i="1"/>
  <c r="R139" i="1"/>
  <c r="AF166" i="1"/>
  <c r="AD185" i="1"/>
  <c r="AG196" i="1"/>
  <c r="AD166" i="1"/>
  <c r="Z229" i="1"/>
  <c r="AL232" i="1"/>
  <c r="W313" i="1"/>
  <c r="AB315" i="1"/>
  <c r="U231" i="1"/>
  <c r="AL83" i="1"/>
  <c r="R79" i="1"/>
  <c r="AG71" i="1"/>
  <c r="R289" i="1"/>
  <c r="X209" i="1"/>
  <c r="Y151" i="1"/>
  <c r="AH164" i="1"/>
  <c r="AI281" i="1"/>
  <c r="R196" i="1"/>
  <c r="AD285" i="1"/>
  <c r="T209" i="1"/>
  <c r="AI72" i="1"/>
  <c r="X187" i="1"/>
  <c r="R71" i="1"/>
  <c r="AB71" i="1"/>
  <c r="AJ237" i="1"/>
  <c r="AK83" i="1"/>
  <c r="AF229" i="1"/>
  <c r="V190" i="1"/>
  <c r="AF9" i="1"/>
  <c r="AK67" i="1"/>
  <c r="Z186" i="1"/>
  <c r="Y312" i="1"/>
  <c r="Y78" i="1" s="1"/>
  <c r="X168" i="1"/>
  <c r="AG229" i="1"/>
  <c r="V79" i="1"/>
  <c r="V66" i="1"/>
  <c r="AI229" i="1"/>
  <c r="Y231" i="1"/>
  <c r="S186" i="1"/>
  <c r="V200" i="1"/>
  <c r="AF83" i="1"/>
  <c r="AB141" i="1"/>
  <c r="Y66" i="1"/>
  <c r="X315" i="1"/>
  <c r="Y80" i="1"/>
  <c r="Z141" i="1"/>
  <c r="W232" i="1"/>
  <c r="T186" i="1"/>
  <c r="AI182" i="1"/>
  <c r="AH281" i="1"/>
  <c r="AI231" i="1"/>
  <c r="X139" i="1"/>
  <c r="V209" i="1"/>
  <c r="AG194" i="1"/>
  <c r="X237" i="1"/>
  <c r="AA186" i="1"/>
  <c r="AL82" i="1"/>
  <c r="Y313" i="1"/>
  <c r="T5" i="1"/>
  <c r="AB168" i="1"/>
  <c r="AD238" i="1"/>
  <c r="AE5" i="1"/>
  <c r="AH185" i="1"/>
  <c r="AD79" i="1"/>
  <c r="AJ149" i="1"/>
  <c r="U79" i="1"/>
  <c r="AJ292" i="1"/>
  <c r="T25" i="1"/>
  <c r="R149" i="1"/>
  <c r="AF190" i="1"/>
  <c r="AE83" i="1"/>
  <c r="AB81" i="1"/>
  <c r="AE310" i="1"/>
  <c r="AD192" i="1"/>
  <c r="Y5" i="1"/>
  <c r="AA11" i="1"/>
  <c r="AF281" i="1"/>
  <c r="AF201" i="1"/>
  <c r="S182" i="1"/>
  <c r="AA82" i="1"/>
  <c r="AJ5" i="1"/>
  <c r="Y168" i="1"/>
  <c r="S82" i="1"/>
  <c r="AL183" i="1"/>
  <c r="AK232" i="1"/>
  <c r="AD83" i="1"/>
  <c r="AF25" i="1"/>
  <c r="AI67" i="1"/>
  <c r="Y15" i="1"/>
  <c r="R278" i="1"/>
  <c r="X8" i="1"/>
  <c r="AL149" i="1"/>
  <c r="AF8" i="1"/>
  <c r="V9" i="1"/>
  <c r="Z197" i="1"/>
  <c r="AA69" i="1"/>
  <c r="AB181" i="1"/>
  <c r="AJ194" i="1"/>
  <c r="U82" i="1"/>
  <c r="Y20" i="1"/>
  <c r="AG188" i="1"/>
  <c r="AD57" i="1"/>
  <c r="AK140" i="1"/>
  <c r="Y201" i="1"/>
  <c r="AD72" i="1"/>
  <c r="V25" i="1"/>
  <c r="V4" i="1"/>
  <c r="AE186" i="1"/>
  <c r="R183" i="1"/>
  <c r="AI69" i="1"/>
  <c r="S140" i="1"/>
  <c r="Z289" i="1"/>
  <c r="U190" i="1"/>
  <c r="AA153" i="1"/>
  <c r="AK25" i="1"/>
  <c r="AB57" i="1"/>
  <c r="AG77" i="1"/>
  <c r="R185" i="1"/>
  <c r="AL188" i="1"/>
  <c r="AL213" i="1"/>
  <c r="AL211" i="1" s="1"/>
  <c r="AE210" i="1"/>
  <c r="AF210" i="1"/>
  <c r="V210" i="1"/>
  <c r="X213" i="1"/>
  <c r="X211" i="1" s="1"/>
  <c r="AJ213" i="1"/>
  <c r="AJ211" i="1" s="1"/>
  <c r="AI213" i="1"/>
  <c r="AI211" i="1" s="1"/>
  <c r="T210" i="1"/>
  <c r="Y210" i="1"/>
  <c r="AH215" i="1"/>
  <c r="AI210" i="1"/>
  <c r="AL210" i="1"/>
  <c r="R310" i="1"/>
  <c r="AF310" i="1"/>
  <c r="AJ230" i="1"/>
  <c r="AE230" i="1"/>
  <c r="AA310" i="1"/>
  <c r="AB197" i="1"/>
  <c r="AG237" i="1"/>
  <c r="AH190" i="1"/>
  <c r="V8" i="1"/>
  <c r="AK312" i="1"/>
  <c r="AK78" i="1" s="1"/>
  <c r="S312" i="1"/>
  <c r="S78" i="1" s="1"/>
  <c r="AH66" i="1"/>
  <c r="AG141" i="1"/>
  <c r="R189" i="1"/>
  <c r="Z187" i="1"/>
  <c r="AF168" i="1"/>
  <c r="Y194" i="1"/>
  <c r="Z291" i="1"/>
  <c r="AD183" i="1"/>
  <c r="Z25" i="1"/>
  <c r="Z191" i="1"/>
  <c r="AK20" i="1"/>
  <c r="AG14" i="1"/>
  <c r="AA201" i="1"/>
  <c r="T72" i="1"/>
  <c r="AL230" i="1"/>
  <c r="AE71" i="1"/>
  <c r="AG79" i="1"/>
  <c r="R68" i="1"/>
  <c r="AK182" i="1"/>
  <c r="AD291" i="1"/>
  <c r="X164" i="1"/>
  <c r="S183" i="1"/>
  <c r="R141" i="1"/>
  <c r="AJ186" i="1"/>
  <c r="AG192" i="1"/>
  <c r="AL285" i="1"/>
  <c r="AL291" i="1"/>
  <c r="W182" i="1"/>
  <c r="U238" i="1"/>
  <c r="AD11" i="1"/>
  <c r="AK191" i="1"/>
  <c r="R200" i="1"/>
  <c r="AA57" i="1"/>
  <c r="AL187" i="1"/>
  <c r="AE200" i="1"/>
  <c r="AD224" i="1"/>
  <c r="U9" i="1"/>
  <c r="AF187" i="1"/>
  <c r="W79" i="1"/>
  <c r="AG69" i="1"/>
  <c r="AJ288" i="1"/>
  <c r="AD189" i="1"/>
  <c r="AD232" i="1"/>
  <c r="AF237" i="1"/>
  <c r="T181" i="1"/>
  <c r="R16" i="1"/>
  <c r="Z151" i="1"/>
  <c r="Y285" i="1"/>
  <c r="AE164" i="1"/>
  <c r="S288" i="1"/>
  <c r="S141" i="1"/>
  <c r="Y83" i="1"/>
  <c r="AD68" i="1"/>
  <c r="T9" i="1"/>
  <c r="AB201" i="1"/>
  <c r="AF164" i="1"/>
  <c r="W70" i="1"/>
  <c r="AE66" i="1"/>
  <c r="W181" i="1"/>
  <c r="AD182" i="1"/>
  <c r="AI71" i="1"/>
  <c r="Y315" i="1"/>
  <c r="AJ238" i="1"/>
  <c r="AH292" i="1"/>
  <c r="AH141" i="1"/>
  <c r="X288" i="1"/>
  <c r="U16" i="1"/>
  <c r="AI180" i="1"/>
  <c r="S232" i="1"/>
  <c r="Z196" i="1"/>
  <c r="AA81" i="1"/>
  <c r="AF153" i="1"/>
  <c r="AI141" i="1"/>
  <c r="X82" i="1"/>
  <c r="AA194" i="1"/>
  <c r="AB237" i="1"/>
  <c r="AF77" i="1"/>
  <c r="AL315" i="1"/>
  <c r="Z77" i="1"/>
  <c r="U200" i="1"/>
  <c r="AG66" i="1"/>
  <c r="Z81" i="1"/>
  <c r="AJ192" i="1"/>
  <c r="S66" i="1"/>
  <c r="Y183" i="1"/>
  <c r="AD5" i="1"/>
  <c r="X238" i="1"/>
  <c r="V187" i="1"/>
  <c r="AJ189" i="1"/>
  <c r="AH289" i="1"/>
  <c r="AH196" i="1"/>
  <c r="AH25" i="1"/>
  <c r="V166" i="1"/>
  <c r="V14" i="1"/>
  <c r="U80" i="1"/>
  <c r="AH229" i="1"/>
  <c r="S25" i="1"/>
  <c r="AI153" i="1"/>
  <c r="AB164" i="1"/>
  <c r="R77" i="1"/>
  <c r="T69" i="1"/>
  <c r="AK192" i="1"/>
  <c r="X69" i="1"/>
  <c r="AF79" i="1"/>
  <c r="AK4" i="1"/>
  <c r="AG189" i="1"/>
  <c r="AF292" i="1"/>
  <c r="AA72" i="1"/>
  <c r="AD20" i="1"/>
  <c r="S229" i="1"/>
  <c r="AJ77" i="1"/>
  <c r="AH5" i="1"/>
  <c r="W186" i="1"/>
  <c r="AL192" i="1"/>
  <c r="T15" i="1"/>
  <c r="AH166" i="1"/>
  <c r="Z200" i="1"/>
  <c r="AF186" i="1"/>
  <c r="R25" i="1"/>
  <c r="X281" i="1"/>
  <c r="AG292" i="1"/>
  <c r="V231" i="1"/>
  <c r="AI149" i="1"/>
  <c r="AH82" i="1"/>
  <c r="R209" i="1"/>
  <c r="V70" i="1"/>
  <c r="AG289" i="1"/>
  <c r="AD188" i="1"/>
  <c r="V180" i="1"/>
  <c r="AH197" i="1"/>
  <c r="T313" i="1"/>
  <c r="AL69" i="1"/>
  <c r="AB83" i="1"/>
  <c r="R230" i="1"/>
  <c r="X197" i="1"/>
  <c r="AD194" i="1"/>
  <c r="U14" i="1"/>
  <c r="Z215" i="1"/>
  <c r="V215" i="1"/>
  <c r="AA213" i="1"/>
  <c r="AA211" i="1" s="1"/>
  <c r="AD215" i="1"/>
  <c r="Z210" i="1"/>
  <c r="U210" i="1"/>
  <c r="Z213" i="1"/>
  <c r="Z211" i="1" s="1"/>
  <c r="T310" i="1"/>
  <c r="AA215" i="1"/>
  <c r="AH230" i="1"/>
  <c r="T230" i="1"/>
  <c r="AH168" i="1"/>
  <c r="AG190" i="1"/>
  <c r="S80" i="1"/>
  <c r="Y288" i="1"/>
  <c r="S194" i="1"/>
  <c r="AB139" i="1"/>
  <c r="AK291" i="1"/>
  <c r="V191" i="1"/>
  <c r="AJ187" i="1"/>
  <c r="R181" i="1"/>
  <c r="AA231" i="1"/>
  <c r="U72" i="1"/>
  <c r="AH200" i="1"/>
  <c r="AG281" i="1"/>
  <c r="W278" i="1"/>
  <c r="AD139" i="1"/>
  <c r="AI4" i="1"/>
  <c r="AF191" i="1"/>
  <c r="S292" i="1"/>
  <c r="AB200" i="1"/>
  <c r="AL200" i="1"/>
  <c r="AI187" i="1"/>
  <c r="U315" i="1"/>
  <c r="AL288" i="1"/>
  <c r="X193" i="1"/>
  <c r="AD66" i="1"/>
  <c r="AF70" i="1"/>
  <c r="AJ291" i="1"/>
  <c r="AK224" i="1"/>
  <c r="AB278" i="1"/>
  <c r="R140" i="1"/>
  <c r="U191" i="1"/>
  <c r="AI164" i="1"/>
  <c r="AB72" i="1"/>
  <c r="AD71" i="1"/>
  <c r="T191" i="1"/>
  <c r="W315" i="1"/>
  <c r="AI196" i="1"/>
  <c r="S4" i="1"/>
  <c r="Y8" i="1"/>
  <c r="AJ190" i="1"/>
  <c r="X229" i="1"/>
  <c r="AF230" i="1"/>
  <c r="AA238" i="1"/>
  <c r="AA288" i="1"/>
  <c r="T281" i="1"/>
  <c r="AK292" i="1"/>
  <c r="R83" i="1"/>
  <c r="AL201" i="1"/>
  <c r="R80" i="1"/>
  <c r="AL80" i="1"/>
  <c r="AA232" i="1"/>
  <c r="R186" i="1"/>
  <c r="AD186" i="1"/>
  <c r="Y68" i="1"/>
  <c r="AK70" i="1"/>
  <c r="U66" i="1"/>
  <c r="AL164" i="1"/>
  <c r="AK186" i="1"/>
  <c r="Y291" i="1"/>
  <c r="X231" i="1"/>
  <c r="AH149" i="1"/>
  <c r="AJ153" i="1"/>
  <c r="S291" i="1"/>
  <c r="U278" i="1"/>
  <c r="R187" i="1"/>
  <c r="AL229" i="1"/>
  <c r="U229" i="1"/>
  <c r="T8" i="1"/>
  <c r="X15" i="1"/>
  <c r="AE288" i="1"/>
  <c r="T192" i="1"/>
  <c r="AE4" i="1"/>
  <c r="T237" i="1"/>
  <c r="Y164" i="1"/>
  <c r="AG83" i="1"/>
  <c r="AE285" i="1"/>
  <c r="AK181" i="1"/>
  <c r="AG57" i="1"/>
  <c r="AL77" i="1"/>
  <c r="AE20" i="1"/>
  <c r="AJ79" i="1"/>
  <c r="X291" i="1"/>
  <c r="AF151" i="1"/>
  <c r="R314" i="1"/>
  <c r="AD229" i="1"/>
  <c r="AH237" i="1"/>
  <c r="W149" i="1"/>
  <c r="Z14" i="1"/>
  <c r="S180" i="1"/>
  <c r="AI188" i="1"/>
  <c r="AF289" i="1"/>
  <c r="AA139" i="1"/>
  <c r="AE25" i="1"/>
  <c r="U188" i="1"/>
  <c r="AF182" i="1"/>
  <c r="W57" i="1"/>
  <c r="AB15" i="1"/>
  <c r="AH232" i="1"/>
  <c r="T166" i="1"/>
  <c r="W292" i="1"/>
  <c r="T185" i="1"/>
  <c r="V186" i="1"/>
  <c r="AG153" i="1"/>
  <c r="AB70" i="1"/>
  <c r="AH140" i="1"/>
  <c r="Z231" i="1"/>
  <c r="AJ68" i="1"/>
  <c r="Y238" i="1"/>
  <c r="AL182" i="1"/>
  <c r="AJ151" i="1"/>
  <c r="AE69" i="1"/>
  <c r="V188" i="1"/>
  <c r="AK189" i="1"/>
  <c r="Z190" i="1"/>
  <c r="AH4" i="1"/>
  <c r="AL151" i="1"/>
  <c r="AL209" i="1"/>
  <c r="AH70" i="1"/>
  <c r="AJ15" i="1"/>
  <c r="AK231" i="1"/>
  <c r="AJ229" i="1"/>
  <c r="AD315" i="1"/>
  <c r="AK68" i="1"/>
  <c r="X242" i="1"/>
  <c r="U181" i="1"/>
  <c r="W83" i="1"/>
  <c r="AB166" i="1"/>
  <c r="U215" i="1"/>
  <c r="AF215" i="1"/>
  <c r="AH213" i="1"/>
  <c r="AH211" i="1" s="1"/>
  <c r="Y213" i="1"/>
  <c r="Y211" i="1" s="1"/>
  <c r="Z310" i="1"/>
  <c r="S310" i="1"/>
  <c r="X310" i="1"/>
  <c r="AK215" i="1"/>
  <c r="AI230" i="1"/>
  <c r="AG230" i="1"/>
  <c r="AA230" i="1"/>
  <c r="AI242" i="1"/>
  <c r="X20" i="1"/>
  <c r="Z315" i="1"/>
  <c r="X4" i="1"/>
  <c r="AG182" i="1"/>
  <c r="AL193" i="1"/>
  <c r="AK166" i="1"/>
  <c r="AL278" i="1"/>
  <c r="Y190" i="1"/>
  <c r="U77" i="1"/>
  <c r="Z285" i="1"/>
  <c r="AD141" i="1"/>
  <c r="AF278" i="1"/>
  <c r="W185" i="1"/>
  <c r="AA166" i="1"/>
  <c r="X289" i="1"/>
  <c r="Z9" i="1"/>
  <c r="AA185" i="1"/>
  <c r="T188" i="1"/>
  <c r="X5" i="1"/>
  <c r="S20" i="1"/>
  <c r="X14" i="1"/>
  <c r="AJ168" i="1"/>
  <c r="S242" i="1"/>
  <c r="AH183" i="1"/>
  <c r="Z71" i="1"/>
  <c r="U186" i="1"/>
  <c r="AI289" i="1"/>
  <c r="R291" i="1"/>
  <c r="AA224" i="1"/>
  <c r="AK229" i="1"/>
  <c r="AJ193" i="1"/>
  <c r="T278" i="1"/>
  <c r="X67" i="1"/>
  <c r="AK278" i="1"/>
  <c r="Y292" i="1"/>
  <c r="AG82" i="1"/>
  <c r="AE141" i="1"/>
  <c r="Y72" i="1"/>
  <c r="AH310" i="1"/>
  <c r="AE187" i="1"/>
  <c r="V139" i="1"/>
  <c r="T71" i="1"/>
  <c r="AK201" i="1"/>
  <c r="AE139" i="1"/>
  <c r="AL168" i="1"/>
  <c r="T242" i="1"/>
  <c r="AB79" i="1"/>
  <c r="U312" i="1"/>
  <c r="U78" i="1" s="1"/>
  <c r="AG70" i="1"/>
  <c r="T190" i="1"/>
  <c r="AL20" i="1"/>
  <c r="Z80" i="1"/>
  <c r="AI238" i="1"/>
  <c r="AD164" i="1"/>
  <c r="AH187" i="1"/>
  <c r="AG80" i="1"/>
  <c r="AE194" i="1"/>
  <c r="AD193" i="1"/>
  <c r="AJ70" i="1"/>
  <c r="X16" i="1"/>
  <c r="Z209" i="1"/>
  <c r="S168" i="1"/>
  <c r="AL313" i="1"/>
  <c r="AG315" i="1"/>
  <c r="X185" i="1"/>
  <c r="Y200" i="1"/>
  <c r="AH67" i="1"/>
  <c r="W192" i="1"/>
  <c r="AH81" i="1"/>
  <c r="R15" i="1"/>
  <c r="AI140" i="1"/>
  <c r="AL140" i="1"/>
  <c r="AI292" i="1"/>
  <c r="AB192" i="1"/>
  <c r="AG231" i="1"/>
  <c r="AF197" i="1"/>
  <c r="Z15" i="1"/>
  <c r="W25" i="1"/>
  <c r="T183" i="1"/>
  <c r="AB232" i="1"/>
  <c r="AI5" i="1"/>
  <c r="AJ231" i="1"/>
  <c r="AJ57" i="1"/>
  <c r="AA193" i="1"/>
  <c r="V224" i="1"/>
  <c r="W66" i="1"/>
  <c r="AA77" i="1"/>
  <c r="X149" i="1"/>
  <c r="AI201" i="1"/>
  <c r="T314" i="1"/>
  <c r="V141" i="1"/>
  <c r="W68" i="1"/>
  <c r="X313" i="1"/>
  <c r="AG151" i="1"/>
  <c r="R182" i="1"/>
  <c r="U197" i="1"/>
  <c r="AF200" i="1"/>
  <c r="AB11" i="1"/>
  <c r="U292" i="1"/>
  <c r="AA312" i="1"/>
  <c r="AA78" i="1" s="1"/>
  <c r="V288" i="1"/>
  <c r="T201" i="1"/>
  <c r="AK197" i="1"/>
  <c r="X201" i="1"/>
  <c r="U224" i="1"/>
  <c r="AE181" i="1"/>
  <c r="T182" i="1"/>
  <c r="S9" i="1"/>
  <c r="Z57" i="1"/>
  <c r="AF180" i="1"/>
  <c r="W291" i="1"/>
  <c r="AA8" i="1"/>
  <c r="S151" i="1"/>
  <c r="AE180" i="1"/>
  <c r="AE140" i="1"/>
  <c r="Z66" i="1"/>
  <c r="W67" i="1"/>
  <c r="AA168" i="1"/>
  <c r="AK168" i="1"/>
  <c r="T231" i="1"/>
  <c r="AH238" i="1"/>
  <c r="V314" i="1"/>
  <c r="AE193" i="1"/>
  <c r="AB209" i="1"/>
  <c r="Z11" i="1"/>
  <c r="S314" i="1"/>
  <c r="AE57" i="1"/>
  <c r="AL231" i="1"/>
  <c r="AG164" i="1"/>
  <c r="AF194" i="1"/>
  <c r="T4" i="1"/>
  <c r="AA314" i="1"/>
  <c r="AL289" i="1"/>
  <c r="Z164" i="1"/>
  <c r="Z189" i="1"/>
  <c r="AD187" i="1"/>
  <c r="Y57" i="1"/>
  <c r="AA182" i="1"/>
  <c r="AE16" i="1"/>
  <c r="Z288" i="1"/>
  <c r="AA285" i="1"/>
  <c r="T57" i="1"/>
  <c r="AL215" i="1"/>
  <c r="R215" i="1"/>
  <c r="AD210" i="1"/>
  <c r="W213" i="1"/>
  <c r="W211" i="1" s="1"/>
  <c r="AA210" i="1"/>
  <c r="AJ215" i="1"/>
  <c r="V310" i="1"/>
  <c r="Y215" i="1"/>
  <c r="AD8" i="1"/>
  <c r="AL5" i="1"/>
  <c r="Z166" i="1"/>
  <c r="T83" i="1"/>
  <c r="AA291" i="1"/>
  <c r="W71" i="1"/>
  <c r="AI70" i="1"/>
  <c r="AF238" i="1"/>
  <c r="AF66" i="1"/>
  <c r="AE190" i="1"/>
  <c r="AJ232" i="1"/>
  <c r="AD292" i="1"/>
  <c r="AI313" i="1"/>
  <c r="V315" i="1"/>
  <c r="T164" i="1"/>
  <c r="AL185" i="1"/>
  <c r="Y196" i="1"/>
  <c r="AF5" i="1"/>
  <c r="U149" i="1"/>
  <c r="W11" i="1"/>
  <c r="AI66" i="1"/>
  <c r="W5" i="1"/>
  <c r="U69" i="1"/>
  <c r="AJ8" i="1"/>
  <c r="AK289" i="1"/>
  <c r="AK69" i="1"/>
  <c r="AG9" i="1"/>
  <c r="AI80" i="1"/>
  <c r="T315" i="1"/>
  <c r="AB242" i="1"/>
  <c r="R20" i="1"/>
  <c r="AJ242" i="1"/>
  <c r="AF67" i="1"/>
  <c r="W153" i="1"/>
  <c r="AI79" i="1"/>
  <c r="S83" i="1"/>
  <c r="W20" i="1"/>
  <c r="X71" i="1"/>
  <c r="Y189" i="1"/>
  <c r="Y187" i="1"/>
  <c r="AE79" i="1"/>
  <c r="AA9" i="1"/>
  <c r="AH77" i="1"/>
  <c r="R231" i="1"/>
  <c r="AJ209" i="1"/>
  <c r="T16" i="1"/>
  <c r="S72" i="1"/>
  <c r="AL312" i="1"/>
  <c r="AL78" i="1" s="1"/>
  <c r="AA80" i="1"/>
  <c r="AK242" i="1"/>
  <c r="AL242" i="1"/>
  <c r="AD69" i="1"/>
  <c r="AJ200" i="1"/>
  <c r="X153" i="1"/>
  <c r="AD289" i="1"/>
  <c r="V281" i="1"/>
  <c r="V192" i="1"/>
  <c r="Z5" i="1"/>
  <c r="AD231" i="1"/>
  <c r="W4" i="1"/>
  <c r="T79" i="1"/>
  <c r="AB8" i="1"/>
  <c r="W196" i="1"/>
  <c r="R8" i="1"/>
  <c r="Y79" i="1"/>
  <c r="AE292" i="1"/>
  <c r="AK72" i="1"/>
  <c r="W191" i="1"/>
  <c r="Z242" i="1"/>
  <c r="AE67" i="1"/>
  <c r="Z313" i="1"/>
  <c r="AE185" i="1"/>
  <c r="AD191" i="1"/>
  <c r="AJ139" i="1"/>
  <c r="AI197" i="1"/>
  <c r="AA83" i="1"/>
  <c r="AF209" i="1"/>
  <c r="X224" i="1"/>
  <c r="R315" i="1"/>
  <c r="Y191" i="1"/>
  <c r="U281" i="1"/>
  <c r="AG11" i="1"/>
  <c r="T189" i="1"/>
  <c r="AL72" i="1"/>
  <c r="W9" i="1"/>
  <c r="AB281" i="1"/>
  <c r="AK185" i="1"/>
  <c r="V193" i="1"/>
  <c r="R292" i="1"/>
  <c r="AE242" i="1"/>
  <c r="AA278" i="1"/>
  <c r="AD190" i="1"/>
  <c r="AL25" i="1"/>
  <c r="AJ196" i="1"/>
  <c r="AH68" i="1"/>
  <c r="U153" i="1"/>
  <c r="Y186" i="1"/>
  <c r="Z140" i="1"/>
  <c r="AG67" i="1"/>
  <c r="AJ166" i="1"/>
  <c r="AG200" i="1"/>
  <c r="AI315" i="1"/>
  <c r="AA190" i="1"/>
  <c r="AH186" i="1"/>
  <c r="Y149" i="1"/>
  <c r="W190" i="1"/>
  <c r="AB186" i="1"/>
  <c r="AI186" i="1"/>
  <c r="AE77" i="1"/>
  <c r="AL8" i="1"/>
  <c r="S149" i="1"/>
  <c r="Z183" i="1"/>
  <c r="AJ25" i="1"/>
  <c r="V313" i="1"/>
  <c r="AL81" i="1"/>
  <c r="R229" i="1"/>
  <c r="V67" i="1"/>
  <c r="AF11" i="1"/>
  <c r="AF315" i="1"/>
  <c r="AI288" i="1"/>
  <c r="AB289" i="1"/>
  <c r="AF139" i="1"/>
  <c r="S153" i="1"/>
  <c r="S69" i="1"/>
  <c r="Z292" i="1"/>
  <c r="AA16" i="1"/>
  <c r="S5" i="1"/>
  <c r="AD312" i="1"/>
  <c r="AD78" i="1" s="1"/>
  <c r="AA197" i="1"/>
  <c r="R5" i="1"/>
  <c r="Y180" i="1"/>
  <c r="AE314" i="1"/>
  <c r="AB292" i="1"/>
  <c r="S313" i="1"/>
  <c r="AG209" i="1"/>
  <c r="AK8" i="1"/>
  <c r="AL314" i="1"/>
  <c r="S16" i="1"/>
  <c r="AJ285" i="1"/>
  <c r="S68" i="1"/>
  <c r="R153" i="1"/>
  <c r="AF232" i="1"/>
  <c r="S213" i="1"/>
  <c r="S211" i="1" s="1"/>
  <c r="AH210" i="1"/>
  <c r="R213" i="1"/>
  <c r="R211" i="1" s="1"/>
  <c r="S210" i="1"/>
  <c r="V213" i="1"/>
  <c r="V211" i="1" s="1"/>
  <c r="AF213" i="1"/>
  <c r="R210" i="1"/>
  <c r="X210" i="1"/>
  <c r="U310" i="1"/>
  <c r="U213" i="1"/>
  <c r="U211" i="1" s="1"/>
  <c r="S230" i="1"/>
  <c r="AG310" i="1"/>
  <c r="AL310" i="1"/>
  <c r="AI310" i="1"/>
  <c r="V230" i="1"/>
  <c r="AK210" i="1"/>
  <c r="AD230" i="1"/>
  <c r="AK230" i="1"/>
  <c r="W230" i="1"/>
  <c r="AH201" i="1"/>
  <c r="V229" i="1"/>
  <c r="AE224" i="1"/>
  <c r="AI8" i="1"/>
  <c r="AK141" i="1"/>
  <c r="U70" i="1"/>
  <c r="AG291" i="1"/>
  <c r="X66" i="1"/>
  <c r="AH242" i="1"/>
  <c r="U289" i="1"/>
  <c r="W80" i="1"/>
  <c r="U20" i="1"/>
  <c r="AA313" i="1"/>
  <c r="AE209" i="1"/>
  <c r="Y69" i="1"/>
  <c r="W200" i="1"/>
  <c r="R14" i="1"/>
  <c r="Z237" i="1"/>
  <c r="AL238" i="1"/>
  <c r="U68" i="1"/>
  <c r="W69" i="1"/>
  <c r="AI191" i="1"/>
  <c r="Z281" i="1"/>
  <c r="Z232" i="1"/>
  <c r="AL68" i="1"/>
  <c r="V68" i="1"/>
  <c r="V181" i="1"/>
  <c r="AA79" i="1"/>
  <c r="AL194" i="1"/>
  <c r="AI237" i="1"/>
  <c r="V71" i="1"/>
  <c r="AK193" i="1"/>
  <c r="R151" i="1"/>
  <c r="AB16" i="1"/>
  <c r="AG185" i="1"/>
  <c r="AB82" i="1"/>
  <c r="U237" i="1"/>
  <c r="Z72" i="1"/>
  <c r="AJ69" i="1"/>
  <c r="AH83" i="1"/>
  <c r="X285" i="1"/>
  <c r="AG8" i="1"/>
  <c r="X182" i="1"/>
  <c r="AF20" i="1"/>
  <c r="Y71" i="1"/>
  <c r="AA200" i="1"/>
  <c r="V80" i="1"/>
  <c r="AL71" i="1"/>
  <c r="AB80" i="1"/>
  <c r="Z278" i="1"/>
  <c r="AE9" i="1"/>
  <c r="V292" i="1"/>
  <c r="AE166" i="1"/>
  <c r="X191" i="1"/>
  <c r="AG191" i="1"/>
  <c r="AD278" i="1"/>
  <c r="R69" i="1"/>
  <c r="AK194" i="1"/>
  <c r="AE183" i="1"/>
  <c r="AD181" i="1"/>
  <c r="AJ20" i="1"/>
  <c r="V151" i="1"/>
  <c r="AE289" i="1"/>
  <c r="AK281" i="1"/>
  <c r="V72" i="1"/>
  <c r="R168" i="1"/>
  <c r="AH79" i="1"/>
  <c r="AH224" i="1"/>
  <c r="AA71" i="1"/>
  <c r="AA237" i="1"/>
  <c r="AF68" i="1"/>
  <c r="AH314" i="1"/>
  <c r="X83" i="1"/>
  <c r="AE231" i="1"/>
  <c r="U196" i="1"/>
  <c r="AH180" i="1"/>
  <c r="R180" i="1"/>
  <c r="AA14" i="1"/>
  <c r="AA4" i="1"/>
  <c r="S139" i="1"/>
  <c r="Y67" i="1"/>
  <c r="T153" i="1"/>
  <c r="AE192" i="1"/>
  <c r="AK285" i="1"/>
  <c r="AF313" i="1"/>
  <c r="AI285" i="1"/>
  <c r="AB229" i="1"/>
  <c r="AB4" i="1"/>
  <c r="AF312" i="1"/>
  <c r="AF78" i="1" s="1"/>
  <c r="AH151" i="1"/>
  <c r="AB312" i="1"/>
  <c r="AB78" i="1" s="1"/>
  <c r="S285" i="1"/>
  <c r="X25" i="1"/>
  <c r="X192" i="1"/>
  <c r="X232" i="1"/>
  <c r="V189" i="1"/>
  <c r="AG5" i="1"/>
  <c r="AD197" i="1"/>
  <c r="Y70" i="1"/>
  <c r="S278" i="1"/>
  <c r="AB191" i="1"/>
  <c r="AG139" i="1"/>
  <c r="AK187" i="1"/>
  <c r="AJ313" i="1"/>
  <c r="V197" i="1"/>
  <c r="AJ281" i="1"/>
  <c r="U140" i="1"/>
  <c r="AF80" i="1"/>
  <c r="AD288" i="1"/>
  <c r="X70" i="1"/>
  <c r="U71" i="1"/>
  <c r="AJ81" i="1"/>
  <c r="W238" i="1"/>
  <c r="T67" i="1"/>
  <c r="AE11" i="1"/>
  <c r="AK66" i="1"/>
  <c r="V5" i="1"/>
  <c r="AH153" i="1"/>
  <c r="AG81" i="1"/>
  <c r="Z185" i="1"/>
  <c r="W314" i="1"/>
  <c r="S185" i="1"/>
  <c r="AK81" i="1"/>
  <c r="R232" i="1"/>
  <c r="W139" i="1"/>
  <c r="AI57" i="1"/>
  <c r="Z70" i="1"/>
  <c r="AB187" i="1"/>
  <c r="S238" i="1"/>
  <c r="Y185" i="1"/>
  <c r="Z153" i="1"/>
  <c r="S201" i="1"/>
  <c r="S216" i="1" s="1"/>
  <c r="AG197" i="1"/>
  <c r="S15" i="1"/>
  <c r="Z20" i="1"/>
  <c r="AA188" i="1"/>
  <c r="AK57" i="1"/>
  <c r="AH181" i="1"/>
  <c r="AF192" i="1"/>
  <c r="Y82" i="1"/>
  <c r="AL4" i="1"/>
  <c r="R201" i="1"/>
  <c r="R216" i="1" s="1"/>
  <c r="AH313" i="1"/>
  <c r="AF181" i="1"/>
  <c r="AJ210" i="1"/>
  <c r="AI215" i="1"/>
  <c r="AD310" i="1"/>
  <c r="W215" i="1"/>
  <c r="AB213" i="1"/>
  <c r="AB211" i="1" s="1"/>
  <c r="AE80" i="1"/>
  <c r="Z230" i="1"/>
  <c r="AB210" i="1"/>
  <c r="AB310" i="1"/>
  <c r="T215" i="1"/>
  <c r="X215" i="1"/>
  <c r="AJ310" i="1"/>
  <c r="W141" i="1"/>
  <c r="T288" i="1"/>
  <c r="R224" i="1"/>
  <c r="AB182" i="1"/>
  <c r="AG15" i="1"/>
  <c r="W289" i="1"/>
  <c r="AD196" i="1"/>
  <c r="AJ185" i="1"/>
  <c r="AG25" i="1"/>
  <c r="AE68" i="1"/>
  <c r="Z69" i="1"/>
  <c r="AA292" i="1"/>
  <c r="T187" i="1"/>
  <c r="U185" i="1"/>
  <c r="AI189" i="1"/>
  <c r="R285" i="1"/>
  <c r="W72" i="1"/>
  <c r="AE8" i="1"/>
  <c r="AG193" i="1"/>
  <c r="AD16" i="1"/>
  <c r="Z67" i="1"/>
  <c r="W14" i="1"/>
  <c r="AI181" i="1"/>
  <c r="AB69" i="1"/>
  <c r="U209" i="1"/>
  <c r="AJ183" i="1"/>
  <c r="T193" i="1"/>
  <c r="AF71" i="1"/>
  <c r="S181" i="1"/>
  <c r="AF16" i="1"/>
  <c r="T312" i="1"/>
  <c r="T78" i="1" s="1"/>
  <c r="AF288" i="1"/>
  <c r="AL139" i="1"/>
  <c r="AF193" i="1"/>
  <c r="S200" i="1"/>
  <c r="S8" i="1"/>
  <c r="AG224" i="1"/>
  <c r="Z182" i="1"/>
  <c r="T14" i="1"/>
  <c r="S224" i="1"/>
  <c r="AA181" i="1"/>
  <c r="Y310" i="1"/>
  <c r="U288" i="1"/>
  <c r="T68" i="1"/>
  <c r="AA289" i="1"/>
  <c r="X292" i="1"/>
  <c r="AL292" i="1"/>
  <c r="AG238" i="1"/>
  <c r="U83" i="1"/>
  <c r="AH15" i="1"/>
  <c r="AH231" i="1"/>
  <c r="Y281" i="1"/>
  <c r="AH69" i="1"/>
  <c r="Y139" i="1"/>
  <c r="S281" i="1"/>
  <c r="AJ80" i="1"/>
  <c r="Z149" i="1"/>
  <c r="AL191" i="1"/>
  <c r="W237" i="1"/>
  <c r="AG232" i="1"/>
  <c r="U314" i="1"/>
  <c r="W231" i="1"/>
  <c r="AD168" i="1"/>
  <c r="AI200" i="1"/>
  <c r="S14" i="1"/>
  <c r="AJ141" i="1"/>
  <c r="X189" i="1"/>
  <c r="S11" i="1"/>
  <c r="W201" i="1"/>
  <c r="AE149" i="1"/>
  <c r="AB180" i="1"/>
  <c r="AE315" i="1"/>
  <c r="AF4" i="1"/>
  <c r="U67" i="1"/>
  <c r="Y25" i="1"/>
  <c r="S189" i="1"/>
  <c r="AB188" i="1"/>
  <c r="AB185" i="1"/>
  <c r="AB194" i="1"/>
  <c r="AH315" i="1"/>
  <c r="AL181" i="1"/>
  <c r="AD140" i="1"/>
  <c r="AG4" i="1"/>
  <c r="W168" i="1"/>
  <c r="V77" i="1"/>
  <c r="W77" i="1"/>
  <c r="AJ182" i="1"/>
  <c r="AB313" i="1"/>
  <c r="T238" i="1"/>
  <c r="AD15" i="1"/>
  <c r="T232" i="1"/>
  <c r="AA66" i="1"/>
  <c r="AK80" i="1"/>
  <c r="AK238" i="1"/>
  <c r="X166" i="1"/>
  <c r="Z139" i="1"/>
  <c r="AA25" i="1"/>
  <c r="S237" i="1"/>
  <c r="T151" i="1"/>
  <c r="Y314" i="1"/>
  <c r="AL67" i="1"/>
  <c r="U291" i="1"/>
  <c r="U194" i="1"/>
  <c r="U168" i="1"/>
  <c r="AK79" i="1"/>
  <c r="AB153" i="1"/>
  <c r="AJ201" i="1"/>
  <c r="T285" i="1"/>
  <c r="V232" i="1"/>
  <c r="Z314" i="1"/>
  <c r="Y232" i="1"/>
  <c r="V312" i="1"/>
  <c r="V78" i="1" s="1"/>
  <c r="V20" i="1"/>
  <c r="V201" i="1"/>
  <c r="V216" i="1" s="1"/>
  <c r="AE14" i="1"/>
  <c r="AH20" i="1"/>
  <c r="AE278" i="1"/>
  <c r="T292" i="1"/>
  <c r="AG314" i="1"/>
  <c r="AD67" i="1"/>
  <c r="R11" i="1"/>
  <c r="AI314" i="1"/>
  <c r="AD80" i="1"/>
  <c r="S70" i="1"/>
  <c r="AI312" i="1"/>
  <c r="AI78" i="1" s="1"/>
  <c r="Z82" i="1"/>
  <c r="AB140" i="1"/>
  <c r="W194" i="1"/>
  <c r="U193" i="1"/>
  <c r="AL189" i="1"/>
  <c r="T149" i="1"/>
  <c r="AI15" i="1"/>
  <c r="Y289" i="1"/>
  <c r="AF285" i="1"/>
  <c r="AD281" i="1"/>
  <c r="AL224" i="1"/>
  <c r="AK213" i="1"/>
  <c r="AK211" i="1" s="1"/>
  <c r="AB215" i="1"/>
  <c r="T213" i="1"/>
  <c r="T211" i="1" s="1"/>
  <c r="AD213" i="1"/>
  <c r="AE213" i="1"/>
  <c r="AK310" i="1"/>
  <c r="U230" i="1"/>
  <c r="X230" i="1"/>
  <c r="X278" i="1"/>
  <c r="U285" i="1"/>
  <c r="AF291" i="1"/>
  <c r="AA151" i="1"/>
  <c r="V83" i="1"/>
  <c r="Y224" i="1"/>
  <c r="AJ140" i="1"/>
  <c r="AK237" i="1"/>
  <c r="R164" i="1"/>
  <c r="AL79" i="1"/>
  <c r="Z312" i="1"/>
  <c r="Z78" i="1" s="1"/>
  <c r="AG20" i="1"/>
  <c r="AB9" i="1"/>
  <c r="T168" i="1"/>
  <c r="S191" i="1"/>
  <c r="AH278" i="1"/>
  <c r="AJ66" i="1"/>
  <c r="V183" i="1"/>
  <c r="Z68" i="1"/>
  <c r="Z188" i="1"/>
  <c r="AJ312" i="1"/>
  <c r="AJ78" i="1" s="1"/>
  <c r="AL196" i="1"/>
  <c r="W242" i="1"/>
  <c r="AJ164" i="1"/>
  <c r="AG180" i="1"/>
  <c r="AA20" i="1"/>
  <c r="Z79" i="1"/>
  <c r="AA315" i="1"/>
  <c r="AA68" i="1"/>
  <c r="AI194" i="1"/>
  <c r="AB288" i="1"/>
  <c r="AH312" i="1"/>
  <c r="AH78" i="1" s="1"/>
  <c r="AB77" i="1"/>
  <c r="T291" i="1"/>
  <c r="Y237" i="1"/>
  <c r="AE182" i="1"/>
  <c r="S164" i="1"/>
  <c r="AF72" i="1"/>
  <c r="AG187" i="1"/>
  <c r="AE196" i="1"/>
  <c r="Z193" i="1"/>
  <c r="AB151" i="1"/>
  <c r="AI193" i="1"/>
  <c r="Y4" i="1"/>
  <c r="Y278" i="1"/>
  <c r="R190" i="1"/>
  <c r="X186" i="1"/>
  <c r="AI190" i="1"/>
  <c r="AG181" i="1"/>
  <c r="AB193" i="1"/>
  <c r="AJ315" i="1"/>
  <c r="AJ278" i="1"/>
  <c r="AK288" i="1"/>
  <c r="AD200" i="1"/>
  <c r="T289" i="1"/>
  <c r="U183" i="1"/>
  <c r="X79" i="1"/>
  <c r="S315" i="1"/>
  <c r="AI209" i="1"/>
  <c r="S79" i="1"/>
  <c r="AK151" i="1"/>
  <c r="AL237" i="1"/>
  <c r="W164" i="1"/>
  <c r="Y209" i="1"/>
  <c r="AB20" i="1"/>
  <c r="AH194" i="1"/>
  <c r="AH8" i="1"/>
  <c r="R193" i="1"/>
  <c r="W193" i="1"/>
  <c r="AH182" i="1"/>
  <c r="AL281" i="1"/>
  <c r="Y229" i="1"/>
  <c r="Y230" i="1"/>
  <c r="V289" i="1"/>
  <c r="W189" i="1"/>
  <c r="AA70" i="1"/>
  <c r="AD70" i="1"/>
  <c r="AJ83" i="1"/>
  <c r="AH189" i="1"/>
  <c r="V16" i="1"/>
  <c r="AG140" i="1"/>
  <c r="V196" i="1"/>
  <c r="R4" i="1"/>
  <c r="V82" i="1"/>
  <c r="AD81" i="1"/>
  <c r="AD9" i="1"/>
  <c r="AE189" i="1"/>
  <c r="AI291" i="1"/>
  <c r="S67" i="1"/>
  <c r="Z83" i="1"/>
  <c r="V182" i="1"/>
  <c r="AH192" i="1"/>
  <c r="AG168" i="1"/>
  <c r="AI81" i="1"/>
  <c r="X151" i="1"/>
  <c r="X188" i="1"/>
  <c r="AI77" i="1"/>
  <c r="R72" i="1"/>
  <c r="AA180" i="1"/>
  <c r="W183" i="1"/>
  <c r="X57" i="1"/>
  <c r="W151" i="1"/>
  <c r="AE151" i="1"/>
  <c r="S188" i="1"/>
  <c r="U232" i="1"/>
  <c r="AL153" i="1"/>
  <c r="T194" i="1"/>
  <c r="S193" i="1"/>
  <c r="T196" i="1"/>
  <c r="AD313" i="1"/>
  <c r="AB285" i="1"/>
  <c r="R166" i="1"/>
  <c r="V164" i="1"/>
  <c r="AE232" i="1"/>
  <c r="AJ67" i="1"/>
  <c r="AK313" i="1"/>
  <c r="AJ82" i="1"/>
  <c r="V15" i="1"/>
  <c r="V237" i="1"/>
  <c r="AF81" i="1"/>
  <c r="W140" i="1"/>
  <c r="S197" i="1"/>
  <c r="W187" i="1"/>
  <c r="R66" i="1"/>
  <c r="Y77" i="1"/>
  <c r="V149" i="1"/>
  <c r="AI83" i="1"/>
  <c r="AF231" i="1"/>
  <c r="W15" i="1"/>
  <c r="U207" i="1"/>
  <c r="AL70" i="1"/>
  <c r="R281" i="1"/>
  <c r="AF140" i="1"/>
  <c r="R44" i="1"/>
  <c r="Y153" i="1"/>
  <c r="AA281" i="1"/>
  <c r="AI68" i="1"/>
  <c r="AJ314" i="1"/>
  <c r="AD201" i="1"/>
  <c r="AD151" i="1"/>
  <c r="T82" i="1"/>
  <c r="V194" i="1"/>
  <c r="AI60" i="1"/>
  <c r="AB67" i="1"/>
  <c r="Y242" i="1"/>
  <c r="T20" i="1"/>
  <c r="Z181" i="1"/>
  <c r="Z168" i="1"/>
  <c r="S289" i="1"/>
  <c r="T180" i="1"/>
  <c r="AK183" i="1"/>
  <c r="AK149" i="1"/>
  <c r="AG288" i="1"/>
  <c r="U5" i="1"/>
  <c r="AJ4" i="1"/>
  <c r="X314" i="1"/>
  <c r="AH209" i="1"/>
  <c r="AL197" i="1"/>
  <c r="W209" i="1"/>
  <c r="AF189" i="1"/>
  <c r="Z192" i="1"/>
  <c r="Z44" i="1"/>
  <c r="AF82" i="1"/>
  <c r="Y181" i="1"/>
  <c r="W16" i="1"/>
  <c r="AD77" i="1"/>
  <c r="AD25" i="1"/>
  <c r="AD14" i="1"/>
  <c r="U4" i="1"/>
  <c r="Y166" i="1"/>
  <c r="AB5" i="1"/>
  <c r="R197" i="1"/>
  <c r="AK188" i="1"/>
  <c r="AE201" i="1"/>
  <c r="AK314" i="1"/>
  <c r="AE81" i="1"/>
  <c r="ZY9" i="4"/>
  <c r="ZY8" i="4"/>
  <c r="TE9" i="4"/>
  <c r="TE8" i="4"/>
  <c r="AOI9" i="4"/>
  <c r="AOI8" i="4"/>
  <c r="HI9" i="4"/>
  <c r="HI8" i="4"/>
  <c r="V96" i="1" s="1"/>
  <c r="KS9" i="4"/>
  <c r="KS8" i="4"/>
  <c r="U141" i="1"/>
  <c r="AH285" i="1"/>
  <c r="AF141" i="1"/>
  <c r="AA227" i="1"/>
  <c r="W45" i="1"/>
  <c r="AK174" i="1"/>
  <c r="X80" i="1"/>
  <c r="X183" i="1"/>
  <c r="AD237" i="1"/>
  <c r="U151" i="1"/>
  <c r="Y42" i="1"/>
  <c r="AE188" i="1"/>
  <c r="X180" i="1"/>
  <c r="AI94" i="1"/>
  <c r="AK315" i="1"/>
  <c r="AI207" i="1"/>
  <c r="AK190" i="1"/>
  <c r="W197" i="1"/>
  <c r="AD290" i="1"/>
  <c r="X140" i="1"/>
  <c r="U139" i="1"/>
  <c r="U52" i="1"/>
  <c r="AJ72" i="1"/>
  <c r="AA125" i="1"/>
  <c r="AF14" i="1"/>
  <c r="AD118" i="1"/>
  <c r="AI166" i="1"/>
  <c r="U123" i="1"/>
  <c r="AG285" i="1"/>
  <c r="X133" i="1"/>
  <c r="AL206" i="1"/>
  <c r="AE40" i="1"/>
  <c r="Y188" i="1"/>
  <c r="AG278" i="1"/>
  <c r="AG12" i="1"/>
  <c r="Z194" i="1"/>
  <c r="Z113" i="1"/>
  <c r="AI177" i="1"/>
  <c r="AA140" i="1"/>
  <c r="R134" i="1"/>
  <c r="AH57" i="1"/>
  <c r="AI253" i="1"/>
  <c r="V274" i="1"/>
  <c r="V11" i="1"/>
  <c r="AG290" i="1"/>
  <c r="R312" i="1"/>
  <c r="R78" i="1" s="1"/>
  <c r="AH290" i="1"/>
  <c r="AG186" i="1"/>
  <c r="AH188" i="1"/>
  <c r="AH244" i="1"/>
  <c r="R237" i="1"/>
  <c r="AE191" i="1"/>
  <c r="AG174" i="1"/>
  <c r="AB49" i="1"/>
  <c r="AG313" i="1"/>
  <c r="W133" i="1"/>
  <c r="AB189" i="1"/>
  <c r="AA67" i="1"/>
  <c r="YG9" i="4"/>
  <c r="YG8" i="4"/>
  <c r="AC142" i="1" s="1"/>
  <c r="AK164" i="1"/>
  <c r="AB68" i="1"/>
  <c r="AE293" i="1"/>
  <c r="AF57" i="1"/>
  <c r="V185" i="1"/>
  <c r="AK135" i="1"/>
  <c r="AI224" i="1"/>
  <c r="S71" i="1"/>
  <c r="R242" i="1"/>
  <c r="AB149" i="1"/>
  <c r="AK9" i="1"/>
  <c r="T125" i="1"/>
  <c r="R301" i="1"/>
  <c r="X45" i="1"/>
  <c r="AB39" i="1"/>
  <c r="X42" i="1"/>
  <c r="AL89" i="1"/>
  <c r="S128" i="1"/>
  <c r="AB173" i="1"/>
  <c r="X274" i="1"/>
  <c r="AA208" i="1"/>
  <c r="T283" i="1"/>
  <c r="AI151" i="1"/>
  <c r="AH136" i="1"/>
  <c r="AD149" i="1"/>
  <c r="AA191" i="1"/>
  <c r="T70" i="1"/>
  <c r="AD4" i="1"/>
  <c r="AK153" i="1"/>
  <c r="V56" i="1"/>
  <c r="V291" i="1"/>
  <c r="V113" i="1"/>
  <c r="AA209" i="1"/>
  <c r="AB163" i="1"/>
  <c r="X77" i="1"/>
  <c r="Z170" i="1"/>
  <c r="AK14" i="1"/>
  <c r="AA89" i="1"/>
  <c r="AH128" i="1"/>
  <c r="U313" i="1"/>
  <c r="V152" i="1"/>
  <c r="AL85" i="1"/>
  <c r="AA196" i="1"/>
  <c r="U228" i="1"/>
  <c r="Y88" i="1"/>
  <c r="R238" i="1"/>
  <c r="AH253" i="1"/>
  <c r="AK124" i="1"/>
  <c r="U187" i="1"/>
  <c r="S166" i="1"/>
  <c r="X194" i="1"/>
  <c r="T80" i="1"/>
  <c r="AB291" i="1"/>
  <c r="AK133" i="1"/>
  <c r="AI50" i="1"/>
  <c r="AL28" i="1"/>
  <c r="AJ128" i="1"/>
  <c r="Y132" i="1"/>
  <c r="X56" i="1"/>
  <c r="AD100" i="1"/>
  <c r="AA58" i="1"/>
  <c r="Z120" i="1"/>
  <c r="Y45" i="1"/>
  <c r="X129" i="1"/>
  <c r="U136" i="1"/>
  <c r="AA164" i="1"/>
  <c r="AGS9" i="4"/>
  <c r="AGS8" i="4"/>
  <c r="AC290" i="1" s="1"/>
  <c r="R192" i="1"/>
  <c r="AC272" i="1"/>
  <c r="U242" i="1"/>
  <c r="W81" i="1"/>
  <c r="AB183" i="1"/>
  <c r="AH268" i="1"/>
  <c r="V260" i="1"/>
  <c r="AD209" i="1"/>
  <c r="AB129" i="1"/>
  <c r="AH86" i="1"/>
  <c r="R191" i="1"/>
  <c r="AA15" i="1"/>
  <c r="AG129" i="1"/>
  <c r="U303" i="1"/>
  <c r="AC194" i="1"/>
  <c r="W82" i="1"/>
  <c r="AE281" i="1"/>
  <c r="U300" i="1"/>
  <c r="AB25" i="1"/>
  <c r="R194" i="1"/>
  <c r="AJ84" i="1"/>
  <c r="AK13" i="1"/>
  <c r="AE197" i="1"/>
  <c r="Z4" i="1"/>
  <c r="AA130" i="1"/>
  <c r="AB94" i="1"/>
  <c r="AI114" i="1"/>
  <c r="AD95" i="1"/>
  <c r="AJ71" i="1"/>
  <c r="S44" i="1"/>
  <c r="Z201" i="1"/>
  <c r="T10" i="1"/>
  <c r="S121" i="1"/>
  <c r="AL100" i="1"/>
  <c r="AI290" i="1"/>
  <c r="Z65" i="1"/>
  <c r="AD205" i="1"/>
  <c r="Y172" i="1"/>
  <c r="AL298" i="1"/>
  <c r="AB317" i="1"/>
  <c r="AF52" i="1"/>
  <c r="AC261" i="1"/>
  <c r="AB48" i="1"/>
  <c r="U305" i="1"/>
  <c r="S38" i="1"/>
  <c r="R110" i="1"/>
  <c r="AE17" i="1"/>
  <c r="AG38" i="1"/>
  <c r="Y18" i="1"/>
  <c r="AE282" i="1"/>
  <c r="X11" i="1"/>
  <c r="W120" i="1"/>
  <c r="AH157" i="1"/>
  <c r="AG183" i="1"/>
  <c r="AE313" i="1"/>
  <c r="AJ319" i="1"/>
  <c r="X107" i="1"/>
  <c r="AF69" i="1"/>
  <c r="Y140" i="1"/>
  <c r="U25" i="1"/>
  <c r="AG68" i="1"/>
  <c r="AA149" i="1"/>
  <c r="AB196" i="1"/>
  <c r="V69" i="1"/>
  <c r="AH72" i="1"/>
  <c r="T197" i="1"/>
  <c r="AG321" i="1"/>
  <c r="AB14" i="1"/>
  <c r="AL166" i="1"/>
  <c r="X112" i="1"/>
  <c r="AD158" i="1"/>
  <c r="AG35" i="1"/>
  <c r="AJ126" i="1"/>
  <c r="AK282" i="1"/>
  <c r="W188" i="1"/>
  <c r="W166" i="1"/>
  <c r="S77" i="1"/>
  <c r="AI130" i="1"/>
  <c r="AK180" i="1"/>
  <c r="V144" i="1"/>
  <c r="V206" i="1"/>
  <c r="W198" i="1"/>
  <c r="Z105" i="1"/>
  <c r="Y85" i="1"/>
  <c r="AG49" i="1"/>
  <c r="AA240" i="1"/>
  <c r="R59" i="1"/>
  <c r="AK77" i="1"/>
  <c r="Y104" i="1"/>
  <c r="AH319" i="1"/>
  <c r="X51" i="1"/>
  <c r="Z40" i="1"/>
  <c r="AL66" i="1"/>
  <c r="Y53" i="1"/>
  <c r="W92" i="1"/>
  <c r="AJ90" i="1"/>
  <c r="S62" i="1"/>
  <c r="S284" i="1"/>
  <c r="AH92" i="1"/>
  <c r="AF90" i="1"/>
  <c r="AE92" i="1"/>
  <c r="AI91" i="1"/>
  <c r="X92" i="1"/>
  <c r="AJ91" i="1"/>
  <c r="AL90" i="1"/>
  <c r="W62" i="1"/>
  <c r="V91" i="1"/>
  <c r="AB61" i="1"/>
  <c r="S90" i="1"/>
  <c r="AH90" i="1"/>
  <c r="X91" i="1"/>
  <c r="AH91" i="1"/>
  <c r="Y90" i="1"/>
  <c r="Y272" i="1" l="1"/>
  <c r="Y280" i="1"/>
  <c r="Y273" i="1"/>
  <c r="Y279" i="1"/>
  <c r="AH7" i="1"/>
  <c r="U239" i="1"/>
  <c r="AH203" i="1"/>
  <c r="W28" i="1"/>
  <c r="AC16" i="1"/>
  <c r="Z36" i="1"/>
  <c r="Z63" i="1"/>
  <c r="AA298" i="1"/>
  <c r="AC277" i="1"/>
  <c r="W277" i="1"/>
  <c r="AI143" i="1"/>
  <c r="Y158" i="1"/>
  <c r="AJ294" i="1"/>
  <c r="R259" i="1"/>
  <c r="AL35" i="1"/>
  <c r="AD137" i="1"/>
  <c r="AB259" i="1"/>
  <c r="AK7" i="1"/>
  <c r="AC27" i="1"/>
  <c r="AI154" i="1"/>
  <c r="T31" i="1"/>
  <c r="U104" i="1"/>
  <c r="Z74" i="1"/>
  <c r="R322" i="1"/>
  <c r="S158" i="1"/>
  <c r="AD17" i="1"/>
  <c r="AL255" i="1"/>
  <c r="AL120" i="1"/>
  <c r="AJ173" i="1"/>
  <c r="AI270" i="1"/>
  <c r="AI49" i="1"/>
  <c r="AD86" i="1"/>
  <c r="AJ132" i="1"/>
  <c r="AG23" i="1"/>
  <c r="AC42" i="1"/>
  <c r="V137" i="1"/>
  <c r="W21" i="1"/>
  <c r="AI41" i="1"/>
  <c r="AA132" i="1"/>
  <c r="AA162" i="1"/>
  <c r="AL256" i="1"/>
  <c r="V270" i="1"/>
  <c r="X248" i="1"/>
  <c r="AC8" i="1"/>
  <c r="T296" i="1"/>
  <c r="AB13" i="1"/>
  <c r="Z108" i="1"/>
  <c r="AH257" i="1"/>
  <c r="Y293" i="1"/>
  <c r="AH214" i="1"/>
  <c r="Y21" i="1"/>
  <c r="AF157" i="1"/>
  <c r="X293" i="1"/>
  <c r="S100" i="1"/>
  <c r="AL311" i="1"/>
  <c r="AH118" i="1"/>
  <c r="R208" i="1"/>
  <c r="AD266" i="1"/>
  <c r="R240" i="1"/>
  <c r="AI304" i="1"/>
  <c r="AA244" i="1"/>
  <c r="S88" i="1"/>
  <c r="AC131" i="1"/>
  <c r="AL38" i="1"/>
  <c r="V42" i="1"/>
  <c r="AH306" i="1"/>
  <c r="AL299" i="1"/>
  <c r="AC249" i="1"/>
  <c r="T311" i="1"/>
  <c r="U311" i="1"/>
  <c r="AF233" i="1"/>
  <c r="AI33" i="1"/>
  <c r="AK246" i="1"/>
  <c r="R235" i="1"/>
  <c r="AF117" i="1"/>
  <c r="AH250" i="1"/>
  <c r="T284" i="1"/>
  <c r="AK176" i="1"/>
  <c r="AB279" i="1"/>
  <c r="AB280" i="1" s="1"/>
  <c r="AF198" i="1"/>
  <c r="AH241" i="1"/>
  <c r="S12" i="1"/>
  <c r="AI134" i="1"/>
  <c r="AB85" i="1"/>
  <c r="AF55" i="1"/>
  <c r="AK47" i="1"/>
  <c r="Y22" i="1"/>
  <c r="AE132" i="1"/>
  <c r="AA228" i="1"/>
  <c r="U244" i="1"/>
  <c r="AI174" i="1"/>
  <c r="AK110" i="1"/>
  <c r="AC44" i="1"/>
  <c r="Z89" i="1"/>
  <c r="X125" i="1"/>
  <c r="AG54" i="1"/>
  <c r="X44" i="1"/>
  <c r="T293" i="1"/>
  <c r="AE198" i="1"/>
  <c r="AB283" i="1"/>
  <c r="T258" i="1"/>
  <c r="AB73" i="1"/>
  <c r="S265" i="1"/>
  <c r="U219" i="1"/>
  <c r="X199" i="1"/>
  <c r="AA198" i="1"/>
  <c r="V84" i="1"/>
  <c r="AH14" i="1"/>
  <c r="R207" i="1"/>
  <c r="AJ32" i="1"/>
  <c r="Y277" i="1"/>
  <c r="Y305" i="1"/>
  <c r="AG53" i="1"/>
  <c r="R177" i="1"/>
  <c r="R120" i="1"/>
  <c r="AK130" i="1"/>
  <c r="Z32" i="1"/>
  <c r="AJ162" i="1"/>
  <c r="S96" i="1"/>
  <c r="U37" i="1"/>
  <c r="AJ154" i="1"/>
  <c r="AD43" i="1"/>
  <c r="AL45" i="1"/>
  <c r="T172" i="1"/>
  <c r="AL13" i="1"/>
  <c r="V142" i="1"/>
  <c r="Z206" i="1"/>
  <c r="V300" i="1"/>
  <c r="Z267" i="1"/>
  <c r="AI198" i="1"/>
  <c r="AH133" i="1"/>
  <c r="X259" i="1"/>
  <c r="W125" i="1"/>
  <c r="AH132" i="1"/>
  <c r="X326" i="1"/>
  <c r="Y246" i="1"/>
  <c r="AC235" i="1"/>
  <c r="AA248" i="1"/>
  <c r="AJ248" i="1"/>
  <c r="V279" i="1"/>
  <c r="V280" i="1" s="1"/>
  <c r="AH119" i="1"/>
  <c r="AF61" i="1"/>
  <c r="AK62" i="1"/>
  <c r="R304" i="1"/>
  <c r="V111" i="1"/>
  <c r="AK227" i="1"/>
  <c r="AD36" i="1"/>
  <c r="T18" i="1"/>
  <c r="AH102" i="1"/>
  <c r="AH267" i="1"/>
  <c r="AD257" i="1"/>
  <c r="W132" i="1"/>
  <c r="S17" i="1"/>
  <c r="AG320" i="1"/>
  <c r="AA40" i="1"/>
  <c r="U28" i="1"/>
  <c r="AB95" i="1"/>
  <c r="T156" i="1"/>
  <c r="AE130" i="1"/>
  <c r="R17" i="1"/>
  <c r="X73" i="1"/>
  <c r="U175" i="1"/>
  <c r="AH271" i="1"/>
  <c r="AA283" i="1"/>
  <c r="V98" i="1"/>
  <c r="Z244" i="1"/>
  <c r="W208" i="1"/>
  <c r="R65" i="1"/>
  <c r="AH171" i="1"/>
  <c r="T207" i="1"/>
  <c r="X264" i="1"/>
  <c r="R163" i="1"/>
  <c r="X35" i="1"/>
  <c r="U63" i="1"/>
  <c r="AG266" i="1"/>
  <c r="AH293" i="1"/>
  <c r="Y260" i="1"/>
  <c r="AG264" i="1"/>
  <c r="Z125" i="1"/>
  <c r="V29" i="1"/>
  <c r="Y99" i="1"/>
  <c r="AD300" i="1"/>
  <c r="AK75" i="1"/>
  <c r="Z198" i="1"/>
  <c r="X76" i="1"/>
  <c r="AA276" i="1"/>
  <c r="AF222" i="1"/>
  <c r="AG84" i="1"/>
  <c r="W227" i="1"/>
  <c r="AK58" i="1"/>
  <c r="W55" i="1"/>
  <c r="Y160" i="1"/>
  <c r="AJ274" i="1"/>
  <c r="S152" i="1"/>
  <c r="AE276" i="1"/>
  <c r="U254" i="1"/>
  <c r="AB97" i="1"/>
  <c r="U245" i="1"/>
  <c r="W247" i="1"/>
  <c r="AC218" i="1"/>
  <c r="Y252" i="1"/>
  <c r="X176" i="1"/>
  <c r="T61" i="1"/>
  <c r="AK325" i="1"/>
  <c r="X62" i="1"/>
  <c r="AK84" i="1"/>
  <c r="AH98" i="1"/>
  <c r="X87" i="1"/>
  <c r="AC173" i="1"/>
  <c r="AB22" i="1"/>
  <c r="S256" i="1"/>
  <c r="AF274" i="1"/>
  <c r="U319" i="1"/>
  <c r="AC208" i="1"/>
  <c r="Z56" i="1"/>
  <c r="AB298" i="1"/>
  <c r="AI74" i="1"/>
  <c r="AB46" i="1"/>
  <c r="AC296" i="1"/>
  <c r="AF286" i="1"/>
  <c r="W308" i="1"/>
  <c r="R136" i="1"/>
  <c r="AE158" i="1"/>
  <c r="X206" i="1"/>
  <c r="S290" i="1"/>
  <c r="V174" i="1"/>
  <c r="AK49" i="1"/>
  <c r="R127" i="1"/>
  <c r="AF32" i="1"/>
  <c r="V36" i="1"/>
  <c r="AA107" i="1"/>
  <c r="AE266" i="1"/>
  <c r="T41" i="1"/>
  <c r="AC63" i="1"/>
  <c r="U318" i="1"/>
  <c r="AK214" i="1"/>
  <c r="AG98" i="1"/>
  <c r="AB54" i="1"/>
  <c r="AI300" i="1"/>
  <c r="AI170" i="1"/>
  <c r="AH16" i="1"/>
  <c r="V127" i="1"/>
  <c r="AF295" i="1"/>
  <c r="Z222" i="1"/>
  <c r="AD208" i="1"/>
  <c r="AA304" i="1"/>
  <c r="AF109" i="1"/>
  <c r="AA258" i="1"/>
  <c r="AB131" i="1"/>
  <c r="X34" i="1"/>
  <c r="S84" i="1"/>
  <c r="AH163" i="1"/>
  <c r="Y47" i="1"/>
  <c r="AG135" i="1"/>
  <c r="AI65" i="1"/>
  <c r="AC85" i="1"/>
  <c r="T308" i="1"/>
  <c r="AC155" i="1"/>
  <c r="AH259" i="1"/>
  <c r="AE295" i="1"/>
  <c r="AC303" i="1"/>
  <c r="V304" i="1"/>
  <c r="AG234" i="1"/>
  <c r="Y247" i="1"/>
  <c r="Z179" i="1"/>
  <c r="AL33" i="1"/>
  <c r="AC275" i="1"/>
  <c r="AL252" i="1"/>
  <c r="AJ202" i="1"/>
  <c r="AG217" i="1"/>
  <c r="AE97" i="1"/>
  <c r="AF327" i="1"/>
  <c r="AD212" i="1"/>
  <c r="AA284" i="1"/>
  <c r="Y325" i="1"/>
  <c r="V92" i="1"/>
  <c r="AC254" i="1"/>
  <c r="AC75" i="1"/>
  <c r="U112" i="1"/>
  <c r="AH35" i="1"/>
  <c r="AD265" i="1"/>
  <c r="V204" i="1"/>
  <c r="AG261" i="1"/>
  <c r="AB34" i="1"/>
  <c r="AI106" i="1"/>
  <c r="AE30" i="1"/>
  <c r="AC318" i="1"/>
  <c r="AF299" i="1"/>
  <c r="V93" i="1"/>
  <c r="X255" i="1"/>
  <c r="AL30" i="1"/>
  <c r="AD130" i="1"/>
  <c r="V102" i="1"/>
  <c r="T86" i="1"/>
  <c r="AF204" i="1"/>
  <c r="T84" i="1"/>
  <c r="W159" i="1"/>
  <c r="AF105" i="1"/>
  <c r="AB84" i="1"/>
  <c r="R214" i="1"/>
  <c r="U241" i="1"/>
  <c r="AC224" i="1"/>
  <c r="AK65" i="1"/>
  <c r="R300" i="1"/>
  <c r="AH198" i="1"/>
  <c r="AD174" i="1"/>
  <c r="AG95" i="1"/>
  <c r="AL322" i="1"/>
  <c r="U59" i="1"/>
  <c r="Z138" i="1"/>
  <c r="AE118" i="1"/>
  <c r="Z152" i="1"/>
  <c r="Z47" i="1"/>
  <c r="AJ14" i="1"/>
  <c r="AG299" i="1"/>
  <c r="AK304" i="1"/>
  <c r="AK108" i="1"/>
  <c r="AK261" i="1"/>
  <c r="AI219" i="1"/>
  <c r="AC74" i="1"/>
  <c r="AC312" i="1"/>
  <c r="AC78" i="1" s="1"/>
  <c r="AE106" i="1"/>
  <c r="AL276" i="1"/>
  <c r="Y48" i="1"/>
  <c r="AH227" i="1"/>
  <c r="Y308" i="1"/>
  <c r="AI38" i="1"/>
  <c r="T117" i="1"/>
  <c r="AI258" i="1"/>
  <c r="AI309" i="1"/>
  <c r="AK323" i="1"/>
  <c r="AA309" i="1"/>
  <c r="T275" i="1"/>
  <c r="AG235" i="1"/>
  <c r="AB311" i="1"/>
  <c r="S250" i="1"/>
  <c r="AG326" i="1"/>
  <c r="AC279" i="1"/>
  <c r="X131" i="1"/>
  <c r="AG93" i="1"/>
  <c r="W122" i="1"/>
  <c r="AK44" i="1"/>
  <c r="X134" i="1"/>
  <c r="AK277" i="1"/>
  <c r="AE102" i="1"/>
  <c r="W65" i="1"/>
  <c r="AE303" i="1"/>
  <c r="AC56" i="1"/>
  <c r="T17" i="1"/>
  <c r="T274" i="1"/>
  <c r="AK114" i="1"/>
  <c r="AC7" i="1"/>
  <c r="AI303" i="1"/>
  <c r="Y49" i="1"/>
  <c r="AC128" i="1"/>
  <c r="T199" i="1"/>
  <c r="AI108" i="1"/>
  <c r="U286" i="1"/>
  <c r="AA59" i="1"/>
  <c r="R58" i="1"/>
  <c r="S205" i="1"/>
  <c r="S207" i="1"/>
  <c r="AH26" i="1"/>
  <c r="V21" i="1"/>
  <c r="AA55" i="1"/>
  <c r="V47" i="1"/>
  <c r="Y266" i="1"/>
  <c r="AJ122" i="1"/>
  <c r="Z276" i="1"/>
  <c r="AC236" i="1"/>
  <c r="AF283" i="1"/>
  <c r="X32" i="1"/>
  <c r="R105" i="1"/>
  <c r="T13" i="1"/>
  <c r="AE142" i="1"/>
  <c r="AC88" i="1"/>
  <c r="AK51" i="1"/>
  <c r="W117" i="1"/>
  <c r="AC198" i="1"/>
  <c r="W131" i="1"/>
  <c r="U294" i="1"/>
  <c r="S264" i="1"/>
  <c r="AC123" i="1"/>
  <c r="AC120" i="1"/>
  <c r="Y63" i="1"/>
  <c r="AC250" i="1"/>
  <c r="Y309" i="1"/>
  <c r="S252" i="1"/>
  <c r="Z309" i="1"/>
  <c r="AK217" i="1"/>
  <c r="AC248" i="1"/>
  <c r="AB222" i="1"/>
  <c r="W254" i="1"/>
  <c r="AI176" i="1"/>
  <c r="AA61" i="1"/>
  <c r="V90" i="1"/>
  <c r="AC255" i="1"/>
  <c r="W319" i="1"/>
  <c r="Y199" i="1"/>
  <c r="AG271" i="1"/>
  <c r="Y17" i="1"/>
  <c r="AC21" i="1"/>
  <c r="AE239" i="1"/>
  <c r="AH27" i="1"/>
  <c r="AG74" i="1"/>
  <c r="AB52" i="1"/>
  <c r="AL261" i="1"/>
  <c r="AA41" i="1"/>
  <c r="W52" i="1"/>
  <c r="AJ124" i="1"/>
  <c r="W300" i="1"/>
  <c r="R42" i="1"/>
  <c r="W143" i="1"/>
  <c r="Z52" i="1"/>
  <c r="AH172" i="1"/>
  <c r="AB38" i="1"/>
  <c r="AJ22" i="1"/>
  <c r="T112" i="1"/>
  <c r="AD44" i="1"/>
  <c r="AF174" i="1"/>
  <c r="AI95" i="1"/>
  <c r="AI240" i="1"/>
  <c r="T29" i="1"/>
  <c r="V267" i="1"/>
  <c r="S75" i="1"/>
  <c r="T118" i="1"/>
  <c r="AE156" i="1"/>
  <c r="AD107" i="1"/>
  <c r="AF214" i="1"/>
  <c r="AG241" i="1"/>
  <c r="AC278" i="1"/>
  <c r="Y300" i="1"/>
  <c r="AA65" i="1"/>
  <c r="T96" i="1"/>
  <c r="AE283" i="1"/>
  <c r="AA155" i="1"/>
  <c r="AD26" i="1"/>
  <c r="U56" i="1"/>
  <c r="X266" i="1"/>
  <c r="Z293" i="1"/>
  <c r="Y301" i="1"/>
  <c r="Y52" i="1"/>
  <c r="AB227" i="1"/>
  <c r="AH43" i="1"/>
  <c r="AC117" i="1"/>
  <c r="S235" i="1"/>
  <c r="Y251" i="1"/>
  <c r="X252" i="1"/>
  <c r="U236" i="1"/>
  <c r="T309" i="1"/>
  <c r="AI222" i="1"/>
  <c r="AE243" i="1"/>
  <c r="AG327" i="1"/>
  <c r="AJ326" i="1"/>
  <c r="T92" i="1"/>
  <c r="Y320" i="1"/>
  <c r="Z172" i="1"/>
  <c r="W199" i="1"/>
  <c r="AF239" i="1"/>
  <c r="AA241" i="1"/>
  <c r="AE6" i="1"/>
  <c r="AH99" i="1"/>
  <c r="AB309" i="1"/>
  <c r="AL42" i="1"/>
  <c r="AB55" i="1"/>
  <c r="Y130" i="1"/>
  <c r="AB304" i="1"/>
  <c r="W63" i="1"/>
  <c r="AD114" i="1"/>
  <c r="AD260" i="1"/>
  <c r="Y299" i="1"/>
  <c r="AG43" i="1"/>
  <c r="AD134" i="1"/>
  <c r="V120" i="1"/>
  <c r="S179" i="1"/>
  <c r="AC189" i="1"/>
  <c r="AF297" i="1"/>
  <c r="AB26" i="1"/>
  <c r="AG40" i="1"/>
  <c r="AC282" i="1"/>
  <c r="T135" i="1"/>
  <c r="AB18" i="1"/>
  <c r="AG222" i="1"/>
  <c r="AI199" i="1"/>
  <c r="X300" i="1"/>
  <c r="Z240" i="1"/>
  <c r="T108" i="1"/>
  <c r="AK17" i="1"/>
  <c r="AJ43" i="1"/>
  <c r="R41" i="1"/>
  <c r="AK321" i="1"/>
  <c r="AD161" i="1"/>
  <c r="U214" i="1"/>
  <c r="AF269" i="1"/>
  <c r="AD13" i="1"/>
  <c r="U296" i="1"/>
  <c r="V38" i="1"/>
  <c r="AG123" i="1"/>
  <c r="V130" i="1"/>
  <c r="V107" i="1"/>
  <c r="AH122" i="1"/>
  <c r="AI9" i="1"/>
  <c r="AD76" i="1"/>
  <c r="T299" i="1"/>
  <c r="W123" i="1"/>
  <c r="Z84" i="1"/>
  <c r="AH236" i="1"/>
  <c r="AF316" i="1"/>
  <c r="AJ252" i="1"/>
  <c r="W250" i="1"/>
  <c r="AE309" i="1"/>
  <c r="AE236" i="1"/>
  <c r="Y234" i="1"/>
  <c r="W309" i="1"/>
  <c r="AE279" i="1"/>
  <c r="AE280" i="1" s="1"/>
  <c r="V327" i="1"/>
  <c r="AA92" i="1"/>
  <c r="Z90" i="1"/>
  <c r="R31" i="1"/>
  <c r="AJ21" i="1"/>
  <c r="AE304" i="1"/>
  <c r="AG19" i="1"/>
  <c r="AG319" i="1"/>
  <c r="AB160" i="1"/>
  <c r="V157" i="1"/>
  <c r="AC308" i="1"/>
  <c r="AC260" i="1"/>
  <c r="X46" i="1"/>
  <c r="AE203" i="1"/>
  <c r="W162" i="1"/>
  <c r="Y75" i="1"/>
  <c r="U161" i="1"/>
  <c r="AH113" i="1"/>
  <c r="AE214" i="1"/>
  <c r="AC136" i="1"/>
  <c r="AD87" i="1"/>
  <c r="S89" i="1"/>
  <c r="AH52" i="1"/>
  <c r="AB44" i="1"/>
  <c r="R56" i="1"/>
  <c r="AH158" i="1"/>
  <c r="V225" i="1"/>
  <c r="AJ258" i="1"/>
  <c r="AG257" i="1"/>
  <c r="U108" i="1"/>
  <c r="X307" i="1"/>
  <c r="AL26" i="1"/>
  <c r="AG47" i="1"/>
  <c r="T60" i="1"/>
  <c r="AE39" i="1"/>
  <c r="AE37" i="1"/>
  <c r="Z94" i="1"/>
  <c r="AK136" i="1"/>
  <c r="AC258" i="1"/>
  <c r="AI34" i="1"/>
  <c r="R27" i="1"/>
  <c r="AF23" i="1"/>
  <c r="AG158" i="1"/>
  <c r="S319" i="1"/>
  <c r="AK21" i="1"/>
  <c r="AB32" i="1"/>
  <c r="AH34" i="1"/>
  <c r="S305" i="1"/>
  <c r="AB108" i="1"/>
  <c r="T225" i="1"/>
  <c r="AA27" i="1"/>
  <c r="AC285" i="1"/>
  <c r="X111" i="1"/>
  <c r="W305" i="1"/>
  <c r="S86" i="1"/>
  <c r="AB115" i="1"/>
  <c r="X89" i="1"/>
  <c r="V12" i="1"/>
  <c r="U130" i="1"/>
  <c r="AI307" i="1"/>
  <c r="AF319" i="1"/>
  <c r="T161" i="1"/>
  <c r="AC175" i="1"/>
  <c r="AL144" i="1"/>
  <c r="T268" i="1"/>
  <c r="AD37" i="1"/>
  <c r="V88" i="1"/>
  <c r="AA85" i="1"/>
  <c r="Y40" i="1"/>
  <c r="R264" i="1"/>
  <c r="AC127" i="1"/>
  <c r="AB156" i="1"/>
  <c r="AL157" i="1"/>
  <c r="R157" i="1"/>
  <c r="T204" i="1"/>
  <c r="AD319" i="1"/>
  <c r="W34" i="1"/>
  <c r="AH74" i="1"/>
  <c r="AK123" i="1"/>
  <c r="Y126" i="1"/>
  <c r="AD56" i="1"/>
  <c r="U45" i="1"/>
  <c r="AD133" i="1"/>
  <c r="AG228" i="1"/>
  <c r="AC98" i="1"/>
  <c r="AD30" i="1"/>
  <c r="S7" i="1"/>
  <c r="AG203" i="1"/>
  <c r="V172" i="1"/>
  <c r="U107" i="1"/>
  <c r="AL115" i="1"/>
  <c r="U124" i="1"/>
  <c r="AI58" i="1"/>
  <c r="W27" i="1"/>
  <c r="AH283" i="1"/>
  <c r="U265" i="1"/>
  <c r="AK109" i="1"/>
  <c r="Y214" i="1"/>
  <c r="AD301" i="1"/>
  <c r="U19" i="1"/>
  <c r="W43" i="1"/>
  <c r="S240" i="1"/>
  <c r="R227" i="1"/>
  <c r="AF96" i="1"/>
  <c r="T107" i="1"/>
  <c r="AJ267" i="1"/>
  <c r="AD268" i="1"/>
  <c r="AA170" i="1"/>
  <c r="T28" i="1"/>
  <c r="U163" i="1"/>
  <c r="AC186" i="1"/>
  <c r="AE115" i="1"/>
  <c r="AL217" i="1"/>
  <c r="R171" i="1"/>
  <c r="AF51" i="1"/>
  <c r="R28" i="1"/>
  <c r="Z109" i="1"/>
  <c r="AA118" i="1"/>
  <c r="AK236" i="1"/>
  <c r="AJ175" i="1"/>
  <c r="Y127" i="1"/>
  <c r="R162" i="1"/>
  <c r="X144" i="1"/>
  <c r="Y228" i="1"/>
  <c r="X145" i="1"/>
  <c r="R254" i="1"/>
  <c r="AF218" i="1"/>
  <c r="AH254" i="1"/>
  <c r="U247" i="1"/>
  <c r="AI249" i="1"/>
  <c r="Y275" i="1"/>
  <c r="AB248" i="1"/>
  <c r="X222" i="1"/>
  <c r="Z202" i="1"/>
  <c r="AC61" i="1"/>
  <c r="AE284" i="1"/>
  <c r="Y327" i="1"/>
  <c r="S39" i="1"/>
  <c r="AJ244" i="1"/>
  <c r="S222" i="1"/>
  <c r="X239" i="1"/>
  <c r="S111" i="1"/>
  <c r="T163" i="1"/>
  <c r="V122" i="1"/>
  <c r="R244" i="1"/>
  <c r="AI132" i="1"/>
  <c r="AE253" i="1"/>
  <c r="R206" i="1"/>
  <c r="AE19" i="1"/>
  <c r="AA60" i="1"/>
  <c r="AD293" i="1"/>
  <c r="AD6" i="1"/>
  <c r="AD239" i="1"/>
  <c r="AB158" i="1"/>
  <c r="Y267" i="1"/>
  <c r="U262" i="1"/>
  <c r="S23" i="1"/>
  <c r="Z162" i="1"/>
  <c r="Y240" i="1"/>
  <c r="W293" i="1"/>
  <c r="AK255" i="1"/>
  <c r="AL99" i="1"/>
  <c r="AE114" i="1"/>
  <c r="AK198" i="1"/>
  <c r="S234" i="1"/>
  <c r="AC170" i="1"/>
  <c r="AG63" i="1"/>
  <c r="AK46" i="1"/>
  <c r="AA271" i="1"/>
  <c r="AH127" i="1"/>
  <c r="Y113" i="1"/>
  <c r="AE162" i="1"/>
  <c r="AF86" i="1"/>
  <c r="AJ112" i="1"/>
  <c r="V112" i="1"/>
  <c r="T122" i="1"/>
  <c r="AH76" i="1"/>
  <c r="X37" i="1"/>
  <c r="AA121" i="1"/>
  <c r="Z207" i="1"/>
  <c r="AC268" i="1"/>
  <c r="AD227" i="1"/>
  <c r="AI244" i="1"/>
  <c r="AH218" i="1"/>
  <c r="AC106" i="1"/>
  <c r="AB137" i="1"/>
  <c r="AC227" i="1"/>
  <c r="Z263" i="1"/>
  <c r="R319" i="1"/>
  <c r="T294" i="1"/>
  <c r="Y204" i="1"/>
  <c r="AH307" i="1"/>
  <c r="AG295" i="1"/>
  <c r="S236" i="1"/>
  <c r="AK202" i="1"/>
  <c r="AH217" i="1"/>
  <c r="R246" i="1"/>
  <c r="AI179" i="1"/>
  <c r="AB33" i="1"/>
  <c r="AA212" i="1"/>
  <c r="AD217" i="1"/>
  <c r="X325" i="1"/>
  <c r="Z62" i="1"/>
  <c r="AB91" i="1"/>
  <c r="AL36" i="1"/>
  <c r="AH6" i="1"/>
  <c r="U89" i="1"/>
  <c r="AK161" i="1"/>
  <c r="AB264" i="1"/>
  <c r="X93" i="1"/>
  <c r="AG253" i="1"/>
  <c r="AG225" i="1"/>
  <c r="S65" i="1"/>
  <c r="AK125" i="1"/>
  <c r="S31" i="1"/>
  <c r="Y55" i="1"/>
  <c r="R290" i="1"/>
  <c r="Y19" i="1"/>
  <c r="AC203" i="1"/>
  <c r="AL306" i="1"/>
  <c r="U271" i="1"/>
  <c r="AK52" i="1"/>
  <c r="V162" i="1"/>
  <c r="AL253" i="1"/>
  <c r="R175" i="1"/>
  <c r="S118" i="1"/>
  <c r="V53" i="1"/>
  <c r="AJ241" i="1"/>
  <c r="W102" i="1"/>
  <c r="AB111" i="1"/>
  <c r="AE108" i="1"/>
  <c r="AK129" i="1"/>
  <c r="AC190" i="1"/>
  <c r="Y86" i="1"/>
  <c r="AF163" i="1"/>
  <c r="S269" i="1"/>
  <c r="AL131" i="1"/>
  <c r="AF138" i="1"/>
  <c r="AI84" i="1"/>
  <c r="V320" i="1"/>
  <c r="AL198" i="1"/>
  <c r="AA260" i="1"/>
  <c r="AJ316" i="1"/>
  <c r="AJ270" i="1"/>
  <c r="R271" i="1"/>
  <c r="T257" i="1"/>
  <c r="AK118" i="1"/>
  <c r="AL270" i="1"/>
  <c r="W282" i="1"/>
  <c r="Y137" i="1"/>
  <c r="W130" i="1"/>
  <c r="S55" i="1"/>
  <c r="AG309" i="1"/>
  <c r="AC325" i="1"/>
  <c r="U62" i="1"/>
  <c r="AL275" i="1"/>
  <c r="AE216" i="1"/>
  <c r="V97" i="1"/>
  <c r="AA117" i="1"/>
  <c r="AK245" i="1"/>
  <c r="AB216" i="1"/>
  <c r="AG62" i="1"/>
  <c r="AG325" i="1"/>
  <c r="AE61" i="1"/>
  <c r="W90" i="1"/>
  <c r="AA214" i="1"/>
  <c r="AK35" i="1"/>
  <c r="T43" i="1"/>
  <c r="AD99" i="1"/>
  <c r="AA7" i="1"/>
  <c r="AC4" i="1"/>
  <c r="AC143" i="1"/>
  <c r="AA56" i="1"/>
  <c r="AC71" i="1"/>
  <c r="R37" i="1"/>
  <c r="Y245" i="1"/>
  <c r="AB241" i="1"/>
  <c r="Y268" i="1"/>
  <c r="Z268" i="1"/>
  <c r="AD175" i="1"/>
  <c r="AD50" i="1"/>
  <c r="R225" i="1"/>
  <c r="AL283" i="1"/>
  <c r="AH145" i="1"/>
  <c r="X154" i="1"/>
  <c r="AK19" i="1"/>
  <c r="AA322" i="1"/>
  <c r="AI125" i="1"/>
  <c r="AE301" i="1"/>
  <c r="Y105" i="1"/>
  <c r="AJ41" i="1"/>
  <c r="AJ104" i="1"/>
  <c r="AG269" i="1"/>
  <c r="AH321" i="1"/>
  <c r="AD51" i="1"/>
  <c r="AB277" i="1"/>
  <c r="AH266" i="1"/>
  <c r="W144" i="1"/>
  <c r="AI163" i="1"/>
  <c r="AB321" i="1"/>
  <c r="S198" i="1"/>
  <c r="AB159" i="1"/>
  <c r="AD321" i="1"/>
  <c r="AA123" i="1"/>
  <c r="R55" i="1"/>
  <c r="AC35" i="1"/>
  <c r="AK162" i="1"/>
  <c r="AI23" i="1"/>
  <c r="AG30" i="1"/>
  <c r="AH296" i="1"/>
  <c r="T227" i="1"/>
  <c r="AI268" i="1"/>
  <c r="Y263" i="1"/>
  <c r="R243" i="1"/>
  <c r="Y249" i="1"/>
  <c r="AB236" i="1"/>
  <c r="AE212" i="1"/>
  <c r="T119" i="1"/>
  <c r="W249" i="1"/>
  <c r="X236" i="1"/>
  <c r="AF217" i="1"/>
  <c r="AK222" i="1"/>
  <c r="V61" i="1"/>
  <c r="AG61" i="1"/>
  <c r="AG92" i="1"/>
  <c r="W48" i="1"/>
  <c r="AC263" i="1"/>
  <c r="AK158" i="1"/>
  <c r="AG56" i="1"/>
  <c r="AB59" i="1"/>
  <c r="AD274" i="1"/>
  <c r="T133" i="1"/>
  <c r="AJ74" i="1"/>
  <c r="AJ58" i="1"/>
  <c r="AJ296" i="1"/>
  <c r="AE7" i="1"/>
  <c r="AF63" i="1"/>
  <c r="Y125" i="1"/>
  <c r="V40" i="1"/>
  <c r="R274" i="1"/>
  <c r="AI107" i="1"/>
  <c r="Y261" i="1"/>
  <c r="Z33" i="1"/>
  <c r="AL124" i="1"/>
  <c r="AI102" i="1"/>
  <c r="W251" i="1"/>
  <c r="AG227" i="1"/>
  <c r="AL34" i="1"/>
  <c r="Y317" i="1"/>
  <c r="AD128" i="1"/>
  <c r="AD39" i="1"/>
  <c r="AG107" i="1"/>
  <c r="AG45" i="1"/>
  <c r="X297" i="1"/>
  <c r="U106" i="1"/>
  <c r="W126" i="1"/>
  <c r="T297" i="1"/>
  <c r="AH32" i="1"/>
  <c r="U113" i="1"/>
  <c r="AH120" i="1"/>
  <c r="AK96" i="1"/>
  <c r="AC154" i="1"/>
  <c r="AJ42" i="1"/>
  <c r="AD60" i="1"/>
  <c r="AH305" i="1"/>
  <c r="Y31" i="1"/>
  <c r="AA49" i="1"/>
  <c r="AG10" i="1"/>
  <c r="AF118" i="1"/>
  <c r="AB98" i="1"/>
  <c r="W271" i="1"/>
  <c r="AC39" i="1"/>
  <c r="S270" i="1"/>
  <c r="AB107" i="1"/>
  <c r="Y97" i="1"/>
  <c r="V275" i="1"/>
  <c r="AG249" i="1"/>
  <c r="U250" i="1"/>
  <c r="AI276" i="1"/>
  <c r="AE119" i="1"/>
  <c r="AL248" i="1"/>
  <c r="AG179" i="1"/>
  <c r="AL279" i="1"/>
  <c r="AL280" i="1" s="1"/>
  <c r="AC326" i="1"/>
  <c r="AG212" i="1"/>
  <c r="W173" i="1"/>
  <c r="AJ87" i="1"/>
  <c r="AJ227" i="1"/>
  <c r="U17" i="1"/>
  <c r="Y96" i="1"/>
  <c r="AF36" i="1"/>
  <c r="AC84" i="1"/>
  <c r="AH274" i="1"/>
  <c r="AC301" i="1"/>
  <c r="AD177" i="1"/>
  <c r="W47" i="1"/>
  <c r="AG99" i="1"/>
  <c r="AA113" i="1"/>
  <c r="AD121" i="1"/>
  <c r="AI263" i="1"/>
  <c r="W255" i="1"/>
  <c r="W240" i="1"/>
  <c r="AB293" i="1"/>
  <c r="AK253" i="1"/>
  <c r="S263" i="1"/>
  <c r="S21" i="1"/>
  <c r="AE265" i="1"/>
  <c r="AL14" i="1"/>
  <c r="AH37" i="1"/>
  <c r="AA158" i="1"/>
  <c r="AF320" i="1"/>
  <c r="U307" i="1"/>
  <c r="U173" i="1"/>
  <c r="AL266" i="1"/>
  <c r="AA299" i="1"/>
  <c r="AC205" i="1"/>
  <c r="Y205" i="1"/>
  <c r="AK259" i="1"/>
  <c r="W18" i="1"/>
  <c r="T255" i="1"/>
  <c r="AL214" i="1"/>
  <c r="AI266" i="1"/>
  <c r="AD317" i="1"/>
  <c r="V163" i="1"/>
  <c r="AB290" i="1"/>
  <c r="S32" i="1"/>
  <c r="Z39" i="1"/>
  <c r="S266" i="1"/>
  <c r="S255" i="1"/>
  <c r="AL205" i="1"/>
  <c r="AH108" i="1"/>
  <c r="AD112" i="1"/>
  <c r="X39" i="1"/>
  <c r="U144" i="1"/>
  <c r="AJ323" i="1"/>
  <c r="AD125" i="1"/>
  <c r="AC191" i="1"/>
  <c r="AH38" i="1"/>
  <c r="AD263" i="1"/>
  <c r="AC316" i="1"/>
  <c r="Y326" i="1"/>
  <c r="AA243" i="1"/>
  <c r="AD235" i="1"/>
  <c r="AF246" i="1"/>
  <c r="AB247" i="1"/>
  <c r="AD248" i="1"/>
  <c r="AL316" i="1"/>
  <c r="AG323" i="1"/>
  <c r="AK254" i="1"/>
  <c r="U61" i="1"/>
  <c r="V212" i="1"/>
  <c r="Z61" i="1"/>
  <c r="AK92" i="1"/>
  <c r="Z241" i="1"/>
  <c r="W134" i="1"/>
  <c r="R228" i="1"/>
  <c r="AE52" i="1"/>
  <c r="Y50" i="1"/>
  <c r="AE122" i="1"/>
  <c r="AD10" i="1"/>
  <c r="Z219" i="1"/>
  <c r="Y159" i="1"/>
  <c r="AI162" i="1"/>
  <c r="AF120" i="1"/>
  <c r="W58" i="1"/>
  <c r="U7" i="1"/>
  <c r="Y219" i="1"/>
  <c r="Y121" i="1"/>
  <c r="Y73" i="1"/>
  <c r="AF144" i="1"/>
  <c r="AB258" i="1"/>
  <c r="W171" i="1"/>
  <c r="U126" i="1"/>
  <c r="Z58" i="1"/>
  <c r="AC206" i="1"/>
  <c r="AJ127" i="1"/>
  <c r="V261" i="1"/>
  <c r="AD85" i="1"/>
  <c r="V262" i="1"/>
  <c r="Z158" i="1"/>
  <c r="AE51" i="1"/>
  <c r="AK11" i="1"/>
  <c r="AK301" i="1"/>
  <c r="AK121" i="1"/>
  <c r="AK241" i="1"/>
  <c r="S124" i="1"/>
  <c r="AG301" i="1"/>
  <c r="AG39" i="1"/>
  <c r="T198" i="1"/>
  <c r="V26" i="1"/>
  <c r="AL86" i="1"/>
  <c r="AD163" i="1"/>
  <c r="AI297" i="1"/>
  <c r="AI256" i="1"/>
  <c r="AF177" i="1"/>
  <c r="T110" i="1"/>
  <c r="AA6" i="1"/>
  <c r="T267" i="1"/>
  <c r="S106" i="1"/>
  <c r="W74" i="1"/>
  <c r="AL111" i="1"/>
  <c r="W264" i="1"/>
  <c r="AB303" i="1"/>
  <c r="AF113" i="1"/>
  <c r="AG160" i="1"/>
  <c r="AK93" i="1"/>
  <c r="AL53" i="1"/>
  <c r="AB123" i="1"/>
  <c r="R173" i="1"/>
  <c r="AB133" i="1"/>
  <c r="AL246" i="1"/>
  <c r="W316" i="1"/>
  <c r="AI202" i="1"/>
  <c r="X234" i="1"/>
  <c r="W246" i="1"/>
  <c r="AH275" i="1"/>
  <c r="AA247" i="1"/>
  <c r="AE249" i="1"/>
  <c r="AE245" i="1"/>
  <c r="X279" i="1"/>
  <c r="X280" i="1" s="1"/>
  <c r="U91" i="1"/>
  <c r="T63" i="1"/>
  <c r="U298" i="1"/>
  <c r="Y134" i="1"/>
  <c r="AA262" i="1"/>
  <c r="AB10" i="1"/>
  <c r="AI294" i="1"/>
  <c r="S43" i="1"/>
  <c r="AK262" i="1"/>
  <c r="W108" i="1"/>
  <c r="AK258" i="1"/>
  <c r="AA206" i="1"/>
  <c r="AL323" i="1"/>
  <c r="AE225" i="1"/>
  <c r="U120" i="1"/>
  <c r="AA50" i="1"/>
  <c r="AL173" i="1"/>
  <c r="V132" i="1"/>
  <c r="AJ271" i="1"/>
  <c r="AJ219" i="1"/>
  <c r="AF73" i="1"/>
  <c r="AA270" i="1"/>
  <c r="S204" i="1"/>
  <c r="AC294" i="1"/>
  <c r="AL208" i="1"/>
  <c r="W84" i="1"/>
  <c r="Y203" i="1"/>
  <c r="V124" i="1"/>
  <c r="AD298" i="1"/>
  <c r="AH111" i="1"/>
  <c r="X268" i="1"/>
  <c r="AB114" i="1"/>
  <c r="AG219" i="1"/>
  <c r="AL239" i="1"/>
  <c r="AL32" i="1"/>
  <c r="AB260" i="1"/>
  <c r="R123" i="1"/>
  <c r="AE58" i="1"/>
  <c r="AF265" i="1"/>
  <c r="S170" i="1"/>
  <c r="AB172" i="1"/>
  <c r="AF27" i="1"/>
  <c r="X216" i="1"/>
  <c r="AD135" i="1"/>
  <c r="R317" i="1"/>
  <c r="AJ9" i="1"/>
  <c r="V264" i="1"/>
  <c r="AJ299" i="1"/>
  <c r="AK134" i="1"/>
  <c r="AE163" i="1"/>
  <c r="AI115" i="1"/>
  <c r="AL233" i="1"/>
  <c r="AA252" i="1"/>
  <c r="W234" i="1"/>
  <c r="AI236" i="1"/>
  <c r="S247" i="1"/>
  <c r="AC323" i="1"/>
  <c r="AH246" i="1"/>
  <c r="AA251" i="1"/>
  <c r="AK212" i="1"/>
  <c r="T327" i="1"/>
  <c r="AI326" i="1"/>
  <c r="AE90" i="1"/>
  <c r="S295" i="1"/>
  <c r="AF136" i="1"/>
  <c r="AK54" i="1"/>
  <c r="T124" i="1"/>
  <c r="AK271" i="1"/>
  <c r="AA128" i="1"/>
  <c r="Y295" i="1"/>
  <c r="U29" i="1"/>
  <c r="AL87" i="1"/>
  <c r="AF159" i="1"/>
  <c r="AL274" i="1"/>
  <c r="AH270" i="1"/>
  <c r="T121" i="1"/>
  <c r="T144" i="1"/>
  <c r="AC94" i="1"/>
  <c r="W172" i="1"/>
  <c r="AA13" i="1"/>
  <c r="W307" i="1"/>
  <c r="AC45" i="1"/>
  <c r="Y123" i="1"/>
  <c r="V74" i="1"/>
  <c r="AD89" i="1"/>
  <c r="AB239" i="1"/>
  <c r="AJ17" i="1"/>
  <c r="Y297" i="1"/>
  <c r="S133" i="1"/>
  <c r="AG274" i="1"/>
  <c r="Z76" i="1"/>
  <c r="AK89" i="1"/>
  <c r="AG120" i="1"/>
  <c r="AH42" i="1"/>
  <c r="AF290" i="1"/>
  <c r="U297" i="1"/>
  <c r="AH304" i="1"/>
  <c r="AK111" i="1"/>
  <c r="AI121" i="1"/>
  <c r="AC68" i="1"/>
  <c r="AB7" i="1"/>
  <c r="W262" i="1"/>
  <c r="V321" i="1"/>
  <c r="W7" i="1"/>
  <c r="AC100" i="1"/>
  <c r="Y253" i="1"/>
  <c r="R203" i="1"/>
  <c r="W259" i="1"/>
  <c r="AH286" i="1"/>
  <c r="Y142" i="1"/>
  <c r="X109" i="1"/>
  <c r="X319" i="1"/>
  <c r="AE28" i="1"/>
  <c r="U154" i="1"/>
  <c r="AL235" i="1"/>
  <c r="W296" i="1"/>
  <c r="AD28" i="1"/>
  <c r="AE109" i="1"/>
  <c r="T21" i="1"/>
  <c r="AA36" i="1"/>
  <c r="AE219" i="1"/>
  <c r="AA296" i="1"/>
  <c r="W303" i="1"/>
  <c r="S129" i="1"/>
  <c r="W286" i="1"/>
  <c r="V299" i="1"/>
  <c r="AH63" i="1"/>
  <c r="AI104" i="1"/>
  <c r="U88" i="1"/>
  <c r="AF206" i="1"/>
  <c r="AC46" i="1"/>
  <c r="T175" i="1"/>
  <c r="Y41" i="1"/>
  <c r="AE134" i="1"/>
  <c r="Y269" i="1"/>
  <c r="AE31" i="1"/>
  <c r="AE84" i="1"/>
  <c r="AG138" i="1"/>
  <c r="AC48" i="1"/>
  <c r="AJ239" i="1"/>
  <c r="S322" i="1"/>
  <c r="AC138" i="1"/>
  <c r="X6" i="1"/>
  <c r="AD320" i="1"/>
  <c r="X225" i="1"/>
  <c r="AI124" i="1"/>
  <c r="AE318" i="1"/>
  <c r="R143" i="1"/>
  <c r="AC159" i="1"/>
  <c r="W258" i="1"/>
  <c r="AK318" i="1"/>
  <c r="AG106" i="1"/>
  <c r="T277" i="1"/>
  <c r="S115" i="1"/>
  <c r="AL290" i="1"/>
  <c r="AB263" i="1"/>
  <c r="T126" i="1"/>
  <c r="AK137" i="1"/>
  <c r="AH75" i="1"/>
  <c r="AJ259" i="1"/>
  <c r="AE95" i="1"/>
  <c r="AL177" i="1"/>
  <c r="AL130" i="1"/>
  <c r="U10" i="1"/>
  <c r="AJ305" i="1"/>
  <c r="U39" i="1"/>
  <c r="U94" i="1"/>
  <c r="V114" i="1"/>
  <c r="AC152" i="1"/>
  <c r="S52" i="1"/>
  <c r="V308" i="1"/>
  <c r="AC160" i="1"/>
  <c r="AK199" i="1"/>
  <c r="AD102" i="1"/>
  <c r="AC76" i="1"/>
  <c r="AK160" i="1"/>
  <c r="AB121" i="1"/>
  <c r="X94" i="1"/>
  <c r="AA19" i="1"/>
  <c r="X218" i="1"/>
  <c r="V125" i="1"/>
  <c r="U258" i="1"/>
  <c r="R30" i="1"/>
  <c r="AG248" i="1"/>
  <c r="R323" i="1"/>
  <c r="U212" i="1"/>
  <c r="Z254" i="1"/>
  <c r="V248" i="1"/>
  <c r="AA245" i="1"/>
  <c r="U248" i="1"/>
  <c r="AJ284" i="1"/>
  <c r="T326" i="1"/>
  <c r="AL326" i="1"/>
  <c r="S98" i="1"/>
  <c r="R256" i="1"/>
  <c r="AB104" i="1"/>
  <c r="AC31" i="1"/>
  <c r="S46" i="1"/>
  <c r="S156" i="1"/>
  <c r="AI96" i="1"/>
  <c r="Z173" i="1"/>
  <c r="AC165" i="1"/>
  <c r="AE63" i="1"/>
  <c r="AJ111" i="1"/>
  <c r="V50" i="1"/>
  <c r="AB262" i="1"/>
  <c r="AL6" i="1"/>
  <c r="AJ40" i="1"/>
  <c r="U23" i="1"/>
  <c r="AE286" i="1"/>
  <c r="Z305" i="1"/>
  <c r="R298" i="1"/>
  <c r="AD120" i="1"/>
  <c r="AF172" i="1"/>
  <c r="Y6" i="1"/>
  <c r="X113" i="1"/>
  <c r="AB102" i="1"/>
  <c r="AB207" i="1"/>
  <c r="R34" i="1"/>
  <c r="AJ56" i="1"/>
  <c r="AK239" i="1"/>
  <c r="AC80" i="1"/>
  <c r="AF135" i="1"/>
  <c r="AB138" i="1"/>
  <c r="T95" i="1"/>
  <c r="Z142" i="1"/>
  <c r="Z175" i="1"/>
  <c r="AF296" i="1"/>
  <c r="Y76" i="1"/>
  <c r="V297" i="1"/>
  <c r="W266" i="1"/>
  <c r="AG48" i="1"/>
  <c r="W241" i="1"/>
  <c r="Y32" i="1"/>
  <c r="V234" i="1"/>
  <c r="AK76" i="1"/>
  <c r="AG243" i="1"/>
  <c r="AE204" i="1"/>
  <c r="AC273" i="1"/>
  <c r="AE271" i="1"/>
  <c r="AE87" i="1"/>
  <c r="AD244" i="1"/>
  <c r="AE174" i="1"/>
  <c r="U98" i="1"/>
  <c r="AJ308" i="1"/>
  <c r="AI155" i="1"/>
  <c r="Y257" i="1"/>
  <c r="Z243" i="1"/>
  <c r="AA179" i="1"/>
  <c r="AG251" i="1"/>
  <c r="AA218" i="1"/>
  <c r="X316" i="1"/>
  <c r="AB217" i="1"/>
  <c r="X254" i="1"/>
  <c r="AG236" i="1"/>
  <c r="W279" i="1"/>
  <c r="W280" i="1" s="1"/>
  <c r="AB120" i="1"/>
  <c r="AE23" i="1"/>
  <c r="AJ207" i="1"/>
  <c r="AI113" i="1"/>
  <c r="AG18" i="1"/>
  <c r="R268" i="1"/>
  <c r="T58" i="1"/>
  <c r="AF271" i="1"/>
  <c r="Z46" i="1"/>
  <c r="R296" i="1"/>
  <c r="AH155" i="1"/>
  <c r="AA294" i="1"/>
  <c r="AK249" i="1"/>
  <c r="T264" i="1"/>
  <c r="AD303" i="1"/>
  <c r="AA253" i="1"/>
  <c r="AF84" i="1"/>
  <c r="AF38" i="1"/>
  <c r="AC49" i="1"/>
  <c r="AD206" i="1"/>
  <c r="R261" i="1"/>
  <c r="W31" i="1"/>
  <c r="AG282" i="1"/>
  <c r="W86" i="1"/>
  <c r="AK307" i="1"/>
  <c r="X84" i="1"/>
  <c r="AD46" i="1"/>
  <c r="AA145" i="1"/>
  <c r="V75" i="1"/>
  <c r="AB134" i="1"/>
  <c r="AE260" i="1"/>
  <c r="R126" i="1"/>
  <c r="X126" i="1"/>
  <c r="AJ49" i="1"/>
  <c r="V295" i="1"/>
  <c r="AF155" i="1"/>
  <c r="Y46" i="1"/>
  <c r="Y115" i="1"/>
  <c r="AJ225" i="1"/>
  <c r="AC25" i="1"/>
  <c r="AI86" i="1"/>
  <c r="AC163" i="1"/>
  <c r="W96" i="1"/>
  <c r="AB162" i="1"/>
  <c r="AF228" i="1"/>
  <c r="AE73" i="1"/>
  <c r="S214" i="1"/>
  <c r="AF22" i="1"/>
  <c r="V160" i="1"/>
  <c r="AI52" i="1"/>
  <c r="AK37" i="1"/>
  <c r="AB255" i="1"/>
  <c r="AF112" i="1"/>
  <c r="AE264" i="1"/>
  <c r="AD249" i="1"/>
  <c r="AF212" i="1"/>
  <c r="T233" i="1"/>
  <c r="W248" i="1"/>
  <c r="AH222" i="1"/>
  <c r="AF234" i="1"/>
  <c r="S33" i="1"/>
  <c r="X117" i="1"/>
  <c r="R176" i="1"/>
  <c r="AL62" i="1"/>
  <c r="S92" i="1"/>
  <c r="T142" i="1"/>
  <c r="S257" i="1"/>
  <c r="AH60" i="1"/>
  <c r="Z34" i="1"/>
  <c r="X137" i="1"/>
  <c r="W19" i="1"/>
  <c r="Z265" i="1"/>
  <c r="AD307" i="1"/>
  <c r="AJ98" i="1"/>
  <c r="V307" i="1"/>
  <c r="R299" i="1"/>
  <c r="AJ159" i="1"/>
  <c r="AD283" i="1"/>
  <c r="AI42" i="1"/>
  <c r="AK269" i="1"/>
  <c r="Z132" i="1"/>
  <c r="T114" i="1"/>
  <c r="Z17" i="1"/>
  <c r="R40" i="1"/>
  <c r="R12" i="1"/>
  <c r="AF35" i="1"/>
  <c r="V19" i="1"/>
  <c r="R161" i="1"/>
  <c r="AK143" i="1"/>
  <c r="Y100" i="1"/>
  <c r="AC87" i="1"/>
  <c r="AH179" i="1"/>
  <c r="W128" i="1"/>
  <c r="T245" i="1"/>
  <c r="Z261" i="1"/>
  <c r="W158" i="1"/>
  <c r="AH162" i="1"/>
  <c r="AB122" i="1"/>
  <c r="AF137" i="1"/>
  <c r="AE207" i="1"/>
  <c r="AL295" i="1"/>
  <c r="AF47" i="1"/>
  <c r="AE308" i="1"/>
  <c r="V293" i="1"/>
  <c r="X258" i="1"/>
  <c r="U118" i="1"/>
  <c r="T244" i="1"/>
  <c r="Z50" i="1"/>
  <c r="AA32" i="1"/>
  <c r="AC193" i="1"/>
  <c r="T65" i="1"/>
  <c r="AG255" i="1"/>
  <c r="AG127" i="1"/>
  <c r="AL293" i="1"/>
  <c r="W270" i="1"/>
  <c r="AD245" i="1"/>
  <c r="V235" i="1"/>
  <c r="U243" i="1"/>
  <c r="AA119" i="1"/>
  <c r="AC252" i="1"/>
  <c r="Z236" i="1"/>
  <c r="AD246" i="1"/>
  <c r="AJ309" i="1"/>
  <c r="AI117" i="1"/>
  <c r="AG210" i="1"/>
  <c r="U90" i="1"/>
  <c r="AG42" i="1"/>
  <c r="X263" i="1"/>
  <c r="AF133" i="1"/>
  <c r="AF114" i="1"/>
  <c r="AL54" i="1"/>
  <c r="AC18" i="1"/>
  <c r="S262" i="1"/>
  <c r="Z104" i="1"/>
  <c r="AK122" i="1"/>
  <c r="AJ45" i="1"/>
  <c r="U170" i="1"/>
  <c r="U58" i="1"/>
  <c r="X136" i="1"/>
  <c r="V268" i="1"/>
  <c r="AI158" i="1"/>
  <c r="AJ125" i="1"/>
  <c r="AG155" i="1"/>
  <c r="AB130" i="1"/>
  <c r="X75" i="1"/>
  <c r="T282" i="1"/>
  <c r="AC314" i="1"/>
  <c r="AC93" i="1"/>
  <c r="AJ110" i="1"/>
  <c r="Z157" i="1"/>
  <c r="AA154" i="1"/>
  <c r="Z45" i="1"/>
  <c r="AC126" i="1"/>
  <c r="AC320" i="1"/>
  <c r="AC109" i="1"/>
  <c r="AJ203" i="1"/>
  <c r="AF207" i="1"/>
  <c r="AD109" i="1"/>
  <c r="AJ13" i="1"/>
  <c r="AG94" i="1"/>
  <c r="AD131" i="1"/>
  <c r="W317" i="1"/>
  <c r="Y28" i="1"/>
  <c r="Y321" i="1"/>
  <c r="T157" i="1"/>
  <c r="Y35" i="1"/>
  <c r="AK18" i="1"/>
  <c r="AD23" i="1"/>
  <c r="AJ240" i="1"/>
  <c r="V123" i="1"/>
  <c r="AH22" i="1"/>
  <c r="U115" i="1"/>
  <c r="R321" i="1"/>
  <c r="AJ177" i="1"/>
  <c r="AI275" i="1"/>
  <c r="U199" i="1"/>
  <c r="AJ283" i="1"/>
  <c r="AL65" i="1"/>
  <c r="AI299" i="1"/>
  <c r="S145" i="1"/>
  <c r="V179" i="1"/>
  <c r="AH97" i="1"/>
  <c r="U233" i="1"/>
  <c r="AF119" i="1"/>
  <c r="U33" i="1"/>
  <c r="X245" i="1"/>
  <c r="AJ311" i="1"/>
  <c r="AL218" i="1"/>
  <c r="AF326" i="1"/>
  <c r="AH284" i="1"/>
  <c r="AB327" i="1"/>
  <c r="AA133" i="1"/>
  <c r="R115" i="1"/>
  <c r="Z93" i="1"/>
  <c r="W42" i="1"/>
  <c r="AD45" i="1"/>
  <c r="AE256" i="1"/>
  <c r="U73" i="1"/>
  <c r="AL102" i="1"/>
  <c r="AI203" i="1"/>
  <c r="AB307" i="1"/>
  <c r="U27" i="1"/>
  <c r="S6" i="1"/>
  <c r="AB87" i="1"/>
  <c r="AF6" i="1"/>
  <c r="AB206" i="1"/>
  <c r="U54" i="1"/>
  <c r="AB60" i="1"/>
  <c r="AF211" i="1"/>
  <c r="Z51" i="1"/>
  <c r="X208" i="1"/>
  <c r="S298" i="1"/>
  <c r="AI89" i="1"/>
  <c r="AC264" i="1"/>
  <c r="U46" i="1"/>
  <c r="AD124" i="1"/>
  <c r="AB161" i="1"/>
  <c r="AE263" i="1"/>
  <c r="AJ142" i="1"/>
  <c r="Z26" i="1"/>
  <c r="AB110" i="1"/>
  <c r="AG260" i="1"/>
  <c r="U6" i="1"/>
  <c r="V317" i="1"/>
  <c r="AI31" i="1"/>
  <c r="AL227" i="1"/>
  <c r="W142" i="1"/>
  <c r="Z264" i="1"/>
  <c r="W129" i="1"/>
  <c r="AE255" i="1"/>
  <c r="AG96" i="1"/>
  <c r="AA63" i="1"/>
  <c r="W301" i="1"/>
  <c r="W252" i="1"/>
  <c r="AD253" i="1"/>
  <c r="AI216" i="1"/>
  <c r="AC256" i="1"/>
  <c r="AL174" i="1"/>
  <c r="R33" i="1"/>
  <c r="AC305" i="1"/>
  <c r="AE129" i="1"/>
  <c r="V118" i="1"/>
  <c r="AB143" i="1"/>
  <c r="T173" i="1"/>
  <c r="Y316" i="1"/>
  <c r="U252" i="1"/>
  <c r="AB275" i="1"/>
  <c r="R279" i="1"/>
  <c r="R280" i="1" s="1"/>
  <c r="AG252" i="1"/>
  <c r="AJ249" i="1"/>
  <c r="AI252" i="1"/>
  <c r="AD323" i="1"/>
  <c r="W243" i="1"/>
  <c r="S325" i="1"/>
  <c r="S327" i="1"/>
  <c r="AI212" i="1"/>
  <c r="AF91" i="1"/>
  <c r="AI76" i="1"/>
  <c r="AA48" i="1"/>
  <c r="S114" i="1"/>
  <c r="AA217" i="1"/>
  <c r="AJ282" i="1"/>
  <c r="Z98" i="1"/>
  <c r="S27" i="1"/>
  <c r="AA163" i="1"/>
  <c r="AA112" i="1"/>
  <c r="AH295" i="1"/>
  <c r="AL318" i="1"/>
  <c r="S74" i="1"/>
  <c r="AI320" i="1"/>
  <c r="V241" i="1"/>
  <c r="AF19" i="1"/>
  <c r="AF7" i="1"/>
  <c r="AF12" i="1"/>
  <c r="AL59" i="1"/>
  <c r="V22" i="1"/>
  <c r="AH105" i="1"/>
  <c r="U203" i="1"/>
  <c r="AD173" i="1"/>
  <c r="R13" i="1"/>
  <c r="AE53" i="1"/>
  <c r="T160" i="1"/>
  <c r="AC180" i="1"/>
  <c r="AF300" i="1"/>
  <c r="AA157" i="1"/>
  <c r="W110" i="1"/>
  <c r="X26" i="1"/>
  <c r="V208" i="1"/>
  <c r="AH28" i="1"/>
  <c r="AE127" i="1"/>
  <c r="X294" i="1"/>
  <c r="AB270" i="1"/>
  <c r="AD162" i="1"/>
  <c r="AF243" i="1"/>
  <c r="AE154" i="1"/>
  <c r="Y54" i="1"/>
  <c r="AG207" i="1"/>
  <c r="X304" i="1"/>
  <c r="S244" i="1"/>
  <c r="U117" i="1"/>
  <c r="AC28" i="1"/>
  <c r="AJ317" i="1"/>
  <c r="X170" i="1"/>
  <c r="U145" i="1"/>
  <c r="AA138" i="1"/>
  <c r="AI45" i="1"/>
  <c r="Z300" i="1"/>
  <c r="AI118" i="1"/>
  <c r="W95" i="1"/>
  <c r="W54" i="1"/>
  <c r="AF99" i="1"/>
  <c r="T75" i="1"/>
  <c r="AD264" i="1"/>
  <c r="AG258" i="1"/>
  <c r="S22" i="1"/>
  <c r="W218" i="1"/>
  <c r="W217" i="1"/>
  <c r="U234" i="1"/>
  <c r="R179" i="1"/>
  <c r="R222" i="1"/>
  <c r="AJ233" i="1"/>
  <c r="AA249" i="1"/>
  <c r="T316" i="1"/>
  <c r="AK279" i="1"/>
  <c r="AK280" i="1" s="1"/>
  <c r="S212" i="1"/>
  <c r="AD284" i="1"/>
  <c r="Y92" i="1"/>
  <c r="R47" i="1"/>
  <c r="R283" i="1"/>
  <c r="AF107" i="1"/>
  <c r="T253" i="1"/>
  <c r="AK22" i="1"/>
  <c r="AF34" i="1"/>
  <c r="T47" i="1"/>
  <c r="X171" i="1"/>
  <c r="AD159" i="1"/>
  <c r="R257" i="1"/>
  <c r="U131" i="1"/>
  <c r="AI239" i="1"/>
  <c r="AJ265" i="1"/>
  <c r="V255" i="1"/>
  <c r="W23" i="1"/>
  <c r="AE124" i="1"/>
  <c r="AJ95" i="1"/>
  <c r="R94" i="1"/>
  <c r="AC188" i="1"/>
  <c r="AC288" i="1"/>
  <c r="Y110" i="1"/>
  <c r="U114" i="1"/>
  <c r="AI112" i="1"/>
  <c r="AL228" i="1"/>
  <c r="T54" i="1"/>
  <c r="Z23" i="1"/>
  <c r="AH138" i="1"/>
  <c r="U293" i="1"/>
  <c r="AH95" i="1"/>
  <c r="AC242" i="1"/>
  <c r="X283" i="1"/>
  <c r="AJ152" i="1"/>
  <c r="AB295" i="1"/>
  <c r="U109" i="1"/>
  <c r="AB128" i="1"/>
  <c r="AF253" i="1"/>
  <c r="V33" i="1"/>
  <c r="Y323" i="1"/>
  <c r="U129" i="1"/>
  <c r="V305" i="1"/>
  <c r="Y87" i="1"/>
  <c r="Z126" i="1"/>
  <c r="AK300" i="1"/>
  <c r="Z177" i="1"/>
  <c r="AA204" i="1"/>
  <c r="AA177" i="1"/>
  <c r="AK128" i="1"/>
  <c r="AE76" i="1"/>
  <c r="AD236" i="1"/>
  <c r="AA84" i="1"/>
  <c r="W138" i="1"/>
  <c r="AC43" i="1"/>
  <c r="Z75" i="1"/>
  <c r="Z88" i="1"/>
  <c r="T19" i="1"/>
  <c r="AK311" i="1"/>
  <c r="Z217" i="1"/>
  <c r="AL216" i="1"/>
  <c r="Z316" i="1"/>
  <c r="U275" i="1"/>
  <c r="AF323" i="1"/>
  <c r="AE246" i="1"/>
  <c r="AH252" i="1"/>
  <c r="W327" i="1"/>
  <c r="AL284" i="1"/>
  <c r="S91" i="1"/>
  <c r="AI265" i="1"/>
  <c r="U306" i="1"/>
  <c r="U31" i="1"/>
  <c r="W29" i="1"/>
  <c r="AK56" i="1"/>
  <c r="Y109" i="1"/>
  <c r="R239" i="1"/>
  <c r="AJ300" i="1"/>
  <c r="R129" i="1"/>
  <c r="AH9" i="1"/>
  <c r="R91" i="1"/>
  <c r="AE259" i="1"/>
  <c r="AF258" i="1"/>
  <c r="R60" i="1"/>
  <c r="AE262" i="1"/>
  <c r="AD203" i="1"/>
  <c r="W283" i="1"/>
  <c r="AF110" i="1"/>
  <c r="T240" i="1"/>
  <c r="AG173" i="1"/>
  <c r="W205" i="1"/>
  <c r="AB204" i="1"/>
  <c r="U55" i="1"/>
  <c r="V63" i="1"/>
  <c r="Y124" i="1"/>
  <c r="AC114" i="1"/>
  <c r="Y145" i="1"/>
  <c r="AJ171" i="1"/>
  <c r="AE222" i="1"/>
  <c r="AH29" i="1"/>
  <c r="R49" i="1"/>
  <c r="AF29" i="1"/>
  <c r="T102" i="1"/>
  <c r="AH65" i="1"/>
  <c r="AA263" i="1"/>
  <c r="S219" i="1"/>
  <c r="AL104" i="1"/>
  <c r="AA267" i="1"/>
  <c r="U317" i="1"/>
  <c r="AD305" i="1"/>
  <c r="AC289" i="1"/>
  <c r="AA115" i="1"/>
  <c r="AK74" i="1"/>
  <c r="AG267" i="1"/>
  <c r="AB286" i="1"/>
  <c r="AG239" i="1"/>
  <c r="W115" i="1"/>
  <c r="AD256" i="1"/>
  <c r="AI36" i="1"/>
  <c r="AF49" i="1"/>
  <c r="AL43" i="1"/>
  <c r="AA173" i="1"/>
  <c r="AL22" i="1"/>
  <c r="V318" i="1"/>
  <c r="T6" i="1"/>
  <c r="AF42" i="1"/>
  <c r="AC153" i="1"/>
  <c r="AF162" i="1"/>
  <c r="AA106" i="1"/>
  <c r="Z143" i="1"/>
  <c r="R63" i="1"/>
  <c r="AF128" i="1"/>
  <c r="AC60" i="1"/>
  <c r="AK319" i="1"/>
  <c r="AA110" i="1"/>
  <c r="AC95" i="1"/>
  <c r="W145" i="1"/>
  <c r="AC169" i="1"/>
  <c r="V173" i="1"/>
  <c r="U122" i="1"/>
  <c r="S73" i="1"/>
  <c r="R156" i="1"/>
  <c r="AL170" i="1"/>
  <c r="Y98" i="1"/>
  <c r="AD22" i="1"/>
  <c r="AL47" i="1"/>
  <c r="Y74" i="1"/>
  <c r="AE54" i="1"/>
  <c r="AJ65" i="1"/>
  <c r="R199" i="1"/>
  <c r="AA74" i="1"/>
  <c r="U174" i="1"/>
  <c r="AE12" i="1"/>
  <c r="AI323" i="1"/>
  <c r="X23" i="1"/>
  <c r="AF241" i="1"/>
  <c r="AG13" i="1"/>
  <c r="W99" i="1"/>
  <c r="Y265" i="1"/>
  <c r="AI152" i="1"/>
  <c r="AF129" i="1"/>
  <c r="AD171" i="1"/>
  <c r="AB152" i="1"/>
  <c r="AD308" i="1"/>
  <c r="AH318" i="1"/>
  <c r="AA105" i="1"/>
  <c r="AF205" i="1"/>
  <c r="AI301" i="1"/>
  <c r="AC200" i="1"/>
  <c r="T113" i="1"/>
  <c r="U86" i="1"/>
  <c r="V143" i="1"/>
  <c r="X123" i="1"/>
  <c r="T286" i="1"/>
  <c r="X217" i="1"/>
  <c r="R295" i="1"/>
  <c r="W94" i="1"/>
  <c r="W275" i="1"/>
  <c r="W257" i="1"/>
  <c r="AJ255" i="1"/>
  <c r="R111" i="1"/>
  <c r="AK88" i="1"/>
  <c r="Y176" i="1"/>
  <c r="Y254" i="1"/>
  <c r="AH316" i="1"/>
  <c r="AE316" i="1"/>
  <c r="AD243" i="1"/>
  <c r="AJ218" i="1"/>
  <c r="Z246" i="1"/>
  <c r="Y119" i="1"/>
  <c r="AB325" i="1"/>
  <c r="X284" i="1"/>
  <c r="AF62" i="1"/>
  <c r="U128" i="1"/>
  <c r="X299" i="1"/>
  <c r="X160" i="1"/>
  <c r="AA102" i="1"/>
  <c r="R121" i="1"/>
  <c r="AB244" i="1"/>
  <c r="U227" i="1"/>
  <c r="S175" i="1"/>
  <c r="AH240" i="1"/>
  <c r="AF102" i="1"/>
  <c r="AA286" i="1"/>
  <c r="AL254" i="1"/>
  <c r="AH144" i="1"/>
  <c r="T247" i="1"/>
  <c r="Z59" i="1"/>
  <c r="AD75" i="1"/>
  <c r="AK159" i="1"/>
  <c r="X48" i="1"/>
  <c r="X159" i="1"/>
  <c r="R51" i="1"/>
  <c r="T93" i="1"/>
  <c r="R286" i="1"/>
  <c r="AI44" i="1"/>
  <c r="U267" i="1"/>
  <c r="AA264" i="1"/>
  <c r="U95" i="1"/>
  <c r="R155" i="1"/>
  <c r="AC12" i="1"/>
  <c r="AJ75" i="1"/>
  <c r="T131" i="1"/>
  <c r="S171" i="1"/>
  <c r="AH142" i="1"/>
  <c r="AH73" i="1"/>
  <c r="AG113" i="1"/>
  <c r="AB155" i="1"/>
  <c r="AJ131" i="1"/>
  <c r="AC209" i="1"/>
  <c r="AH131" i="1"/>
  <c r="AF225" i="1"/>
  <c r="AF152" i="1"/>
  <c r="Y154" i="1"/>
  <c r="W161" i="1"/>
  <c r="AK42" i="1"/>
  <c r="AH154" i="1"/>
  <c r="V133" i="1"/>
  <c r="X95" i="1"/>
  <c r="W174" i="1"/>
  <c r="AH175" i="1"/>
  <c r="R86" i="1"/>
  <c r="AD228" i="1"/>
  <c r="V227" i="1"/>
  <c r="Z106" i="1"/>
  <c r="X233" i="1"/>
  <c r="AD33" i="1"/>
  <c r="AE235" i="1"/>
  <c r="S245" i="1"/>
  <c r="AH323" i="1"/>
  <c r="AL325" i="1"/>
  <c r="T222" i="1"/>
  <c r="AI311" i="1"/>
  <c r="V246" i="1"/>
  <c r="AJ325" i="1"/>
  <c r="AB212" i="1"/>
  <c r="U326" i="1"/>
  <c r="AE44" i="1"/>
  <c r="AL304" i="1"/>
  <c r="S174" i="1"/>
  <c r="Z99" i="1"/>
  <c r="AK203" i="1"/>
  <c r="S318" i="1"/>
  <c r="Y286" i="1"/>
  <c r="R130" i="1"/>
  <c r="Z308" i="1"/>
  <c r="AG306" i="1"/>
  <c r="X115" i="1"/>
  <c r="AB132" i="1"/>
  <c r="AE244" i="1"/>
  <c r="AI282" i="1"/>
  <c r="R318" i="1"/>
  <c r="AG89" i="1"/>
  <c r="Z203" i="1"/>
  <c r="AG75" i="1"/>
  <c r="AC139" i="1"/>
  <c r="V316" i="1"/>
  <c r="AJ322" i="1"/>
  <c r="U50" i="1"/>
  <c r="AE43" i="1"/>
  <c r="AL19" i="1"/>
  <c r="AG316" i="1"/>
  <c r="T128" i="1"/>
  <c r="AL52" i="1"/>
  <c r="AE297" i="1"/>
  <c r="V207" i="1"/>
  <c r="Z307" i="1"/>
  <c r="AI295" i="1"/>
  <c r="AJ118" i="1"/>
  <c r="X267" i="1"/>
  <c r="W109" i="1"/>
  <c r="AG256" i="1"/>
  <c r="AD35" i="1"/>
  <c r="S53" i="1"/>
  <c r="X311" i="1"/>
  <c r="T127" i="1"/>
  <c r="AF322" i="1"/>
  <c r="AA23" i="1"/>
  <c r="AL56" i="1"/>
  <c r="AL10" i="1"/>
  <c r="AL199" i="1"/>
  <c r="AL243" i="1"/>
  <c r="Y107" i="1"/>
  <c r="AE89" i="1"/>
  <c r="Y135" i="1"/>
  <c r="AI6" i="1"/>
  <c r="AC38" i="1"/>
  <c r="AF45" i="1"/>
  <c r="AJ50" i="1"/>
  <c r="AE135" i="1"/>
  <c r="W53" i="1"/>
  <c r="W179" i="1"/>
  <c r="AB323" i="1"/>
  <c r="AJ250" i="1"/>
  <c r="AI251" i="1"/>
  <c r="Y202" i="1"/>
  <c r="AD61" i="1"/>
  <c r="AH202" i="1"/>
  <c r="AC176" i="1"/>
  <c r="AJ176" i="1"/>
  <c r="T212" i="1"/>
  <c r="AL176" i="1"/>
  <c r="R90" i="1"/>
  <c r="AB28" i="1"/>
  <c r="AB75" i="1"/>
  <c r="AI27" i="1"/>
  <c r="AC51" i="1"/>
  <c r="AF74" i="1"/>
  <c r="R172" i="1"/>
  <c r="Z259" i="1"/>
  <c r="AJ19" i="1"/>
  <c r="AI145" i="1"/>
  <c r="Y156" i="1"/>
  <c r="AE240" i="1"/>
  <c r="R98" i="1"/>
  <c r="AC232" i="1"/>
  <c r="AL39" i="1"/>
  <c r="AL156" i="1"/>
  <c r="AB21" i="1"/>
  <c r="U259" i="1"/>
  <c r="S138" i="1"/>
  <c r="T73" i="1"/>
  <c r="T34" i="1"/>
  <c r="AE267" i="1"/>
  <c r="V303" i="1"/>
  <c r="AD27" i="1"/>
  <c r="AD84" i="1"/>
  <c r="W12" i="1"/>
  <c r="T206" i="1"/>
  <c r="AE296" i="1"/>
  <c r="U253" i="1"/>
  <c r="Z318" i="1"/>
  <c r="Z129" i="1"/>
  <c r="Y43" i="1"/>
  <c r="AD122" i="1"/>
  <c r="X124" i="1"/>
  <c r="U290" i="1"/>
  <c r="X30" i="1"/>
  <c r="AA265" i="1"/>
  <c r="AL154" i="1"/>
  <c r="AB254" i="1"/>
  <c r="AH159" i="1"/>
  <c r="AK206" i="1"/>
  <c r="AK260" i="1"/>
  <c r="U255" i="1"/>
  <c r="AK30" i="1"/>
  <c r="AF95" i="1"/>
  <c r="AL240" i="1"/>
  <c r="AF171" i="1"/>
  <c r="AI111" i="1"/>
  <c r="S160" i="1"/>
  <c r="S18" i="1"/>
  <c r="AK100" i="1"/>
  <c r="S317" i="1"/>
  <c r="AK41" i="1"/>
  <c r="Z137" i="1"/>
  <c r="AH88" i="1"/>
  <c r="AA311" i="1"/>
  <c r="AF245" i="1"/>
  <c r="AI248" i="1"/>
  <c r="AC247" i="1"/>
  <c r="AK117" i="1"/>
  <c r="AD251" i="1"/>
  <c r="S309" i="1"/>
  <c r="T218" i="1"/>
  <c r="R234" i="1"/>
  <c r="AH176" i="1"/>
  <c r="AB90" i="1"/>
  <c r="R62" i="1"/>
  <c r="AE157" i="1"/>
  <c r="AK205" i="1"/>
  <c r="W244" i="1"/>
  <c r="Z216" i="1"/>
  <c r="AA31" i="1"/>
  <c r="AC307" i="1"/>
  <c r="T39" i="1"/>
  <c r="AJ12" i="1"/>
  <c r="Z163" i="1"/>
  <c r="AK296" i="1"/>
  <c r="Y206" i="1"/>
  <c r="R135" i="1"/>
  <c r="AG125" i="1"/>
  <c r="R132" i="1"/>
  <c r="AB50" i="1"/>
  <c r="AL126" i="1"/>
  <c r="AG85" i="1"/>
  <c r="AB250" i="1"/>
  <c r="AF26" i="1"/>
  <c r="R131" i="1"/>
  <c r="U96" i="1"/>
  <c r="W207" i="1"/>
  <c r="AL163" i="1"/>
  <c r="Z29" i="1"/>
  <c r="W6" i="1"/>
  <c r="Z124" i="1"/>
  <c r="AA319" i="1"/>
  <c r="V136" i="1"/>
  <c r="T304" i="1"/>
  <c r="S48" i="1"/>
  <c r="AH40" i="1"/>
  <c r="AH100" i="1"/>
  <c r="AA255" i="1"/>
  <c r="U240" i="1"/>
  <c r="R309" i="1"/>
  <c r="AA156" i="1"/>
  <c r="S172" i="1"/>
  <c r="AJ113" i="1"/>
  <c r="AE26" i="1"/>
  <c r="W170" i="1"/>
  <c r="X205" i="1"/>
  <c r="R84" i="1"/>
  <c r="AC167" i="1"/>
  <c r="AJ266" i="1"/>
  <c r="S60" i="1"/>
  <c r="T36" i="1"/>
  <c r="AK34" i="1"/>
  <c r="AE126" i="1"/>
  <c r="Z171" i="1"/>
  <c r="AE155" i="1"/>
  <c r="AI260" i="1"/>
  <c r="T136" i="1"/>
  <c r="Y29" i="1"/>
  <c r="V155" i="1"/>
  <c r="R96" i="1"/>
  <c r="T216" i="1"/>
  <c r="R202" i="1"/>
  <c r="AI235" i="1"/>
  <c r="X251" i="1"/>
  <c r="AF216" i="1"/>
  <c r="AA235" i="1"/>
  <c r="AE117" i="1"/>
  <c r="Y61" i="1"/>
  <c r="AA325" i="1"/>
  <c r="U282" i="1"/>
  <c r="Z55" i="1"/>
  <c r="U299" i="1"/>
  <c r="AK106" i="1"/>
  <c r="Z35" i="1"/>
  <c r="X138" i="1"/>
  <c r="W154" i="1"/>
  <c r="Z22" i="1"/>
  <c r="AI99" i="1"/>
  <c r="V265" i="1"/>
  <c r="R320" i="1"/>
  <c r="AF318" i="1"/>
  <c r="AJ161" i="1"/>
  <c r="T7" i="1"/>
  <c r="AF40" i="1"/>
  <c r="AD129" i="1"/>
  <c r="AA44" i="1"/>
  <c r="AD294" i="1"/>
  <c r="AL145" i="1"/>
  <c r="R32" i="1"/>
  <c r="S306" i="1"/>
  <c r="Z298" i="1"/>
  <c r="V32" i="1"/>
  <c r="AD170" i="1"/>
  <c r="Z253" i="1"/>
  <c r="AL260" i="1"/>
  <c r="U206" i="1"/>
  <c r="AA75" i="1"/>
  <c r="T115" i="1"/>
  <c r="R277" i="1"/>
  <c r="AA47" i="1"/>
  <c r="AF121" i="1"/>
  <c r="R43" i="1"/>
  <c r="AC89" i="1"/>
  <c r="AD74" i="1"/>
  <c r="AC183" i="1"/>
  <c r="R138" i="1"/>
  <c r="AC259" i="1"/>
  <c r="AA266" i="1"/>
  <c r="R113" i="1"/>
  <c r="V115" i="1"/>
  <c r="V263" i="1"/>
  <c r="U51" i="1"/>
  <c r="AJ297" i="1"/>
  <c r="AL296" i="1"/>
  <c r="AK16" i="1"/>
  <c r="AE131" i="1"/>
  <c r="AA39" i="1"/>
  <c r="X106" i="1"/>
  <c r="AD143" i="1"/>
  <c r="AJ293" i="1"/>
  <c r="S122" i="1"/>
  <c r="AF122" i="1"/>
  <c r="R154" i="1"/>
  <c r="AE32" i="1"/>
  <c r="AI55" i="1"/>
  <c r="Y207" i="1"/>
  <c r="W152" i="1"/>
  <c r="AJ35" i="1"/>
  <c r="AE275" i="1"/>
  <c r="T234" i="1"/>
  <c r="AH245" i="1"/>
  <c r="AF276" i="1"/>
  <c r="AD179" i="1"/>
  <c r="AL234" i="1"/>
  <c r="AL250" i="1"/>
  <c r="AG245" i="1"/>
  <c r="S248" i="1"/>
  <c r="Z284" i="1"/>
  <c r="X212" i="1"/>
  <c r="AG91" i="1"/>
  <c r="T12" i="1"/>
  <c r="AB23" i="1"/>
  <c r="AJ44" i="1"/>
  <c r="U270" i="1"/>
  <c r="AD42" i="1"/>
  <c r="AD34" i="1"/>
  <c r="AK102" i="1"/>
  <c r="AH55" i="1"/>
  <c r="R38" i="1"/>
  <c r="AH48" i="1"/>
  <c r="V52" i="1"/>
  <c r="AL44" i="1"/>
  <c r="AG60" i="1"/>
  <c r="AB253" i="1"/>
  <c r="T22" i="1"/>
  <c r="AH228" i="1"/>
  <c r="AH13" i="1"/>
  <c r="X306" i="1"/>
  <c r="Y94" i="1"/>
  <c r="V175" i="1"/>
  <c r="AI32" i="1"/>
  <c r="W41" i="1"/>
  <c r="AC300" i="1"/>
  <c r="AE85" i="1"/>
  <c r="AD48" i="1"/>
  <c r="AJ114" i="1"/>
  <c r="AL269" i="1"/>
  <c r="AD155" i="1"/>
  <c r="R266" i="1"/>
  <c r="T48" i="1"/>
  <c r="V10" i="1"/>
  <c r="T32" i="1"/>
  <c r="AK104" i="1"/>
  <c r="AE59" i="1"/>
  <c r="S233" i="1"/>
  <c r="AK59" i="1"/>
  <c r="Z159" i="1"/>
  <c r="AH137" i="1"/>
  <c r="U179" i="1"/>
  <c r="AC240" i="1"/>
  <c r="Y33" i="1"/>
  <c r="AL95" i="1"/>
  <c r="AK179" i="1"/>
  <c r="AF268" i="1"/>
  <c r="AD7" i="1"/>
  <c r="X135" i="1"/>
  <c r="AC10" i="1"/>
  <c r="Y58" i="1"/>
  <c r="AJ11" i="1"/>
  <c r="AI250" i="1"/>
  <c r="AH233" i="1"/>
  <c r="AL179" i="1"/>
  <c r="AH247" i="1"/>
  <c r="X97" i="1"/>
  <c r="AK33" i="1"/>
  <c r="V254" i="1"/>
  <c r="AA323" i="1"/>
  <c r="T90" i="1"/>
  <c r="T91" i="1"/>
  <c r="S36" i="1"/>
  <c r="AD12" i="1"/>
  <c r="W267" i="1"/>
  <c r="AI171" i="1"/>
  <c r="S297" i="1"/>
  <c r="AB124" i="1"/>
  <c r="AE319" i="1"/>
  <c r="AF127" i="1"/>
  <c r="AE38" i="1"/>
  <c r="AC207" i="1"/>
  <c r="AB175" i="1"/>
  <c r="AG27" i="1"/>
  <c r="U159" i="1"/>
  <c r="Z133" i="1"/>
  <c r="AA76" i="1"/>
  <c r="AC6" i="1"/>
  <c r="X88" i="1"/>
  <c r="AB76" i="1"/>
  <c r="AA321" i="1"/>
  <c r="AC322" i="1"/>
  <c r="AH239" i="1"/>
  <c r="X228" i="1"/>
  <c r="AE311" i="1"/>
  <c r="AG214" i="1"/>
  <c r="AJ26" i="1"/>
  <c r="AL129" i="1"/>
  <c r="Z320" i="1"/>
  <c r="AE137" i="1"/>
  <c r="AK63" i="1"/>
  <c r="AG32" i="1"/>
  <c r="T59" i="1"/>
  <c r="AG270" i="1"/>
  <c r="AL225" i="1"/>
  <c r="AJ214" i="1"/>
  <c r="X28" i="1"/>
  <c r="Z18" i="1"/>
  <c r="AD259" i="1"/>
  <c r="V301" i="1"/>
  <c r="AB118" i="1"/>
  <c r="V89" i="1"/>
  <c r="U205" i="1"/>
  <c r="AC266" i="1"/>
  <c r="AG46" i="1"/>
  <c r="Z208" i="1"/>
  <c r="X86" i="1"/>
  <c r="Y258" i="1"/>
  <c r="U32" i="1"/>
  <c r="AJ321" i="1"/>
  <c r="W104" i="1"/>
  <c r="AB119" i="1"/>
  <c r="W37" i="1"/>
  <c r="W38" i="1"/>
  <c r="AB30" i="1"/>
  <c r="T179" i="1"/>
  <c r="AH248" i="1"/>
  <c r="W235" i="1"/>
  <c r="U222" i="1"/>
  <c r="V236" i="1"/>
  <c r="AD250" i="1"/>
  <c r="S217" i="1"/>
  <c r="AG33" i="1"/>
  <c r="S202" i="1"/>
  <c r="AD279" i="1"/>
  <c r="AD280" i="1" s="1"/>
  <c r="AF92" i="1"/>
  <c r="R327" i="1"/>
  <c r="AD90" i="1"/>
  <c r="AI37" i="1"/>
  <c r="S294" i="1"/>
  <c r="AB322" i="1"/>
  <c r="AI54" i="1"/>
  <c r="AG240" i="1"/>
  <c r="AF132" i="1"/>
  <c r="AF321" i="1"/>
  <c r="Y259" i="1"/>
  <c r="V65" i="1"/>
  <c r="AD297" i="1"/>
  <c r="V60" i="1"/>
  <c r="AC118" i="1"/>
  <c r="AJ48" i="1"/>
  <c r="AD262" i="1"/>
  <c r="AH93" i="1"/>
  <c r="AB56" i="1"/>
  <c r="AI40" i="1"/>
  <c r="AE34" i="1"/>
  <c r="AL7" i="1"/>
  <c r="AG137" i="1"/>
  <c r="AF53" i="1"/>
  <c r="AG303" i="1"/>
  <c r="T300" i="1"/>
  <c r="AJ73" i="1"/>
  <c r="AL98" i="1"/>
  <c r="Z214" i="1"/>
  <c r="X128" i="1"/>
  <c r="AL105" i="1"/>
  <c r="AC225" i="1"/>
  <c r="AB135" i="1"/>
  <c r="AH177" i="1"/>
  <c r="AJ170" i="1"/>
  <c r="AC13" i="1"/>
  <c r="AA46" i="1"/>
  <c r="R39" i="1"/>
  <c r="AK156" i="1"/>
  <c r="X58" i="1"/>
  <c r="AB294" i="1"/>
  <c r="X29" i="1"/>
  <c r="Y173" i="1"/>
  <c r="Z118" i="1"/>
  <c r="AK175" i="1"/>
  <c r="AI305" i="1"/>
  <c r="AJ137" i="1"/>
  <c r="X157" i="1"/>
  <c r="AA73" i="1"/>
  <c r="AC105" i="1"/>
  <c r="AG163" i="1"/>
  <c r="AK264" i="1"/>
  <c r="AJ36" i="1"/>
  <c r="AB37" i="1"/>
  <c r="T266" i="1"/>
  <c r="AA137" i="1"/>
  <c r="AJ235" i="1"/>
  <c r="U143" i="1"/>
  <c r="T259" i="1"/>
  <c r="AH135" i="1"/>
  <c r="AD318" i="1"/>
  <c r="W298" i="1"/>
  <c r="AC50" i="1"/>
  <c r="AB261" i="1"/>
  <c r="AL112" i="1"/>
  <c r="U127" i="1"/>
  <c r="Z107" i="1"/>
  <c r="AL109" i="1"/>
  <c r="AF266" i="1"/>
  <c r="AC257" i="1"/>
  <c r="S259" i="1"/>
  <c r="V290" i="1"/>
  <c r="X219" i="1"/>
  <c r="AA100" i="1"/>
  <c r="X207" i="1"/>
  <c r="AC265" i="1"/>
  <c r="R89" i="1"/>
  <c r="AB136" i="1"/>
  <c r="S109" i="1"/>
  <c r="AC132" i="1"/>
  <c r="AA26" i="1"/>
  <c r="AK60" i="1"/>
  <c r="V30" i="1"/>
  <c r="AB249" i="1"/>
  <c r="S135" i="1"/>
  <c r="AL308" i="1"/>
  <c r="AJ261" i="1"/>
  <c r="T270" i="1"/>
  <c r="U157" i="1"/>
  <c r="AL29" i="1"/>
  <c r="AE41" i="1"/>
  <c r="Y298" i="1"/>
  <c r="U49" i="1"/>
  <c r="V296" i="1"/>
  <c r="AF65" i="1"/>
  <c r="W112" i="1"/>
  <c r="AG305" i="1"/>
  <c r="R99" i="1"/>
  <c r="AI308" i="1"/>
  <c r="T26" i="1"/>
  <c r="X40" i="1"/>
  <c r="AH121" i="1"/>
  <c r="AK317" i="1"/>
  <c r="U295" i="1"/>
  <c r="U93" i="1"/>
  <c r="AA28" i="1"/>
  <c r="AI175" i="1"/>
  <c r="T158" i="1"/>
  <c r="AH107" i="1"/>
  <c r="Y122" i="1"/>
  <c r="W75" i="1"/>
  <c r="R205" i="1"/>
  <c r="AB266" i="1"/>
  <c r="AA175" i="1"/>
  <c r="AB219" i="1"/>
  <c r="Z102" i="1"/>
  <c r="AJ205" i="1"/>
  <c r="V145" i="1"/>
  <c r="AI327" i="1"/>
  <c r="Z252" i="1"/>
  <c r="W33" i="1"/>
  <c r="U218" i="1"/>
  <c r="AB245" i="1"/>
  <c r="T62" i="1"/>
  <c r="AC216" i="1"/>
  <c r="V243" i="1"/>
  <c r="AJ216" i="1"/>
  <c r="Y284" i="1"/>
  <c r="AE62" i="1"/>
  <c r="AB62" i="1"/>
  <c r="T269" i="1"/>
  <c r="S161" i="1"/>
  <c r="AI133" i="1"/>
  <c r="AK85" i="1"/>
  <c r="V95" i="1"/>
  <c r="AE145" i="1"/>
  <c r="AB228" i="1"/>
  <c r="U85" i="1"/>
  <c r="AJ138" i="1"/>
  <c r="X269" i="1"/>
  <c r="T228" i="1"/>
  <c r="AG171" i="1"/>
  <c r="Y143" i="1"/>
  <c r="R174" i="1"/>
  <c r="W98" i="1"/>
  <c r="U36" i="1"/>
  <c r="U138" i="1"/>
  <c r="S320" i="1"/>
  <c r="AE48" i="1"/>
  <c r="AC164" i="1"/>
  <c r="T106" i="1"/>
  <c r="AJ16" i="1"/>
  <c r="AC251" i="1"/>
  <c r="AB41" i="1"/>
  <c r="AB88" i="1"/>
  <c r="AK267" i="1"/>
  <c r="Y255" i="1"/>
  <c r="Y12" i="1"/>
  <c r="X277" i="1"/>
  <c r="AI51" i="1"/>
  <c r="AI43" i="1"/>
  <c r="AF255" i="1"/>
  <c r="AG218" i="1"/>
  <c r="Z27" i="1"/>
  <c r="AH251" i="1"/>
  <c r="Z42" i="1"/>
  <c r="S283" i="1"/>
  <c r="AH124" i="1"/>
  <c r="AF244" i="1"/>
  <c r="AG87" i="1"/>
  <c r="AD18" i="1"/>
  <c r="AJ247" i="1"/>
  <c r="V158" i="1"/>
  <c r="S41" i="1"/>
  <c r="Z30" i="1"/>
  <c r="W239" i="1"/>
  <c r="Z271" i="1"/>
  <c r="AA282" i="1"/>
  <c r="Y177" i="1"/>
  <c r="AE133" i="1"/>
  <c r="W137" i="1"/>
  <c r="AH94" i="1"/>
  <c r="AE173" i="1"/>
  <c r="W233" i="1"/>
  <c r="U97" i="1"/>
  <c r="AJ117" i="1"/>
  <c r="U249" i="1"/>
  <c r="AD247" i="1"/>
  <c r="AH311" i="1"/>
  <c r="AD309" i="1"/>
  <c r="AA97" i="1"/>
  <c r="AL212" i="1"/>
  <c r="AG284" i="1"/>
  <c r="AJ327" i="1"/>
  <c r="AE325" i="1"/>
  <c r="AC65" i="1"/>
  <c r="T177" i="1"/>
  <c r="AA120" i="1"/>
  <c r="AC274" i="1"/>
  <c r="X235" i="1"/>
  <c r="AA122" i="1"/>
  <c r="U321" i="1"/>
  <c r="AG128" i="1"/>
  <c r="AL93" i="1"/>
  <c r="AK298" i="1"/>
  <c r="U204" i="1"/>
  <c r="W39" i="1"/>
  <c r="AA225" i="1"/>
  <c r="AK265" i="1"/>
  <c r="U274" i="1"/>
  <c r="AH301" i="1"/>
  <c r="AB126" i="1"/>
  <c r="AG21" i="1"/>
  <c r="AL294" i="1"/>
  <c r="Z48" i="1"/>
  <c r="T205" i="1"/>
  <c r="AA318" i="1"/>
  <c r="V17" i="1"/>
  <c r="AF145" i="1"/>
  <c r="AB308" i="1"/>
  <c r="AF43" i="1"/>
  <c r="AI131" i="1"/>
  <c r="AF115" i="1"/>
  <c r="AI122" i="1"/>
  <c r="AE320" i="1"/>
  <c r="AC168" i="1"/>
  <c r="AF156" i="1"/>
  <c r="Z115" i="1"/>
  <c r="S37" i="1"/>
  <c r="AL106" i="1"/>
  <c r="AK320" i="1"/>
  <c r="Y44" i="1"/>
  <c r="AI283" i="1"/>
  <c r="X10" i="1"/>
  <c r="Z156" i="1"/>
  <c r="Z121" i="1"/>
  <c r="AC321" i="1"/>
  <c r="AG126" i="1"/>
  <c r="AK142" i="1"/>
  <c r="V258" i="1"/>
  <c r="AK99" i="1"/>
  <c r="X298" i="1"/>
  <c r="X60" i="1"/>
  <c r="AG300" i="1"/>
  <c r="AB171" i="1"/>
  <c r="Z160" i="1"/>
  <c r="AH117" i="1"/>
  <c r="V117" i="1"/>
  <c r="AK326" i="1"/>
  <c r="S97" i="1"/>
  <c r="S117" i="1"/>
  <c r="AB218" i="1"/>
  <c r="AC119" i="1"/>
  <c r="V326" i="1"/>
  <c r="R326" i="1"/>
  <c r="AI62" i="1"/>
  <c r="AH225" i="1"/>
  <c r="AJ301" i="1"/>
  <c r="X119" i="1"/>
  <c r="AG136" i="1"/>
  <c r="AF260" i="1"/>
  <c r="AL31" i="1"/>
  <c r="AB40" i="1"/>
  <c r="AB274" i="1"/>
  <c r="AC135" i="1"/>
  <c r="AB53" i="1"/>
  <c r="V44" i="1"/>
  <c r="AA135" i="1"/>
  <c r="Z54" i="1"/>
  <c r="S274" i="1"/>
  <c r="AA96" i="1"/>
  <c r="W261" i="1"/>
  <c r="S261" i="1"/>
  <c r="Y208" i="1"/>
  <c r="Z128" i="1"/>
  <c r="AB51" i="1"/>
  <c r="AE128" i="1"/>
  <c r="R117" i="1"/>
  <c r="AD267" i="1"/>
  <c r="AE307" i="1"/>
  <c r="AH54" i="1"/>
  <c r="R102" i="1"/>
  <c r="Z283" i="1"/>
  <c r="AB93" i="1"/>
  <c r="AG133" i="1"/>
  <c r="V177" i="1"/>
  <c r="S30" i="1"/>
  <c r="S173" i="1"/>
  <c r="AD40" i="1"/>
  <c r="AG58" i="1"/>
  <c r="AG22" i="1"/>
  <c r="X108" i="1"/>
  <c r="AC73" i="1"/>
  <c r="AJ85" i="1"/>
  <c r="T250" i="1"/>
  <c r="AH46" i="1"/>
  <c r="AA293" i="1"/>
  <c r="AK10" i="1"/>
  <c r="AA94" i="1"/>
  <c r="R260" i="1"/>
  <c r="U87" i="1"/>
  <c r="Y133" i="1"/>
  <c r="AK228" i="1"/>
  <c r="AF125" i="1"/>
  <c r="AG156" i="1"/>
  <c r="AC239" i="1"/>
  <c r="W321" i="1"/>
  <c r="AI16" i="1"/>
  <c r="AH134" i="1"/>
  <c r="AK225" i="1"/>
  <c r="AC204" i="1"/>
  <c r="AA161" i="1"/>
  <c r="V43" i="1"/>
  <c r="AI243" i="1"/>
  <c r="W222" i="1"/>
  <c r="AL236" i="1"/>
  <c r="R316" i="1"/>
  <c r="W311" i="1"/>
  <c r="AA222" i="1"/>
  <c r="T33" i="1"/>
  <c r="X250" i="1"/>
  <c r="AI279" i="1"/>
  <c r="AI280" i="1" s="1"/>
  <c r="V284" i="1"/>
  <c r="U176" i="1"/>
  <c r="R92" i="1"/>
  <c r="AA108" i="1"/>
  <c r="X262" i="1"/>
  <c r="AG6" i="1"/>
  <c r="AC112" i="1"/>
  <c r="AH53" i="1"/>
  <c r="AF154" i="1"/>
  <c r="AJ318" i="1"/>
  <c r="AK155" i="1"/>
  <c r="AI322" i="1"/>
  <c r="AK73" i="1"/>
  <c r="X13" i="1"/>
  <c r="AL48" i="1"/>
  <c r="Y108" i="1"/>
  <c r="X174" i="1"/>
  <c r="W59" i="1"/>
  <c r="AK53" i="1"/>
  <c r="Y36" i="1"/>
  <c r="T120" i="1"/>
  <c r="Z136" i="1"/>
  <c r="AJ51" i="1"/>
  <c r="AE159" i="1"/>
  <c r="AJ320" i="1"/>
  <c r="AH39" i="1"/>
  <c r="Y38" i="1"/>
  <c r="Y7" i="1"/>
  <c r="X100" i="1"/>
  <c r="S137" i="1"/>
  <c r="Y10" i="1"/>
  <c r="AG208" i="1"/>
  <c r="AC241" i="1"/>
  <c r="AC317" i="1"/>
  <c r="T94" i="1"/>
  <c r="AG51" i="1"/>
  <c r="AG247" i="1"/>
  <c r="AD172" i="1"/>
  <c r="AJ46" i="1"/>
  <c r="AK171" i="1"/>
  <c r="X43" i="1"/>
  <c r="AF89" i="1"/>
  <c r="AF277" i="1"/>
  <c r="S134" i="1"/>
  <c r="W304" i="1"/>
  <c r="AD258" i="1"/>
  <c r="U155" i="1"/>
  <c r="R112" i="1"/>
  <c r="V271" i="1"/>
  <c r="X47" i="1"/>
  <c r="AJ198" i="1"/>
  <c r="AG286" i="1"/>
  <c r="AC151" i="1"/>
  <c r="U208" i="1"/>
  <c r="AE247" i="1"/>
  <c r="AD311" i="1"/>
  <c r="AK233" i="1"/>
  <c r="W323" i="1"/>
  <c r="AA33" i="1"/>
  <c r="AD176" i="1"/>
  <c r="AK234" i="1"/>
  <c r="Y217" i="1"/>
  <c r="AC246" i="1"/>
  <c r="AF176" i="1"/>
  <c r="AG216" i="1"/>
  <c r="V325" i="1"/>
  <c r="AF279" i="1"/>
  <c r="AF280" i="1" s="1"/>
  <c r="AD88" i="1"/>
  <c r="AH234" i="1"/>
  <c r="X114" i="1"/>
  <c r="AF309" i="1"/>
  <c r="AH112" i="1"/>
  <c r="W175" i="1"/>
  <c r="AJ106" i="1"/>
  <c r="AG296" i="1"/>
  <c r="X265" i="1"/>
  <c r="X172" i="1"/>
  <c r="AE300" i="1"/>
  <c r="AJ119" i="1"/>
  <c r="AK204" i="1"/>
  <c r="AK270" i="1"/>
  <c r="AJ262" i="1"/>
  <c r="AB154" i="1"/>
  <c r="AG318" i="1"/>
  <c r="AB106" i="1"/>
  <c r="V135" i="1"/>
  <c r="U263" i="1"/>
  <c r="AC269" i="1"/>
  <c r="AJ99" i="1"/>
  <c r="AC108" i="1"/>
  <c r="AC40" i="1"/>
  <c r="R109" i="1"/>
  <c r="R23" i="1"/>
  <c r="T44" i="1"/>
  <c r="AI228" i="1"/>
  <c r="V59" i="1"/>
  <c r="U217" i="1"/>
  <c r="AB74" i="1"/>
  <c r="AG26" i="1"/>
  <c r="S10" i="1"/>
  <c r="S125" i="1"/>
  <c r="AK138" i="1"/>
  <c r="Y170" i="1"/>
  <c r="S241" i="1"/>
  <c r="V49" i="1"/>
  <c r="AJ88" i="1"/>
  <c r="W51" i="1"/>
  <c r="AH23" i="1"/>
  <c r="Y111" i="1"/>
  <c r="AB86" i="1"/>
  <c r="AD156" i="1"/>
  <c r="U100" i="1"/>
  <c r="T208" i="1"/>
  <c r="T37" i="1"/>
  <c r="AB177" i="1"/>
  <c r="AC113" i="1"/>
  <c r="Z294" i="1"/>
  <c r="R249" i="1"/>
  <c r="AC37" i="1"/>
  <c r="AA256" i="1"/>
  <c r="AC110" i="1"/>
  <c r="Y311" i="1"/>
  <c r="AB316" i="1"/>
  <c r="AL245" i="1"/>
  <c r="AE252" i="1"/>
  <c r="V233" i="1"/>
  <c r="AD216" i="1"/>
  <c r="T254" i="1"/>
  <c r="AF284" i="1"/>
  <c r="R269" i="1"/>
  <c r="AC121" i="1"/>
  <c r="R50" i="1"/>
  <c r="V34" i="1"/>
  <c r="AF46" i="1"/>
  <c r="AG145" i="1"/>
  <c r="Y51" i="1"/>
  <c r="AJ303" i="1"/>
  <c r="Z6" i="1"/>
  <c r="AL317" i="1"/>
  <c r="AF56" i="1"/>
  <c r="Z303" i="1"/>
  <c r="S308" i="1"/>
  <c r="AG17" i="1"/>
  <c r="AD152" i="1"/>
  <c r="W118" i="1"/>
  <c r="AL128" i="1"/>
  <c r="R307" i="1"/>
  <c r="AJ290" i="1"/>
  <c r="AG172" i="1"/>
  <c r="AG283" i="1"/>
  <c r="AI63" i="1"/>
  <c r="AJ269" i="1"/>
  <c r="AI267" i="1"/>
  <c r="AB301" i="1"/>
  <c r="R262" i="1"/>
  <c r="Y23" i="1"/>
  <c r="AJ47" i="1"/>
  <c r="AL155" i="1"/>
  <c r="W318" i="1"/>
  <c r="Z227" i="1"/>
  <c r="S113" i="1"/>
  <c r="AF28" i="1"/>
  <c r="U171" i="1"/>
  <c r="T152" i="1"/>
  <c r="Y271" i="1"/>
  <c r="S127" i="1"/>
  <c r="Z301" i="1"/>
  <c r="Y56" i="1"/>
  <c r="Z321" i="1"/>
  <c r="AG198" i="1"/>
  <c r="W135" i="1"/>
  <c r="AG154" i="1"/>
  <c r="T100" i="1"/>
  <c r="S268" i="1"/>
  <c r="U152" i="1"/>
  <c r="AJ123" i="1"/>
  <c r="R93" i="1"/>
  <c r="U74" i="1"/>
  <c r="AK219" i="1"/>
  <c r="AB125" i="1"/>
  <c r="AG105" i="1"/>
  <c r="Y129" i="1"/>
  <c r="W22" i="1"/>
  <c r="AF254" i="1"/>
  <c r="AG88" i="1"/>
  <c r="AL282" i="1"/>
  <c r="AF33" i="1"/>
  <c r="AF252" i="1"/>
  <c r="AH243" i="1"/>
  <c r="S316" i="1"/>
  <c r="AG202" i="1"/>
  <c r="T248" i="1"/>
  <c r="X276" i="1"/>
  <c r="AC62" i="1"/>
  <c r="T176" i="1"/>
  <c r="AK91" i="1"/>
  <c r="AK38" i="1"/>
  <c r="V73" i="1"/>
  <c r="AD138" i="1"/>
  <c r="AD211" i="1"/>
  <c r="AL265" i="1"/>
  <c r="U35" i="1"/>
  <c r="AC122" i="1"/>
  <c r="U13" i="1"/>
  <c r="X305" i="1"/>
  <c r="R75" i="1"/>
  <c r="AA295" i="1"/>
  <c r="W225" i="1"/>
  <c r="AK306" i="1"/>
  <c r="AH174" i="1"/>
  <c r="AH125" i="1"/>
  <c r="AL204" i="1"/>
  <c r="AE18" i="1"/>
  <c r="W56" i="1"/>
  <c r="AD132" i="1"/>
  <c r="S126" i="1"/>
  <c r="AG36" i="1"/>
  <c r="AB35" i="1"/>
  <c r="U84" i="1"/>
  <c r="AH152" i="1" s="1"/>
  <c r="V85" i="1"/>
  <c r="R250" i="1"/>
  <c r="X155" i="1"/>
  <c r="V294" i="1"/>
  <c r="Y114" i="1"/>
  <c r="AI73" i="1"/>
  <c r="X118" i="1"/>
  <c r="X36" i="1"/>
  <c r="AK43" i="1"/>
  <c r="T35" i="1"/>
  <c r="T249" i="1"/>
  <c r="AC187" i="1"/>
  <c r="AF179" i="1"/>
  <c r="Y256" i="1"/>
  <c r="S119" i="1"/>
  <c r="Y157" i="1"/>
  <c r="S299" i="1"/>
  <c r="AB299" i="1"/>
  <c r="AJ264" i="1"/>
  <c r="V259" i="1"/>
  <c r="X253" i="1"/>
  <c r="AC20" i="1"/>
  <c r="Y248" i="1"/>
  <c r="AA52" i="1"/>
  <c r="AK283" i="1"/>
  <c r="AK293" i="1"/>
  <c r="T241" i="1"/>
  <c r="X257" i="1"/>
  <c r="AE113" i="1"/>
  <c r="AJ55" i="1"/>
  <c r="AJ134" i="1"/>
  <c r="AF248" i="1"/>
  <c r="AC243" i="1"/>
  <c r="AK251" i="1"/>
  <c r="AJ222" i="1"/>
  <c r="AC309" i="1"/>
  <c r="AG117" i="1"/>
  <c r="R248" i="1"/>
  <c r="AG246" i="1"/>
  <c r="T276" i="1"/>
  <c r="AL61" i="1"/>
  <c r="AA62" i="1"/>
  <c r="AJ61" i="1"/>
  <c r="AL92" i="1"/>
  <c r="X49" i="1"/>
  <c r="AL94" i="1"/>
  <c r="U202" i="1"/>
  <c r="AC70" i="1"/>
  <c r="AK290" i="1"/>
  <c r="AK131" i="1"/>
  <c r="AA269" i="1"/>
  <c r="U40" i="1"/>
  <c r="T203" i="1"/>
  <c r="Z53" i="1"/>
  <c r="X85" i="1"/>
  <c r="AL16" i="1"/>
  <c r="AI13" i="1"/>
  <c r="AH114" i="1"/>
  <c r="AK274" i="1"/>
  <c r="AC111" i="1"/>
  <c r="AG293" i="1"/>
  <c r="AB27" i="1"/>
  <c r="AH261" i="1"/>
  <c r="AH49" i="1"/>
  <c r="AH300" i="1"/>
  <c r="X161" i="1"/>
  <c r="AJ298" i="1"/>
  <c r="W107" i="1"/>
  <c r="AK45" i="1"/>
  <c r="AJ286" i="1"/>
  <c r="AG37" i="1"/>
  <c r="U269" i="1"/>
  <c r="AL46" i="1"/>
  <c r="AK132" i="1"/>
  <c r="AK322" i="1"/>
  <c r="S239" i="1"/>
  <c r="AD47" i="1"/>
  <c r="AJ158" i="1"/>
  <c r="T260" i="1"/>
  <c r="AC26" i="1"/>
  <c r="X31" i="1"/>
  <c r="AK145" i="1"/>
  <c r="Z154" i="1"/>
  <c r="W265" i="1"/>
  <c r="V266" i="1"/>
  <c r="AB300" i="1"/>
  <c r="Z31" i="1"/>
  <c r="Y296" i="1"/>
  <c r="AL40" i="1"/>
  <c r="AD157" i="1"/>
  <c r="AI85" i="1"/>
  <c r="AL319" i="1"/>
  <c r="AK297" i="1"/>
  <c r="AI105" i="1"/>
  <c r="AH10" i="1"/>
  <c r="AG170" i="1"/>
  <c r="S58" i="1"/>
  <c r="X290" i="1"/>
  <c r="AG59" i="1"/>
  <c r="AG157" i="1"/>
  <c r="AH143" i="1"/>
  <c r="S45" i="1"/>
  <c r="AJ7" i="1"/>
  <c r="AF54" i="1"/>
  <c r="AH256" i="1"/>
  <c r="AC253" i="1"/>
  <c r="S326" i="1"/>
  <c r="Z95" i="1"/>
  <c r="U60" i="1"/>
  <c r="AD255" i="1"/>
  <c r="R255" i="1"/>
  <c r="X318" i="1"/>
  <c r="AJ199" i="1"/>
  <c r="R46" i="1"/>
  <c r="W40" i="1"/>
  <c r="AE228" i="1"/>
  <c r="AE125" i="1"/>
  <c r="AC69" i="1"/>
  <c r="AF123" i="1"/>
  <c r="S144" i="1"/>
  <c r="Y89" i="1"/>
  <c r="AA142" i="1"/>
  <c r="AG104" i="1"/>
  <c r="W121" i="1"/>
  <c r="AB17" i="1"/>
  <c r="AE42" i="1"/>
  <c r="AA316" i="1"/>
  <c r="AK170" i="1"/>
  <c r="W87" i="1"/>
  <c r="AF160" i="1"/>
  <c r="AC107" i="1"/>
  <c r="AK127" i="1"/>
  <c r="AF304" i="1"/>
  <c r="AD96" i="1"/>
  <c r="AE270" i="1"/>
  <c r="R142" i="1"/>
  <c r="AG143" i="1"/>
  <c r="S260" i="1"/>
  <c r="X320" i="1"/>
  <c r="AE104" i="1"/>
  <c r="AF41" i="1"/>
  <c r="Z37" i="1"/>
  <c r="S76" i="1"/>
  <c r="X296" i="1"/>
  <c r="Z218" i="1"/>
  <c r="AE123" i="1"/>
  <c r="AF208" i="1"/>
  <c r="Y162" i="1"/>
  <c r="AC171" i="1"/>
  <c r="AA199" i="1"/>
  <c r="W88" i="1"/>
  <c r="U177" i="1"/>
  <c r="U308" i="1"/>
  <c r="X204" i="1"/>
  <c r="V134" i="1"/>
  <c r="S228" i="1"/>
  <c r="AB176" i="1"/>
  <c r="AF251" i="1"/>
  <c r="T323" i="1"/>
  <c r="AH276" i="1"/>
  <c r="AD275" i="1"/>
  <c r="AL117" i="1"/>
  <c r="R97" i="1"/>
  <c r="AJ243" i="1"/>
  <c r="W236" i="1"/>
  <c r="AD325" i="1"/>
  <c r="AJ92" i="1"/>
  <c r="V126" i="1"/>
  <c r="AI137" i="1"/>
  <c r="S112" i="1"/>
  <c r="AE75" i="1"/>
  <c r="AL262" i="1"/>
  <c r="AI144" i="1"/>
  <c r="Y319" i="1"/>
  <c r="AF48" i="1"/>
  <c r="V257" i="1"/>
  <c r="Z233" i="1"/>
  <c r="T111" i="1"/>
  <c r="AJ52" i="1"/>
  <c r="AL122" i="1"/>
  <c r="V41" i="1"/>
  <c r="AH260" i="1"/>
  <c r="AJ174" i="1"/>
  <c r="AB319" i="1"/>
  <c r="AB144" i="1"/>
  <c r="S132" i="1"/>
  <c r="Z204" i="1"/>
  <c r="U160" i="1"/>
  <c r="AL259" i="1"/>
  <c r="R144" i="1"/>
  <c r="X241" i="1"/>
  <c r="AE100" i="1"/>
  <c r="W36" i="1"/>
  <c r="T159" i="1"/>
  <c r="AJ120" i="1"/>
  <c r="AK173" i="1"/>
  <c r="AG134" i="1"/>
  <c r="AE27" i="1"/>
  <c r="AD322" i="1"/>
  <c r="AH123" i="1"/>
  <c r="AK157" i="1"/>
  <c r="U65" i="1"/>
  <c r="AD49" i="1"/>
  <c r="AJ63" i="1"/>
  <c r="AE88" i="1"/>
  <c r="AK172" i="1"/>
  <c r="AL60" i="1"/>
  <c r="W299" i="1"/>
  <c r="AA51" i="1"/>
  <c r="T30" i="1"/>
  <c r="AH12" i="1"/>
  <c r="X53" i="1"/>
  <c r="R108" i="1"/>
  <c r="Z87" i="1"/>
  <c r="AL37" i="1"/>
  <c r="AF130" i="1"/>
  <c r="AH262" i="1"/>
  <c r="AE177" i="1"/>
  <c r="S104" i="1"/>
  <c r="AJ28" i="1"/>
  <c r="Y152" i="1"/>
  <c r="Z295" i="1"/>
  <c r="AA259" i="1"/>
  <c r="AE94" i="1"/>
  <c r="AK97" i="1"/>
  <c r="Z235" i="1"/>
  <c r="AH235" i="1"/>
  <c r="X275" i="1"/>
  <c r="X179" i="1"/>
  <c r="T202" i="1"/>
  <c r="T236" i="1"/>
  <c r="AB179" i="1"/>
  <c r="AE326" i="1"/>
  <c r="AH327" i="1"/>
  <c r="S176" i="1"/>
  <c r="AL91" i="1"/>
  <c r="AK252" i="1"/>
  <c r="Y163" i="1"/>
  <c r="V161" i="1"/>
  <c r="Y306" i="1"/>
  <c r="AH45" i="1"/>
  <c r="AE21" i="1"/>
  <c r="AG109" i="1"/>
  <c r="AE299" i="1"/>
  <c r="U44" i="1"/>
  <c r="AC29" i="1"/>
  <c r="AE105" i="1"/>
  <c r="U42" i="1"/>
  <c r="AJ304" i="1"/>
  <c r="AH110" i="1"/>
  <c r="AI14" i="1"/>
  <c r="AD58" i="1"/>
  <c r="Y120" i="1"/>
  <c r="Z7" i="1"/>
  <c r="W93" i="1"/>
  <c r="AB113" i="1"/>
  <c r="AE218" i="1"/>
  <c r="AI7" i="1"/>
  <c r="AF282" i="1"/>
  <c r="AB174" i="1"/>
  <c r="Z49" i="1"/>
  <c r="AD214" i="1"/>
  <c r="AC130" i="1"/>
  <c r="AL118" i="1"/>
  <c r="AC115" i="1"/>
  <c r="AK55" i="1"/>
  <c r="Z297" i="1"/>
  <c r="AJ277" i="1"/>
  <c r="AK240" i="1"/>
  <c r="AF308" i="1"/>
  <c r="W32" i="1"/>
  <c r="AK32" i="1"/>
  <c r="AJ268" i="1"/>
  <c r="Z131" i="1"/>
  <c r="R128" i="1"/>
  <c r="AK152" i="1"/>
  <c r="AC59" i="1"/>
  <c r="AD199" i="1"/>
  <c r="AF317" i="1"/>
  <c r="X322" i="1"/>
  <c r="AH320" i="1"/>
  <c r="AB112" i="1"/>
  <c r="Z262" i="1"/>
  <c r="AI129" i="1"/>
  <c r="AE322" i="1"/>
  <c r="T105" i="1"/>
  <c r="AC53" i="1"/>
  <c r="W202" i="1"/>
  <c r="Y179" i="1"/>
  <c r="U279" i="1"/>
  <c r="U280" i="1" s="1"/>
  <c r="AH216" i="1"/>
  <c r="AK316" i="1"/>
  <c r="AL251" i="1"/>
  <c r="AK243" i="1"/>
  <c r="AA326" i="1"/>
  <c r="AD92" i="1"/>
  <c r="AI26" i="1"/>
  <c r="U198" i="1"/>
  <c r="Z199" i="1"/>
  <c r="V269" i="1"/>
  <c r="AF294" i="1"/>
  <c r="AL110" i="1"/>
  <c r="AG44" i="1"/>
  <c r="AJ31" i="1"/>
  <c r="AF259" i="1"/>
  <c r="AD52" i="1"/>
  <c r="Z161" i="1"/>
  <c r="AI46" i="1"/>
  <c r="W89" i="1"/>
  <c r="AG100" i="1"/>
  <c r="AE144" i="1"/>
  <c r="AA275" i="1"/>
  <c r="AJ160" i="1"/>
  <c r="T23" i="1"/>
  <c r="AJ96" i="1"/>
  <c r="AJ257" i="1"/>
  <c r="T239" i="1"/>
  <c r="V51" i="1"/>
  <c r="AI87" i="1"/>
  <c r="AL17" i="1"/>
  <c r="R293" i="1"/>
  <c r="AA22" i="1"/>
  <c r="AG124" i="1"/>
  <c r="V322" i="1"/>
  <c r="V245" i="1"/>
  <c r="AF219" i="1"/>
  <c r="AG41" i="1"/>
  <c r="U268" i="1"/>
  <c r="X122" i="1"/>
  <c r="Z21" i="1"/>
  <c r="AC162" i="1"/>
  <c r="AI293" i="1"/>
  <c r="AD271" i="1"/>
  <c r="W113" i="1"/>
  <c r="U225" i="1"/>
  <c r="S34" i="1"/>
  <c r="AH156" i="1"/>
  <c r="AG28" i="1"/>
  <c r="AA307" i="1"/>
  <c r="AC124" i="1"/>
  <c r="AK39" i="1"/>
  <c r="AG161" i="1"/>
  <c r="AL320" i="1"/>
  <c r="AF257" i="1"/>
  <c r="W177" i="1"/>
  <c r="S51" i="1"/>
  <c r="R270" i="1"/>
  <c r="AA219" i="1"/>
  <c r="Z127" i="1"/>
  <c r="AK40" i="1"/>
  <c r="AC217" i="1"/>
  <c r="S249" i="1"/>
  <c r="T235" i="1"/>
  <c r="V323" i="1"/>
  <c r="AF97" i="1"/>
  <c r="AJ179" i="1"/>
  <c r="AJ251" i="1"/>
  <c r="AH33" i="1"/>
  <c r="AD218" i="1"/>
  <c r="AF325" i="1"/>
  <c r="Z327" i="1"/>
  <c r="Y91" i="1"/>
  <c r="AK247" i="1"/>
  <c r="AK244" i="1"/>
  <c r="AE47" i="1"/>
  <c r="AB19" i="1"/>
  <c r="T243" i="1"/>
  <c r="AK207" i="1"/>
  <c r="AC174" i="1"/>
  <c r="R282" i="1"/>
  <c r="V171" i="1"/>
  <c r="AL18" i="1"/>
  <c r="AD136" i="1"/>
  <c r="AJ144" i="1"/>
  <c r="AG114" i="1"/>
  <c r="R159" i="1"/>
  <c r="Z228" i="1"/>
  <c r="Y270" i="1"/>
  <c r="AH104" i="1"/>
  <c r="R133" i="1"/>
  <c r="AH126" i="1"/>
  <c r="AK163" i="1"/>
  <c r="Y106" i="1"/>
  <c r="AL257" i="1"/>
  <c r="AF104" i="1"/>
  <c r="AG175" i="1"/>
  <c r="U277" i="1"/>
  <c r="W253" i="1"/>
  <c r="AC184" i="1"/>
  <c r="T27" i="1"/>
  <c r="W111" i="1"/>
  <c r="Y93" i="1"/>
  <c r="W85" i="1"/>
  <c r="AI317" i="1"/>
  <c r="X99" i="1"/>
  <c r="S108" i="1"/>
  <c r="AB269" i="1"/>
  <c r="AD299" i="1"/>
  <c r="AE55" i="1"/>
  <c r="AH206" i="1"/>
  <c r="T256" i="1"/>
  <c r="AB170" i="1"/>
  <c r="Z255" i="1"/>
  <c r="AE60" i="1"/>
  <c r="AG122" i="1"/>
  <c r="AC14" i="1"/>
  <c r="S163" i="1"/>
  <c r="X321" i="1"/>
  <c r="S227" i="1"/>
  <c r="T129" i="1"/>
  <c r="AG118" i="1"/>
  <c r="AF203" i="1"/>
  <c r="AJ27" i="1"/>
  <c r="AE50" i="1"/>
  <c r="U261" i="1"/>
  <c r="V108" i="1"/>
  <c r="AF17" i="1"/>
  <c r="AD63" i="1"/>
  <c r="AI156" i="1"/>
  <c r="X249" i="1"/>
  <c r="AJ254" i="1"/>
  <c r="AD234" i="1"/>
  <c r="AG176" i="1"/>
  <c r="AC311" i="1"/>
  <c r="T251" i="1"/>
  <c r="AG215" i="1"/>
  <c r="AC222" i="1"/>
  <c r="R252" i="1"/>
  <c r="Z176" i="1"/>
  <c r="V176" i="1"/>
  <c r="W325" i="1"/>
  <c r="W91" i="1"/>
  <c r="AC156" i="1"/>
  <c r="AC166" i="1"/>
  <c r="S19" i="1"/>
  <c r="AE74" i="1"/>
  <c r="AJ263" i="1"/>
  <c r="Y155" i="1"/>
  <c r="R303" i="1"/>
  <c r="S225" i="1"/>
  <c r="AI11" i="1"/>
  <c r="X50" i="1"/>
  <c r="AB306" i="1"/>
  <c r="Y294" i="1"/>
  <c r="S199" i="1"/>
  <c r="Y198" i="1"/>
  <c r="V18" i="1"/>
  <c r="Y307" i="1"/>
  <c r="AA172" i="1"/>
  <c r="T214" i="1"/>
  <c r="S130" i="1"/>
  <c r="U134" i="1"/>
  <c r="W163" i="1"/>
  <c r="AI157" i="1"/>
  <c r="AJ145" i="1"/>
  <c r="R294" i="1"/>
  <c r="U158" i="1"/>
  <c r="Z319" i="1"/>
  <c r="R308" i="1"/>
  <c r="T53" i="1"/>
  <c r="AK113" i="1"/>
  <c r="AI241" i="1"/>
  <c r="S267" i="1"/>
  <c r="V286" i="1"/>
  <c r="X301" i="1"/>
  <c r="AH115" i="1"/>
  <c r="AL171" i="1"/>
  <c r="R160" i="1"/>
  <c r="AJ163" i="1"/>
  <c r="AJ34" i="1"/>
  <c r="R6" i="1"/>
  <c r="AJ108" i="1"/>
  <c r="AI120" i="1"/>
  <c r="AD160" i="1"/>
  <c r="AC304" i="1"/>
  <c r="AL113" i="1"/>
  <c r="AK120" i="1"/>
  <c r="AF75" i="1"/>
  <c r="AJ94" i="1"/>
  <c r="AH96" i="1"/>
  <c r="AH59" i="1"/>
  <c r="S99" i="1"/>
  <c r="AD115" i="1"/>
  <c r="X74" i="1"/>
  <c r="AC276" i="1"/>
  <c r="AK61" i="1"/>
  <c r="AK218" i="1"/>
  <c r="AJ33" i="1"/>
  <c r="AG97" i="1"/>
  <c r="AD117" i="1"/>
  <c r="V119" i="1"/>
  <c r="Y218" i="1"/>
  <c r="S254" i="1"/>
  <c r="AD144" i="1"/>
  <c r="AC182" i="1"/>
  <c r="U12" i="1"/>
  <c r="S136" i="1"/>
  <c r="AC67" i="1"/>
  <c r="AG277" i="1"/>
  <c r="AE110" i="1"/>
  <c r="S271" i="1"/>
  <c r="AH173" i="1"/>
  <c r="AE258" i="1"/>
  <c r="AL125" i="1"/>
  <c r="AD93" i="1"/>
  <c r="AB31" i="1"/>
  <c r="AB100" i="1"/>
  <c r="AE199" i="1"/>
  <c r="AL175" i="1"/>
  <c r="V110" i="1"/>
  <c r="R54" i="1"/>
  <c r="AB29" i="1"/>
  <c r="AJ115" i="1"/>
  <c r="AJ206" i="1"/>
  <c r="R119" i="1"/>
  <c r="AE161" i="1"/>
  <c r="S301" i="1"/>
  <c r="AE268" i="1"/>
  <c r="AE277" i="1"/>
  <c r="AH263" i="1"/>
  <c r="W263" i="1"/>
  <c r="V86" i="1"/>
  <c r="AD142" i="1"/>
  <c r="U110" i="1"/>
  <c r="T219" i="1"/>
  <c r="AB282" i="1"/>
  <c r="AF126" i="1"/>
  <c r="V198" i="1"/>
  <c r="Z28" i="1"/>
  <c r="AI259" i="1"/>
  <c r="T45" i="1"/>
  <c r="AH50" i="1"/>
  <c r="AC262" i="1"/>
  <c r="AJ100" i="1"/>
  <c r="AE121" i="1"/>
  <c r="AF88" i="1"/>
  <c r="T97" i="1"/>
  <c r="AF236" i="1"/>
  <c r="S28" i="1"/>
  <c r="U260" i="1"/>
  <c r="X240" i="1"/>
  <c r="T319" i="1"/>
  <c r="AF134" i="1"/>
  <c r="AI217" i="1"/>
  <c r="Z250" i="1"/>
  <c r="AD254" i="1"/>
  <c r="U309" i="1"/>
  <c r="V218" i="1"/>
  <c r="AI119" i="1"/>
  <c r="T246" i="1"/>
  <c r="V309" i="1"/>
  <c r="Y222" i="1"/>
  <c r="V276" i="1"/>
  <c r="U325" i="1"/>
  <c r="AI90" i="1"/>
  <c r="T263" i="1"/>
  <c r="R7" i="1"/>
  <c r="Z225" i="1"/>
  <c r="S296" i="1"/>
  <c r="S59" i="1"/>
  <c r="AJ60" i="1"/>
  <c r="Z274" i="1"/>
  <c r="AE29" i="1"/>
  <c r="AC286" i="1"/>
  <c r="R253" i="1"/>
  <c r="AC102" i="1"/>
  <c r="T40" i="1"/>
  <c r="S275" i="1"/>
  <c r="AH258" i="1"/>
  <c r="AE65" i="1"/>
  <c r="Z43" i="1"/>
  <c r="AA274" i="1"/>
  <c r="AA10" i="1"/>
  <c r="U38" i="1"/>
  <c r="X110" i="1"/>
  <c r="AE93" i="1"/>
  <c r="R19" i="1"/>
  <c r="AJ29" i="1"/>
  <c r="AD145" i="1"/>
  <c r="AF124" i="1"/>
  <c r="AI204" i="1"/>
  <c r="S123" i="1"/>
  <c r="AK23" i="1"/>
  <c r="Z306" i="1"/>
  <c r="AA37" i="1"/>
  <c r="AD65" i="1"/>
  <c r="AF111" i="1"/>
  <c r="AB127" i="1"/>
  <c r="AI97" i="1"/>
  <c r="AI225" i="1"/>
  <c r="AC185" i="1"/>
  <c r="AA95" i="1"/>
  <c r="AK115" i="1"/>
  <c r="AF264" i="1"/>
  <c r="S286" i="1"/>
  <c r="R74" i="1"/>
  <c r="AA305" i="1"/>
  <c r="AA250" i="1"/>
  <c r="X18" i="1"/>
  <c r="AG297" i="1"/>
  <c r="AB199" i="1"/>
  <c r="U21" i="1"/>
  <c r="W13" i="1"/>
  <c r="AG55" i="1"/>
  <c r="AI306" i="1"/>
  <c r="AL286" i="1"/>
  <c r="AB276" i="1"/>
  <c r="AL249" i="1"/>
  <c r="AK216" i="1"/>
  <c r="AC33" i="1"/>
  <c r="AI247" i="1"/>
  <c r="Y216" i="1"/>
  <c r="R276" i="1"/>
  <c r="AA202" i="1"/>
  <c r="V311" i="1"/>
  <c r="AK284" i="1"/>
  <c r="Z212" i="1"/>
  <c r="R325" i="1"/>
  <c r="AK90" i="1"/>
  <c r="Y39" i="1"/>
  <c r="V13" i="1"/>
  <c r="AI296" i="1"/>
  <c r="AL50" i="1"/>
  <c r="Z60" i="1"/>
  <c r="Z38" i="1"/>
  <c r="AL303" i="1"/>
  <c r="Y318" i="1"/>
  <c r="AG7" i="1"/>
  <c r="R45" i="1"/>
  <c r="T134" i="1"/>
  <c r="AA111" i="1"/>
  <c r="AG159" i="1"/>
  <c r="AJ253" i="1"/>
  <c r="Z96" i="1"/>
  <c r="AE56" i="1"/>
  <c r="AA129" i="1"/>
  <c r="AA127" i="1"/>
  <c r="AF44" i="1"/>
  <c r="R297" i="1"/>
  <c r="T98" i="1"/>
  <c r="Z290" i="1"/>
  <c r="W114" i="1"/>
  <c r="U30" i="1"/>
  <c r="AD304" i="1"/>
  <c r="Y26" i="1"/>
  <c r="AL161" i="1"/>
  <c r="AG52" i="1"/>
  <c r="AI172" i="1"/>
  <c r="R265" i="1"/>
  <c r="T85" i="1"/>
  <c r="AI316" i="1"/>
  <c r="AG115" i="1"/>
  <c r="T145" i="1"/>
  <c r="AJ10" i="1"/>
  <c r="AH161" i="1"/>
  <c r="AC11" i="1"/>
  <c r="AL88" i="1"/>
  <c r="W73" i="1"/>
  <c r="AJ6" i="1"/>
  <c r="AD29" i="1"/>
  <c r="AD110" i="1"/>
  <c r="AH303" i="1"/>
  <c r="AD111" i="1"/>
  <c r="X162" i="1"/>
  <c r="AC315" i="1"/>
  <c r="T143" i="1"/>
  <c r="T320" i="1"/>
  <c r="AB36" i="1"/>
  <c r="AC137" i="1"/>
  <c r="AK256" i="1"/>
  <c r="U137" i="1"/>
  <c r="AL301" i="1"/>
  <c r="AC291" i="1"/>
  <c r="AJ89" i="1"/>
  <c r="V55" i="1"/>
  <c r="R125" i="1"/>
  <c r="AD269" i="1"/>
  <c r="AB203" i="1"/>
  <c r="AG268" i="1"/>
  <c r="R100" i="1"/>
  <c r="Z258" i="1"/>
  <c r="AC270" i="1"/>
  <c r="X7" i="1"/>
  <c r="AJ38" i="1"/>
  <c r="R29" i="1"/>
  <c r="AJ37" i="1"/>
  <c r="S131" i="1"/>
  <c r="AG29" i="1"/>
  <c r="AK295" i="1"/>
  <c r="AL300" i="1"/>
  <c r="AG108" i="1"/>
  <c r="S56" i="1"/>
  <c r="AF305" i="1"/>
  <c r="S49" i="1"/>
  <c r="AK154" i="1"/>
  <c r="AI262" i="1"/>
  <c r="AC197" i="1"/>
  <c r="AD306" i="1"/>
  <c r="AH44" i="1"/>
  <c r="U22" i="1"/>
  <c r="AG121" i="1"/>
  <c r="AC238" i="1"/>
  <c r="AG177" i="1"/>
  <c r="AH106" i="1"/>
  <c r="S35" i="1"/>
  <c r="AL321" i="1"/>
  <c r="AC158" i="1"/>
  <c r="R204" i="1"/>
  <c r="AL207" i="1"/>
  <c r="AH204" i="1"/>
  <c r="AK107" i="1"/>
  <c r="Y239" i="1"/>
  <c r="T76" i="1"/>
  <c r="AF158" i="1"/>
  <c r="AK144" i="1"/>
  <c r="AB268" i="1"/>
  <c r="U320" i="1"/>
  <c r="AA29" i="1"/>
  <c r="AE171" i="1"/>
  <c r="AC219" i="1"/>
  <c r="Y136" i="1"/>
  <c r="AB96" i="1"/>
  <c r="W260" i="1"/>
  <c r="T138" i="1"/>
  <c r="AH282" i="1"/>
  <c r="AA159" i="1"/>
  <c r="Y175" i="1"/>
  <c r="AE160" i="1"/>
  <c r="AL21" i="1"/>
  <c r="AI22" i="1"/>
  <c r="AL219" i="1"/>
  <c r="V45" i="1"/>
  <c r="AA45" i="1"/>
  <c r="AD222" i="1"/>
  <c r="AH18" i="1"/>
  <c r="V94" i="1"/>
  <c r="AC86" i="1"/>
  <c r="AD273" i="1"/>
  <c r="AC313" i="1"/>
  <c r="T217" i="1"/>
  <c r="X202" i="1"/>
  <c r="X247" i="1"/>
  <c r="R275" i="1"/>
  <c r="AI233" i="1"/>
  <c r="Y236" i="1"/>
  <c r="Z326" i="1"/>
  <c r="AC202" i="1"/>
  <c r="X327" i="1"/>
  <c r="Z92" i="1"/>
  <c r="R219" i="1"/>
  <c r="U99" i="1"/>
  <c r="AK208" i="1"/>
  <c r="AK86" i="1"/>
  <c r="Y30" i="1"/>
  <c r="AI173" i="1"/>
  <c r="AJ228" i="1"/>
  <c r="T74" i="1"/>
  <c r="W157" i="1"/>
  <c r="AL138" i="1"/>
  <c r="AI29" i="1"/>
  <c r="X127" i="1"/>
  <c r="AJ93" i="1"/>
  <c r="AH31" i="1"/>
  <c r="AI35" i="1"/>
  <c r="Z111" i="1"/>
  <c r="AH89" i="1"/>
  <c r="X41" i="1"/>
  <c r="AA136" i="1"/>
  <c r="AJ76" i="1"/>
  <c r="AH208" i="1"/>
  <c r="T123" i="1"/>
  <c r="AC19" i="1"/>
  <c r="S303" i="1"/>
  <c r="AF98" i="1"/>
  <c r="AI274" i="1"/>
  <c r="X96" i="1"/>
  <c r="AJ295" i="1"/>
  <c r="AA30" i="1"/>
  <c r="AA93" i="1"/>
  <c r="Z260" i="1"/>
  <c r="AG162" i="1"/>
  <c r="AK50" i="1"/>
  <c r="AG308" i="1"/>
  <c r="AK95" i="1"/>
  <c r="R36" i="1"/>
  <c r="AG76" i="1"/>
  <c r="AL162" i="1"/>
  <c r="AK303" i="1"/>
  <c r="V277" i="1"/>
  <c r="W204" i="1"/>
  <c r="Z299" i="1"/>
  <c r="AF240" i="1"/>
  <c r="X152" i="1"/>
  <c r="Z205" i="1"/>
  <c r="AL75" i="1"/>
  <c r="AF59" i="1"/>
  <c r="AC66" i="1"/>
  <c r="AL119" i="1"/>
  <c r="AG119" i="1"/>
  <c r="AF202" i="1"/>
  <c r="AK276" i="1"/>
  <c r="AA236" i="1"/>
  <c r="AE217" i="1"/>
  <c r="AJ217" i="1"/>
  <c r="AE91" i="1"/>
  <c r="R212" i="1"/>
  <c r="W61" i="1"/>
  <c r="V244" i="1"/>
  <c r="AL51" i="1"/>
  <c r="AA216" i="1"/>
  <c r="AB42" i="1"/>
  <c r="AC157" i="1"/>
  <c r="AG50" i="1"/>
  <c r="AK98" i="1"/>
  <c r="X282" i="1"/>
  <c r="AL136" i="1"/>
  <c r="AI47" i="1"/>
  <c r="AC161" i="1"/>
  <c r="Z112" i="1"/>
  <c r="Z286" i="1"/>
  <c r="AC17" i="1"/>
  <c r="Z130" i="1"/>
  <c r="T89" i="1"/>
  <c r="X98" i="1"/>
  <c r="R258" i="1"/>
  <c r="AK268" i="1"/>
  <c r="W160" i="1"/>
  <c r="AL134" i="1"/>
  <c r="AG298" i="1"/>
  <c r="AL202" i="1"/>
  <c r="Y131" i="1"/>
  <c r="AH219" i="1"/>
  <c r="T51" i="1"/>
  <c r="AA104" i="1"/>
  <c r="V27" i="1"/>
  <c r="AC133" i="1"/>
  <c r="AC144" i="1"/>
  <c r="S293" i="1"/>
  <c r="AB297" i="1"/>
  <c r="W268" i="1"/>
  <c r="AI28" i="1"/>
  <c r="AE202" i="1"/>
  <c r="S142" i="1"/>
  <c r="U301" i="1"/>
  <c r="AA38" i="1"/>
  <c r="T307" i="1"/>
  <c r="X177" i="1"/>
  <c r="AE257" i="1"/>
  <c r="AH160" i="1"/>
  <c r="S208" i="1"/>
  <c r="V156" i="1"/>
  <c r="T52" i="1"/>
  <c r="AC30" i="1"/>
  <c r="AE248" i="1"/>
  <c r="AK308" i="1"/>
  <c r="AC297" i="1"/>
  <c r="U41" i="1"/>
  <c r="AH84" i="1"/>
  <c r="AK248" i="1"/>
  <c r="AD38" i="1"/>
  <c r="AI53" i="1"/>
  <c r="AI98" i="1"/>
  <c r="AF37" i="1"/>
  <c r="AC55" i="1"/>
  <c r="X143" i="1"/>
  <c r="R88" i="1"/>
  <c r="S311" i="1"/>
  <c r="V217" i="1"/>
  <c r="S276" i="1"/>
  <c r="U246" i="1"/>
  <c r="Y250" i="1"/>
  <c r="X323" i="1"/>
  <c r="AB202" i="1"/>
  <c r="S251" i="1"/>
  <c r="Y62" i="1"/>
  <c r="V62" i="1"/>
  <c r="AA91" i="1"/>
  <c r="V121" i="1"/>
  <c r="AD154" i="1"/>
  <c r="AA303" i="1"/>
  <c r="Z73" i="1"/>
  <c r="AG132" i="1"/>
  <c r="AI257" i="1"/>
  <c r="V23" i="1"/>
  <c r="AB246" i="1"/>
  <c r="AL123" i="1"/>
  <c r="AD207" i="1"/>
  <c r="AE112" i="1"/>
  <c r="AH19" i="1"/>
  <c r="AF50" i="1"/>
  <c r="AJ307" i="1"/>
  <c r="R95" i="1"/>
  <c r="V39" i="1"/>
  <c r="T290" i="1"/>
  <c r="AJ246" i="1"/>
  <c r="S94" i="1"/>
  <c r="AC177" i="1"/>
  <c r="S29" i="1"/>
  <c r="T306" i="1"/>
  <c r="AI128" i="1"/>
  <c r="AD225" i="1"/>
  <c r="S154" i="1"/>
  <c r="W274" i="1"/>
  <c r="AE172" i="1"/>
  <c r="AA297" i="1"/>
  <c r="AL9" i="1"/>
  <c r="R114" i="1"/>
  <c r="AI160" i="1"/>
  <c r="AC5" i="1"/>
  <c r="W214" i="1"/>
  <c r="S105" i="1"/>
  <c r="U135" i="1"/>
  <c r="AK29" i="1"/>
  <c r="T261" i="1"/>
  <c r="X227" i="1"/>
  <c r="Z174" i="1"/>
  <c r="AI298" i="1"/>
  <c r="S323" i="1"/>
  <c r="V319" i="1"/>
  <c r="W76" i="1"/>
  <c r="AA246" i="1"/>
  <c r="U53" i="1"/>
  <c r="AF170" i="1"/>
  <c r="AL27" i="1"/>
  <c r="AE45" i="1"/>
  <c r="AG205" i="1"/>
  <c r="AF307" i="1"/>
  <c r="S159" i="1"/>
  <c r="AG307" i="1"/>
  <c r="S246" i="1"/>
  <c r="Z234" i="1"/>
  <c r="R217" i="1"/>
  <c r="AK235" i="1"/>
  <c r="W119" i="1"/>
  <c r="V252" i="1"/>
  <c r="AB117" i="1"/>
  <c r="Z275" i="1"/>
  <c r="AJ279" i="1"/>
  <c r="AJ280" i="1" s="1"/>
  <c r="S279" i="1"/>
  <c r="S280" i="1" s="1"/>
  <c r="W176" i="1"/>
  <c r="AD327" i="1"/>
  <c r="AI92" i="1"/>
  <c r="W44" i="1"/>
  <c r="AI123" i="1"/>
  <c r="AB65" i="1"/>
  <c r="S42" i="1"/>
  <c r="AC72" i="1"/>
  <c r="T46" i="1"/>
  <c r="AL74" i="1"/>
  <c r="AD41" i="1"/>
  <c r="AF39" i="1"/>
  <c r="AH51" i="1"/>
  <c r="X286" i="1"/>
  <c r="AA301" i="1"/>
  <c r="T49" i="1"/>
  <c r="AD105" i="1"/>
  <c r="V228" i="1"/>
  <c r="T132" i="1"/>
  <c r="AL297" i="1"/>
  <c r="AI39" i="1"/>
  <c r="AE274" i="1"/>
  <c r="AD104" i="1"/>
  <c r="Y304" i="1"/>
  <c r="AH297" i="1"/>
  <c r="AI56" i="1"/>
  <c r="U75" i="1"/>
  <c r="X261" i="1"/>
  <c r="AE305" i="1"/>
  <c r="V138" i="1"/>
  <c r="X175" i="1"/>
  <c r="S95" i="1"/>
  <c r="AA88" i="1"/>
  <c r="S253" i="1"/>
  <c r="U266" i="1"/>
  <c r="T301" i="1"/>
  <c r="AB305" i="1"/>
  <c r="R106" i="1"/>
  <c r="Z145" i="1"/>
  <c r="AB320" i="1"/>
  <c r="V109" i="1"/>
  <c r="AI318" i="1"/>
  <c r="AC244" i="1"/>
  <c r="AL159" i="1"/>
  <c r="AI271" i="1"/>
  <c r="W269" i="1"/>
  <c r="V203" i="1"/>
  <c r="AI218" i="1"/>
  <c r="AI245" i="1"/>
  <c r="R311" i="1"/>
  <c r="AA327" i="1"/>
  <c r="AD252" i="1"/>
  <c r="AL97" i="1"/>
  <c r="S218" i="1"/>
  <c r="AC245" i="1"/>
  <c r="U284" i="1"/>
  <c r="AE327" i="1"/>
  <c r="AE176" i="1"/>
  <c r="S61" i="1"/>
  <c r="AI206" i="1"/>
  <c r="AI286" i="1"/>
  <c r="AE227" i="1"/>
  <c r="AL96" i="1"/>
  <c r="AJ102" i="1"/>
  <c r="AK294" i="1"/>
  <c r="AG131" i="1"/>
  <c r="AF303" i="1"/>
  <c r="AH56" i="1"/>
  <c r="AF227" i="1"/>
  <c r="AA98" i="1"/>
  <c r="X271" i="1"/>
  <c r="AA21" i="1"/>
  <c r="AC125" i="1"/>
  <c r="AH265" i="1"/>
  <c r="AG73" i="1"/>
  <c r="AG31" i="1"/>
  <c r="U156" i="1"/>
  <c r="V31" i="1"/>
  <c r="Y290" i="1"/>
  <c r="AC47" i="1"/>
  <c r="AB214" i="1"/>
  <c r="AB205" i="1"/>
  <c r="AF58" i="1"/>
  <c r="Y118" i="1"/>
  <c r="V240" i="1"/>
  <c r="AK112" i="1"/>
  <c r="AB267" i="1"/>
  <c r="AI277" i="1"/>
  <c r="AH255" i="1"/>
  <c r="Z270" i="1"/>
  <c r="AA109" i="1"/>
  <c r="AF143" i="1"/>
  <c r="AL41" i="1"/>
  <c r="AJ121" i="1"/>
  <c r="AC298" i="1"/>
  <c r="Y102" i="1"/>
  <c r="W127" i="1"/>
  <c r="X130" i="1"/>
  <c r="AE317" i="1"/>
  <c r="AB142" i="1"/>
  <c r="X214" i="1"/>
  <c r="S307" i="1"/>
  <c r="AK6" i="1"/>
  <c r="AB109" i="1"/>
  <c r="AD282" i="1"/>
  <c r="AC32" i="1"/>
  <c r="R26" i="1"/>
  <c r="AK305" i="1"/>
  <c r="Y264" i="1"/>
  <c r="AC97" i="1"/>
  <c r="AA143" i="1"/>
  <c r="X22" i="1"/>
  <c r="AE143" i="1"/>
  <c r="AC96" i="1"/>
  <c r="R10" i="1"/>
  <c r="AB63" i="1"/>
  <c r="V249" i="1"/>
  <c r="AE233" i="1"/>
  <c r="AE33" i="1"/>
  <c r="AC233" i="1"/>
  <c r="R233" i="1"/>
  <c r="W216" i="1"/>
  <c r="U235" i="1"/>
  <c r="AK119" i="1"/>
  <c r="AC310" i="1"/>
  <c r="AD62" i="1"/>
  <c r="AK327" i="1"/>
  <c r="T325" i="1"/>
  <c r="AB284" i="1"/>
  <c r="X38" i="1"/>
  <c r="AC299" i="1"/>
  <c r="V253" i="1"/>
  <c r="AG142" i="1"/>
  <c r="AL277" i="1"/>
  <c r="U48" i="1"/>
  <c r="AG322" i="1"/>
  <c r="AA124" i="1"/>
  <c r="W46" i="1"/>
  <c r="AE211" i="1"/>
  <c r="AB256" i="1"/>
  <c r="Y262" i="1"/>
  <c r="AC82" i="1"/>
  <c r="V298" i="1"/>
  <c r="AJ275" i="1"/>
  <c r="AJ260" i="1"/>
  <c r="AF31" i="1"/>
  <c r="W306" i="1"/>
  <c r="AF85" i="1"/>
  <c r="U133" i="1"/>
  <c r="AB99" i="1"/>
  <c r="Z122" i="1"/>
  <c r="AJ129" i="1"/>
  <c r="W17" i="1"/>
  <c r="AC15" i="1"/>
  <c r="AC237" i="1"/>
  <c r="AF10" i="1"/>
  <c r="AH299" i="1"/>
  <c r="AH294" i="1"/>
  <c r="AE175" i="1"/>
  <c r="AA12" i="1"/>
  <c r="X104" i="1"/>
  <c r="AL258" i="1"/>
  <c r="AF261" i="1"/>
  <c r="AA134" i="1"/>
  <c r="Z13" i="1"/>
  <c r="AC172" i="1"/>
  <c r="AK28" i="1"/>
  <c r="Z134" i="1"/>
  <c r="Y95" i="1"/>
  <c r="AA131" i="1"/>
  <c r="AD272" i="1"/>
  <c r="AA320" i="1"/>
  <c r="Z123" i="1"/>
  <c r="AI12" i="1"/>
  <c r="U121" i="1"/>
  <c r="AJ157" i="1"/>
  <c r="AK126" i="1"/>
  <c r="X270" i="1"/>
  <c r="AD241" i="1"/>
  <c r="AL142" i="1"/>
  <c r="V283" i="1"/>
  <c r="X63" i="1"/>
  <c r="AG250" i="1"/>
  <c r="X309" i="1"/>
  <c r="AA279" i="1"/>
  <c r="AA280" i="1" s="1"/>
  <c r="U251" i="1"/>
  <c r="AG233" i="1"/>
  <c r="AB243" i="1"/>
  <c r="AG213" i="1"/>
  <c r="AG211" i="1" s="1"/>
  <c r="W97" i="1"/>
  <c r="AH61" i="1"/>
  <c r="X90" i="1"/>
  <c r="AH212" i="1"/>
  <c r="AH62" i="1"/>
  <c r="AD32" i="1"/>
  <c r="AG86" i="1"/>
  <c r="T171" i="1"/>
  <c r="X12" i="1"/>
  <c r="V37" i="1"/>
  <c r="T137" i="1"/>
  <c r="AI18" i="1"/>
  <c r="AC319" i="1"/>
  <c r="Y13" i="1"/>
  <c r="V100" i="1"/>
  <c r="AB43" i="1"/>
  <c r="AL143" i="1"/>
  <c r="AF30" i="1"/>
  <c r="AJ59" i="1"/>
  <c r="AI269" i="1"/>
  <c r="W322" i="1"/>
  <c r="AI75" i="1"/>
  <c r="AC283" i="1"/>
  <c r="U172" i="1"/>
  <c r="AF161" i="1"/>
  <c r="AE46" i="1"/>
  <c r="X19" i="1"/>
  <c r="U102" i="1"/>
  <c r="Z304" i="1"/>
  <c r="AG65" i="1"/>
  <c r="S110" i="1"/>
  <c r="AL23" i="1"/>
  <c r="AC181" i="1"/>
  <c r="AH85" i="1"/>
  <c r="AF175" i="1"/>
  <c r="AL11" i="1"/>
  <c r="U283" i="1"/>
  <c r="AI321" i="1"/>
  <c r="U105" i="1"/>
  <c r="X260" i="1"/>
  <c r="AF263" i="1"/>
  <c r="AL271" i="1"/>
  <c r="AD73" i="1"/>
  <c r="Y59" i="1"/>
  <c r="AA261" i="1"/>
  <c r="AK177" i="1"/>
  <c r="Y227" i="1"/>
  <c r="AC129" i="1"/>
  <c r="AC281" i="1"/>
  <c r="W256" i="1"/>
  <c r="AE269" i="1"/>
  <c r="V159" i="1"/>
  <c r="T295" i="1"/>
  <c r="AI214" i="1"/>
  <c r="AC228" i="1"/>
  <c r="AC99" i="1"/>
  <c r="AE107" i="1"/>
  <c r="Y60" i="1"/>
  <c r="AJ97" i="1"/>
  <c r="Z117" i="1"/>
  <c r="AD202" i="1"/>
  <c r="AF250" i="1"/>
  <c r="AL222" i="1"/>
  <c r="V202" i="1"/>
  <c r="V247" i="1"/>
  <c r="X246" i="1"/>
  <c r="U327" i="1"/>
  <c r="Z279" i="1"/>
  <c r="Z280" i="1" s="1"/>
  <c r="AI284" i="1"/>
  <c r="AD91" i="1"/>
  <c r="AH298" i="1"/>
  <c r="AE306" i="1"/>
  <c r="AK286" i="1"/>
  <c r="AD106" i="1"/>
  <c r="AH264" i="1"/>
  <c r="AI264" i="1"/>
  <c r="AE96" i="1"/>
  <c r="AH17" i="1"/>
  <c r="U257" i="1"/>
  <c r="AK266" i="1"/>
  <c r="AG259" i="1"/>
  <c r="X52" i="1"/>
  <c r="T104" i="1"/>
  <c r="T99" i="1"/>
  <c r="AJ54" i="1"/>
  <c r="AI21" i="1"/>
  <c r="Y128" i="1"/>
  <c r="AJ133" i="1"/>
  <c r="AF13" i="1"/>
  <c r="S13" i="1"/>
  <c r="W100" i="1"/>
  <c r="AF267" i="1"/>
  <c r="AJ109" i="1"/>
  <c r="AK31" i="1"/>
  <c r="AE120" i="1"/>
  <c r="W60" i="1"/>
  <c r="Z269" i="1"/>
  <c r="AG110" i="1"/>
  <c r="AF262" i="1"/>
  <c r="T56" i="1"/>
  <c r="AG317" i="1"/>
  <c r="AD31" i="1"/>
  <c r="R158" i="1"/>
  <c r="R306" i="1"/>
  <c r="AA17" i="1"/>
  <c r="AB318" i="1"/>
  <c r="AA317" i="1"/>
  <c r="AL264" i="1"/>
  <c r="AJ136" i="1"/>
  <c r="AJ143" i="1"/>
  <c r="AE35" i="1"/>
  <c r="AG263" i="1"/>
  <c r="AI19" i="1"/>
  <c r="V106" i="1"/>
  <c r="AB145" i="1"/>
  <c r="Z155" i="1"/>
  <c r="Z110" i="1"/>
  <c r="AC229" i="1"/>
  <c r="AL263" i="1"/>
  <c r="W106" i="1"/>
  <c r="AL241" i="1"/>
  <c r="T162" i="1"/>
  <c r="AC58" i="1"/>
  <c r="X163" i="1"/>
  <c r="S304" i="1"/>
  <c r="AG111" i="1"/>
  <c r="Y322" i="1"/>
  <c r="AF298" i="1"/>
  <c r="AI100" i="1"/>
  <c r="AG199" i="1"/>
  <c r="AK36" i="1"/>
  <c r="AL84" i="1"/>
  <c r="AA306" i="1"/>
  <c r="AI319" i="1"/>
  <c r="AD94" i="1"/>
  <c r="V306" i="1"/>
  <c r="AC295" i="1"/>
  <c r="T321" i="1"/>
  <c r="AJ107" i="1"/>
  <c r="AA87" i="1"/>
  <c r="AE321" i="1"/>
  <c r="X308" i="1"/>
  <c r="U76" i="1"/>
  <c r="AE205" i="1"/>
  <c r="AF100" i="1"/>
  <c r="R267" i="1"/>
  <c r="S120" i="1"/>
  <c r="AL49" i="1"/>
  <c r="AH109" i="1"/>
  <c r="V99" i="1"/>
  <c r="AJ23" i="1"/>
  <c r="V35" i="1"/>
  <c r="AH317" i="1"/>
  <c r="AA99" i="1"/>
  <c r="AI227" i="1"/>
  <c r="Z239" i="1"/>
  <c r="W105" i="1"/>
  <c r="AI261" i="1"/>
  <c r="Z114" i="1"/>
  <c r="R48" i="1"/>
  <c r="AC302" i="1"/>
  <c r="V6" i="1"/>
  <c r="T154" i="1"/>
  <c r="W294" i="1"/>
  <c r="AH87" i="1"/>
  <c r="AH41" i="1"/>
  <c r="AC199" i="1"/>
  <c r="Y233" i="1"/>
  <c r="AI205" i="1"/>
  <c r="AB157" i="1"/>
  <c r="AH308" i="1"/>
  <c r="U18" i="1"/>
  <c r="U26" i="1"/>
  <c r="R137" i="1"/>
  <c r="Y283" i="1"/>
  <c r="S258" i="1"/>
  <c r="AD127" i="1"/>
  <c r="AK105" i="1"/>
  <c r="X244" i="1"/>
  <c r="T322" i="1"/>
  <c r="AD204" i="1"/>
  <c r="AA207" i="1"/>
  <c r="AJ172" i="1"/>
  <c r="Z100" i="1"/>
  <c r="V222" i="1"/>
  <c r="AB252" i="1"/>
  <c r="AC327" i="1"/>
  <c r="AB234" i="1"/>
  <c r="U119" i="1"/>
  <c r="AF275" i="1"/>
  <c r="AK309" i="1"/>
  <c r="U276" i="1"/>
  <c r="W276" i="1"/>
  <c r="W212" i="1"/>
  <c r="AI325" i="1"/>
  <c r="S26" i="1"/>
  <c r="AK12" i="1"/>
  <c r="AI161" i="1"/>
  <c r="AH322" i="1"/>
  <c r="AK250" i="1"/>
  <c r="T303" i="1"/>
  <c r="W10" i="1"/>
  <c r="AE138" i="1"/>
  <c r="AF87" i="1"/>
  <c r="AC230" i="1"/>
  <c r="S40" i="1"/>
  <c r="AI17" i="1"/>
  <c r="AI48" i="1"/>
  <c r="S87" i="1"/>
  <c r="AB12" i="1"/>
  <c r="V58" i="1"/>
  <c r="S206" i="1"/>
  <c r="AE36" i="1"/>
  <c r="AF173" i="1"/>
  <c r="T298" i="1"/>
  <c r="AK87" i="1"/>
  <c r="AB225" i="1"/>
  <c r="Y34" i="1"/>
  <c r="AL152" i="1"/>
  <c r="T55" i="1"/>
  <c r="AL244" i="1"/>
  <c r="AF199" i="1"/>
  <c r="T155" i="1"/>
  <c r="AC293" i="1"/>
  <c r="AK94" i="1"/>
  <c r="AJ135" i="1"/>
  <c r="AJ155" i="1"/>
  <c r="AJ130" i="1"/>
  <c r="X121" i="1"/>
  <c r="X102" i="1"/>
  <c r="W155" i="1"/>
  <c r="S47" i="1"/>
  <c r="S203" i="1"/>
  <c r="X132" i="1"/>
  <c r="AB233" i="1"/>
  <c r="AH170" i="1"/>
  <c r="Z249" i="1"/>
  <c r="AA268" i="1"/>
  <c r="AB257" i="1"/>
  <c r="AC201" i="1"/>
  <c r="AF270" i="1"/>
  <c r="AG130" i="1"/>
  <c r="W136" i="1"/>
  <c r="R52" i="1"/>
  <c r="AF311" i="1"/>
  <c r="AC234" i="1"/>
  <c r="AB251" i="1"/>
  <c r="Z251" i="1"/>
  <c r="X243" i="1"/>
  <c r="AE251" i="1"/>
  <c r="AD97" i="1"/>
  <c r="AF249" i="1"/>
  <c r="AE250" i="1"/>
  <c r="AH325" i="1"/>
  <c r="AL327" i="1"/>
  <c r="X61" i="1"/>
  <c r="AA239" i="1"/>
  <c r="AE49" i="1"/>
  <c r="V170" i="1"/>
  <c r="S321" i="1"/>
  <c r="AE206" i="1"/>
  <c r="AA43" i="1"/>
  <c r="R18" i="1"/>
  <c r="W124" i="1"/>
  <c r="AA174" i="1"/>
  <c r="R76" i="1"/>
  <c r="AC79" i="1"/>
  <c r="T88" i="1"/>
  <c r="AL172" i="1"/>
  <c r="R145" i="1"/>
  <c r="AA114" i="1"/>
  <c r="AE10" i="1"/>
  <c r="AL160" i="1"/>
  <c r="AH277" i="1"/>
  <c r="AC36" i="1"/>
  <c r="T262" i="1"/>
  <c r="AC292" i="1"/>
  <c r="AC271" i="1"/>
  <c r="AI110" i="1"/>
  <c r="X303" i="1"/>
  <c r="AC41" i="1"/>
  <c r="AA18" i="1"/>
  <c r="AJ204" i="1"/>
  <c r="U125" i="1"/>
  <c r="Z135" i="1"/>
  <c r="T130" i="1"/>
  <c r="Z10" i="1"/>
  <c r="AL267" i="1"/>
  <c r="T42" i="1"/>
  <c r="W156" i="1"/>
  <c r="AI30" i="1"/>
  <c r="S107" i="1"/>
  <c r="AA300" i="1"/>
  <c r="AH30" i="1"/>
  <c r="AE111" i="1"/>
  <c r="X158" i="1"/>
  <c r="R122" i="1"/>
  <c r="AF94" i="1"/>
  <c r="AC22" i="1"/>
  <c r="V239" i="1"/>
  <c r="Z277" i="1"/>
  <c r="X21" i="1"/>
  <c r="W50" i="1"/>
  <c r="AL76" i="1"/>
  <c r="AL268" i="1"/>
  <c r="AF293" i="1"/>
  <c r="AA171" i="1"/>
  <c r="T87" i="1"/>
  <c r="S282" i="1"/>
  <c r="R152" i="1"/>
  <c r="AJ306" i="1"/>
  <c r="AD119" i="1"/>
  <c r="AC179" i="1"/>
  <c r="R218" i="1"/>
  <c r="AL309" i="1"/>
  <c r="S243" i="1"/>
  <c r="Z119" i="1"/>
  <c r="AB326" i="1"/>
  <c r="W284" i="1"/>
  <c r="Z91" i="1"/>
  <c r="AI61" i="1"/>
  <c r="AE294" i="1"/>
  <c r="AD277" i="1"/>
  <c r="AL108" i="1"/>
  <c r="S85" i="1"/>
  <c r="Y174" i="1"/>
  <c r="R21" i="1"/>
  <c r="V256" i="1"/>
  <c r="V128" i="1"/>
  <c r="AD219" i="1"/>
  <c r="AG265" i="1"/>
  <c r="W203" i="1"/>
  <c r="AG102" i="1"/>
  <c r="AB271" i="1"/>
  <c r="AD126" i="1"/>
  <c r="AI88" i="1"/>
  <c r="U34" i="1"/>
  <c r="T38" i="1"/>
  <c r="AE152" i="1"/>
  <c r="AF301" i="1"/>
  <c r="Y274" i="1"/>
  <c r="X17" i="1"/>
  <c r="R73" i="1"/>
  <c r="V214" i="1"/>
  <c r="AD261" i="1"/>
  <c r="AG275" i="1"/>
  <c r="AD240" i="1"/>
  <c r="Z266" i="1"/>
  <c r="AL133" i="1"/>
  <c r="AG152" i="1"/>
  <c r="AF93" i="1"/>
  <c r="AL137" i="1"/>
  <c r="AL63" i="1"/>
  <c r="Z282" i="1"/>
  <c r="V154" i="1"/>
  <c r="AG206" i="1"/>
  <c r="R236" i="1"/>
  <c r="AH269" i="1"/>
  <c r="AD59" i="1"/>
  <c r="AC306" i="1"/>
  <c r="AD123" i="1"/>
  <c r="X203" i="1"/>
  <c r="AG204" i="1"/>
  <c r="R107" i="1"/>
  <c r="AI109" i="1"/>
  <c r="Y241" i="1"/>
  <c r="AG304" i="1"/>
  <c r="AD233" i="1"/>
  <c r="AE323" i="1"/>
  <c r="AI246" i="1"/>
  <c r="AH309" i="1"/>
  <c r="R251" i="1"/>
  <c r="AI234" i="1"/>
  <c r="AG276" i="1"/>
  <c r="AH249" i="1"/>
  <c r="Y212" i="1"/>
  <c r="R61" i="1"/>
  <c r="U92" i="1"/>
  <c r="AB92" i="1"/>
  <c r="AF256" i="1"/>
  <c r="AC77" i="1"/>
  <c r="Z19" i="1"/>
  <c r="X173" i="1"/>
  <c r="AL203" i="1"/>
  <c r="W49" i="1"/>
  <c r="X156" i="1"/>
  <c r="AA160" i="1"/>
  <c r="AG34" i="1"/>
  <c r="AI93" i="1"/>
  <c r="Y225" i="1"/>
  <c r="Z257" i="1"/>
  <c r="AI135" i="1"/>
  <c r="AK27" i="1"/>
  <c r="AL12" i="1"/>
  <c r="AD113" i="1"/>
  <c r="U47" i="1"/>
  <c r="AE136" i="1"/>
  <c r="T317" i="1"/>
  <c r="AD296" i="1"/>
  <c r="W35" i="1"/>
  <c r="R241" i="1"/>
  <c r="AA53" i="1"/>
  <c r="AB235" i="1"/>
  <c r="W297" i="1"/>
  <c r="AB208" i="1"/>
  <c r="AB198" i="1"/>
  <c r="AA308" i="1"/>
  <c r="AJ39" i="1"/>
  <c r="AI127" i="1"/>
  <c r="AA126" i="1"/>
  <c r="AJ156" i="1"/>
  <c r="X198" i="1"/>
  <c r="V219" i="1"/>
  <c r="Y37" i="1"/>
  <c r="AK257" i="1"/>
  <c r="AI255" i="1"/>
  <c r="W295" i="1"/>
  <c r="AC54" i="1"/>
  <c r="R22" i="1"/>
  <c r="AG112" i="1"/>
  <c r="X317" i="1"/>
  <c r="AC145" i="1"/>
  <c r="R263" i="1"/>
  <c r="AH129" i="1"/>
  <c r="V129" i="1"/>
  <c r="T271" i="1"/>
  <c r="AK26" i="1"/>
  <c r="Z245" i="1"/>
  <c r="AJ236" i="1"/>
  <c r="AJ276" i="1"/>
  <c r="AD276" i="1"/>
  <c r="AD316" i="1"/>
  <c r="Z248" i="1"/>
  <c r="Y276" i="1"/>
  <c r="AG279" i="1"/>
  <c r="AG280" i="1" s="1"/>
  <c r="AG90" i="1"/>
  <c r="AD98" i="1"/>
  <c r="AG294" i="1"/>
  <c r="AC149" i="1"/>
  <c r="Y282" i="1"/>
  <c r="T265" i="1"/>
  <c r="Y161" i="1"/>
  <c r="AC81" i="1"/>
  <c r="Y303" i="1"/>
  <c r="AH58" i="1"/>
  <c r="S102" i="1"/>
  <c r="R124" i="1"/>
  <c r="AJ256" i="1"/>
  <c r="AD21" i="1"/>
  <c r="Z144" i="1"/>
  <c r="T174" i="1"/>
  <c r="S277" i="1"/>
  <c r="Y65" i="1"/>
  <c r="AI10" i="1"/>
  <c r="AD286" i="1"/>
  <c r="AC140" i="1"/>
  <c r="AA257" i="1"/>
  <c r="AI126" i="1"/>
  <c r="V76" i="1"/>
  <c r="AH47" i="1"/>
  <c r="Y144" i="1"/>
  <c r="S50" i="1"/>
  <c r="AL55" i="1"/>
  <c r="AK263" i="1"/>
  <c r="Y138" i="1"/>
  <c r="AJ208" i="1"/>
  <c r="U111" i="1"/>
  <c r="AA290" i="1"/>
  <c r="AC134" i="1"/>
  <c r="AC57" i="1"/>
  <c r="X256" i="1"/>
  <c r="AD54" i="1"/>
  <c r="AE241" i="1"/>
  <c r="AC196" i="1"/>
  <c r="U132" i="1"/>
  <c r="R85" i="1"/>
  <c r="AF131" i="1"/>
  <c r="W219" i="1"/>
  <c r="X65" i="1"/>
  <c r="X105" i="1"/>
  <c r="AD55" i="1"/>
  <c r="AC34" i="1"/>
  <c r="S162" i="1"/>
  <c r="U256" i="1"/>
  <c r="U43" i="1"/>
  <c r="AD270" i="1"/>
  <c r="Z247" i="1"/>
  <c r="AA277" i="1"/>
  <c r="AB6" i="1"/>
  <c r="AH199" i="1"/>
  <c r="Y84" i="1"/>
  <c r="V282" i="1"/>
  <c r="Z322" i="1"/>
  <c r="AL127" i="1"/>
  <c r="Y243" i="1"/>
  <c r="X33" i="1"/>
  <c r="AJ234" i="1"/>
  <c r="V250" i="1"/>
  <c r="Y117" i="1"/>
  <c r="AJ245" i="1"/>
  <c r="U316" i="1"/>
  <c r="R245" i="1"/>
  <c r="Z325" i="1"/>
  <c r="T279" i="1"/>
  <c r="T280" i="1" s="1"/>
  <c r="AJ212" i="1"/>
  <c r="AD326" i="1"/>
  <c r="AL307" i="1"/>
  <c r="AD53" i="1"/>
  <c r="AH207" i="1"/>
  <c r="AA42" i="1"/>
  <c r="Z12" i="1"/>
  <c r="AA203" i="1"/>
  <c r="R104" i="1"/>
  <c r="AE290" i="1"/>
  <c r="AC104" i="1"/>
  <c r="S157" i="1"/>
  <c r="W30" i="1"/>
  <c r="AB58" i="1"/>
  <c r="AF106" i="1"/>
  <c r="AF18" i="1"/>
  <c r="U322" i="1"/>
  <c r="R87" i="1"/>
  <c r="AL132" i="1"/>
  <c r="AJ18" i="1"/>
  <c r="AL158" i="1"/>
  <c r="Z317" i="1"/>
  <c r="AL73" i="1"/>
  <c r="S300" i="1"/>
  <c r="Z296" i="1"/>
  <c r="T252" i="1"/>
  <c r="AB265" i="1"/>
  <c r="V28" i="1"/>
  <c r="T109" i="1"/>
  <c r="AI136" i="1"/>
  <c r="AG144" i="1"/>
  <c r="AI254" i="1"/>
  <c r="Y244" i="1"/>
  <c r="U162" i="1"/>
  <c r="AK299" i="1"/>
  <c r="AB47" i="1"/>
  <c r="AG311" i="1"/>
  <c r="AB45" i="1"/>
  <c r="AA152" i="1"/>
  <c r="S177" i="1"/>
  <c r="W206" i="1"/>
  <c r="AC192" i="1"/>
  <c r="R198" i="1"/>
  <c r="V87" i="1"/>
  <c r="W320" i="1"/>
  <c r="V105" i="1"/>
  <c r="T305" i="1"/>
  <c r="AD198" i="1"/>
  <c r="V251" i="1"/>
  <c r="AJ86" i="1"/>
  <c r="AD108" i="1"/>
  <c r="AH130" i="1"/>
  <c r="R118" i="1"/>
  <c r="AF76" i="1"/>
  <c r="Z97" i="1"/>
  <c r="AA233" i="1"/>
  <c r="AL247" i="1"/>
  <c r="AF235" i="1"/>
  <c r="AE179" i="1"/>
  <c r="AA254" i="1"/>
  <c r="R247" i="1"/>
  <c r="AE254" i="1"/>
  <c r="Z323" i="1"/>
  <c r="R284" i="1"/>
  <c r="AA176" i="1"/>
  <c r="AA90" i="1"/>
  <c r="AE99" i="1"/>
  <c r="AA35" i="1"/>
  <c r="AH21" i="1"/>
  <c r="AE86" i="1"/>
  <c r="AH36" i="1"/>
  <c r="X59" i="1"/>
  <c r="AA205" i="1"/>
  <c r="AE298" i="1"/>
  <c r="U142" i="1"/>
  <c r="Y112" i="1"/>
  <c r="AD19" i="1"/>
  <c r="V48" i="1"/>
  <c r="AA34" i="1"/>
  <c r="V54" i="1"/>
  <c r="AG244" i="1"/>
  <c r="AJ105" i="1"/>
  <c r="AC83" i="1"/>
  <c r="X120" i="1"/>
  <c r="AC23" i="1"/>
  <c r="X27" i="1"/>
  <c r="AB89" i="1"/>
  <c r="S143" i="1"/>
  <c r="AE22" i="1"/>
  <c r="R170" i="1"/>
  <c r="AE208" i="1"/>
  <c r="AL58" i="1"/>
  <c r="V104" i="1"/>
  <c r="V7" i="1"/>
  <c r="Z41" i="1"/>
  <c r="AL107" i="1"/>
  <c r="Z256" i="1"/>
  <c r="U264" i="1"/>
  <c r="T170" i="1"/>
  <c r="AL305" i="1"/>
  <c r="AC141" i="1"/>
  <c r="R53" i="1"/>
  <c r="S63" i="1"/>
  <c r="AA234" i="1"/>
  <c r="AI142" i="1"/>
  <c r="AI138" i="1"/>
  <c r="AE170" i="1"/>
  <c r="AI208" i="1"/>
  <c r="AL135" i="1"/>
  <c r="X55" i="1"/>
  <c r="AL121" i="1"/>
  <c r="Y171" i="1"/>
  <c r="S93" i="1"/>
  <c r="AB105" i="1"/>
  <c r="AB296" i="1"/>
  <c r="W26" i="1"/>
  <c r="AC267" i="1"/>
  <c r="W228" i="1"/>
  <c r="Y235" i="1"/>
  <c r="Z311" i="1"/>
  <c r="AE234" i="1"/>
  <c r="AK275" i="1"/>
  <c r="W245" i="1"/>
  <c r="AG254" i="1"/>
  <c r="U323" i="1"/>
  <c r="AF247" i="1"/>
  <c r="AH279" i="1"/>
  <c r="AH280" i="1" s="1"/>
  <c r="W326" i="1"/>
  <c r="AH326" i="1"/>
  <c r="AJ62" i="1"/>
  <c r="AF306" i="1"/>
  <c r="W290" i="1"/>
  <c r="AA86" i="1"/>
  <c r="AB240" i="1"/>
  <c r="AI59" i="1"/>
  <c r="AE13" i="1"/>
  <c r="AE98" i="1"/>
  <c r="AL114" i="1"/>
  <c r="AJ53" i="1"/>
  <c r="V131" i="1"/>
  <c r="AH205" i="1"/>
  <c r="V199" i="1"/>
  <c r="X295" i="1"/>
  <c r="AK48" i="1"/>
  <c r="AG262" i="1"/>
  <c r="R305" i="1"/>
  <c r="AI159" i="1"/>
  <c r="X142" i="1"/>
  <c r="U304" i="1"/>
  <c r="S155" i="1"/>
  <c r="AF60" i="1"/>
  <c r="Z86" i="1"/>
  <c r="AC52" i="1"/>
  <c r="AA54" i="1"/>
  <c r="AF108" i="1"/>
  <c r="Z85" i="1"/>
  <c r="AF142" i="1"/>
  <c r="T318" i="1"/>
  <c r="AH11" i="1"/>
  <c r="AJ30" i="1"/>
  <c r="AE261" i="1"/>
  <c r="V46" i="1"/>
  <c r="AD295" i="1"/>
  <c r="T50" i="1"/>
  <c r="X54" i="1"/>
  <c r="AA144" i="1"/>
  <c r="R35" i="1"/>
  <c r="AC231" i="1"/>
  <c r="AF21" i="1"/>
  <c r="V205" i="1"/>
  <c r="S54" i="1"/>
  <c r="AC148" i="1"/>
</calcChain>
</file>

<file path=xl/comments1.xml><?xml version="1.0" encoding="utf-8"?>
<comments xmlns="http://schemas.openxmlformats.org/spreadsheetml/2006/main">
  <authors>
    <author>Margaret Prust</author>
  </authors>
  <commentList>
    <comment ref="A5" authorId="0" shapeId="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<sst xmlns="http://schemas.openxmlformats.org/spreadsheetml/2006/main" count="9061" uniqueCount="2086">
  <si>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</si>
  <si>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</si>
  <si>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</si>
  <si>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</si>
  <si>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</si>
  <si>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</si>
  <si>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</si>
  <si>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</si>
  <si>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</si>
  <si>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</si>
  <si>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</si>
  <si>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</si>
  <si>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</si>
  <si>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</si>
  <si>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</si>
  <si>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</si>
  <si>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</si>
  <si>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</si>
  <si>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</si>
  <si>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</si>
  <si>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</si>
  <si>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</si>
  <si>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</si>
  <si>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</si>
  <si>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</si>
  <si>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</si>
  <si>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</si>
  <si>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</si>
  <si>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</si>
  <si>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</si>
  <si>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</si>
  <si>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</si>
  <si>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</si>
  <si>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</si>
  <si>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</si>
  <si>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</si>
  <si>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</si>
  <si>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</si>
  <si>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</si>
  <si>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</si>
  <si>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</si>
  <si>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</si>
  <si>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</si>
  <si>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</si>
  <si>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</si>
  <si>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</si>
  <si>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</si>
  <si>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</si>
  <si>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</si>
  <si>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</si>
  <si>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</si>
  <si>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</si>
  <si>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</si>
  <si>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</si>
  <si>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</si>
  <si>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</si>
  <si>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</si>
  <si>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</si>
  <si>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</si>
  <si>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</si>
  <si>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</si>
  <si>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</si>
  <si>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</si>
  <si>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</si>
  <si>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</si>
  <si>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</si>
  <si>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</si>
  <si>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</si>
  <si>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</si>
  <si>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</si>
  <si>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</si>
  <si>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</si>
  <si>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</si>
  <si>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</si>
  <si>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</si>
  <si>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</si>
  <si>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</si>
  <si>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</si>
  <si>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</si>
  <si>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</si>
  <si>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</si>
  <si>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</si>
  <si>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</si>
  <si>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</si>
  <si>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</si>
  <si>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</si>
  <si>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</si>
  <si>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</si>
  <si>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</si>
  <si>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</si>
  <si>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</si>
  <si>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</si>
  <si>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</si>
  <si>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</si>
  <si>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</si>
  <si>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</si>
  <si>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</si>
  <si>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</si>
  <si>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</si>
  <si>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</si>
  <si>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</si>
  <si>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</si>
  <si>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</si>
  <si>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</si>
  <si>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</si>
  <si>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</si>
  <si>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</si>
  <si>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</si>
  <si>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</si>
  <si>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</si>
  <si>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</si>
  <si>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</si>
  <si>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</si>
  <si>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</si>
  <si>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</si>
  <si>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</si>
  <si>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</si>
  <si>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</si>
  <si>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</si>
  <si>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</si>
  <si>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</si>
  <si>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</si>
  <si>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</si>
  <si>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</si>
  <si>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</si>
  <si>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</si>
  <si>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</si>
  <si>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</si>
  <si>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</si>
  <si>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</si>
  <si>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</si>
  <si>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</si>
  <si>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</si>
  <si>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</si>
  <si>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</si>
  <si>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</si>
  <si>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</si>
  <si>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</si>
  <si>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</si>
  <si>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</si>
  <si>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</si>
  <si>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</si>
  <si>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</si>
  <si>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</si>
  <si>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</si>
  <si>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</si>
  <si>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</si>
  <si>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</si>
  <si>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</si>
  <si>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</si>
  <si>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</si>
  <si>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</si>
  <si>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</si>
  <si>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</si>
  <si>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</si>
  <si>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</si>
  <si>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</si>
  <si>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</si>
  <si>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</si>
  <si>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</si>
  <si>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</si>
  <si>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</si>
  <si>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</si>
  <si>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</si>
  <si>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</si>
  <si>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</si>
  <si>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</si>
  <si>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</si>
  <si>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</si>
  <si>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</si>
  <si>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</si>
  <si>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</si>
  <si>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</si>
  <si>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</si>
  <si>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</si>
  <si>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</si>
  <si>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</si>
  <si>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</si>
  <si>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</si>
  <si>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</si>
  <si>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</si>
  <si>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</si>
  <si>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</si>
  <si>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</si>
  <si>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</si>
  <si>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</si>
  <si>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</si>
  <si>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</si>
  <si>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</si>
  <si>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</si>
  <si>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</si>
  <si>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</si>
  <si>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</si>
  <si>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</si>
  <si>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</si>
  <si>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</si>
  <si>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</si>
  <si>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</si>
  <si>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</si>
  <si>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</si>
  <si>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</si>
  <si>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</si>
  <si>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</si>
  <si>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</si>
  <si>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</si>
  <si>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</si>
  <si>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</si>
  <si>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</si>
  <si>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</si>
  <si>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</si>
  <si>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</si>
  <si>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</si>
  <si>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</si>
  <si>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</si>
  <si>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</si>
  <si>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</si>
  <si>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</si>
  <si>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</si>
  <si>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</si>
  <si>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</si>
  <si>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</si>
  <si>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</si>
  <si>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</si>
  <si>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</si>
  <si>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</si>
  <si>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</si>
  <si>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</si>
  <si>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</si>
  <si>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</si>
  <si>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</si>
  <si>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</si>
  <si>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</si>
  <si>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</si>
  <si>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</si>
  <si>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</si>
  <si>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</si>
  <si>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</si>
  <si>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</si>
  <si>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</si>
  <si>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</si>
  <si>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</si>
  <si>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</si>
  <si>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</si>
  <si>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</si>
  <si>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</si>
  <si>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</si>
  <si>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</si>
  <si>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</si>
  <si>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</si>
  <si>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</si>
  <si>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</si>
  <si>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</si>
  <si>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</si>
  <si>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</si>
  <si>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</si>
  <si>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</si>
  <si>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</si>
  <si>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</si>
  <si>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</si>
  <si>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</si>
  <si>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</si>
  <si>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</si>
  <si>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</si>
  <si>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</si>
  <si>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</si>
  <si>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</si>
  <si>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</si>
  <si>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</si>
  <si>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</si>
  <si>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</si>
  <si>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</si>
  <si>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</si>
  <si>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</si>
  <si>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</si>
  <si>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</si>
  <si>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</si>
  <si>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</si>
  <si>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</si>
  <si>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</si>
  <si>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</si>
  <si>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</si>
  <si>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</si>
  <si>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</si>
  <si>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</si>
  <si>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</si>
  <si>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</si>
  <si>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</si>
  <si>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</si>
  <si>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</si>
  <si>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</si>
  <si>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</si>
  <si>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</si>
  <si>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</si>
  <si>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</si>
  <si>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</si>
  <si>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</si>
  <si>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</si>
  <si>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</si>
  <si>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</si>
  <si>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</si>
  <si>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</si>
  <si>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</si>
  <si>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</si>
  <si>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</si>
  <si>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</si>
  <si>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</si>
  <si>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</si>
  <si>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</si>
  <si>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</si>
  <si>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</si>
  <si>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</si>
  <si>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</si>
  <si>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</si>
  <si>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</si>
  <si>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</si>
  <si>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</si>
  <si>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</si>
  <si>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</si>
  <si>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</si>
  <si>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</si>
  <si>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</si>
  <si>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</si>
  <si>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</si>
  <si>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</si>
  <si>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</si>
  <si>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</si>
  <si>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</si>
  <si>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</si>
  <si>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</si>
  <si>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</si>
  <si>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</si>
  <si>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</si>
  <si>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</si>
  <si>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</si>
  <si>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</si>
  <si>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</si>
  <si>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</si>
  <si>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</si>
  <si>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</si>
  <si>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</si>
  <si>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</si>
  <si>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</si>
  <si>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</si>
  <si>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</si>
  <si>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</si>
  <si>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</si>
  <si>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</si>
  <si>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</si>
  <si>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</si>
  <si>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</si>
  <si>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</si>
  <si>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</si>
  <si>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</si>
  <si>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</si>
  <si>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</si>
  <si>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</si>
  <si>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</si>
  <si>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</si>
  <si>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</si>
  <si>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</si>
  <si>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</si>
  <si>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</si>
  <si>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</si>
  <si>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</si>
  <si>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</si>
  <si>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</si>
  <si>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</si>
  <si>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</si>
  <si>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</si>
  <si>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</si>
  <si>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</si>
  <si>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</si>
  <si>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</si>
  <si>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</si>
  <si>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</si>
  <si>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</si>
  <si>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</si>
  <si>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</si>
  <si>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</si>
  <si>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</si>
  <si>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</si>
  <si>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</si>
  <si>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</si>
  <si>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</si>
  <si>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</si>
  <si>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</si>
  <si>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</si>
  <si>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</si>
  <si>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</si>
  <si>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</si>
  <si>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</si>
  <si>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</si>
  <si>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</si>
  <si>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</si>
  <si>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</si>
  <si>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</si>
  <si>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105</t>
  </si>
  <si>
    <t>106</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</si>
  <si>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</si>
  <si>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</si>
  <si>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</si>
  <si>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</si>
  <si>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</si>
  <si>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</si>
  <si>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</si>
  <si>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</si>
  <si>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</si>
  <si>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</si>
  <si>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</si>
  <si>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</si>
  <si>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</si>
  <si>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</si>
  <si>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</si>
  <si>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</si>
  <si>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</si>
  <si>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</si>
  <si>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</si>
  <si>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</si>
  <si>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</si>
  <si>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</si>
  <si>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</si>
  <si>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</si>
  <si>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</si>
  <si>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</si>
  <si>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</si>
  <si>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</si>
  <si>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</si>
  <si>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</si>
  <si>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</si>
  <si>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</si>
  <si>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</si>
  <si>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</si>
  <si>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</si>
  <si>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</si>
  <si>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</si>
  <si>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</si>
  <si>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</si>
  <si>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</si>
  <si>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</si>
  <si>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</si>
  <si>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</si>
  <si>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</si>
  <si>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</si>
  <si>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</si>
  <si>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</si>
  <si>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</si>
  <si>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</si>
  <si>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</si>
  <si>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</si>
  <si>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</si>
  <si>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</si>
  <si>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</si>
  <si>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</si>
  <si>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</si>
  <si>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</si>
  <si>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</si>
  <si>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</si>
  <si>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</si>
  <si>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</si>
  <si>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</si>
  <si>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</si>
  <si>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</si>
  <si>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</si>
  <si>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</si>
  <si>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</si>
  <si>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</si>
  <si>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</si>
  <si>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</si>
  <si>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</si>
  <si>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</si>
  <si>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</si>
  <si>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</si>
  <si>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</si>
  <si>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</si>
  <si>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</si>
  <si>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</si>
  <si>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</si>
  <si>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</si>
  <si>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</si>
  <si>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</si>
  <si>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</si>
  <si>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</si>
  <si>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</si>
  <si>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</si>
  <si>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</si>
  <si>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</si>
  <si>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</si>
  <si>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</si>
  <si>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</si>
  <si>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</si>
  <si>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</si>
  <si>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</si>
  <si>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</si>
  <si>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</si>
  <si>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</si>
  <si>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</si>
  <si>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</si>
  <si>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</si>
  <si>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</si>
  <si>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</si>
  <si>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</si>
  <si>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</si>
  <si>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</si>
  <si>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</si>
  <si>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</si>
  <si>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</si>
  <si>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</si>
  <si>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</si>
  <si>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</si>
  <si>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</si>
  <si>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</si>
  <si>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</si>
  <si>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</si>
  <si>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</si>
  <si>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</si>
  <si>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</si>
  <si>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</si>
  <si>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</si>
  <si>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</si>
  <si>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</si>
  <si>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</si>
  <si>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</si>
  <si>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</si>
  <si>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</si>
  <si>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</si>
  <si>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</si>
  <si>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</si>
  <si>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</si>
  <si>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</si>
  <si>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</si>
  <si>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</si>
  <si>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</si>
  <si>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</si>
  <si>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</si>
  <si>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</si>
  <si>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</si>
  <si>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</si>
  <si>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</si>
  <si>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</si>
  <si>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</si>
  <si>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</si>
  <si>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</si>
  <si>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</si>
  <si>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</si>
  <si>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</si>
  <si>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</si>
  <si>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</si>
  <si>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</si>
  <si>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</si>
  <si>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</si>
  <si>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</si>
  <si>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</si>
  <si>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</si>
  <si>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</si>
  <si>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</si>
  <si>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</si>
  <si>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</si>
  <si>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</si>
  <si>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</si>
  <si>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</si>
  <si>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</si>
  <si>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</si>
  <si>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</si>
  <si>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</si>
  <si>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</si>
  <si>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</si>
  <si>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</si>
  <si>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</si>
  <si>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</si>
  <si>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</si>
  <si>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</si>
  <si>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</si>
  <si>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</si>
  <si>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</si>
  <si>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</si>
  <si>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</si>
  <si>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</si>
  <si>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</si>
  <si>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</si>
  <si>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</si>
  <si>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</si>
  <si>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</si>
  <si>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</si>
  <si>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</si>
  <si>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</si>
  <si>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</si>
  <si>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</si>
  <si>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</si>
  <si>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</si>
  <si>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</si>
  <si>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</si>
  <si>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</si>
  <si>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</si>
  <si>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</si>
  <si>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</si>
  <si>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</si>
  <si>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</si>
  <si>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</si>
  <si>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</si>
  <si>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</si>
  <si>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</si>
  <si>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</si>
  <si>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</si>
  <si>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</si>
  <si>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</si>
  <si>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</si>
  <si>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</si>
  <si>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</si>
  <si>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</si>
  <si>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</si>
  <si>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</si>
  <si>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</si>
  <si>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</si>
  <si>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</si>
  <si>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</si>
  <si>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</si>
  <si>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</si>
  <si>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</si>
  <si>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</si>
  <si>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</si>
  <si>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</si>
  <si>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</si>
  <si>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</si>
  <si>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</si>
  <si>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</si>
  <si>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</si>
  <si>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</si>
  <si>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</si>
  <si>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</si>
  <si>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</si>
  <si>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</si>
  <si>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</si>
  <si>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</si>
  <si>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</si>
  <si>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</si>
  <si>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</si>
  <si>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</si>
  <si>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</si>
  <si>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</si>
  <si>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</si>
  <si>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</si>
  <si>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</si>
  <si>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</si>
  <si>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</si>
  <si>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</si>
  <si>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</si>
  <si>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</si>
  <si>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</si>
  <si>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</si>
  <si>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</si>
  <si>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</si>
  <si>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</si>
  <si>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</si>
  <si>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</si>
  <si>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</si>
  <si>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</si>
  <si>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</si>
  <si>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</si>
  <si>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</si>
  <si>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</si>
  <si>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</si>
  <si>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</si>
  <si>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</si>
  <si>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</si>
  <si>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</si>
  <si>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</si>
  <si>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</si>
  <si>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</si>
  <si>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</si>
  <si>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</si>
  <si>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</si>
  <si>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</si>
  <si>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</si>
  <si>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</si>
  <si>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</si>
  <si>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</si>
  <si>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</si>
  <si>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</si>
  <si>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</si>
  <si>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</si>
  <si>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</si>
  <si>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</si>
  <si>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</si>
  <si>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</si>
  <si>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</si>
  <si>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</si>
  <si>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</si>
  <si>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</si>
  <si>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</si>
  <si>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</si>
  <si>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</si>
  <si>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</si>
  <si>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</si>
  <si>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</si>
  <si>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</si>
  <si>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</si>
  <si>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</si>
  <si>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</si>
  <si>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</si>
  <si>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</si>
  <si>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</si>
  <si>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</si>
  <si>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</si>
  <si>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</si>
  <si>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</si>
  <si>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</si>
  <si>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</si>
  <si>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</si>
  <si>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</si>
  <si>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</si>
  <si>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</si>
  <si>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</si>
  <si>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</si>
  <si>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</si>
  <si>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</si>
  <si>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</si>
  <si>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</si>
  <si>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</si>
  <si>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</si>
  <si>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</si>
  <si>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</si>
  <si>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</si>
  <si>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</si>
  <si>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</si>
  <si>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</si>
  <si>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</si>
  <si>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</si>
  <si>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</si>
  <si>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</si>
  <si>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</si>
  <si>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</si>
  <si>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</si>
  <si>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</si>
  <si>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</si>
  <si>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</si>
  <si>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</si>
  <si>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</si>
  <si>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</si>
  <si>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</si>
  <si>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</si>
  <si>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</si>
  <si>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</si>
  <si>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</si>
  <si>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</si>
  <si>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</si>
  <si>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</si>
  <si>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</si>
  <si>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</si>
  <si>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</si>
  <si>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</si>
  <si>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</si>
  <si>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</si>
  <si>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</si>
  <si>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</si>
  <si>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</si>
  <si>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</si>
  <si>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</si>
  <si>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</si>
  <si>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</si>
  <si>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</si>
  <si>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</si>
  <si>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</si>
  <si>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</si>
  <si>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</si>
  <si>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</si>
  <si>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</si>
  <si>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</si>
  <si>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</si>
  <si>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</si>
  <si>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</si>
  <si>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</si>
  <si>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</si>
  <si>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</si>
  <si>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</si>
  <si>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</si>
  <si>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</si>
  <si>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</si>
  <si>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</si>
  <si>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</si>
  <si>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</si>
  <si>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</si>
  <si>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</si>
  <si>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</si>
  <si>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</si>
  <si>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</si>
  <si>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</si>
  <si>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</si>
  <si>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</si>
  <si>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</si>
  <si>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</si>
  <si>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</si>
  <si>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</si>
  <si>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</si>
  <si>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</si>
  <si>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</si>
  <si>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</si>
  <si>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</si>
  <si>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</si>
  <si>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</si>
  <si>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</si>
  <si>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</si>
  <si>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</si>
  <si>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</si>
  <si>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</si>
  <si>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</si>
  <si>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</si>
  <si>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</si>
  <si>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</si>
  <si>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</si>
  <si>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</si>
  <si>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</si>
  <si>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</si>
  <si>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</si>
  <si>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</si>
  <si>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</si>
  <si>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</si>
  <si>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</si>
  <si>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</si>
  <si>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</si>
  <si>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</si>
  <si>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</si>
  <si>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</si>
  <si>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</si>
  <si>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</si>
  <si>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</si>
  <si>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</si>
  <si>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</si>
  <si>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</si>
  <si>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</si>
  <si>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</si>
  <si>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</si>
  <si>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</si>
  <si>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</si>
  <si>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</si>
  <si>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</si>
  <si>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</si>
  <si>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</si>
  <si>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</si>
  <si>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</si>
  <si>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</si>
  <si>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</si>
  <si>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</si>
  <si>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</si>
  <si>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</si>
  <si>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</si>
  <si>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</si>
  <si>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</si>
  <si>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</si>
  <si>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</si>
  <si>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</si>
  <si>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</si>
  <si>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</si>
  <si>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</si>
  <si>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</si>
  <si>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</si>
  <si>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</si>
  <si>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</si>
  <si>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</si>
  <si>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</si>
  <si>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</si>
  <si>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</si>
  <si>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</si>
  <si>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</si>
  <si>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</si>
  <si>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</si>
  <si>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</si>
  <si>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</si>
  <si>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</si>
  <si>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</si>
  <si>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</si>
  <si>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</si>
  <si>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</si>
  <si>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</si>
  <si>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</si>
  <si>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</si>
  <si>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</si>
  <si>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</si>
  <si>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</si>
  <si>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</si>
  <si>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</si>
  <si>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</si>
  <si>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</si>
  <si>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</si>
  <si>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</si>
  <si>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</si>
  <si>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</si>
  <si>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</si>
  <si>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</si>
  <si>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</si>
  <si>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</si>
  <si>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</si>
  <si>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</si>
  <si>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</si>
  <si>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</si>
  <si>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</si>
  <si>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</si>
  <si>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</si>
  <si>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</si>
  <si>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</si>
  <si>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</si>
  <si>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</si>
  <si>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</si>
  <si>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</si>
  <si>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</si>
  <si>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</si>
  <si>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</si>
  <si>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</si>
  <si>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</si>
  <si>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</si>
  <si>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</si>
  <si>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</si>
  <si>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</si>
  <si>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</si>
  <si>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</si>
  <si>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</si>
  <si>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</si>
  <si>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</si>
  <si>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</si>
  <si>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</si>
  <si>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</si>
  <si>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</si>
  <si>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</si>
  <si>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</si>
  <si>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</si>
  <si>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</si>
  <si>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</si>
  <si>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</si>
  <si>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</si>
  <si>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</si>
  <si>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</si>
  <si>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</si>
  <si>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</si>
  <si>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</si>
  <si>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</si>
  <si>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</si>
  <si>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</si>
  <si>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</si>
  <si>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</si>
  <si>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</si>
  <si>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</si>
  <si>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</si>
  <si>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</si>
  <si>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</si>
  <si>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</si>
  <si>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</si>
  <si>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</si>
  <si>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</si>
  <si>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</si>
  <si>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</si>
  <si>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</si>
  <si>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</si>
  <si>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</si>
  <si>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</si>
  <si>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</si>
  <si>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</si>
  <si>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</si>
  <si>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</si>
  <si>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</si>
  <si>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</si>
  <si>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</si>
  <si>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</si>
  <si>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</si>
  <si>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</si>
  <si>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</si>
  <si>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</si>
  <si>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</si>
  <si>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</si>
  <si>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</si>
  <si>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</si>
  <si>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</si>
  <si>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</si>
  <si>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</si>
  <si>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</si>
  <si>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</si>
  <si>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</si>
  <si>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</si>
  <si>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</si>
  <si>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</si>
  <si>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</si>
  <si>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</si>
  <si>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</si>
  <si>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</si>
  <si>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</si>
  <si>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</si>
  <si>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</si>
  <si>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</si>
  <si>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</si>
  <si>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</si>
  <si>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</si>
  <si>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</si>
  <si>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</si>
  <si>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</si>
  <si>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</si>
  <si>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</si>
  <si>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</si>
  <si>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</si>
  <si>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</si>
  <si>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</si>
  <si>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</si>
  <si>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</si>
  <si>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</si>
  <si>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</si>
  <si>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</si>
  <si>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</si>
  <si>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</si>
  <si>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</si>
  <si>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</si>
  <si>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</si>
  <si>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</si>
  <si>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</si>
  <si>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</si>
  <si>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</si>
  <si>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</si>
  <si>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</si>
  <si>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</si>
  <si>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</si>
  <si>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</si>
  <si>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</si>
  <si>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</si>
  <si>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</si>
  <si>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</si>
  <si>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</si>
  <si>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</si>
  <si>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</si>
  <si>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</si>
  <si>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</si>
  <si>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</si>
  <si>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</si>
  <si>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</si>
  <si>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</si>
  <si>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</si>
  <si>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</si>
  <si>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</si>
  <si>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</si>
  <si>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</si>
  <si>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</si>
  <si>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</si>
  <si>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</si>
  <si>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</si>
  <si>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</si>
  <si>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</si>
  <si>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</si>
  <si>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</si>
  <si>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</si>
  <si>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</si>
  <si>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</si>
  <si>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</si>
  <si>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</si>
  <si>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</si>
  <si>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</si>
  <si>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</si>
  <si>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</si>
  <si>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</si>
  <si>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</si>
  <si>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</si>
  <si>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</si>
  <si>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</si>
  <si>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</si>
  <si>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</si>
  <si>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</si>
  <si>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</si>
  <si>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</si>
  <si>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</si>
  <si>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</si>
  <si>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</si>
  <si>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</si>
  <si>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</si>
  <si>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</si>
  <si>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</si>
  <si>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</si>
  <si>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</si>
  <si>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</si>
  <si>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</si>
  <si>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</si>
  <si>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</si>
  <si>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</si>
  <si>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</si>
  <si>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</si>
  <si>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</si>
  <si>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</si>
  <si>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</si>
  <si>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</si>
  <si>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</si>
  <si>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</si>
  <si>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</si>
  <si>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</si>
  <si>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</si>
  <si>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</si>
  <si>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</si>
  <si>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</si>
  <si>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</si>
  <si>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</si>
  <si>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</si>
  <si>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</si>
  <si>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</si>
  <si>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</si>
  <si>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</si>
  <si>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</si>
  <si>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</si>
  <si>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</si>
  <si>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</si>
  <si>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</si>
  <si>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</si>
  <si>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</si>
  <si>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</si>
  <si>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</si>
  <si>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</si>
  <si>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</si>
  <si>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</si>
  <si>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</si>
  <si>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</si>
  <si>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</si>
  <si>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</si>
  <si>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</si>
  <si>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</si>
  <si>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</si>
  <si>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</si>
  <si>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</si>
  <si>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</si>
  <si>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</si>
  <si>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</si>
  <si>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</si>
  <si>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</si>
  <si>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</si>
  <si>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</si>
  <si>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</si>
  <si>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</si>
  <si>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</si>
  <si>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</si>
  <si>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</si>
  <si>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</si>
  <si>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</si>
  <si>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</si>
  <si>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</si>
  <si>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</si>
  <si>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</si>
  <si>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</si>
  <si>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</si>
  <si>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</si>
  <si>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</si>
  <si>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</si>
  <si>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</si>
  <si>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</si>
  <si>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</si>
  <si>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</si>
  <si>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</si>
  <si>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</si>
  <si>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</si>
  <si>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</si>
  <si>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</si>
  <si>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</si>
  <si>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</si>
  <si>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</si>
  <si>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</si>
  <si>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</si>
  <si>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</si>
  <si>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</si>
  <si>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</si>
  <si>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</si>
  <si>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</si>
  <si>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</si>
  <si>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</si>
  <si>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</si>
  <si>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</si>
  <si>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</si>
  <si>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</si>
  <si>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</si>
  <si>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</si>
  <si>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</si>
  <si>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</si>
  <si>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</si>
  <si>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</si>
  <si>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</si>
  <si>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</si>
  <si>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</si>
  <si>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</si>
  <si>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</si>
  <si>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</si>
  <si>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</si>
  <si>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</si>
  <si>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</si>
  <si>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</si>
  <si>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</si>
  <si>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</si>
  <si>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</si>
  <si>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</si>
  <si>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</si>
  <si>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</si>
  <si>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</si>
  <si>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</si>
  <si>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</si>
  <si>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</si>
  <si>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</si>
  <si>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</si>
  <si>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</si>
  <si>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</si>
  <si>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</si>
  <si>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</si>
  <si>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</si>
  <si>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</si>
  <si>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</si>
  <si>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</si>
  <si>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</si>
  <si>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</si>
  <si>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</si>
  <si>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</si>
  <si>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</si>
  <si>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</si>
  <si>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</si>
  <si>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</si>
  <si>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</si>
  <si>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</si>
  <si>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</si>
  <si>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</si>
  <si>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</si>
  <si>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</si>
  <si>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</si>
  <si>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</si>
  <si>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</si>
  <si>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</si>
  <si>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</si>
  <si>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</si>
  <si>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</si>
  <si>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</si>
  <si>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</si>
  <si>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</si>
  <si>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</si>
  <si>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</si>
  <si>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</si>
  <si>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</si>
  <si>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</si>
  <si>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</si>
  <si>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</si>
  <si>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</si>
  <si>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</si>
  <si>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</si>
  <si>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</si>
  <si>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</si>
  <si>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</si>
  <si>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</si>
  <si>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</si>
  <si>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</si>
  <si>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</si>
  <si>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</si>
  <si>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</si>
  <si>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</si>
  <si>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</si>
  <si>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</si>
  <si>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</si>
  <si>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</si>
  <si>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</si>
  <si>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</si>
  <si>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</si>
  <si>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</si>
  <si>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</si>
  <si>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</si>
  <si>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</si>
  <si>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</si>
  <si>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</si>
  <si>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</si>
  <si>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</si>
  <si>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</si>
  <si>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</si>
  <si>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</si>
  <si>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</si>
  <si>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</si>
  <si>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</si>
  <si>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</si>
  <si>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</si>
  <si>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</si>
  <si>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</si>
  <si>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</si>
  <si>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</si>
  <si>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</si>
  <si>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</si>
  <si>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</si>
  <si>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</si>
  <si>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</si>
  <si>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</si>
  <si>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</si>
  <si>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</si>
  <si>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</si>
  <si>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</si>
  <si>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</si>
  <si>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</si>
  <si>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</si>
  <si>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</si>
  <si>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</si>
  <si>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</si>
  <si>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</si>
  <si>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</si>
  <si>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</si>
  <si>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</si>
  <si>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</si>
  <si>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</si>
  <si>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</si>
  <si>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</si>
  <si>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</si>
  <si>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</si>
  <si>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</si>
  <si>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</si>
  <si>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</si>
  <si>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</si>
  <si>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</si>
  <si>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</si>
  <si>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</si>
  <si>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</si>
  <si>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</si>
  <si>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</si>
  <si>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</si>
  <si>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</si>
  <si>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</si>
  <si>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</si>
  <si>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</si>
  <si>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</si>
  <si>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</si>
  <si>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</si>
  <si>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</si>
  <si>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</si>
  <si>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</si>
  <si>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</si>
  <si>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</si>
  <si>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</si>
  <si>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</si>
  <si>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</si>
  <si>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</si>
  <si>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</si>
  <si>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</si>
  <si>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</si>
  <si>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</si>
  <si>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</si>
  <si>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</si>
  <si>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</si>
  <si>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</si>
  <si>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</si>
  <si>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</si>
  <si>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</si>
  <si>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</si>
  <si>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</si>
  <si>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</si>
  <si>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</si>
  <si>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</si>
  <si>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</si>
  <si>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</si>
  <si>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</si>
  <si>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</si>
  <si>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</si>
  <si>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</si>
  <si>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</si>
  <si>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</si>
  <si>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</si>
  <si>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</si>
  <si>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</si>
  <si>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</si>
  <si>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</si>
  <si>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</si>
  <si>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</si>
  <si>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</si>
  <si>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</si>
  <si>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</si>
  <si>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</si>
  <si>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</si>
  <si>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</si>
  <si>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</si>
  <si>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</si>
  <si>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</si>
  <si>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</si>
  <si>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</si>
  <si>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</si>
  <si>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</si>
  <si>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</si>
  <si>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</si>
  <si>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</si>
  <si>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</si>
  <si>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</si>
  <si>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</si>
  <si>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</si>
  <si>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</si>
  <si>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</si>
  <si>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</si>
  <si>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</si>
  <si>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</si>
  <si>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</si>
  <si>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</si>
  <si>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</si>
  <si>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</si>
  <si>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</si>
  <si>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</si>
  <si>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</si>
  <si>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</si>
  <si>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</si>
  <si>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</si>
  <si>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</si>
  <si>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</si>
  <si>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</si>
  <si>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</si>
  <si>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</si>
  <si>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</si>
  <si>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</si>
  <si>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</si>
  <si>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</si>
  <si>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</si>
  <si>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</si>
  <si>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</si>
  <si>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</si>
  <si>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</si>
  <si>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</si>
  <si>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</si>
  <si>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</si>
  <si>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</si>
  <si>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</si>
  <si>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</si>
  <si>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</si>
  <si>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</si>
  <si>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</si>
  <si>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</si>
  <si>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</si>
  <si>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</si>
  <si>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</si>
  <si>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</si>
  <si>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</si>
  <si>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</si>
  <si>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</si>
  <si>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</si>
  <si>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</si>
  <si>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</si>
  <si>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</si>
  <si>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</si>
  <si>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</si>
  <si>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</si>
  <si>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</si>
  <si>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</si>
  <si>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</si>
  <si>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</si>
  <si>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</si>
  <si>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</si>
  <si>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</si>
  <si>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</si>
  <si>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</si>
  <si>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</si>
  <si>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</si>
  <si>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</si>
  <si>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</si>
  <si>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</si>
  <si>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</si>
  <si>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</si>
  <si>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</si>
  <si>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</si>
  <si>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</si>
  <si>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</si>
  <si>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</si>
  <si>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</si>
  <si>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</si>
  <si>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</si>
  <si>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</si>
  <si>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</si>
  <si>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</si>
  <si>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</si>
  <si>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</si>
  <si>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</si>
  <si>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</si>
  <si>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</si>
  <si>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</si>
  <si>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</si>
  <si>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</si>
  <si>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</si>
  <si>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</si>
  <si>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</si>
  <si>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</si>
  <si>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</si>
  <si>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</si>
  <si>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</si>
  <si>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</si>
  <si>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</si>
  <si>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</si>
  <si>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</si>
  <si>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</si>
  <si>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</si>
  <si>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</si>
  <si>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</si>
  <si>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</si>
  <si>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</si>
  <si>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</si>
  <si>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</si>
  <si>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</si>
  <si>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</si>
  <si>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</si>
  <si>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</si>
  <si>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</si>
  <si>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</si>
  <si>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</si>
  <si>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</si>
  <si>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</si>
  <si>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</si>
  <si>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</si>
  <si>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</si>
  <si>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</si>
  <si>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</si>
  <si>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</si>
  <si>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</si>
  <si>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</si>
  <si>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</si>
  <si>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</si>
  <si>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</si>
  <si>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</si>
  <si>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</si>
  <si>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</si>
  <si>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</si>
  <si>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</si>
  <si>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</si>
  <si>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</si>
  <si>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</si>
  <si>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</si>
  <si>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</si>
  <si>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</si>
  <si>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</si>
  <si>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</si>
  <si>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</si>
  <si>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</si>
  <si>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</si>
  <si>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</si>
  <si>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</si>
  <si>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</si>
  <si>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</si>
  <si>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</si>
  <si>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</si>
  <si>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</si>
  <si>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</si>
  <si>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</si>
  <si>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</si>
  <si>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</si>
  <si>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</si>
  <si>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</si>
  <si>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</si>
  <si>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</si>
  <si>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</si>
  <si>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</si>
  <si>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</si>
  <si>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</si>
  <si>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</si>
  <si>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</si>
  <si>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</si>
  <si>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</si>
  <si>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</si>
  <si>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</si>
  <si>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</si>
  <si>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</si>
  <si>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</si>
  <si>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</si>
  <si>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</si>
  <si>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</si>
  <si>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</si>
  <si>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</si>
  <si>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</si>
  <si>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</si>
  <si>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</si>
  <si>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</si>
  <si>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</si>
  <si>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</si>
  <si>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</si>
  <si>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</si>
  <si>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</si>
  <si>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</si>
  <si>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</si>
  <si>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</si>
  <si>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</si>
  <si>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</si>
  <si>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</si>
  <si>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</si>
  <si>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</si>
  <si>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</si>
  <si>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</si>
  <si>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</si>
  <si>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</si>
  <si>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</si>
  <si>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</si>
  <si>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</si>
  <si>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</si>
  <si>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</si>
  <si>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</si>
  <si>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</si>
  <si>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</si>
  <si>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</si>
  <si>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</si>
  <si>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</si>
  <si>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</si>
  <si>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</si>
  <si>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</si>
  <si>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</si>
  <si>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</si>
  <si>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</si>
  <si>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</si>
  <si>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</si>
  <si>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</si>
  <si>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</si>
  <si>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</si>
  <si>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</si>
  <si>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</si>
  <si>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</si>
  <si>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</si>
  <si>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</si>
  <si>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</si>
  <si>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</si>
  <si>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</si>
  <si>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</si>
  <si>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</si>
  <si>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</si>
  <si>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</si>
  <si>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</si>
  <si>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</si>
  <si>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</si>
  <si>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</si>
  <si>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</si>
  <si>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</si>
  <si>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</si>
  <si>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</si>
  <si>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</si>
  <si>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</si>
  <si>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</si>
  <si>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</si>
  <si>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</si>
  <si>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</si>
  <si>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</si>
  <si>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</si>
  <si>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</si>
  <si>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</si>
  <si>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</si>
  <si>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</si>
  <si>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</si>
  <si>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</si>
  <si>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</si>
  <si>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</si>
  <si>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</si>
  <si>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</si>
  <si>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</si>
  <si>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</si>
  <si>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</si>
  <si>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</si>
  <si>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</si>
  <si>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</si>
  <si>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</si>
  <si>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</si>
  <si>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</si>
  <si>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</si>
  <si>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</si>
  <si>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</si>
  <si>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</si>
  <si>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</si>
  <si>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</si>
  <si>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</si>
  <si>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</si>
  <si>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</si>
  <si>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</si>
  <si>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</si>
  <si>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</si>
  <si>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</si>
  <si>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</si>
  <si>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</si>
  <si>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</si>
  <si>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</si>
  <si>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</si>
  <si>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</si>
  <si>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</si>
  <si>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</si>
  <si>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</si>
  <si>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</si>
  <si>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</si>
  <si>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</si>
  <si>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</si>
  <si>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</si>
  <si>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</si>
  <si>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</si>
  <si>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</si>
  <si>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</si>
  <si>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</si>
  <si>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</si>
  <si>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</si>
  <si>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</si>
  <si>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</si>
  <si>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</si>
  <si>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</si>
  <si>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</si>
  <si>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</si>
  <si>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</si>
  <si>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</si>
  <si>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</si>
  <si>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</si>
  <si>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</si>
  <si>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</si>
  <si>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</si>
  <si>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</si>
  <si>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</si>
  <si>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</si>
  <si>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</si>
  <si>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</si>
  <si>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</si>
  <si>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</si>
  <si>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</si>
  <si>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</si>
  <si>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</si>
  <si>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</si>
  <si>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</si>
  <si>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</si>
  <si>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</si>
  <si>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</si>
  <si>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</si>
  <si>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</si>
  <si>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</si>
  <si>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</si>
  <si>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</si>
  <si>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</si>
  <si>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</si>
  <si>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</si>
  <si>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</si>
  <si>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</si>
  <si>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</si>
  <si>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</si>
  <si>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</si>
  <si>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</si>
  <si>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</si>
  <si>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</si>
  <si>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</si>
  <si>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</si>
  <si>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</si>
  <si>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</si>
  <si>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</si>
  <si>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</si>
  <si>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</si>
  <si>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</si>
  <si>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</si>
  <si>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</si>
  <si>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</si>
  <si>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</si>
  <si>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</si>
  <si>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</si>
  <si>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</si>
  <si>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</si>
  <si>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</si>
  <si>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</si>
  <si>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</si>
  <si>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</si>
  <si>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</si>
  <si>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</si>
  <si>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</si>
  <si>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</si>
  <si>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</si>
  <si>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</si>
  <si>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</si>
  <si>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</si>
  <si>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</si>
  <si>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</si>
  <si>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</si>
  <si>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</si>
  <si>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</si>
  <si>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</si>
  <si>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</si>
  <si>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</si>
  <si>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</si>
  <si>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</si>
  <si>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</si>
  <si>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</si>
  <si>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</si>
  <si>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</si>
  <si>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</si>
  <si>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</si>
  <si>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</si>
  <si>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</si>
  <si>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</si>
  <si>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</si>
  <si>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</si>
  <si>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</si>
  <si>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</si>
  <si>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</si>
  <si>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</si>
  <si>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</si>
  <si>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</si>
  <si>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</si>
  <si>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</si>
  <si>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</si>
  <si>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</si>
  <si>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</si>
  <si>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</si>
  <si>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</si>
  <si>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</si>
  <si>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</si>
  <si>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</si>
  <si>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</si>
  <si>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</si>
  <si>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</si>
  <si>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</si>
  <si>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</si>
  <si>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</si>
  <si>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</si>
  <si>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</si>
  <si>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</si>
  <si>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</si>
  <si>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</si>
  <si>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</si>
  <si>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</si>
  <si>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</si>
  <si>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</si>
  <si>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</si>
  <si>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</si>
  <si>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</si>
  <si>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</si>
  <si>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</si>
  <si>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</si>
  <si>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</si>
  <si>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</si>
  <si>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</si>
  <si>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</si>
  <si>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</si>
  <si>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</si>
  <si>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</si>
  <si>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</si>
  <si>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</si>
  <si>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</si>
  <si>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</si>
  <si>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</si>
  <si>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</si>
  <si>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</si>
  <si>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</si>
  <si>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</si>
  <si>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</si>
  <si>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</si>
  <si>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</si>
  <si>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</si>
  <si>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</si>
  <si>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</si>
  <si>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</si>
  <si>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</si>
  <si>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</si>
  <si>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</si>
  <si>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</si>
  <si>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</si>
  <si>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</si>
  <si>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</si>
  <si>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</si>
  <si>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</si>
  <si>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</si>
  <si>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</si>
  <si>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</si>
  <si>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</si>
  <si>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</si>
  <si>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</si>
  <si>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</si>
  <si>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</si>
  <si>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</si>
  <si>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</si>
  <si>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</si>
  <si>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</si>
  <si>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</si>
  <si>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</si>
  <si>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</si>
  <si>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</si>
  <si>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</si>
  <si>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</si>
  <si>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</si>
  <si>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</si>
  <si>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</si>
  <si>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</si>
  <si>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</si>
  <si>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</si>
  <si>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</si>
  <si>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</si>
  <si>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</si>
  <si>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</si>
  <si>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</si>
  <si>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</si>
  <si>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</si>
  <si>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</si>
  <si>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</si>
  <si>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</si>
  <si>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</si>
  <si>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</si>
  <si>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</si>
  <si>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</si>
  <si>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</si>
  <si>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</si>
  <si>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</si>
  <si>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</si>
  <si>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</si>
  <si>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</si>
  <si>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</si>
  <si>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</si>
  <si>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</si>
  <si>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</si>
  <si>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</si>
  <si>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</si>
  <si>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</si>
  <si>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</si>
  <si>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</si>
  <si>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</si>
  <si>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</si>
  <si>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</si>
  <si>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</si>
  <si>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</si>
  <si>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</si>
  <si>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</si>
  <si>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</si>
  <si>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</si>
  <si>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</si>
  <si>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</si>
  <si>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</si>
  <si>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</si>
  <si>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</si>
  <si>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</si>
  <si>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</si>
  <si>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</si>
  <si>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</si>
  <si>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</si>
  <si>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</si>
  <si>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</si>
  <si>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</si>
  <si>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</si>
  <si>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</si>
  <si>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</si>
  <si>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</si>
  <si>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</si>
  <si>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</si>
  <si>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</si>
  <si>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</si>
  <si>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</si>
  <si>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</si>
  <si>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</si>
  <si>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</si>
  <si>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</si>
  <si>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</si>
  <si>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</si>
  <si>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</si>
  <si>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</si>
  <si>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</si>
  <si>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</si>
  <si>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</si>
  <si>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</si>
  <si>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</si>
  <si>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</si>
  <si>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</si>
  <si>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</si>
  <si>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</si>
  <si>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</si>
  <si>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</si>
  <si>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</si>
  <si>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</si>
  <si>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</si>
  <si>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</si>
  <si>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</si>
  <si>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</si>
  <si>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</si>
  <si>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</si>
  <si>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</si>
  <si>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</si>
  <si>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</si>
  <si>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</si>
  <si>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</si>
  <si>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</si>
  <si>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</si>
  <si>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</si>
  <si>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</si>
  <si>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</si>
  <si>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</si>
  <si>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</si>
  <si>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</si>
  <si>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</si>
  <si>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</si>
  <si>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</si>
  <si>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</si>
  <si>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</si>
  <si>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</si>
  <si>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</si>
  <si>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</si>
  <si>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</si>
  <si>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</si>
  <si>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</si>
  <si>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</si>
  <si>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</si>
  <si>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</si>
  <si>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</si>
  <si>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</si>
  <si>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</si>
  <si>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</si>
  <si>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</si>
  <si>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</si>
  <si>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</si>
  <si>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</si>
  <si>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</si>
  <si>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</si>
  <si>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</si>
  <si>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</si>
  <si>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</si>
  <si>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</si>
  <si>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</si>
  <si>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</si>
  <si>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</si>
  <si>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</si>
  <si>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</si>
  <si>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</si>
  <si>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</si>
  <si>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</si>
  <si>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</si>
  <si>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</si>
  <si>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</si>
  <si>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</si>
  <si>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</si>
  <si>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</si>
  <si>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</si>
  <si>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</si>
  <si>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</si>
  <si>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</si>
  <si>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</si>
  <si>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</si>
  <si>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</si>
  <si>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</si>
  <si>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</si>
  <si>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</si>
  <si>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</si>
  <si>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</si>
  <si>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</si>
  <si>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</si>
  <si>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</si>
  <si>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</si>
  <si>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</si>
  <si>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</si>
  <si>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</si>
  <si>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</si>
  <si>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</si>
  <si>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</si>
  <si>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</si>
  <si>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</si>
  <si>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</si>
  <si>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</si>
  <si>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</si>
  <si>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</si>
  <si>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</si>
  <si>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</si>
  <si>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</si>
  <si>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</si>
  <si>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</si>
  <si>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</si>
  <si>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</si>
  <si>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</si>
  <si>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</si>
  <si>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</si>
  <si>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</si>
  <si>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</si>
  <si>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</si>
  <si>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Based on WFOM - Growth Monitoring + added the counselling time based on WFOM (Intervention: "TBNew")</t>
  </si>
  <si>
    <t>Intervention is described as - "Brief advice on alcohol use in primary care including education and psychosocial counselling (30% coverage)" - mapped to mental health clinic visit from WFOM, plus Outpatient OPD visit time added to medical staff and nursing staff</t>
  </si>
  <si>
    <t>Depression</t>
  </si>
  <si>
    <t>Epilepsy</t>
  </si>
  <si>
    <t>Schizophrenia</t>
  </si>
  <si>
    <t>Bipolar disorder</t>
  </si>
  <si>
    <t>Mental health visit</t>
  </si>
  <si>
    <t>General OPD</t>
  </si>
  <si>
    <t>Inpatient visit (days)</t>
  </si>
  <si>
    <t>Monitoring visits (map to STI)</t>
  </si>
  <si>
    <t>See "mental health interventions tab" for assumptions used</t>
  </si>
  <si>
    <t>Assumed to be the same as epilepsy</t>
  </si>
  <si>
    <t>-</t>
  </si>
  <si>
    <t>(Chisholm and Saxena 2012) – see details below</t>
  </si>
  <si>
    <t>Assumed to require the same number of mental health clinic visits as depression</t>
  </si>
  <si>
    <t>Assume 4 visits</t>
  </si>
  <si>
    <t>Number of expected visits</t>
  </si>
  <si>
    <t>350</t>
  </si>
  <si>
    <t>351</t>
  </si>
  <si>
    <t>352</t>
  </si>
  <si>
    <t>353</t>
  </si>
  <si>
    <t>354</t>
  </si>
  <si>
    <t>Minimal DOTS (smear positive cases)</t>
  </si>
  <si>
    <t>Full DOTS (smear negative and extrapulmonary cases)</t>
  </si>
  <si>
    <t>Full combination DOTS  (MDR cases)</t>
  </si>
  <si>
    <t>(40 visits for smear positive cases, 28 for smear negative, 450 for MDR)</t>
  </si>
  <si>
    <t>confirm number of visits</t>
  </si>
  <si>
    <t>custom</t>
  </si>
  <si>
    <t>confirm HR time</t>
  </si>
  <si>
    <t>2 visits (1 follow up after 6 weeks) - assume that IUD takes twice the amount of time needed for implant (300) - hence 3 visits</t>
  </si>
  <si>
    <t>Doctor and nurse time multiplied by 2 times the General OPD visit duration</t>
  </si>
  <si>
    <t>Twice the amount of time taken for regular under 5 OPD</t>
  </si>
  <si>
    <t>N/A</t>
  </si>
  <si>
    <t>Median counselling visits = 10 as per this study - https://www.ncbi.nlm.nih.gov/pmc/articles/PMC4191829/</t>
  </si>
  <si>
    <t>Median counselling visits = 10 as per this study - https://www.ncbi.nlm.nih.gov/pmc/articles/PMC4191829/. This paper suggests that PreP could continue for 12 months - https://www.ncbi.nlm.nih.gov/pmc/articles/PMC6948023/</t>
  </si>
  <si>
    <t>During an open reduction, orthopedic surgeons reposition the pieces of your fractured bone surgically so that your bones are back in their proper alignment. In a closed reduction, a doctor physically moves the bones back into place without surgically exposing the bone. Internal fixation refers to the method of physically reconnecting the bones. This method uses special screws, plates, wires, or nails to align the bones correctly. This prevents the bones from healing abnormally. The entire operation usually takes place while you are asleep under general anesthesia. https://www.hopkinsmedicine.org/health/treatment-tests-and-therapies/arm-fracture-open-reduction-and-internal-fixation</t>
  </si>
  <si>
    <t>Assumed 4 days of admission based on the control arm of this trial - https://www.dovepress.com/copd-exacerbation-care-bundle-improves-standard-of-care-length-of-stay-peer-reviewed-fulltext-article-COPD</t>
  </si>
  <si>
    <t>4 days of inpatient days as per CE paper - https://www.ncbi.nlm.nih.gov/pmc/articles/PMC4422135/</t>
  </si>
  <si>
    <t>Updated to Health center/Community hospital time requirement</t>
  </si>
  <si>
    <t>updated to community hospital time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</si>
</sst>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_);_(* \(#,##0\);_(* &quot;-&quot;_);_(@_)"/>
    <numFmt numFmtId="165" formatCode="_(* #,##0.00_);_(* \(#,##0.00\);_(* &quot;-&quot;??_);_(@_)"/>
    <numFmt numFmtId="166" formatCode="0.0"/>
    <numFmt numFmtId="167" formatCode="0.0%"/>
    <numFmt numFmtId="168" formatCode="_(* #,##0_);_(* \(#,##0\);_(* &quot;-&quot;??_);_(@_)"/>
  </numFmts>
  <fonts count="52">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0" fontId="7" fillId="0" borderId="0"/>
    <xf numFmtId="0" fontId="9" fillId="0" borderId="0"/>
    <xf numFmtId="9" fontId="7" fillId="0" borderId="0" applyFont="0" applyFill="0" applyBorder="0" applyAlignment="0" applyProtection="0"/>
    <xf numFmtId="0" fontId="7" fillId="0" borderId="0"/>
    <xf numFmtId="165" fontId="3" fillId="0" borderId="0" applyFont="0" applyFill="0" applyBorder="0" applyAlignment="0" applyProtection="0"/>
    <xf numFmtId="164" fontId="3" fillId="0" borderId="0" applyFont="0" applyFill="0" applyBorder="0" applyAlignment="0" applyProtection="0"/>
    <xf numFmtId="0" fontId="2" fillId="0" borderId="0"/>
  </cellStyleXfs>
  <cellXfs count="397">
    <xf numFmtId="0" fontId="0" fillId="0" borderId="0" xfId="0"/>
    <xf numFmtId="0" fontId="8" fillId="0" borderId="0" xfId="2" applyFont="1"/>
    <xf numFmtId="0" fontId="7" fillId="0" borderId="0" xfId="2" applyAlignment="1">
      <alignment horizontal="left"/>
    </xf>
    <xf numFmtId="0" fontId="7" fillId="0" borderId="0" xfId="2"/>
    <xf numFmtId="0" fontId="10" fillId="2" borderId="1" xfId="3" applyFont="1" applyFill="1" applyBorder="1" applyAlignment="1">
      <alignment horizontal="center" wrapText="1"/>
    </xf>
    <xf numFmtId="0" fontId="11" fillId="3" borderId="1" xfId="3" applyFont="1" applyFill="1" applyBorder="1" applyAlignment="1">
      <alignment horizontal="left" vertical="center" wrapText="1"/>
    </xf>
    <xf numFmtId="0" fontId="11" fillId="4" borderId="1" xfId="3" applyFont="1" applyFill="1" applyBorder="1" applyAlignment="1">
      <alignment horizontal="left" vertical="center" wrapText="1"/>
    </xf>
    <xf numFmtId="0" fontId="11" fillId="5" borderId="1" xfId="3" applyFont="1" applyFill="1" applyBorder="1" applyAlignment="1">
      <alignment horizontal="left" vertical="center" wrapText="1"/>
    </xf>
    <xf numFmtId="0" fontId="11" fillId="6" borderId="1" xfId="3" applyFont="1" applyFill="1" applyBorder="1" applyAlignment="1">
      <alignment horizontal="left" vertical="center" wrapText="1"/>
    </xf>
    <xf numFmtId="0" fontId="11" fillId="7" borderId="1" xfId="3" applyFont="1" applyFill="1" applyBorder="1" applyAlignment="1">
      <alignment horizontal="left" vertical="center" wrapText="1"/>
    </xf>
    <xf numFmtId="0" fontId="11" fillId="8" borderId="1" xfId="3" applyFont="1" applyFill="1" applyBorder="1" applyAlignment="1">
      <alignment horizontal="left" vertical="center" wrapText="1"/>
    </xf>
    <xf numFmtId="0" fontId="11" fillId="9" borderId="1" xfId="3" applyFont="1" applyFill="1" applyBorder="1" applyAlignment="1">
      <alignment horizontal="left" vertical="center" wrapText="1"/>
    </xf>
    <xf numFmtId="0" fontId="11" fillId="10" borderId="1" xfId="3" applyFont="1" applyFill="1" applyBorder="1" applyAlignment="1">
      <alignment horizontal="left" vertical="center" wrapText="1"/>
    </xf>
    <xf numFmtId="0" fontId="11" fillId="11" borderId="1" xfId="3" applyFont="1" applyFill="1" applyBorder="1" applyAlignment="1">
      <alignment horizontal="left" vertical="center" wrapText="1"/>
    </xf>
    <xf numFmtId="0" fontId="7" fillId="0" borderId="3" xfId="2" applyBorder="1" applyAlignment="1">
      <alignment vertical="top" wrapText="1"/>
    </xf>
    <xf numFmtId="0" fontId="7" fillId="0" borderId="0" xfId="2" applyAlignment="1">
      <alignment vertical="top" wrapText="1"/>
    </xf>
    <xf numFmtId="0" fontId="12" fillId="0" borderId="0" xfId="2" applyFont="1" applyAlignment="1">
      <alignment vertical="top" wrapText="1"/>
    </xf>
    <xf numFmtId="0" fontId="10" fillId="2" borderId="1" xfId="3" applyFont="1" applyFill="1" applyBorder="1" applyAlignment="1">
      <alignment vertical="center" wrapText="1"/>
    </xf>
    <xf numFmtId="0" fontId="13" fillId="2" borderId="1" xfId="3" applyFont="1" applyFill="1" applyBorder="1" applyAlignment="1">
      <alignment wrapText="1"/>
    </xf>
    <xf numFmtId="0" fontId="11" fillId="3" borderId="1" xfId="3" applyFont="1" applyFill="1" applyBorder="1" applyAlignment="1">
      <alignment horizontal="center" vertical="center" wrapText="1"/>
    </xf>
    <xf numFmtId="0" fontId="11" fillId="4" borderId="1"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6" borderId="1" xfId="3" applyFont="1" applyFill="1" applyBorder="1" applyAlignment="1">
      <alignment horizontal="center" vertical="center" wrapText="1"/>
    </xf>
    <xf numFmtId="0" fontId="11" fillId="7" borderId="1" xfId="3" applyFont="1" applyFill="1" applyBorder="1" applyAlignment="1">
      <alignment horizontal="center" vertical="center" wrapText="1"/>
    </xf>
    <xf numFmtId="0" fontId="11" fillId="8" borderId="1" xfId="3" applyFont="1" applyFill="1" applyBorder="1" applyAlignment="1">
      <alignment horizontal="center" vertical="center" wrapText="1"/>
    </xf>
    <xf numFmtId="0" fontId="11" fillId="9" borderId="1" xfId="3"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1" fillId="11" borderId="1" xfId="3" applyFont="1" applyFill="1" applyBorder="1" applyAlignment="1">
      <alignment horizontal="center" vertical="center" wrapText="1"/>
    </xf>
    <xf numFmtId="0" fontId="7" fillId="0" borderId="0" xfId="2" applyAlignment="1">
      <alignment wrapText="1"/>
    </xf>
    <xf numFmtId="0" fontId="10" fillId="2" borderId="4" xfId="3" applyFont="1" applyFill="1" applyBorder="1" applyAlignment="1">
      <alignment horizontal="center" wrapText="1"/>
    </xf>
    <xf numFmtId="0" fontId="10" fillId="2" borderId="5" xfId="3" applyFont="1" applyFill="1" applyBorder="1" applyAlignment="1">
      <alignment horizontal="center" wrapText="1"/>
    </xf>
    <xf numFmtId="0" fontId="14" fillId="0" borderId="0" xfId="2" applyFont="1"/>
    <xf numFmtId="0" fontId="15" fillId="0" borderId="1" xfId="2" applyFont="1" applyBorder="1"/>
    <xf numFmtId="0" fontId="16" fillId="0" borderId="1" xfId="3" applyFont="1" applyBorder="1" applyAlignment="1">
      <alignment horizontal="center"/>
    </xf>
    <xf numFmtId="0" fontId="15" fillId="0" borderId="0" xfId="2" applyFont="1" applyAlignment="1">
      <alignment wrapText="1"/>
    </xf>
    <xf numFmtId="0" fontId="17" fillId="0" borderId="1" xfId="3" applyFont="1" applyBorder="1" applyAlignment="1">
      <alignment horizontal="center"/>
    </xf>
    <xf numFmtId="0" fontId="18" fillId="0" borderId="1" xfId="2" applyFont="1" applyBorder="1"/>
    <xf numFmtId="0" fontId="15" fillId="12" borderId="1" xfId="2" applyFont="1" applyFill="1" applyBorder="1"/>
    <xf numFmtId="0" fontId="7" fillId="12" borderId="1" xfId="2" applyFill="1" applyBorder="1"/>
    <xf numFmtId="0" fontId="15" fillId="0" borderId="0" xfId="2" applyFont="1"/>
    <xf numFmtId="3" fontId="11" fillId="0" borderId="0" xfId="3" applyNumberFormat="1" applyFont="1" applyAlignment="1">
      <alignment horizontal="right"/>
    </xf>
    <xf numFmtId="3" fontId="16" fillId="0" borderId="1" xfId="3" applyNumberFormat="1" applyFont="1" applyBorder="1" applyAlignment="1">
      <alignment horizontal="center"/>
    </xf>
    <xf numFmtId="3" fontId="19" fillId="0" borderId="0" xfId="3" applyNumberFormat="1" applyFont="1" applyAlignment="1">
      <alignment horizontal="left"/>
    </xf>
    <xf numFmtId="3" fontId="11" fillId="0" borderId="0" xfId="3" applyNumberFormat="1" applyFont="1"/>
    <xf numFmtId="3" fontId="11" fillId="0" borderId="0" xfId="3" applyNumberFormat="1" applyFont="1" applyAlignment="1">
      <alignment horizontal="center"/>
    </xf>
    <xf numFmtId="3" fontId="16" fillId="0" borderId="0" xfId="3" applyNumberFormat="1" applyFont="1" applyAlignment="1">
      <alignment horizontal="left"/>
    </xf>
    <xf numFmtId="3" fontId="11" fillId="0" borderId="0" xfId="3" applyNumberFormat="1" applyFont="1" applyAlignment="1">
      <alignment horizontal="left"/>
    </xf>
    <xf numFmtId="0" fontId="15" fillId="0" borderId="1" xfId="2" applyFont="1" applyBorder="1" applyAlignment="1">
      <alignment wrapText="1"/>
    </xf>
    <xf numFmtId="2" fontId="16" fillId="0" borderId="1" xfId="3" applyNumberFormat="1" applyFont="1" applyBorder="1" applyAlignment="1">
      <alignment horizontal="center"/>
    </xf>
    <xf numFmtId="2" fontId="16" fillId="0" borderId="0" xfId="3" applyNumberFormat="1" applyFont="1" applyAlignment="1">
      <alignment horizontal="center"/>
    </xf>
    <xf numFmtId="4" fontId="11" fillId="0" borderId="0" xfId="3" applyNumberFormat="1" applyFont="1"/>
    <xf numFmtId="4" fontId="11" fillId="0" borderId="0" xfId="3" applyNumberFormat="1" applyFont="1" applyAlignment="1">
      <alignment horizontal="center"/>
    </xf>
    <xf numFmtId="3" fontId="14" fillId="0" borderId="8" xfId="2" applyNumberFormat="1" applyFont="1" applyBorder="1"/>
    <xf numFmtId="3" fontId="14" fillId="0" borderId="9" xfId="2" applyNumberFormat="1" applyFont="1" applyBorder="1"/>
    <xf numFmtId="3" fontId="16" fillId="0" borderId="8" xfId="3" applyNumberFormat="1" applyFont="1" applyBorder="1"/>
    <xf numFmtId="3" fontId="14" fillId="0" borderId="1" xfId="2" applyNumberFormat="1" applyFont="1" applyBorder="1"/>
    <xf numFmtId="3" fontId="15" fillId="0" borderId="1" xfId="2" applyNumberFormat="1" applyFont="1" applyBorder="1"/>
    <xf numFmtId="3" fontId="15" fillId="0" borderId="0" xfId="2" applyNumberFormat="1" applyFont="1"/>
    <xf numFmtId="0" fontId="15" fillId="15" borderId="0" xfId="2" applyFont="1" applyFill="1"/>
    <xf numFmtId="0" fontId="15" fillId="15" borderId="0" xfId="2" applyFont="1" applyFill="1" applyAlignment="1">
      <alignment horizontal="right"/>
    </xf>
    <xf numFmtId="166" fontId="16" fillId="15" borderId="0" xfId="3" applyNumberFormat="1" applyFont="1" applyFill="1" applyAlignment="1">
      <alignment horizontal="center"/>
    </xf>
    <xf numFmtId="0" fontId="16" fillId="0" borderId="0" xfId="3" applyFont="1"/>
    <xf numFmtId="0" fontId="16" fillId="0" borderId="0" xfId="3" applyFont="1" applyAlignment="1">
      <alignment horizontal="center"/>
    </xf>
    <xf numFmtId="0" fontId="20" fillId="2" borderId="11" xfId="3" applyFont="1" applyFill="1" applyBorder="1" applyAlignment="1">
      <alignment wrapText="1"/>
    </xf>
    <xf numFmtId="0" fontId="10" fillId="2" borderId="11" xfId="3" applyFont="1" applyFill="1" applyBorder="1" applyAlignment="1">
      <alignment horizontal="center" wrapText="1"/>
    </xf>
    <xf numFmtId="0" fontId="10" fillId="2" borderId="12" xfId="3" applyFont="1" applyFill="1" applyBorder="1" applyAlignment="1">
      <alignment horizontal="center" wrapText="1"/>
    </xf>
    <xf numFmtId="0" fontId="16" fillId="0" borderId="0" xfId="3" applyFont="1" applyAlignment="1">
      <alignment horizontal="center" wrapText="1"/>
    </xf>
    <xf numFmtId="0" fontId="21" fillId="0" borderId="0" xfId="3" applyFont="1" applyAlignment="1">
      <alignment horizontal="left" wrapText="1"/>
    </xf>
    <xf numFmtId="3" fontId="16" fillId="0" borderId="1" xfId="3" applyNumberFormat="1" applyFont="1" applyBorder="1" applyAlignment="1">
      <alignment horizontal="right"/>
    </xf>
    <xf numFmtId="0" fontId="15" fillId="0" borderId="1" xfId="2" applyFont="1" applyBorder="1" applyAlignment="1">
      <alignment horizontal="left" wrapText="1"/>
    </xf>
    <xf numFmtId="9" fontId="16" fillId="0" borderId="14" xfId="3" applyNumberFormat="1" applyFont="1" applyBorder="1" applyAlignment="1">
      <alignment horizontal="center"/>
    </xf>
    <xf numFmtId="167" fontId="16" fillId="0" borderId="15" xfId="3" applyNumberFormat="1" applyFont="1" applyBorder="1" applyAlignment="1">
      <alignment horizontal="center" vertical="top" wrapText="1"/>
    </xf>
    <xf numFmtId="9" fontId="16" fillId="0" borderId="0" xfId="4" applyFont="1" applyFill="1" applyAlignment="1">
      <alignment horizontal="center"/>
    </xf>
    <xf numFmtId="9" fontId="16" fillId="0" borderId="0" xfId="4" applyFont="1" applyFill="1" applyAlignment="1">
      <alignment horizontal="left"/>
    </xf>
    <xf numFmtId="0" fontId="16" fillId="0" borderId="0" xfId="3" applyFont="1" applyAlignment="1">
      <alignment horizontal="left"/>
    </xf>
    <xf numFmtId="2" fontId="16" fillId="0" borderId="2" xfId="3" applyNumberFormat="1" applyFont="1" applyBorder="1" applyAlignment="1">
      <alignment horizontal="center"/>
    </xf>
    <xf numFmtId="2" fontId="16" fillId="0" borderId="3" xfId="3" applyNumberFormat="1" applyFont="1" applyBorder="1" applyAlignment="1">
      <alignment horizontal="center"/>
    </xf>
    <xf numFmtId="0" fontId="7" fillId="0" borderId="3" xfId="2" applyBorder="1"/>
    <xf numFmtId="0" fontId="10" fillId="2" borderId="1" xfId="3" applyFont="1" applyFill="1" applyBorder="1" applyAlignment="1">
      <alignment wrapText="1"/>
    </xf>
    <xf numFmtId="0" fontId="16" fillId="0" borderId="19" xfId="3" applyFont="1" applyBorder="1"/>
    <xf numFmtId="9" fontId="16" fillId="0" borderId="20" xfId="3" applyNumberFormat="1" applyFont="1" applyBorder="1" applyAlignment="1">
      <alignment horizontal="center"/>
    </xf>
    <xf numFmtId="167" fontId="16" fillId="0" borderId="21" xfId="3" applyNumberFormat="1" applyFont="1" applyBorder="1" applyAlignment="1">
      <alignment horizontal="center" vertical="top" wrapText="1"/>
    </xf>
    <xf numFmtId="3" fontId="16" fillId="0" borderId="1" xfId="3" applyNumberFormat="1" applyFont="1" applyBorder="1" applyAlignment="1">
      <alignment horizontal="left"/>
    </xf>
    <xf numFmtId="3" fontId="11" fillId="0" borderId="1" xfId="3" applyNumberFormat="1" applyFont="1" applyBorder="1" applyAlignment="1">
      <alignment horizontal="right"/>
    </xf>
    <xf numFmtId="10" fontId="11" fillId="0" borderId="1" xfId="3" applyNumberFormat="1" applyFont="1" applyBorder="1" applyAlignment="1">
      <alignment horizontal="center"/>
    </xf>
    <xf numFmtId="1" fontId="16" fillId="0" borderId="1" xfId="3" applyNumberFormat="1" applyFont="1" applyBorder="1" applyAlignment="1">
      <alignment horizontal="center" vertical="top" wrapText="1"/>
    </xf>
    <xf numFmtId="167" fontId="11" fillId="0" borderId="1" xfId="3" applyNumberFormat="1" applyFont="1" applyBorder="1" applyAlignment="1">
      <alignment horizontal="center" vertical="top" wrapText="1"/>
    </xf>
    <xf numFmtId="167" fontId="16" fillId="0" borderId="0" xfId="3" applyNumberFormat="1" applyFont="1" applyAlignment="1">
      <alignment horizontal="left" vertical="top" wrapText="1"/>
    </xf>
    <xf numFmtId="167" fontId="16" fillId="0" borderId="0" xfId="3" applyNumberFormat="1" applyFont="1" applyAlignment="1">
      <alignment horizontal="center" vertical="top" wrapText="1"/>
    </xf>
    <xf numFmtId="9" fontId="16" fillId="0" borderId="0" xfId="4" applyFont="1" applyFill="1" applyBorder="1" applyAlignment="1">
      <alignment horizontal="center" vertical="top" wrapText="1"/>
    </xf>
    <xf numFmtId="0" fontId="22" fillId="0" borderId="8" xfId="3" applyFont="1" applyBorder="1" applyAlignment="1">
      <alignment horizontal="left"/>
    </xf>
    <xf numFmtId="0" fontId="15" fillId="0" borderId="22" xfId="2" applyFont="1" applyBorder="1" applyAlignment="1">
      <alignment horizontal="left"/>
    </xf>
    <xf numFmtId="0" fontId="15" fillId="0" borderId="9" xfId="2" applyFont="1" applyBorder="1" applyAlignment="1">
      <alignment horizontal="left"/>
    </xf>
    <xf numFmtId="0" fontId="15" fillId="0" borderId="0" xfId="2" applyFont="1" applyAlignment="1">
      <alignment horizontal="left"/>
    </xf>
    <xf numFmtId="0" fontId="15" fillId="0" borderId="6" xfId="2" applyFont="1" applyBorder="1" applyAlignment="1">
      <alignment horizontal="left"/>
    </xf>
    <xf numFmtId="0" fontId="23" fillId="0" borderId="0" xfId="3" applyFont="1"/>
    <xf numFmtId="0" fontId="11" fillId="0" borderId="0" xfId="3" applyFont="1" applyAlignment="1">
      <alignment horizontal="right"/>
    </xf>
    <xf numFmtId="0" fontId="11" fillId="0" borderId="0" xfId="3" applyFont="1"/>
    <xf numFmtId="0" fontId="10" fillId="16" borderId="8" xfId="3" applyFont="1" applyFill="1" applyBorder="1" applyAlignment="1">
      <alignment horizontal="right" vertical="center" wrapText="1"/>
    </xf>
    <xf numFmtId="0" fontId="10" fillId="13" borderId="24" xfId="3" applyFont="1" applyFill="1" applyBorder="1" applyAlignment="1">
      <alignment vertical="center" wrapText="1"/>
    </xf>
    <xf numFmtId="3" fontId="11" fillId="0" borderId="8" xfId="2" applyNumberFormat="1" applyFont="1" applyBorder="1" applyAlignment="1">
      <alignment horizontal="left" vertical="top"/>
    </xf>
    <xf numFmtId="3" fontId="11" fillId="0" borderId="25" xfId="2" applyNumberFormat="1" applyFont="1" applyBorder="1"/>
    <xf numFmtId="3" fontId="16" fillId="17" borderId="1" xfId="3" applyNumberFormat="1" applyFont="1" applyFill="1" applyBorder="1" applyAlignment="1">
      <alignment horizontal="center"/>
    </xf>
    <xf numFmtId="3" fontId="11" fillId="0" borderId="26" xfId="2" applyNumberFormat="1" applyFont="1" applyBorder="1"/>
    <xf numFmtId="3" fontId="16" fillId="17" borderId="27" xfId="3" applyNumberFormat="1" applyFont="1" applyFill="1" applyBorder="1" applyAlignment="1">
      <alignment horizontal="center"/>
    </xf>
    <xf numFmtId="0" fontId="4" fillId="18" borderId="1" xfId="0" applyFont="1" applyFill="1" applyBorder="1" applyAlignment="1">
      <alignment horizontal="center" vertical="center" wrapText="1"/>
    </xf>
    <xf numFmtId="0" fontId="26" fillId="0" borderId="1" xfId="0" applyFont="1" applyBorder="1" applyAlignment="1">
      <alignment vertical="center"/>
    </xf>
    <xf numFmtId="49" fontId="26" fillId="0" borderId="1" xfId="0" applyNumberFormat="1" applyFont="1" applyBorder="1" applyAlignment="1">
      <alignment vertical="center"/>
    </xf>
    <xf numFmtId="0" fontId="30" fillId="0" borderId="1" xfId="0" applyFont="1" applyBorder="1" applyAlignment="1">
      <alignment vertical="center"/>
    </xf>
    <xf numFmtId="0" fontId="7" fillId="0" borderId="0" xfId="2" applyAlignment="1">
      <alignment vertical="center" wrapText="1"/>
    </xf>
    <xf numFmtId="0" fontId="7" fillId="0" borderId="0" xfId="2" applyAlignment="1">
      <alignment horizontal="left" vertical="center" wrapText="1"/>
    </xf>
    <xf numFmtId="0" fontId="0" fillId="0" borderId="0" xfId="0" applyAlignment="1">
      <alignment vertical="center" wrapText="1"/>
    </xf>
    <xf numFmtId="0" fontId="6" fillId="20" borderId="0" xfId="0" applyFont="1" applyFill="1" applyAlignment="1">
      <alignment horizontal="center" vertical="center" wrapText="1"/>
    </xf>
    <xf numFmtId="0" fontId="27" fillId="0" borderId="1" xfId="0" applyFont="1" applyFill="1" applyBorder="1" applyAlignment="1">
      <alignment vertical="center"/>
    </xf>
    <xf numFmtId="0" fontId="28" fillId="0" borderId="1" xfId="0" applyFont="1" applyFill="1" applyBorder="1" applyAlignment="1">
      <alignment vertical="center"/>
    </xf>
    <xf numFmtId="0" fontId="29" fillId="0" borderId="1" xfId="0" applyFont="1" applyFill="1" applyBorder="1" applyAlignment="1">
      <alignment vertical="center"/>
    </xf>
    <xf numFmtId="0" fontId="27" fillId="0" borderId="1" xfId="5" applyFont="1" applyFill="1" applyBorder="1" applyAlignment="1">
      <alignment vertical="center"/>
    </xf>
    <xf numFmtId="0" fontId="30" fillId="0" borderId="1" xfId="0" applyFont="1" applyFill="1" applyBorder="1" applyAlignment="1">
      <alignment vertical="center"/>
    </xf>
    <xf numFmtId="0" fontId="28" fillId="0" borderId="1" xfId="0" applyFont="1" applyFill="1" applyBorder="1" applyAlignment="1">
      <alignment horizontal="left" vertical="center"/>
    </xf>
    <xf numFmtId="0" fontId="28" fillId="0" borderId="1" xfId="5" applyFont="1" applyFill="1" applyBorder="1" applyAlignment="1">
      <alignment vertical="center"/>
    </xf>
    <xf numFmtId="0" fontId="31" fillId="0" borderId="1" xfId="0" applyFont="1" applyFill="1" applyBorder="1" applyAlignment="1">
      <alignment horizontal="left" vertical="center"/>
    </xf>
    <xf numFmtId="0" fontId="10" fillId="2" borderId="29" xfId="3" applyFont="1" applyFill="1" applyBorder="1" applyAlignment="1">
      <alignment horizontal="center" wrapText="1"/>
    </xf>
    <xf numFmtId="0" fontId="0" fillId="0" borderId="1" xfId="0" applyBorder="1"/>
    <xf numFmtId="0" fontId="6" fillId="0" borderId="1" xfId="0" applyFont="1" applyFill="1" applyBorder="1" applyAlignment="1">
      <alignment vertical="center"/>
    </xf>
    <xf numFmtId="0" fontId="34" fillId="0" borderId="1" xfId="3" applyFont="1" applyBorder="1" applyAlignment="1">
      <alignment horizontal="center"/>
    </xf>
    <xf numFmtId="166" fontId="34" fillId="0" borderId="1" xfId="3" applyNumberFormat="1" applyFont="1" applyBorder="1" applyAlignment="1">
      <alignment horizontal="center"/>
    </xf>
    <xf numFmtId="166" fontId="34" fillId="0" borderId="7" xfId="3" applyNumberFormat="1" applyFont="1" applyFill="1" applyBorder="1" applyAlignment="1">
      <alignment horizontal="center"/>
    </xf>
    <xf numFmtId="166" fontId="34" fillId="14" borderId="7" xfId="3" applyNumberFormat="1" applyFont="1" applyFill="1" applyBorder="1" applyAlignment="1">
      <alignment horizontal="center"/>
    </xf>
    <xf numFmtId="166" fontId="34" fillId="6" borderId="7" xfId="3" applyNumberFormat="1" applyFont="1" applyFill="1" applyBorder="1" applyAlignment="1">
      <alignment horizontal="center"/>
    </xf>
    <xf numFmtId="0" fontId="0" fillId="21" borderId="1" xfId="2" applyFont="1" applyFill="1" applyBorder="1" applyAlignment="1">
      <alignment vertical="top" wrapText="1"/>
    </xf>
    <xf numFmtId="166" fontId="34" fillId="0" borderId="7" xfId="3" applyNumberFormat="1" applyFont="1" applyBorder="1" applyAlignment="1">
      <alignment horizontal="center"/>
    </xf>
    <xf numFmtId="3" fontId="34" fillId="0" borderId="1" xfId="3" applyNumberFormat="1" applyFont="1" applyBorder="1" applyAlignment="1">
      <alignment horizontal="center"/>
    </xf>
    <xf numFmtId="3" fontId="34" fillId="0" borderId="1" xfId="3" applyNumberFormat="1" applyFont="1" applyFill="1" applyBorder="1" applyAlignment="1">
      <alignment horizontal="center"/>
    </xf>
    <xf numFmtId="1" fontId="34" fillId="0" borderId="1" xfId="3" applyNumberFormat="1" applyFont="1" applyBorder="1" applyAlignment="1">
      <alignment horizontal="center"/>
    </xf>
    <xf numFmtId="167" fontId="34" fillId="0" borderId="1" xfId="1" applyNumberFormat="1" applyFont="1" applyBorder="1" applyAlignment="1">
      <alignment horizontal="center" vertical="top" wrapText="1"/>
    </xf>
    <xf numFmtId="167" fontId="34" fillId="0" borderId="1" xfId="1" applyNumberFormat="1" applyFont="1" applyBorder="1" applyAlignment="1">
      <alignment horizontal="center"/>
    </xf>
    <xf numFmtId="0" fontId="37" fillId="0" borderId="0" xfId="2" applyFont="1"/>
    <xf numFmtId="0" fontId="34" fillId="0" borderId="23" xfId="2" applyFont="1" applyBorder="1" applyAlignment="1">
      <alignment horizontal="left"/>
    </xf>
    <xf numFmtId="0" fontId="12" fillId="0" borderId="23" xfId="2" applyFont="1" applyBorder="1" applyAlignment="1">
      <alignment vertical="top"/>
    </xf>
    <xf numFmtId="0" fontId="15" fillId="0" borderId="0" xfId="2" applyFont="1" applyAlignment="1">
      <alignment vertical="center" wrapText="1"/>
    </xf>
    <xf numFmtId="0" fontId="12" fillId="0" borderId="0" xfId="2" applyFont="1" applyAlignment="1">
      <alignment vertical="top"/>
    </xf>
    <xf numFmtId="0" fontId="18" fillId="0" borderId="0" xfId="2" applyFont="1" applyAlignment="1">
      <alignment vertical="center" wrapText="1"/>
    </xf>
    <xf numFmtId="0" fontId="20" fillId="27" borderId="0" xfId="2" applyFont="1" applyFill="1" applyAlignment="1">
      <alignment vertical="center"/>
    </xf>
    <xf numFmtId="0" fontId="16" fillId="27" borderId="0" xfId="3" applyFont="1" applyFill="1" applyAlignment="1">
      <alignment vertical="center" wrapText="1"/>
    </xf>
    <xf numFmtId="0" fontId="16" fillId="28" borderId="10" xfId="3" applyFont="1" applyFill="1" applyBorder="1" applyAlignment="1">
      <alignment vertical="center" wrapText="1"/>
    </xf>
    <xf numFmtId="0" fontId="16" fillId="28" borderId="11" xfId="3" applyFont="1" applyFill="1" applyBorder="1" applyAlignment="1">
      <alignment vertical="center" wrapText="1"/>
    </xf>
    <xf numFmtId="0" fontId="16" fillId="28" borderId="12" xfId="3" applyFont="1" applyFill="1" applyBorder="1" applyAlignment="1">
      <alignment vertical="center" wrapText="1"/>
    </xf>
    <xf numFmtId="0" fontId="11" fillId="27" borderId="0" xfId="3" applyFont="1" applyFill="1" applyAlignment="1">
      <alignment vertical="center" wrapText="1"/>
    </xf>
    <xf numFmtId="0" fontId="11" fillId="28" borderId="13" xfId="3" applyFont="1" applyFill="1" applyBorder="1" applyAlignment="1">
      <alignment vertical="center" wrapText="1"/>
    </xf>
    <xf numFmtId="0" fontId="11" fillId="28" borderId="0" xfId="3" applyFont="1" applyFill="1" applyAlignment="1">
      <alignment vertical="center" wrapText="1"/>
    </xf>
    <xf numFmtId="0" fontId="11" fillId="28" borderId="34" xfId="3" applyFont="1" applyFill="1" applyBorder="1" applyAlignment="1">
      <alignment vertical="center" wrapText="1"/>
    </xf>
    <xf numFmtId="0" fontId="14" fillId="0" borderId="0" xfId="2" applyFont="1" applyAlignment="1">
      <alignment vertical="center" wrapText="1"/>
    </xf>
    <xf numFmtId="0" fontId="15" fillId="27" borderId="0" xfId="2" applyFont="1" applyFill="1" applyAlignment="1">
      <alignment vertical="center" wrapText="1"/>
    </xf>
    <xf numFmtId="1" fontId="18" fillId="0" borderId="13" xfId="2" applyNumberFormat="1" applyFont="1" applyBorder="1" applyAlignment="1">
      <alignment vertical="center" wrapText="1"/>
    </xf>
    <xf numFmtId="1" fontId="18" fillId="0" borderId="0" xfId="2" applyNumberFormat="1" applyFont="1" applyAlignment="1">
      <alignment vertical="center" wrapText="1"/>
    </xf>
    <xf numFmtId="1" fontId="18" fillId="0" borderId="34" xfId="2" applyNumberFormat="1" applyFont="1" applyBorder="1" applyAlignment="1">
      <alignment vertical="center" wrapText="1"/>
    </xf>
    <xf numFmtId="0" fontId="19" fillId="0" borderId="13" xfId="3" applyFont="1" applyBorder="1" applyAlignment="1">
      <alignment vertical="center" wrapText="1"/>
    </xf>
    <xf numFmtId="0" fontId="14" fillId="27" borderId="0" xfId="2" applyFont="1" applyFill="1" applyAlignment="1">
      <alignment vertical="center" wrapText="1"/>
    </xf>
    <xf numFmtId="1" fontId="14" fillId="0" borderId="18" xfId="2" applyNumberFormat="1" applyFont="1" applyBorder="1" applyAlignment="1">
      <alignment vertical="center" wrapText="1"/>
    </xf>
    <xf numFmtId="1" fontId="14" fillId="0" borderId="19" xfId="2" applyNumberFormat="1" applyFont="1" applyBorder="1" applyAlignment="1">
      <alignment vertical="center" wrapText="1"/>
    </xf>
    <xf numFmtId="1" fontId="14" fillId="0" borderId="33" xfId="2" applyNumberFormat="1" applyFont="1" applyBorder="1" applyAlignment="1">
      <alignment vertical="center" wrapText="1"/>
    </xf>
    <xf numFmtId="0" fontId="14" fillId="0" borderId="13" xfId="2" applyFont="1" applyBorder="1" applyAlignment="1">
      <alignment wrapText="1"/>
    </xf>
    <xf numFmtId="0" fontId="10" fillId="27" borderId="0" xfId="2" applyFont="1" applyFill="1" applyAlignment="1">
      <alignment vertical="center"/>
    </xf>
    <xf numFmtId="0" fontId="14" fillId="13" borderId="30" xfId="2" applyFont="1" applyFill="1" applyBorder="1" applyAlignment="1">
      <alignment vertical="center" wrapText="1"/>
    </xf>
    <xf numFmtId="0" fontId="14" fillId="0" borderId="10" xfId="2" applyFont="1" applyBorder="1" applyAlignment="1">
      <alignment vertical="center" wrapText="1"/>
    </xf>
    <xf numFmtId="0" fontId="14" fillId="0" borderId="11" xfId="2" applyFont="1" applyBorder="1" applyAlignment="1">
      <alignment vertical="center" wrapText="1"/>
    </xf>
    <xf numFmtId="0" fontId="14" fillId="0" borderId="12" xfId="2" applyFont="1" applyBorder="1" applyAlignment="1">
      <alignment vertical="center" wrapText="1"/>
    </xf>
    <xf numFmtId="166" fontId="15" fillId="0" borderId="0" xfId="2" applyNumberFormat="1" applyFont="1" applyAlignment="1">
      <alignment vertical="center"/>
    </xf>
    <xf numFmtId="166" fontId="14" fillId="0" borderId="13" xfId="2" applyNumberFormat="1" applyFont="1" applyBorder="1" applyAlignment="1">
      <alignment vertical="center" wrapText="1"/>
    </xf>
    <xf numFmtId="166" fontId="41" fillId="14" borderId="35" xfId="3" applyNumberFormat="1" applyFont="1" applyFill="1" applyBorder="1" applyAlignment="1">
      <alignment horizontal="center" vertical="center" wrapText="1"/>
    </xf>
    <xf numFmtId="166" fontId="41" fillId="14" borderId="14" xfId="3" applyNumberFormat="1" applyFont="1" applyFill="1" applyBorder="1" applyAlignment="1">
      <alignment horizontal="center" vertical="center" wrapText="1"/>
    </xf>
    <xf numFmtId="166" fontId="41" fillId="14" borderId="15" xfId="3" applyNumberFormat="1" applyFont="1" applyFill="1" applyBorder="1" applyAlignment="1">
      <alignment horizontal="center" vertical="center" wrapText="1"/>
    </xf>
    <xf numFmtId="166" fontId="15" fillId="0" borderId="0" xfId="2" applyNumberFormat="1" applyFont="1" applyAlignment="1">
      <alignment vertical="center" wrapText="1"/>
    </xf>
    <xf numFmtId="166" fontId="41" fillId="0" borderId="0" xfId="2" applyNumberFormat="1" applyFont="1" applyAlignment="1">
      <alignment horizontal="center" vertical="center" wrapText="1"/>
    </xf>
    <xf numFmtId="0" fontId="15" fillId="0" borderId="0" xfId="2" applyFont="1" applyAlignment="1">
      <alignment vertical="center"/>
    </xf>
    <xf numFmtId="1" fontId="14" fillId="0" borderId="13" xfId="2" applyNumberFormat="1" applyFont="1" applyBorder="1" applyAlignment="1">
      <alignment vertical="center" wrapText="1"/>
    </xf>
    <xf numFmtId="9" fontId="41" fillId="29" borderId="35" xfId="4" applyFont="1" applyFill="1" applyBorder="1" applyAlignment="1">
      <alignment horizontal="center" vertical="center" wrapText="1"/>
    </xf>
    <xf numFmtId="9" fontId="41" fillId="29" borderId="14" xfId="4" applyFont="1" applyFill="1" applyBorder="1" applyAlignment="1">
      <alignment horizontal="center" vertical="center" wrapText="1"/>
    </xf>
    <xf numFmtId="9" fontId="41" fillId="29" borderId="15" xfId="4" applyFont="1" applyFill="1" applyBorder="1" applyAlignment="1">
      <alignment horizontal="center" vertical="center" wrapText="1"/>
    </xf>
    <xf numFmtId="0" fontId="41" fillId="0" borderId="0" xfId="2" applyFont="1" applyAlignment="1">
      <alignment horizontal="center" vertical="center" wrapText="1"/>
    </xf>
    <xf numFmtId="0" fontId="16" fillId="0" borderId="13" xfId="3" applyFont="1" applyBorder="1" applyAlignment="1">
      <alignment vertical="center" wrapText="1"/>
    </xf>
    <xf numFmtId="0" fontId="41" fillId="0" borderId="13" xfId="2" applyFont="1" applyBorder="1" applyAlignment="1">
      <alignment horizontal="center" vertical="center" wrapText="1"/>
    </xf>
    <xf numFmtId="0" fontId="41" fillId="0" borderId="34" xfId="2" applyFont="1" applyBorder="1" applyAlignment="1">
      <alignment horizontal="center" vertical="center" wrapText="1"/>
    </xf>
    <xf numFmtId="166" fontId="41" fillId="14" borderId="36" xfId="3" applyNumberFormat="1" applyFont="1" applyFill="1" applyBorder="1" applyAlignment="1">
      <alignment horizontal="center" vertical="center" wrapText="1"/>
    </xf>
    <xf numFmtId="9" fontId="41" fillId="29" borderId="36" xfId="4" applyFont="1" applyFill="1" applyBorder="1" applyAlignment="1">
      <alignment horizontal="center" vertical="center" wrapText="1"/>
    </xf>
    <xf numFmtId="166" fontId="41" fillId="14" borderId="37" xfId="3" applyNumberFormat="1" applyFont="1" applyFill="1" applyBorder="1" applyAlignment="1">
      <alignment horizontal="center" vertical="center" wrapText="1"/>
    </xf>
    <xf numFmtId="166" fontId="41" fillId="14" borderId="38" xfId="3" applyNumberFormat="1" applyFont="1" applyFill="1" applyBorder="1" applyAlignment="1">
      <alignment horizontal="center" vertical="center" wrapText="1"/>
    </xf>
    <xf numFmtId="166" fontId="41" fillId="14" borderId="39" xfId="3" applyNumberFormat="1" applyFont="1" applyFill="1" applyBorder="1" applyAlignment="1">
      <alignment horizontal="center" vertical="center" wrapText="1"/>
    </xf>
    <xf numFmtId="166" fontId="41" fillId="14" borderId="40" xfId="3" applyNumberFormat="1" applyFont="1" applyFill="1" applyBorder="1" applyAlignment="1">
      <alignment horizontal="center" vertical="center" wrapText="1"/>
    </xf>
    <xf numFmtId="0" fontId="11" fillId="0" borderId="13" xfId="3" applyFont="1" applyBorder="1" applyAlignment="1">
      <alignment horizontal="left" vertical="center" wrapText="1"/>
    </xf>
    <xf numFmtId="9" fontId="41" fillId="29" borderId="37" xfId="4" applyFont="1" applyFill="1" applyBorder="1" applyAlignment="1">
      <alignment horizontal="center" vertical="center" wrapText="1"/>
    </xf>
    <xf numFmtId="9" fontId="41" fillId="29" borderId="39" xfId="4" applyFont="1" applyFill="1" applyBorder="1" applyAlignment="1">
      <alignment horizontal="center" vertical="center" wrapText="1"/>
    </xf>
    <xf numFmtId="0" fontId="15" fillId="0" borderId="0" xfId="2" applyFont="1" applyAlignment="1">
      <alignment vertical="top"/>
    </xf>
    <xf numFmtId="9" fontId="41" fillId="29" borderId="41" xfId="4" applyFont="1" applyFill="1" applyBorder="1" applyAlignment="1">
      <alignment horizontal="center" vertical="center" wrapText="1"/>
    </xf>
    <xf numFmtId="9" fontId="41" fillId="29" borderId="20" xfId="4" applyFont="1" applyFill="1" applyBorder="1" applyAlignment="1">
      <alignment horizontal="center" vertical="center" wrapText="1"/>
    </xf>
    <xf numFmtId="9" fontId="41" fillId="29" borderId="21" xfId="4" applyFont="1" applyFill="1" applyBorder="1" applyAlignment="1">
      <alignment horizontal="center" vertical="center" wrapText="1"/>
    </xf>
    <xf numFmtId="9" fontId="41" fillId="29" borderId="42" xfId="4" applyFont="1" applyFill="1" applyBorder="1" applyAlignment="1">
      <alignment horizontal="center" vertical="center" wrapText="1"/>
    </xf>
    <xf numFmtId="9" fontId="41" fillId="29" borderId="43" xfId="4" applyFont="1" applyFill="1" applyBorder="1" applyAlignment="1">
      <alignment horizontal="center" vertical="center" wrapText="1"/>
    </xf>
    <xf numFmtId="0" fontId="16" fillId="0" borderId="0" xfId="3" applyFont="1" applyAlignment="1">
      <alignment wrapText="1"/>
    </xf>
    <xf numFmtId="0" fontId="0" fillId="30" borderId="1" xfId="0" applyFill="1" applyBorder="1"/>
    <xf numFmtId="0" fontId="5" fillId="0" borderId="1" xfId="0" applyFont="1" applyBorder="1"/>
    <xf numFmtId="0" fontId="5" fillId="30" borderId="1" xfId="0" applyFont="1" applyFill="1" applyBorder="1"/>
    <xf numFmtId="0" fontId="42" fillId="31" borderId="1" xfId="0" applyFont="1" applyFill="1" applyBorder="1"/>
    <xf numFmtId="0" fontId="42" fillId="32" borderId="1" xfId="0" applyFont="1" applyFill="1" applyBorder="1"/>
    <xf numFmtId="0" fontId="42" fillId="30" borderId="1" xfId="0" applyFont="1" applyFill="1" applyBorder="1"/>
    <xf numFmtId="0" fontId="0" fillId="0" borderId="1" xfId="0" applyFont="1" applyBorder="1"/>
    <xf numFmtId="0" fontId="10"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5" fillId="0" borderId="1" xfId="1" applyFont="1" applyBorder="1"/>
    <xf numFmtId="9" fontId="5" fillId="30" borderId="1" xfId="1" applyFont="1" applyFill="1" applyBorder="1"/>
    <xf numFmtId="9" fontId="0" fillId="0" borderId="0" xfId="1" applyFont="1" applyFill="1" applyBorder="1"/>
    <xf numFmtId="3" fontId="0" fillId="0" borderId="0" xfId="0" applyNumberFormat="1"/>
    <xf numFmtId="0" fontId="8" fillId="0" borderId="1" xfId="0" applyFont="1" applyBorder="1"/>
    <xf numFmtId="164" fontId="8" fillId="0" borderId="1" xfId="7" applyFont="1" applyBorder="1"/>
    <xf numFmtId="164" fontId="0" fillId="0" borderId="1" xfId="7" applyFont="1" applyBorder="1"/>
    <xf numFmtId="164" fontId="8"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7" fillId="0" borderId="0" xfId="0" applyFont="1"/>
    <xf numFmtId="0" fontId="48" fillId="0" borderId="0" xfId="0" applyFont="1"/>
    <xf numFmtId="0" fontId="48" fillId="0" borderId="0" xfId="0" applyFont="1" applyAlignment="1">
      <alignment horizontal="right" vertical="center"/>
    </xf>
    <xf numFmtId="0" fontId="47" fillId="33" borderId="0" xfId="0" applyFont="1" applyFill="1"/>
    <xf numFmtId="0" fontId="10" fillId="34" borderId="1" xfId="3" applyFont="1" applyFill="1" applyBorder="1" applyAlignment="1">
      <alignment horizontal="center" vertical="center" wrapText="1"/>
    </xf>
    <xf numFmtId="0" fontId="2" fillId="0" borderId="1" xfId="0" applyFont="1" applyBorder="1"/>
    <xf numFmtId="0" fontId="46" fillId="34" borderId="1" xfId="3" applyFont="1" applyFill="1" applyBorder="1" applyAlignment="1">
      <alignment horizontal="center" vertical="center" wrapText="1"/>
    </xf>
    <xf numFmtId="0" fontId="49" fillId="3" borderId="1" xfId="3" applyFont="1" applyFill="1" applyBorder="1" applyAlignment="1">
      <alignment horizontal="center" vertical="center" wrapText="1"/>
    </xf>
    <xf numFmtId="0" fontId="49" fillId="4" borderId="1" xfId="3" applyFont="1" applyFill="1" applyBorder="1" applyAlignment="1">
      <alignment horizontal="center" vertical="center" wrapText="1"/>
    </xf>
    <xf numFmtId="0" fontId="49" fillId="5" borderId="1" xfId="3" applyFont="1" applyFill="1" applyBorder="1" applyAlignment="1">
      <alignment horizontal="center" vertical="center" wrapText="1"/>
    </xf>
    <xf numFmtId="0" fontId="49" fillId="6" borderId="1" xfId="3" applyFont="1" applyFill="1" applyBorder="1" applyAlignment="1">
      <alignment horizontal="center" vertical="center" wrapText="1"/>
    </xf>
    <xf numFmtId="0" fontId="49" fillId="7" borderId="1" xfId="3" applyFont="1" applyFill="1" applyBorder="1" applyAlignment="1">
      <alignment horizontal="center" vertical="center" wrapText="1"/>
    </xf>
    <xf numFmtId="0" fontId="49" fillId="8" borderId="1" xfId="3" applyFont="1" applyFill="1" applyBorder="1" applyAlignment="1">
      <alignment horizontal="center" vertical="center" wrapText="1"/>
    </xf>
    <xf numFmtId="0" fontId="49" fillId="9" borderId="1" xfId="3" applyFont="1" applyFill="1" applyBorder="1" applyAlignment="1">
      <alignment horizontal="center" vertical="center" wrapText="1"/>
    </xf>
    <xf numFmtId="0" fontId="49" fillId="10" borderId="1" xfId="3" applyFont="1" applyFill="1" applyBorder="1" applyAlignment="1">
      <alignment horizontal="center" vertical="center" wrapText="1"/>
    </xf>
    <xf numFmtId="0" fontId="49" fillId="11" borderId="1" xfId="3" applyFont="1" applyFill="1" applyBorder="1" applyAlignment="1">
      <alignment horizontal="center" vertical="center" wrapText="1"/>
    </xf>
    <xf numFmtId="0" fontId="2" fillId="33" borderId="1" xfId="0" applyFont="1" applyFill="1" applyBorder="1"/>
    <xf numFmtId="0" fontId="2" fillId="0" borderId="4" xfId="0" applyFont="1" applyFill="1" applyBorder="1"/>
    <xf numFmtId="0" fontId="46" fillId="34" borderId="8" xfId="3" applyFont="1" applyFill="1" applyBorder="1" applyAlignment="1">
      <alignment horizontal="center" vertical="center" wrapText="1"/>
    </xf>
    <xf numFmtId="0" fontId="49" fillId="3" borderId="8" xfId="3" applyFont="1" applyFill="1" applyBorder="1" applyAlignment="1">
      <alignment horizontal="center" vertical="center" wrapText="1"/>
    </xf>
    <xf numFmtId="0" fontId="49" fillId="4" borderId="8" xfId="3" applyFont="1" applyFill="1" applyBorder="1" applyAlignment="1">
      <alignment horizontal="center" vertical="center" wrapText="1"/>
    </xf>
    <xf numFmtId="0" fontId="49" fillId="5" borderId="8" xfId="3" applyFont="1" applyFill="1" applyBorder="1" applyAlignment="1">
      <alignment horizontal="center" vertical="center" wrapText="1"/>
    </xf>
    <xf numFmtId="0" fontId="49" fillId="6" borderId="8" xfId="3" applyFont="1" applyFill="1" applyBorder="1" applyAlignment="1">
      <alignment horizontal="center" vertical="center" wrapText="1"/>
    </xf>
    <xf numFmtId="0" fontId="49" fillId="7" borderId="8" xfId="3" applyFont="1" applyFill="1" applyBorder="1" applyAlignment="1">
      <alignment horizontal="center" vertical="center" wrapText="1"/>
    </xf>
    <xf numFmtId="0" fontId="49" fillId="8" borderId="8" xfId="3" applyFont="1" applyFill="1" applyBorder="1" applyAlignment="1">
      <alignment horizontal="center" vertical="center" wrapText="1"/>
    </xf>
    <xf numFmtId="0" fontId="49" fillId="9" borderId="8" xfId="3" applyFont="1" applyFill="1" applyBorder="1" applyAlignment="1">
      <alignment horizontal="center" vertical="center" wrapText="1"/>
    </xf>
    <xf numFmtId="0" fontId="49" fillId="10" borderId="8" xfId="3" applyFont="1" applyFill="1" applyBorder="1" applyAlignment="1">
      <alignment horizontal="center" vertical="center" wrapText="1"/>
    </xf>
    <xf numFmtId="0" fontId="49"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4" fillId="35" borderId="1" xfId="0" applyFont="1" applyFill="1" applyBorder="1" applyAlignment="1">
      <alignment horizontal="center"/>
    </xf>
    <xf numFmtId="168" fontId="6" fillId="0" borderId="1" xfId="6" applyNumberFormat="1" applyFont="1" applyBorder="1" applyAlignment="1">
      <alignment horizontal="center"/>
    </xf>
    <xf numFmtId="0" fontId="0" fillId="33" borderId="1" xfId="0" applyFill="1" applyBorder="1"/>
    <xf numFmtId="0" fontId="0" fillId="0" borderId="1" xfId="0" applyFill="1" applyBorder="1"/>
    <xf numFmtId="0" fontId="2" fillId="0" borderId="0" xfId="8"/>
    <xf numFmtId="0" fontId="2" fillId="3" borderId="0" xfId="8" applyFill="1" applyAlignment="1">
      <alignment wrapText="1"/>
    </xf>
    <xf numFmtId="0" fontId="2" fillId="3" borderId="0" xfId="8" applyFill="1"/>
    <xf numFmtId="0" fontId="2" fillId="0" borderId="0" xfId="8" applyAlignment="1">
      <alignment vertical="center" wrapText="1"/>
    </xf>
    <xf numFmtId="0" fontId="2" fillId="0" borderId="0" xfId="8" applyAlignment="1">
      <alignment vertical="center"/>
    </xf>
    <xf numFmtId="0" fontId="4" fillId="18" borderId="1" xfId="8" applyFont="1" applyFill="1" applyBorder="1" applyAlignment="1">
      <alignment horizontal="center" vertical="center" wrapText="1"/>
    </xf>
    <xf numFmtId="0" fontId="6" fillId="3" borderId="1" xfId="8" applyFont="1" applyFill="1" applyBorder="1" applyAlignment="1">
      <alignment horizontal="center" vertical="center" wrapText="1"/>
    </xf>
    <xf numFmtId="49" fontId="26" fillId="0" borderId="1" xfId="8" applyNumberFormat="1" applyFont="1" applyBorder="1" applyAlignment="1">
      <alignment vertical="center"/>
    </xf>
    <xf numFmtId="49" fontId="26" fillId="3" borderId="1" xfId="8" applyNumberFormat="1" applyFont="1" applyFill="1" applyBorder="1" applyAlignment="1">
      <alignment vertical="center"/>
    </xf>
    <xf numFmtId="0" fontId="4" fillId="14" borderId="1" xfId="8" applyFont="1" applyFill="1" applyBorder="1" applyAlignment="1">
      <alignment horizontal="center" vertical="center" wrapText="1"/>
    </xf>
    <xf numFmtId="49" fontId="27" fillId="0" borderId="1" xfId="8" applyNumberFormat="1" applyFont="1" applyBorder="1" applyAlignment="1">
      <alignment horizontal="center"/>
    </xf>
    <xf numFmtId="49" fontId="27" fillId="3" borderId="1" xfId="8" applyNumberFormat="1" applyFont="1" applyFill="1" applyBorder="1" applyAlignment="1">
      <alignment horizontal="center"/>
    </xf>
    <xf numFmtId="0" fontId="8" fillId="0" borderId="0" xfId="8" applyFont="1" applyAlignment="1">
      <alignment horizontal="center" vertical="center" wrapText="1"/>
    </xf>
    <xf numFmtId="0" fontId="8" fillId="0" borderId="0" xfId="8" applyFont="1" applyAlignment="1">
      <alignment horizontal="center" wrapText="1"/>
    </xf>
    <xf numFmtId="0" fontId="2" fillId="0" borderId="1" xfId="8" applyBorder="1" applyAlignment="1">
      <alignment horizontal="center" vertical="center" wrapText="1"/>
    </xf>
    <xf numFmtId="0" fontId="2" fillId="3" borderId="1" xfId="8" applyFill="1" applyBorder="1" applyAlignment="1">
      <alignment horizontal="center" vertical="center" wrapText="1"/>
    </xf>
    <xf numFmtId="0" fontId="10" fillId="2" borderId="29" xfId="3" applyFont="1" applyFill="1" applyBorder="1" applyAlignment="1">
      <alignment horizontal="center" vertical="center" wrapText="1"/>
    </xf>
    <xf numFmtId="0" fontId="10" fillId="2" borderId="16" xfId="3" applyFont="1" applyFill="1" applyBorder="1" applyAlignment="1">
      <alignment horizontal="center" vertical="center"/>
    </xf>
    <xf numFmtId="0" fontId="2" fillId="0" borderId="1" xfId="8" applyBorder="1" applyAlignment="1">
      <alignment horizontal="center" vertical="center"/>
    </xf>
    <xf numFmtId="0" fontId="51" fillId="0" borderId="1" xfId="8" applyFont="1" applyBorder="1" applyAlignment="1">
      <alignment horizontal="center" vertical="center"/>
    </xf>
    <xf numFmtId="0" fontId="2" fillId="3" borderId="1" xfId="8" applyFill="1" applyBorder="1" applyAlignment="1">
      <alignment horizontal="center" vertical="center"/>
    </xf>
    <xf numFmtId="0" fontId="51" fillId="0" borderId="5" xfId="8" applyFont="1" applyBorder="1" applyAlignment="1">
      <alignment horizontal="center" vertical="center"/>
    </xf>
    <xf numFmtId="0" fontId="10" fillId="2" borderId="4" xfId="3" applyFont="1" applyFill="1" applyBorder="1" applyAlignment="1">
      <alignment horizontal="center" vertical="center" wrapText="1"/>
    </xf>
    <xf numFmtId="0" fontId="14" fillId="0" borderId="1" xfId="8" applyFont="1" applyBorder="1" applyAlignment="1">
      <alignment horizontal="center" vertical="center" wrapText="1"/>
    </xf>
    <xf numFmtId="0" fontId="27" fillId="0" borderId="1" xfId="8" applyNumberFormat="1" applyFont="1" applyBorder="1" applyAlignment="1">
      <alignment horizontal="center"/>
    </xf>
    <xf numFmtId="0" fontId="11" fillId="3" borderId="8" xfId="3" applyFont="1" applyFill="1" applyBorder="1" applyAlignment="1">
      <alignment horizontal="center" vertical="center" wrapText="1"/>
    </xf>
    <xf numFmtId="0" fontId="11" fillId="9" borderId="8" xfId="3" applyFont="1" applyFill="1" applyBorder="1" applyAlignment="1">
      <alignment vertical="center" wrapText="1"/>
    </xf>
    <xf numFmtId="0" fontId="11" fillId="10" borderId="8" xfId="3" applyFont="1" applyFill="1" applyBorder="1" applyAlignment="1">
      <alignment vertical="center" wrapText="1"/>
    </xf>
    <xf numFmtId="0" fontId="11" fillId="11" borderId="8" xfId="3" applyFont="1" applyFill="1" applyBorder="1" applyAlignment="1">
      <alignment vertical="center" wrapText="1"/>
    </xf>
    <xf numFmtId="0" fontId="11" fillId="6" borderId="8" xfId="3" applyFont="1" applyFill="1" applyBorder="1" applyAlignment="1">
      <alignment vertical="center" wrapText="1"/>
    </xf>
    <xf numFmtId="0" fontId="11" fillId="8" borderId="8" xfId="3" applyFont="1" applyFill="1" applyBorder="1" applyAlignment="1">
      <alignment vertical="center" wrapText="1"/>
    </xf>
    <xf numFmtId="0" fontId="11" fillId="3" borderId="8" xfId="3" applyFont="1" applyFill="1" applyBorder="1" applyAlignment="1">
      <alignment vertical="center" wrapText="1"/>
    </xf>
    <xf numFmtId="0" fontId="11" fillId="4" borderId="8" xfId="3" applyFont="1" applyFill="1" applyBorder="1" applyAlignment="1">
      <alignment vertical="center" wrapText="1"/>
    </xf>
    <xf numFmtId="0" fontId="11" fillId="5" borderId="8" xfId="3" applyFont="1" applyFill="1" applyBorder="1" applyAlignment="1">
      <alignment vertical="center" wrapText="1"/>
    </xf>
    <xf numFmtId="165" fontId="0" fillId="0" borderId="1" xfId="6" applyFont="1" applyBorder="1"/>
    <xf numFmtId="0" fontId="4" fillId="35" borderId="1" xfId="0" applyFont="1" applyFill="1" applyBorder="1" applyAlignment="1">
      <alignment horizontal="center" vertical="center"/>
    </xf>
    <xf numFmtId="0" fontId="4" fillId="35" borderId="1" xfId="0" applyFont="1" applyFill="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vertical="center"/>
    </xf>
    <xf numFmtId="0" fontId="11" fillId="11" borderId="4" xfId="3" applyFont="1" applyFill="1" applyBorder="1" applyAlignment="1">
      <alignment horizontal="left" vertical="center" wrapText="1"/>
    </xf>
    <xf numFmtId="0" fontId="0" fillId="0" borderId="0" xfId="0" applyAlignment="1"/>
    <xf numFmtId="0" fontId="26" fillId="0" borderId="0" xfId="0" applyFont="1" applyBorder="1" applyAlignment="1">
      <alignment vertical="center"/>
    </xf>
    <xf numFmtId="0" fontId="51" fillId="0" borderId="45" xfId="0" applyFont="1" applyBorder="1" applyAlignment="1">
      <alignment vertical="center"/>
    </xf>
    <xf numFmtId="0" fontId="51" fillId="0" borderId="33" xfId="0" applyFont="1" applyBorder="1" applyAlignment="1">
      <alignment horizontal="center" vertical="center"/>
    </xf>
    <xf numFmtId="0" fontId="51" fillId="0" borderId="32" xfId="0" applyFont="1" applyBorder="1" applyAlignment="1">
      <alignment horizontal="center" vertical="center" wrapText="1"/>
    </xf>
    <xf numFmtId="0" fontId="51" fillId="0" borderId="33" xfId="0" applyFont="1" applyBorder="1" applyAlignment="1">
      <alignment vertical="center" wrapText="1"/>
    </xf>
    <xf numFmtId="0" fontId="1" fillId="0" borderId="44" xfId="0" applyFont="1" applyBorder="1" applyAlignment="1">
      <alignment vertical="center" wrapText="1"/>
    </xf>
    <xf numFmtId="0" fontId="4" fillId="18" borderId="2" xfId="0" applyFont="1" applyFill="1" applyBorder="1" applyAlignment="1">
      <alignment horizontal="center" vertical="center" wrapText="1"/>
    </xf>
    <xf numFmtId="0" fontId="4" fillId="18" borderId="3" xfId="0" applyFont="1" applyFill="1" applyBorder="1" applyAlignment="1">
      <alignment horizontal="center" vertical="center" wrapText="1"/>
    </xf>
    <xf numFmtId="0" fontId="4" fillId="18" borderId="28" xfId="0" applyFont="1" applyFill="1" applyBorder="1" applyAlignment="1">
      <alignment horizontal="center" vertical="center" wrapText="1"/>
    </xf>
    <xf numFmtId="0" fontId="10" fillId="18" borderId="2" xfId="0" applyFont="1" applyFill="1" applyBorder="1" applyAlignment="1">
      <alignment horizontal="center" vertical="center" wrapText="1"/>
    </xf>
    <xf numFmtId="0" fontId="10" fillId="18" borderId="3" xfId="0" applyFont="1" applyFill="1" applyBorder="1" applyAlignment="1">
      <alignment horizontal="center" vertical="center" wrapText="1"/>
    </xf>
    <xf numFmtId="0" fontId="2" fillId="36" borderId="8" xfId="8" applyFill="1" applyBorder="1" applyAlignment="1">
      <alignment horizontal="left" vertical="center" wrapText="1"/>
    </xf>
    <xf numFmtId="0" fontId="2" fillId="36" borderId="22" xfId="8" applyFill="1" applyBorder="1" applyAlignment="1">
      <alignment horizontal="left" vertical="center" wrapText="1"/>
    </xf>
    <xf numFmtId="0" fontId="2" fillId="36" borderId="9" xfId="8" applyFill="1" applyBorder="1" applyAlignment="1">
      <alignment horizontal="left" vertical="center" wrapText="1"/>
    </xf>
    <xf numFmtId="0" fontId="4" fillId="18" borderId="6" xfId="8" applyFont="1" applyFill="1" applyBorder="1" applyAlignment="1">
      <alignment horizontal="center" vertical="center" wrapText="1"/>
    </xf>
    <xf numFmtId="0" fontId="11" fillId="0" borderId="8" xfId="3" applyFont="1" applyBorder="1" applyAlignment="1">
      <alignment horizontal="center" vertical="center" wrapText="1"/>
    </xf>
    <xf numFmtId="0" fontId="11" fillId="0" borderId="9" xfId="3" applyFont="1" applyBorder="1" applyAlignment="1">
      <alignment horizontal="center" vertical="center" wrapText="1"/>
    </xf>
    <xf numFmtId="3" fontId="14" fillId="0" borderId="8" xfId="2" applyNumberFormat="1" applyFont="1" applyBorder="1" applyAlignment="1">
      <alignment horizontal="left"/>
    </xf>
    <xf numFmtId="3" fontId="14" fillId="0" borderId="9" xfId="2" applyNumberFormat="1" applyFont="1" applyBorder="1" applyAlignment="1">
      <alignment horizontal="left"/>
    </xf>
    <xf numFmtId="0" fontId="10" fillId="2" borderId="10" xfId="3" applyFont="1" applyFill="1" applyBorder="1" applyAlignment="1">
      <alignment horizontal="center" vertical="center" textRotation="90" wrapText="1"/>
    </xf>
    <xf numFmtId="0" fontId="10" fillId="2" borderId="13" xfId="3" applyFont="1" applyFill="1" applyBorder="1" applyAlignment="1">
      <alignment horizontal="center" vertical="center" textRotation="90" wrapText="1"/>
    </xf>
    <xf numFmtId="0" fontId="10" fillId="2" borderId="18" xfId="3" applyFont="1" applyFill="1" applyBorder="1" applyAlignment="1">
      <alignment horizontal="center" vertical="center" textRotation="90" wrapText="1"/>
    </xf>
    <xf numFmtId="3" fontId="14" fillId="0" borderId="16" xfId="2" applyNumberFormat="1" applyFont="1" applyBorder="1" applyAlignment="1">
      <alignment horizontal="left"/>
    </xf>
    <xf numFmtId="3" fontId="14" fillId="0" borderId="17" xfId="2" applyNumberFormat="1" applyFont="1" applyBorder="1" applyAlignment="1">
      <alignment horizontal="left"/>
    </xf>
    <xf numFmtId="0" fontId="10" fillId="2" borderId="1" xfId="3" applyFont="1" applyFill="1" applyBorder="1" applyAlignment="1">
      <alignment horizontal="left" vertical="center"/>
    </xf>
    <xf numFmtId="0" fontId="10" fillId="2" borderId="0" xfId="3" applyFont="1" applyFill="1" applyAlignment="1">
      <alignment horizontal="left" vertical="center"/>
    </xf>
    <xf numFmtId="0" fontId="10" fillId="2" borderId="6" xfId="3" applyFont="1" applyFill="1" applyBorder="1" applyAlignment="1">
      <alignment horizontal="left" vertical="center"/>
    </xf>
    <xf numFmtId="0" fontId="10" fillId="2" borderId="8" xfId="3" applyFont="1" applyFill="1" applyBorder="1" applyAlignment="1">
      <alignment horizontal="left" vertical="center"/>
    </xf>
    <xf numFmtId="0" fontId="10" fillId="2" borderId="9" xfId="3" applyFont="1" applyFill="1" applyBorder="1" applyAlignment="1">
      <alignment horizontal="left" vertical="center"/>
    </xf>
    <xf numFmtId="168" fontId="45" fillId="33" borderId="1" xfId="6" applyNumberFormat="1" applyFont="1" applyFill="1" applyBorder="1" applyAlignment="1">
      <alignment horizontal="center" vertical="center"/>
    </xf>
    <xf numFmtId="168" fontId="45" fillId="7" borderId="1" xfId="6" applyNumberFormat="1" applyFont="1" applyFill="1" applyBorder="1" applyAlignment="1">
      <alignment horizontal="center" vertical="center"/>
    </xf>
    <xf numFmtId="0" fontId="43" fillId="0" borderId="8" xfId="0" applyFont="1" applyBorder="1" applyAlignment="1">
      <alignment horizontal="left" vertical="top"/>
    </xf>
    <xf numFmtId="0" fontId="44" fillId="0" borderId="22" xfId="0" applyFont="1" applyBorder="1" applyAlignment="1">
      <alignment vertical="top"/>
    </xf>
    <xf numFmtId="0" fontId="44" fillId="0" borderId="9" xfId="0" applyFont="1" applyBorder="1" applyAlignment="1">
      <alignment vertical="top"/>
    </xf>
    <xf numFmtId="0" fontId="45" fillId="7" borderId="1" xfId="0" applyFont="1" applyFill="1" applyBorder="1" applyAlignment="1">
      <alignment horizontal="left" vertical="center"/>
    </xf>
    <xf numFmtId="164" fontId="45" fillId="33" borderId="1" xfId="7" applyFont="1" applyFill="1" applyBorder="1" applyAlignment="1">
      <alignment horizontal="center" vertical="center"/>
    </xf>
    <xf numFmtId="0" fontId="4" fillId="35" borderId="0" xfId="0" applyFont="1" applyFill="1" applyBorder="1" applyAlignment="1">
      <alignment horizontal="center"/>
    </xf>
    <xf numFmtId="0" fontId="40" fillId="19" borderId="30" xfId="2" applyFont="1" applyFill="1" applyBorder="1" applyAlignment="1">
      <alignment horizontal="left" vertical="top" wrapText="1"/>
    </xf>
    <xf numFmtId="0" fontId="7" fillId="0" borderId="31" xfId="2" applyBorder="1"/>
    <xf numFmtId="0" fontId="7" fillId="0" borderId="32" xfId="2" applyBorder="1"/>
    <xf numFmtId="0" fontId="40" fillId="24" borderId="30" xfId="2" applyFont="1" applyFill="1" applyBorder="1" applyAlignment="1">
      <alignment horizontal="left" vertical="top" wrapText="1"/>
    </xf>
    <xf numFmtId="0" fontId="40" fillId="24" borderId="31" xfId="2" applyFont="1" applyFill="1" applyBorder="1" applyAlignment="1">
      <alignment horizontal="left" vertical="top" wrapText="1"/>
    </xf>
    <xf numFmtId="0" fontId="40" fillId="24" borderId="32" xfId="2" applyFont="1" applyFill="1" applyBorder="1" applyAlignment="1">
      <alignment horizontal="left" vertical="top" wrapText="1"/>
    </xf>
    <xf numFmtId="0" fontId="40" fillId="25" borderId="30" xfId="2" applyFont="1" applyFill="1" applyBorder="1" applyAlignment="1">
      <alignment horizontal="left" vertical="top" wrapText="1"/>
    </xf>
    <xf numFmtId="0" fontId="40" fillId="25" borderId="31" xfId="2" applyFont="1" applyFill="1" applyBorder="1" applyAlignment="1">
      <alignment horizontal="left" vertical="top" wrapText="1"/>
    </xf>
    <xf numFmtId="0" fontId="40" fillId="25" borderId="32" xfId="2" applyFont="1" applyFill="1" applyBorder="1" applyAlignment="1">
      <alignment horizontal="left" vertical="top" wrapText="1"/>
    </xf>
    <xf numFmtId="0" fontId="40" fillId="26" borderId="30" xfId="2" applyFont="1" applyFill="1" applyBorder="1" applyAlignment="1">
      <alignment horizontal="left" vertical="top" wrapText="1"/>
    </xf>
    <xf numFmtId="0" fontId="40" fillId="26" borderId="31" xfId="2" applyFont="1" applyFill="1" applyBorder="1" applyAlignment="1">
      <alignment horizontal="left" vertical="top" wrapText="1"/>
    </xf>
    <xf numFmtId="0" fontId="40" fillId="26" borderId="32" xfId="2" applyFont="1" applyFill="1" applyBorder="1" applyAlignment="1">
      <alignment horizontal="left" vertical="top" wrapText="1"/>
    </xf>
    <xf numFmtId="0" fontId="40" fillId="11" borderId="18" xfId="2" applyFont="1" applyFill="1" applyBorder="1" applyAlignment="1">
      <alignment horizontal="center" vertical="top" wrapText="1"/>
    </xf>
    <xf numFmtId="0" fontId="40" fillId="11" borderId="19" xfId="2" applyFont="1" applyFill="1" applyBorder="1" applyAlignment="1">
      <alignment horizontal="center" vertical="top" wrapText="1"/>
    </xf>
    <xf numFmtId="0" fontId="40" fillId="11" borderId="33" xfId="2" applyFont="1" applyFill="1" applyBorder="1" applyAlignment="1">
      <alignment horizontal="center" vertical="top" wrapText="1"/>
    </xf>
    <xf numFmtId="0" fontId="40" fillId="6" borderId="18" xfId="2" applyFont="1" applyFill="1" applyBorder="1" applyAlignment="1">
      <alignment horizontal="center" vertical="top" wrapText="1"/>
    </xf>
    <xf numFmtId="0" fontId="40" fillId="6" borderId="19" xfId="2" applyFont="1" applyFill="1" applyBorder="1" applyAlignment="1">
      <alignment horizontal="center" vertical="top" wrapText="1"/>
    </xf>
    <xf numFmtId="0" fontId="40" fillId="6" borderId="33" xfId="2" applyFont="1" applyFill="1" applyBorder="1" applyAlignment="1">
      <alignment horizontal="center" vertical="top" wrapText="1"/>
    </xf>
    <xf numFmtId="0" fontId="40" fillId="11" borderId="30" xfId="2" applyFont="1" applyFill="1" applyBorder="1" applyAlignment="1">
      <alignment horizontal="left" vertical="top" wrapText="1"/>
    </xf>
    <xf numFmtId="0" fontId="40" fillId="11" borderId="31" xfId="2" applyFont="1" applyFill="1" applyBorder="1" applyAlignment="1">
      <alignment horizontal="left" vertical="top" wrapText="1"/>
    </xf>
    <xf numFmtId="0" fontId="40" fillId="11" borderId="32" xfId="2" applyFont="1" applyFill="1" applyBorder="1" applyAlignment="1">
      <alignment horizontal="left" vertical="top" wrapText="1"/>
    </xf>
    <xf numFmtId="0" fontId="40" fillId="6" borderId="30" xfId="2" applyFont="1" applyFill="1" applyBorder="1" applyAlignment="1">
      <alignment horizontal="left" vertical="top" wrapText="1"/>
    </xf>
    <xf numFmtId="0" fontId="40" fillId="6" borderId="31" xfId="2" applyFont="1" applyFill="1" applyBorder="1" applyAlignment="1">
      <alignment horizontal="left" vertical="top" wrapText="1"/>
    </xf>
    <xf numFmtId="0" fontId="40" fillId="6" borderId="32" xfId="2" applyFont="1" applyFill="1" applyBorder="1" applyAlignment="1">
      <alignment horizontal="left" vertical="top" wrapText="1"/>
    </xf>
    <xf numFmtId="0" fontId="40" fillId="22" borderId="30" xfId="2" applyFont="1" applyFill="1" applyBorder="1" applyAlignment="1">
      <alignment horizontal="left" vertical="top" wrapText="1"/>
    </xf>
    <xf numFmtId="0" fontId="40" fillId="22" borderId="31" xfId="2" applyFont="1" applyFill="1" applyBorder="1" applyAlignment="1">
      <alignment horizontal="left" vertical="top" wrapText="1"/>
    </xf>
    <xf numFmtId="0" fontId="40" fillId="22" borderId="32" xfId="2" applyFont="1" applyFill="1" applyBorder="1" applyAlignment="1">
      <alignment horizontal="left" vertical="top" wrapText="1"/>
    </xf>
    <xf numFmtId="0" fontId="40" fillId="10" borderId="30" xfId="2" applyFont="1" applyFill="1" applyBorder="1" applyAlignment="1">
      <alignment horizontal="left" vertical="top" wrapText="1"/>
    </xf>
    <xf numFmtId="0" fontId="40" fillId="10" borderId="31" xfId="2" applyFont="1" applyFill="1" applyBorder="1" applyAlignment="1">
      <alignment horizontal="left" vertical="top" wrapText="1"/>
    </xf>
    <xf numFmtId="0" fontId="40" fillId="10" borderId="32" xfId="2" applyFont="1" applyFill="1" applyBorder="1" applyAlignment="1">
      <alignment horizontal="left" vertical="top" wrapText="1"/>
    </xf>
    <xf numFmtId="0" fontId="40" fillId="7" borderId="30" xfId="2" applyFont="1" applyFill="1" applyBorder="1" applyAlignment="1">
      <alignment horizontal="left" vertical="top" wrapText="1"/>
    </xf>
    <xf numFmtId="0" fontId="40" fillId="7" borderId="31" xfId="2" applyFont="1" applyFill="1" applyBorder="1" applyAlignment="1">
      <alignment horizontal="left" vertical="top" wrapText="1"/>
    </xf>
    <xf numFmtId="0" fontId="40" fillId="7" borderId="32" xfId="2" applyFont="1" applyFill="1" applyBorder="1" applyAlignment="1">
      <alignment horizontal="left" vertical="top" wrapText="1"/>
    </xf>
    <xf numFmtId="0" fontId="40" fillId="23" borderId="30" xfId="2" applyFont="1" applyFill="1" applyBorder="1" applyAlignment="1">
      <alignment horizontal="left" vertical="top" wrapText="1"/>
    </xf>
    <xf numFmtId="0" fontId="40" fillId="23" borderId="31" xfId="2" applyFont="1" applyFill="1" applyBorder="1" applyAlignment="1">
      <alignment horizontal="left" vertical="top" wrapText="1"/>
    </xf>
    <xf numFmtId="0" fontId="40" fillId="23" borderId="32" xfId="2" applyFont="1" applyFill="1" applyBorder="1" applyAlignment="1">
      <alignment horizontal="left" vertical="top" wrapText="1"/>
    </xf>
    <xf numFmtId="0" fontId="40" fillId="7" borderId="18" xfId="2" applyFont="1" applyFill="1" applyBorder="1" applyAlignment="1">
      <alignment horizontal="center" vertical="top" wrapText="1"/>
    </xf>
    <xf numFmtId="0" fontId="40" fillId="7" borderId="19" xfId="2" applyFont="1" applyFill="1" applyBorder="1" applyAlignment="1">
      <alignment horizontal="center" vertical="top" wrapText="1"/>
    </xf>
    <xf numFmtId="0" fontId="40" fillId="7" borderId="33" xfId="2" applyFont="1" applyFill="1" applyBorder="1" applyAlignment="1">
      <alignment horizontal="center" vertical="top" wrapText="1"/>
    </xf>
    <xf numFmtId="0" fontId="40" fillId="22" borderId="18" xfId="2" applyFont="1" applyFill="1" applyBorder="1" applyAlignment="1">
      <alignment horizontal="center" vertical="top" wrapText="1"/>
    </xf>
    <xf numFmtId="0" fontId="40" fillId="22" borderId="19" xfId="2" applyFont="1" applyFill="1" applyBorder="1" applyAlignment="1">
      <alignment horizontal="center" vertical="top" wrapText="1"/>
    </xf>
    <xf numFmtId="0" fontId="40" fillId="22" borderId="33" xfId="2" applyFont="1" applyFill="1" applyBorder="1" applyAlignment="1">
      <alignment horizontal="center" vertical="top" wrapText="1"/>
    </xf>
    <xf numFmtId="0" fontId="40" fillId="10" borderId="18" xfId="2" applyFont="1" applyFill="1" applyBorder="1" applyAlignment="1">
      <alignment horizontal="center" vertical="top" wrapText="1"/>
    </xf>
    <xf numFmtId="0" fontId="40" fillId="10" borderId="19" xfId="2" applyFont="1" applyFill="1" applyBorder="1" applyAlignment="1">
      <alignment horizontal="center" vertical="top" wrapText="1"/>
    </xf>
    <xf numFmtId="0" fontId="40" fillId="10" borderId="33" xfId="2" applyFont="1" applyFill="1" applyBorder="1" applyAlignment="1">
      <alignment horizontal="center" vertical="top" wrapText="1"/>
    </xf>
    <xf numFmtId="0" fontId="40" fillId="19" borderId="18" xfId="2" applyFont="1" applyFill="1" applyBorder="1" applyAlignment="1">
      <alignment horizontal="center" vertical="top" wrapText="1"/>
    </xf>
    <xf numFmtId="0" fontId="40" fillId="19" borderId="19" xfId="2" applyFont="1" applyFill="1" applyBorder="1" applyAlignment="1">
      <alignment horizontal="center" vertical="top" wrapText="1"/>
    </xf>
    <xf numFmtId="0" fontId="40" fillId="19" borderId="33" xfId="2" applyFont="1" applyFill="1" applyBorder="1" applyAlignment="1">
      <alignment horizontal="center" vertical="top" wrapText="1"/>
    </xf>
    <xf numFmtId="0" fontId="40" fillId="23" borderId="18" xfId="2" applyFont="1" applyFill="1" applyBorder="1" applyAlignment="1">
      <alignment horizontal="center" vertical="top" wrapText="1"/>
    </xf>
    <xf numFmtId="0" fontId="40" fillId="23" borderId="19" xfId="2" applyFont="1" applyFill="1" applyBorder="1" applyAlignment="1">
      <alignment horizontal="center" vertical="top" wrapText="1"/>
    </xf>
    <xf numFmtId="0" fontId="40" fillId="23" borderId="33" xfId="2" applyFont="1" applyFill="1" applyBorder="1" applyAlignment="1">
      <alignment horizontal="center" vertical="top" wrapText="1"/>
    </xf>
    <xf numFmtId="0" fontId="40" fillId="19" borderId="30" xfId="2" applyFont="1" applyFill="1" applyBorder="1" applyAlignment="1">
      <alignment horizontal="center" vertical="top" wrapText="1"/>
    </xf>
    <xf numFmtId="0" fontId="40" fillId="19" borderId="31" xfId="2" applyFont="1" applyFill="1" applyBorder="1" applyAlignment="1">
      <alignment horizontal="center" vertical="top" wrapText="1"/>
    </xf>
    <xf numFmtId="0" fontId="40" fillId="19" borderId="32" xfId="2" applyFont="1" applyFill="1" applyBorder="1" applyAlignment="1">
      <alignment horizontal="center" vertical="top" wrapText="1"/>
    </xf>
    <xf numFmtId="1" fontId="40" fillId="24" borderId="18" xfId="2" applyNumberFormat="1" applyFont="1" applyFill="1" applyBorder="1" applyAlignment="1">
      <alignment horizontal="center" vertical="top" wrapText="1"/>
    </xf>
    <xf numFmtId="0" fontId="40" fillId="24" borderId="19" xfId="2" applyFont="1" applyFill="1" applyBorder="1" applyAlignment="1">
      <alignment horizontal="center" vertical="top" wrapText="1"/>
    </xf>
    <xf numFmtId="0" fontId="40" fillId="24" borderId="33" xfId="2" applyFont="1" applyFill="1" applyBorder="1" applyAlignment="1">
      <alignment horizontal="center" vertical="top" wrapText="1"/>
    </xf>
    <xf numFmtId="0" fontId="40" fillId="24" borderId="18" xfId="2" applyFont="1" applyFill="1" applyBorder="1" applyAlignment="1">
      <alignment horizontal="center" vertical="top" wrapText="1"/>
    </xf>
    <xf numFmtId="1" fontId="40" fillId="26" borderId="18" xfId="2" applyNumberFormat="1" applyFont="1" applyFill="1" applyBorder="1" applyAlignment="1">
      <alignment horizontal="center" vertical="top" wrapText="1"/>
    </xf>
    <xf numFmtId="0" fontId="40" fillId="26" borderId="19" xfId="2" applyFont="1" applyFill="1" applyBorder="1" applyAlignment="1">
      <alignment horizontal="center" vertical="top" wrapText="1"/>
    </xf>
    <xf numFmtId="0" fontId="40" fillId="26" borderId="33" xfId="2" applyFont="1" applyFill="1" applyBorder="1" applyAlignment="1">
      <alignment horizontal="center" vertical="top" wrapText="1"/>
    </xf>
    <xf numFmtId="1" fontId="40" fillId="25" borderId="18" xfId="2" applyNumberFormat="1" applyFont="1" applyFill="1" applyBorder="1" applyAlignment="1">
      <alignment horizontal="center" vertical="top" wrapText="1"/>
    </xf>
    <xf numFmtId="0" fontId="40" fillId="25" borderId="19" xfId="2" applyFont="1" applyFill="1" applyBorder="1" applyAlignment="1">
      <alignment horizontal="center" vertical="top" wrapText="1"/>
    </xf>
    <xf numFmtId="0" fontId="40" fillId="25" borderId="33" xfId="2" applyFont="1" applyFill="1" applyBorder="1" applyAlignment="1">
      <alignment horizontal="center" vertical="top" wrapText="1"/>
    </xf>
    <xf numFmtId="166" fontId="0" fillId="33" borderId="1" xfId="0" applyNumberFormat="1" applyFill="1" applyBorder="1"/>
  </cellXfs>
  <cellStyles count="9">
    <cellStyle name="Comma" xfId="6" builtinId="3"/>
    <cellStyle name="Comma [0]" xfId="7" builtinId="6"/>
    <cellStyle name="Normal" xfId="0" builtinId="0"/>
    <cellStyle name="Normal 2" xfId="2"/>
    <cellStyle name="Normal 2 3" xfId="3"/>
    <cellStyle name="Normal 3" xfId="8"/>
    <cellStyle name="Normal 3 2 2" xfId="5"/>
    <cellStyle name="Per cent 2" xfId="4"/>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row>
        <row r="46">
          <cell r="B46" t="str">
            <v>New1</v>
          </cell>
          <cell r="C46" t="str">
            <v>New1% of cases expected to be serviced by cadre</v>
          </cell>
          <cell r="E46" t="str">
            <v>% of cases expected to be serviced by cadre</v>
          </cell>
        </row>
        <row r="47">
          <cell r="B47" t="str">
            <v>New2</v>
          </cell>
          <cell r="C47" t="str">
            <v>New2Number of minutes per case</v>
          </cell>
          <cell r="D47" t="str">
            <v>New Cadre 2</v>
          </cell>
          <cell r="E47" t="str">
            <v>Number of minutes per case</v>
          </cell>
        </row>
        <row r="48">
          <cell r="B48" t="str">
            <v>New2</v>
          </cell>
          <cell r="C48" t="str">
            <v>New2% of cases expected to be serviced by cadre</v>
          </cell>
          <cell r="E48" t="str">
            <v>% of cases expected to be serviced by cadre</v>
          </cell>
        </row>
        <row r="49">
          <cell r="B49" t="str">
            <v>New3</v>
          </cell>
          <cell r="C49" t="str">
            <v>New3Number of minutes per case</v>
          </cell>
          <cell r="D49" t="str">
            <v>New Cadre 3</v>
          </cell>
          <cell r="E49" t="str">
            <v>Number of minutes per case</v>
          </cell>
        </row>
        <row r="50">
          <cell r="B50" t="str">
            <v>New3</v>
          </cell>
          <cell r="C50" t="str">
            <v>New3% of cases expected to be serviced by cadre</v>
          </cell>
          <cell r="E50" t="str">
            <v>% of cases expected to be serviced by cadre</v>
          </cell>
        </row>
        <row r="51">
          <cell r="B51" t="str">
            <v>New4</v>
          </cell>
          <cell r="C51" t="str">
            <v>New4Number of minutes per case</v>
          </cell>
          <cell r="D51" t="str">
            <v>New Cadre 4</v>
          </cell>
          <cell r="E51" t="str">
            <v>Number of minutes per case</v>
          </cell>
        </row>
        <row r="52">
          <cell r="B52" t="str">
            <v>New4</v>
          </cell>
          <cell r="C52" t="str">
            <v>New4% of cases expected to be serviced by cadre</v>
          </cell>
          <cell r="E52" t="str">
            <v>% of cases expected to be serviced by cadre</v>
          </cell>
        </row>
        <row r="53">
          <cell r="B53" t="str">
            <v>New5</v>
          </cell>
          <cell r="C53" t="str">
            <v>New5Number of minutes per case</v>
          </cell>
          <cell r="D53" t="str">
            <v>New Cadre 5</v>
          </cell>
          <cell r="E53" t="str">
            <v>Number of minutes per case</v>
          </cell>
        </row>
        <row r="54">
          <cell r="B54" t="str">
            <v>New5</v>
          </cell>
          <cell r="C54" t="str">
            <v>New5% of cases expected to be serviced by cadre</v>
          </cell>
          <cell r="E54" t="str">
            <v>% of cases expected to be serviced by cadre</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AQ330"/>
  <sheetViews>
    <sheetView tabSelected="1" zoomScale="80" zoomScaleNormal="80" workbookViewId="0">
      <pane xSplit="4" ySplit="3" topLeftCell="AI7" activePane="bottomRight" state="frozen"/>
      <selection pane="topRight" activeCell="E1" sqref="E1"/>
      <selection pane="bottomLeft" activeCell="A4" sqref="A4"/>
      <selection pane="bottomRight" activeCell="AI16" sqref="AI16"/>
    </sheetView>
  </sheetViews>
  <sheetFormatPr defaultColWidth="11" defaultRowHeight="15.75"/>
  <cols>
    <col min="1" max="1" width="26.625" customWidth="1"/>
    <col min="2" max="2" width="20.375" customWidth="1"/>
    <col min="4" max="4" width="46" customWidth="1"/>
    <col min="5" max="5" width="20.5" customWidth="1"/>
    <col min="6" max="6" width="24.625" customWidth="1"/>
    <col min="7" max="7" width="20.625" customWidth="1"/>
    <col min="8" max="8" width="14.625" customWidth="1"/>
    <col min="9" max="16" width="6.5" hidden="1" customWidth="1"/>
    <col min="17" max="17" width="16.875" customWidth="1"/>
    <col min="18" max="18" width="15.625" customWidth="1"/>
    <col min="42" max="42" width="31.375" customWidth="1"/>
  </cols>
  <sheetData>
    <row r="1" spans="1:43">
      <c r="R1" s="301" t="s">
        <v>1062</v>
      </c>
      <c r="S1" s="302"/>
      <c r="T1" s="302"/>
      <c r="U1" s="302"/>
      <c r="V1" s="302"/>
      <c r="W1" s="302"/>
      <c r="X1" s="302"/>
      <c r="Y1" s="302"/>
      <c r="Z1" s="302"/>
      <c r="AA1" s="302"/>
      <c r="AB1" s="302"/>
      <c r="AC1" s="302"/>
      <c r="AD1" s="302"/>
      <c r="AE1" s="302"/>
      <c r="AF1" s="302"/>
      <c r="AG1" s="302"/>
      <c r="AH1" s="302"/>
      <c r="AI1" s="302"/>
      <c r="AJ1" s="302"/>
      <c r="AK1" s="302"/>
      <c r="AL1" s="303"/>
    </row>
    <row r="2" spans="1:43">
      <c r="I2" s="304" t="s">
        <v>1070</v>
      </c>
      <c r="J2" s="305"/>
      <c r="K2" s="305"/>
      <c r="L2" s="305"/>
      <c r="M2" s="305"/>
      <c r="N2" s="305"/>
      <c r="O2" s="305"/>
      <c r="P2" s="305"/>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43" ht="78.75">
      <c r="A3" s="105" t="s">
        <v>912</v>
      </c>
      <c r="B3" s="105" t="s">
        <v>217</v>
      </c>
      <c r="C3" s="105" t="s">
        <v>218</v>
      </c>
      <c r="D3" s="105" t="s">
        <v>219</v>
      </c>
      <c r="E3" s="105" t="s">
        <v>869</v>
      </c>
      <c r="F3" s="105" t="s">
        <v>870</v>
      </c>
      <c r="G3" s="105" t="s">
        <v>871</v>
      </c>
      <c r="H3" s="105" t="s">
        <v>1059</v>
      </c>
      <c r="I3" s="206" t="s">
        <v>1063</v>
      </c>
      <c r="J3" s="206" t="s">
        <v>1064</v>
      </c>
      <c r="K3" s="206" t="s">
        <v>1065</v>
      </c>
      <c r="L3" s="206" t="s">
        <v>1066</v>
      </c>
      <c r="M3" s="206" t="s">
        <v>1067</v>
      </c>
      <c r="N3" s="206" t="s">
        <v>1068</v>
      </c>
      <c r="O3" s="206" t="s">
        <v>1069</v>
      </c>
      <c r="P3" s="206" t="s">
        <v>198</v>
      </c>
      <c r="Q3" s="105" t="s">
        <v>872</v>
      </c>
      <c r="R3" s="5" t="s">
        <v>5</v>
      </c>
      <c r="S3" s="5" t="s">
        <v>7</v>
      </c>
      <c r="T3" s="5" t="s">
        <v>12</v>
      </c>
      <c r="U3" s="6" t="s">
        <v>16</v>
      </c>
      <c r="V3" s="6" t="s">
        <v>20</v>
      </c>
      <c r="W3" s="7" t="s">
        <v>24</v>
      </c>
      <c r="X3" s="7" t="s">
        <v>29</v>
      </c>
      <c r="Y3" s="7" t="s">
        <v>33</v>
      </c>
      <c r="Z3" s="8" t="s">
        <v>37</v>
      </c>
      <c r="AA3" s="8" t="s">
        <v>41</v>
      </c>
      <c r="AB3" s="8" t="s">
        <v>45</v>
      </c>
      <c r="AC3" s="9" t="s">
        <v>873</v>
      </c>
      <c r="AD3" s="10" t="s">
        <v>51</v>
      </c>
      <c r="AE3" s="10" t="s">
        <v>54</v>
      </c>
      <c r="AF3" s="10" t="s">
        <v>59</v>
      </c>
      <c r="AG3" s="11" t="s">
        <v>63</v>
      </c>
      <c r="AH3" s="12" t="s">
        <v>67</v>
      </c>
      <c r="AI3" s="13" t="s">
        <v>71</v>
      </c>
      <c r="AJ3" s="13" t="s">
        <v>75</v>
      </c>
      <c r="AK3" s="13" t="s">
        <v>80</v>
      </c>
      <c r="AL3" s="13" t="s">
        <v>84</v>
      </c>
      <c r="AM3" s="293" t="s">
        <v>1059</v>
      </c>
      <c r="AN3" s="293" t="s">
        <v>2062</v>
      </c>
    </row>
    <row r="4" spans="1:43">
      <c r="A4" s="106" t="s">
        <v>913</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1947</v>
      </c>
      <c r="R4" s="122">
        <f>IFERROR(
$AN4 * INDEX('WFOM - Time_Base'!$A$4:$API$29, MATCH("CenHos", 'WFOM - Time_Base'!$B$4:$B$29,0), MATCH(CONCATENATE($G4,R$2),'WFOM - Time_Base'!$A$8:$API$8,0)) *
INDEX('WFOM - Time_Base'!$A$4:$API$29, MATCH("CenHos_Per", 'WFOM - Time_Base'!$B$4:$B$29,0), MATCH(CONCATENATE($G4,R$2),'WFOM - Time_Base'!$A$8:$API$8,0)),
IFERROR($AN4 * INDEX('Inputs from Uganda staff'!$E$61:$BM$80,MATCH('HRH Need estimation'!R$2,'Inputs from Uganda staff'!$E$61:$E$80,0),MATCH('HRH Need estimation'!$D4,'Inputs from Uganda staff'!$E$6:$BM$6,0)),
""))</f>
        <v>22.5</v>
      </c>
      <c r="S4" s="122">
        <f>IFERROR(
$AN4 * INDEX('WFOM - Time_Base'!$A$4:$API$29, MATCH("CenHos", 'WFOM - Time_Base'!$B$4:$B$29,0), MATCH(CONCATENATE($G4,S$2),'WFOM - Time_Base'!$A$8:$API$8,0)) *
INDEX('WFOM - Time_Base'!$A$4:$API$29, MATCH("CenHos_Per", 'WFOM - Time_Base'!$B$4:$B$29,0), MATCH(CONCATENATE($G4,S$2),'WFOM - Time_Base'!$A$8:$API$8,0)),
IFERROR($AN4 * INDEX('Inputs from Uganda staff'!$E$61:$BM$80,MATCH('HRH Need estimation'!S$2,'Inputs from Uganda staff'!$E$61:$E$80,0),MATCH('HRH Need estimation'!$D4,'Inputs from Uganda staff'!$E$6:$BM$6,0)),
""))</f>
        <v>22.5</v>
      </c>
      <c r="T4" s="122">
        <f>IFERROR(
$AN4 * INDEX('WFOM - Time_Base'!$A$4:$API$29, MATCH("CenHos", 'WFOM - Time_Base'!$B$4:$B$29,0), MATCH(CONCATENATE($G4,T$2),'WFOM - Time_Base'!$A$8:$API$8,0)) *
INDEX('WFOM - Time_Base'!$A$4:$API$29, MATCH("CenHos_Per", 'WFOM - Time_Base'!$B$4:$B$29,0), MATCH(CONCATENATE($G4,T$2),'WFOM - Time_Base'!$A$8:$API$8,0)),
IFERROR($AN4 * INDEX('Inputs from Uganda staff'!$E$61:$BM$80,MATCH('HRH Need estimation'!T$2,'Inputs from Uganda staff'!$E$61:$E$80,0),MATCH('HRH Need estimation'!$D4,'Inputs from Uganda staff'!$E$6:$BM$6,0)),
""))</f>
        <v>0</v>
      </c>
      <c r="U4" s="122">
        <f>IFERROR(
$AN4 * INDEX('WFOM - Time_Base'!$A$4:$API$29, MATCH("CenHos", 'WFOM - Time_Base'!$B$4:$B$29,0), MATCH(CONCATENATE($G4,U$2),'WFOM - Time_Base'!$A$8:$API$8,0)) *
INDEX('WFOM - Time_Base'!$A$4:$API$29, MATCH("CenHos_Per", 'WFOM - Time_Base'!$B$4:$B$29,0), MATCH(CONCATENATE($G4,U$2),'WFOM - Time_Base'!$A$8:$API$8,0)),
IFERROR($AN4 * INDEX('Inputs from Uganda staff'!$E$61:$BM$80,MATCH('HRH Need estimation'!U$2,'Inputs from Uganda staff'!$E$61:$E$80,0),MATCH('HRH Need estimation'!$D4,'Inputs from Uganda staff'!$E$6:$BM$6,0)),
""))</f>
        <v>50</v>
      </c>
      <c r="V4" s="122">
        <f>IFERROR(
$AN4 * INDEX('WFOM - Time_Base'!$A$4:$API$29, MATCH("CenHos", 'WFOM - Time_Base'!$B$4:$B$29,0), MATCH(CONCATENATE($G4,V$2),'WFOM - Time_Base'!$A$8:$API$8,0)) *
INDEX('WFOM - Time_Base'!$A$4:$API$29, MATCH("CenHos_Per", 'WFOM - Time_Base'!$B$4:$B$29,0), MATCH(CONCATENATE($G4,V$2),'WFOM - Time_Base'!$A$8:$API$8,0)),
IFERROR($AN4 * INDEX('Inputs from Uganda staff'!$E$61:$BM$80,MATCH('HRH Need estimation'!V$2,'Inputs from Uganda staff'!$E$61:$E$80,0),MATCH('HRH Need estimation'!$D4,'Inputs from Uganda staff'!$E$6:$BM$6,0)),
""))</f>
        <v>50</v>
      </c>
      <c r="W4" s="122">
        <f>IFERROR(
$AN4 * INDEX('WFOM - Time_Base'!$A$4:$API$29, MATCH("CenHos", 'WFOM - Time_Base'!$B$4:$B$29,0), MATCH(CONCATENATE($G4,W$2),'WFOM - Time_Base'!$A$8:$API$8,0)) *
INDEX('WFOM - Time_Base'!$A$4:$API$29, MATCH("CenHos_Per", 'WFOM - Time_Base'!$B$4:$B$29,0), MATCH(CONCATENATE($G4,W$2),'WFOM - Time_Base'!$A$8:$API$8,0)),
IFERROR($AN4 * INDEX('Inputs from Uganda staff'!$E$61:$BM$80,MATCH('HRH Need estimation'!W$2,'Inputs from Uganda staff'!$E$61:$E$80,0),MATCH('HRH Need estimation'!$D4,'Inputs from Uganda staff'!$E$6:$BM$6,0)),
""))</f>
        <v>5</v>
      </c>
      <c r="X4" s="122">
        <f>IFERROR(
$AN4 * INDEX('WFOM - Time_Base'!$A$4:$API$29, MATCH("CenHos", 'WFOM - Time_Base'!$B$4:$B$29,0), MATCH(CONCATENATE($G4,X$2),'WFOM - Time_Base'!$A$8:$API$8,0)) *
INDEX('WFOM - Time_Base'!$A$4:$API$29, MATCH("CenHos_Per", 'WFOM - Time_Base'!$B$4:$B$29,0), MATCH(CONCATENATE($G4,X$2),'WFOM - Time_Base'!$A$8:$API$8,0)),
IFERROR($AN4 * INDEX('Inputs from Uganda staff'!$E$61:$BM$80,MATCH('HRH Need estimation'!X$2,'Inputs from Uganda staff'!$E$61:$E$80,0),MATCH('HRH Need estimation'!$D4,'Inputs from Uganda staff'!$E$6:$BM$6,0)),
""))</f>
        <v>5</v>
      </c>
      <c r="Y4" s="122">
        <f>IFERROR(
$AN4 * INDEX('WFOM - Time_Base'!$A$4:$API$29, MATCH("CenHos", 'WFOM - Time_Base'!$B$4:$B$29,0), MATCH(CONCATENATE($G4,Y$2),'WFOM - Time_Base'!$A$8:$API$8,0)) *
INDEX('WFOM - Time_Base'!$A$4:$API$29, MATCH("CenHos_Per", 'WFOM - Time_Base'!$B$4:$B$29,0), MATCH(CONCATENATE($G4,Y$2),'WFOM - Time_Base'!$A$8:$API$8,0)),
IFERROR($AN4 * INDEX('Inputs from Uganda staff'!$E$61:$BM$80,MATCH('HRH Need estimation'!Y$2,'Inputs from Uganda staff'!$E$61:$E$80,0),MATCH('HRH Need estimation'!$D4,'Inputs from Uganda staff'!$E$6:$BM$6,0)),
""))</f>
        <v>0</v>
      </c>
      <c r="Z4" s="122">
        <f>IFERROR(
$AN4 * INDEX('WFOM - Time_Base'!$A$4:$API$29, MATCH("CenHos", 'WFOM - Time_Base'!$B$4:$B$29,0), MATCH(CONCATENATE($G4,Z$2),'WFOM - Time_Base'!$A$8:$API$8,0)) *
INDEX('WFOM - Time_Base'!$A$4:$API$29, MATCH("CenHos_Per", 'WFOM - Time_Base'!$B$4:$B$29,0), MATCH(CONCATENATE($G4,Z$2),'WFOM - Time_Base'!$A$8:$API$8,0)),
IFERROR($AN4 * INDEX('Inputs from Uganda staff'!$E$61:$BM$80,MATCH('HRH Need estimation'!Z$2,'Inputs from Uganda staff'!$E$61:$E$80,0),MATCH('HRH Need estimation'!$D4,'Inputs from Uganda staff'!$E$6:$BM$6,0)),
""))</f>
        <v>0</v>
      </c>
      <c r="AA4" s="122">
        <f>IFERROR(
$AN4 * INDEX('WFOM - Time_Base'!$A$4:$API$29, MATCH("CenHos", 'WFOM - Time_Base'!$B$4:$B$29,0), MATCH(CONCATENATE($G4,AA$2),'WFOM - Time_Base'!$A$8:$API$8,0)) *
INDEX('WFOM - Time_Base'!$A$4:$API$29, MATCH("CenHos_Per", 'WFOM - Time_Base'!$B$4:$B$29,0), MATCH(CONCATENATE($G4,AA$2),'WFOM - Time_Base'!$A$8:$API$8,0)),
IFERROR($AN4 * INDEX('Inputs from Uganda staff'!$E$61:$BM$80,MATCH('HRH Need estimation'!AA$2,'Inputs from Uganda staff'!$E$61:$E$80,0),MATCH('HRH Need estimation'!$D4,'Inputs from Uganda staff'!$E$6:$BM$6,0)),
""))</f>
        <v>0</v>
      </c>
      <c r="AB4" s="122">
        <f>IFERROR(
$AN4 * INDEX('WFOM - Time_Base'!$A$4:$API$29, MATCH("CenHos", 'WFOM - Time_Base'!$B$4:$B$29,0), MATCH(CONCATENATE($G4,AB$2),'WFOM - Time_Base'!$A$8:$API$8,0)) *
INDEX('WFOM - Time_Base'!$A$4:$API$29, MATCH("CenHos_Per", 'WFOM - Time_Base'!$B$4:$B$29,0), MATCH(CONCATENATE($G4,AB$2),'WFOM - Time_Base'!$A$8:$API$8,0)),
IFERROR($AN4 * INDEX('Inputs from Uganda staff'!$E$61:$BM$80,MATCH('HRH Need estimation'!AB$2,'Inputs from Uganda staff'!$E$61:$E$80,0),MATCH('HRH Need estimation'!$D4,'Inputs from Uganda staff'!$E$6:$BM$6,0)),
""))</f>
        <v>0</v>
      </c>
      <c r="AC4" s="122" t="str">
        <f>IFERROR(
$AN4 * INDEX('WFOM - Time_Base'!$A$4:$API$29, MATCH("CenHos", 'WFOM - Time_Base'!$B$4:$B$29,0), MATCH(CONCATENATE($G4,AC$2),'WFOM - Time_Base'!$A$8:$API$8,0)) *
INDEX('WFOM - Time_Base'!$A$4:$API$29, MATCH("CenHos_Per", 'WFOM - Time_Base'!$B$4:$B$29,0), MATCH(CONCATENATE($G4,AC$2),'WFOM - Time_Base'!$A$8:$API$8,0)),
IFERROR($AN4 * INDEX('Inputs from Uganda staff'!$E$61:$BM$80,MATCH('HRH Need estimation'!AC$2,'Inputs from Uganda staff'!$E$61:$E$80,0),MATCH('HRH Need estimation'!$D4,'Inputs from Uganda staff'!$E$6:$BM$6,0)),
""))</f>
        <v/>
      </c>
      <c r="AD4" s="122">
        <f>IFERROR(
$AN4 * INDEX('WFOM - Time_Base'!$A$4:$API$29, MATCH("CenHos", 'WFOM - Time_Base'!$B$4:$B$29,0), MATCH(CONCATENATE($G4,AD$2),'WFOM - Time_Base'!$A$8:$API$8,0)) *
INDEX('WFOM - Time_Base'!$A$4:$API$29, MATCH("CenHos_Per", 'WFOM - Time_Base'!$B$4:$B$29,0), MATCH(CONCATENATE($G4,AD$2),'WFOM - Time_Base'!$A$8:$API$8,0)),
IFERROR($AN4 * INDEX('Inputs from Uganda staff'!$E$61:$BM$80,MATCH('HRH Need estimation'!AD$2,'Inputs from Uganda staff'!$E$61:$E$80,0),MATCH('HRH Need estimation'!$D4,'Inputs from Uganda staff'!$E$6:$BM$6,0)),
""))</f>
        <v>0</v>
      </c>
      <c r="AE4" s="122">
        <f>IFERROR(
$AN4 * INDEX('WFOM - Time_Base'!$A$4:$API$29, MATCH("CenHos", 'WFOM - Time_Base'!$B$4:$B$29,0), MATCH(CONCATENATE($G4,AE$2),'WFOM - Time_Base'!$A$8:$API$8,0)) *
INDEX('WFOM - Time_Base'!$A$4:$API$29, MATCH("CenHos_Per", 'WFOM - Time_Base'!$B$4:$B$29,0), MATCH(CONCATENATE($G4,AE$2),'WFOM - Time_Base'!$A$8:$API$8,0)),
IFERROR($AN4 * INDEX('Inputs from Uganda staff'!$E$61:$BM$80,MATCH('HRH Need estimation'!AE$2,'Inputs from Uganda staff'!$E$61:$E$80,0),MATCH('HRH Need estimation'!$D4,'Inputs from Uganda staff'!$E$6:$BM$6,0)),
""))</f>
        <v>0</v>
      </c>
      <c r="AF4" s="122">
        <f>IFERROR(
$AN4 * INDEX('WFOM - Time_Base'!$A$4:$API$29, MATCH("CenHos", 'WFOM - Time_Base'!$B$4:$B$29,0), MATCH(CONCATENATE($G4,AF$2),'WFOM - Time_Base'!$A$8:$API$8,0)) *
INDEX('WFOM - Time_Base'!$A$4:$API$29, MATCH("CenHos_Per", 'WFOM - Time_Base'!$B$4:$B$29,0), MATCH(CONCATENATE($G4,AF$2),'WFOM - Time_Base'!$A$8:$API$8,0)),
IFERROR($AN4 * INDEX('Inputs from Uganda staff'!$E$61:$BM$80,MATCH('HRH Need estimation'!AF$2,'Inputs from Uganda staff'!$E$61:$E$80,0),MATCH('HRH Need estimation'!$D4,'Inputs from Uganda staff'!$E$6:$BM$6,0)),
""))</f>
        <v>0</v>
      </c>
      <c r="AG4" s="122">
        <f>IFERROR(
$AN4 * INDEX('WFOM - Time_Base'!$A$4:$API$29, MATCH("CenHos", 'WFOM - Time_Base'!$B$4:$B$29,0), MATCH(CONCATENATE($G4,AG$2),'WFOM - Time_Base'!$A$8:$API$8,0)) *
INDEX('WFOM - Time_Base'!$A$4:$API$29, MATCH("CenHos_Per", 'WFOM - Time_Base'!$B$4:$B$29,0), MATCH(CONCATENATE($G4,AG$2),'WFOM - Time_Base'!$A$8:$API$8,0)),
IFERROR($AN4 * INDEX('Inputs from Uganda staff'!$E$61:$BM$80,MATCH('HRH Need estimation'!AG$2,'Inputs from Uganda staff'!$E$61:$E$80,0),MATCH('HRH Need estimation'!$D4,'Inputs from Uganda staff'!$E$6:$BM$6,0)),
""))</f>
        <v>0</v>
      </c>
      <c r="AH4" s="122">
        <f>IFERROR(
$AN4 * INDEX('WFOM - Time_Base'!$A$4:$API$29, MATCH("CenHos", 'WFOM - Time_Base'!$B$4:$B$29,0), MATCH(CONCATENATE($G4,AH$2),'WFOM - Time_Base'!$A$8:$API$8,0)) *
INDEX('WFOM - Time_Base'!$A$4:$API$29, MATCH("CenHos_Per", 'WFOM - Time_Base'!$B$4:$B$29,0), MATCH(CONCATENATE($G4,AH$2),'WFOM - Time_Base'!$A$8:$API$8,0)),
IFERROR($AN4 * INDEX('Inputs from Uganda staff'!$E$61:$BM$80,MATCH('HRH Need estimation'!AH$2,'Inputs from Uganda staff'!$E$61:$E$80,0),MATCH('HRH Need estimation'!$D4,'Inputs from Uganda staff'!$E$6:$BM$6,0)),
""))</f>
        <v>0</v>
      </c>
      <c r="AI4" s="122">
        <f>IFERROR(
$AN4 * INDEX('WFOM - Time_Base'!$A$4:$API$29, MATCH("CenHos", 'WFOM - Time_Base'!$B$4:$B$29,0), MATCH(CONCATENATE($G4,AI$2),'WFOM - Time_Base'!$A$8:$API$8,0)) *
INDEX('WFOM - Time_Base'!$A$4:$API$29, MATCH("CenHos_Per", 'WFOM - Time_Base'!$B$4:$B$29,0), MATCH(CONCATENATE($G4,AI$2),'WFOM - Time_Base'!$A$8:$API$8,0)),
IFERROR($AN4 * INDEX('Inputs from Uganda staff'!$E$61:$BM$80,MATCH('HRH Need estimation'!AI$2,'Inputs from Uganda staff'!$E$61:$E$80,0),MATCH('HRH Need estimation'!$D4,'Inputs from Uganda staff'!$E$6:$BM$6,0)),
""))</f>
        <v>0</v>
      </c>
      <c r="AJ4" s="122">
        <f>IFERROR(
$AN4 * INDEX('WFOM - Time_Base'!$A$4:$API$29, MATCH("CenHos", 'WFOM - Time_Base'!$B$4:$B$29,0), MATCH(CONCATENATE($G4,AJ$2),'WFOM - Time_Base'!$A$8:$API$8,0)) *
INDEX('WFOM - Time_Base'!$A$4:$API$29, MATCH("CenHos_Per", 'WFOM - Time_Base'!$B$4:$B$29,0), MATCH(CONCATENATE($G4,AJ$2),'WFOM - Time_Base'!$A$8:$API$8,0)),
IFERROR($AN4 * INDEX('Inputs from Uganda staff'!$E$61:$BM$80,MATCH('HRH Need estimation'!AJ$2,'Inputs from Uganda staff'!$E$61:$E$80,0),MATCH('HRH Need estimation'!$D4,'Inputs from Uganda staff'!$E$6:$BM$6,0)),
""))</f>
        <v>0</v>
      </c>
      <c r="AK4" s="122">
        <f>IFERROR(
$AN4 * INDEX('WFOM - Time_Base'!$A$4:$API$29, MATCH("CenHos", 'WFOM - Time_Base'!$B$4:$B$29,0), MATCH(CONCATENATE($G4,AK$2),'WFOM - Time_Base'!$A$8:$API$8,0)) *
INDEX('WFOM - Time_Base'!$A$4:$API$29, MATCH("CenHos_Per", 'WFOM - Time_Base'!$B$4:$B$29,0), MATCH(CONCATENATE($G4,AK$2),'WFOM - Time_Base'!$A$8:$API$8,0)),
IFERROR($AN4 * INDEX('Inputs from Uganda staff'!$E$61:$BM$80,MATCH('HRH Need estimation'!AK$2,'Inputs from Uganda staff'!$E$61:$E$80,0),MATCH('HRH Need estimation'!$D4,'Inputs from Uganda staff'!$E$6:$BM$6,0)),
""))</f>
        <v>0</v>
      </c>
      <c r="AL4" s="122">
        <f>IFERROR(
$AN4 * INDEX('WFOM - Time_Base'!$A$4:$API$29, MATCH("CenHos", 'WFOM - Time_Base'!$B$4:$B$29,0), MATCH(CONCATENATE($G4,AL$2),'WFOM - Time_Base'!$A$8:$API$8,0)) *
INDEX('WFOM - Time_Base'!$A$4:$API$29, MATCH("CenHos_Per", 'WFOM - Time_Base'!$B$4:$B$29,0), MATCH(CONCATENATE($G4,AL$2),'WFOM - Time_Base'!$A$8:$API$8,0)),
IFERROR($AN4 * INDEX('Inputs from Uganda staff'!$E$61:$BM$80,MATCH('HRH Need estimation'!AL$2,'Inputs from Uganda staff'!$E$61:$E$80,0),MATCH('HRH Need estimation'!$D4,'Inputs from Uganda staff'!$E$6:$BM$6,0)),
""))</f>
        <v>0</v>
      </c>
      <c r="AN4">
        <v>1</v>
      </c>
      <c r="AO4" t="str">
        <f>VLOOKUP(C4,$AQ$4:$AQ$151,1,FALSE)</f>
        <v>001</v>
      </c>
      <c r="AQ4" t="s">
        <v>220</v>
      </c>
    </row>
    <row r="5" spans="1:43">
      <c r="A5" s="106" t="s">
        <v>914</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1947</v>
      </c>
      <c r="R5" s="122">
        <f>IFERROR(
$AN5 * INDEX('WFOM - Time_Base'!$A$4:$API$29, MATCH("CenHos", 'WFOM - Time_Base'!$B$4:$B$29,0), MATCH(CONCATENATE($G5,R$2),'WFOM - Time_Base'!$A$8:$API$8,0)) *
INDEX('WFOM - Time_Base'!$A$4:$API$29, MATCH("CenHos_Per", 'WFOM - Time_Base'!$B$4:$B$29,0), MATCH(CONCATENATE($G5,R$2),'WFOM - Time_Base'!$A$8:$API$8,0)),
IFERROR($AN5 * INDEX('Inputs from Uganda staff'!$E$61:$BM$80,MATCH('HRH Need estimation'!R$2,'Inputs from Uganda staff'!$E$61:$E$80,0),MATCH('HRH Need estimation'!$D5,'Inputs from Uganda staff'!$E$6:$BM$6,0)),
""))</f>
        <v>22.5</v>
      </c>
      <c r="S5" s="122">
        <f>IFERROR(
$AN5 * INDEX('WFOM - Time_Base'!$A$4:$API$29, MATCH("CenHos", 'WFOM - Time_Base'!$B$4:$B$29,0), MATCH(CONCATENATE($G5,S$2),'WFOM - Time_Base'!$A$8:$API$8,0)) *
INDEX('WFOM - Time_Base'!$A$4:$API$29, MATCH("CenHos_Per", 'WFOM - Time_Base'!$B$4:$B$29,0), MATCH(CONCATENATE($G5,S$2),'WFOM - Time_Base'!$A$8:$API$8,0)),
IFERROR($AN5 * INDEX('Inputs from Uganda staff'!$E$61:$BM$80,MATCH('HRH Need estimation'!S$2,'Inputs from Uganda staff'!$E$61:$E$80,0),MATCH('HRH Need estimation'!$D5,'Inputs from Uganda staff'!$E$6:$BM$6,0)),
""))</f>
        <v>22.5</v>
      </c>
      <c r="T5" s="122">
        <f>IFERROR(
$AN5 * INDEX('WFOM - Time_Base'!$A$4:$API$29, MATCH("CenHos", 'WFOM - Time_Base'!$B$4:$B$29,0), MATCH(CONCATENATE($G5,T$2),'WFOM - Time_Base'!$A$8:$API$8,0)) *
INDEX('WFOM - Time_Base'!$A$4:$API$29, MATCH("CenHos_Per", 'WFOM - Time_Base'!$B$4:$B$29,0), MATCH(CONCATENATE($G5,T$2),'WFOM - Time_Base'!$A$8:$API$8,0)),
IFERROR($AN5 * INDEX('Inputs from Uganda staff'!$E$61:$BM$80,MATCH('HRH Need estimation'!T$2,'Inputs from Uganda staff'!$E$61:$E$80,0),MATCH('HRH Need estimation'!$D5,'Inputs from Uganda staff'!$E$6:$BM$6,0)),
""))</f>
        <v>0</v>
      </c>
      <c r="U5" s="122">
        <f>IFERROR(
$AN5 * INDEX('WFOM - Time_Base'!$A$4:$API$29, MATCH("CenHos", 'WFOM - Time_Base'!$B$4:$B$29,0), MATCH(CONCATENATE($G5,U$2),'WFOM - Time_Base'!$A$8:$API$8,0)) *
INDEX('WFOM - Time_Base'!$A$4:$API$29, MATCH("CenHos_Per", 'WFOM - Time_Base'!$B$4:$B$29,0), MATCH(CONCATENATE($G5,U$2),'WFOM - Time_Base'!$A$8:$API$8,0)),
IFERROR($AN5 * INDEX('Inputs from Uganda staff'!$E$61:$BM$80,MATCH('HRH Need estimation'!U$2,'Inputs from Uganda staff'!$E$61:$E$80,0),MATCH('HRH Need estimation'!$D5,'Inputs from Uganda staff'!$E$6:$BM$6,0)),
""))</f>
        <v>50</v>
      </c>
      <c r="V5" s="122">
        <f>IFERROR(
$AN5 * INDEX('WFOM - Time_Base'!$A$4:$API$29, MATCH("CenHos", 'WFOM - Time_Base'!$B$4:$B$29,0), MATCH(CONCATENATE($G5,V$2),'WFOM - Time_Base'!$A$8:$API$8,0)) *
INDEX('WFOM - Time_Base'!$A$4:$API$29, MATCH("CenHos_Per", 'WFOM - Time_Base'!$B$4:$B$29,0), MATCH(CONCATENATE($G5,V$2),'WFOM - Time_Base'!$A$8:$API$8,0)),
IFERROR($AN5 * INDEX('Inputs from Uganda staff'!$E$61:$BM$80,MATCH('HRH Need estimation'!V$2,'Inputs from Uganda staff'!$E$61:$E$80,0),MATCH('HRH Need estimation'!$D5,'Inputs from Uganda staff'!$E$6:$BM$6,0)),
""))</f>
        <v>50</v>
      </c>
      <c r="W5" s="122">
        <f>IFERROR(
$AN5 * INDEX('WFOM - Time_Base'!$A$4:$API$29, MATCH("CenHos", 'WFOM - Time_Base'!$B$4:$B$29,0), MATCH(CONCATENATE($G5,W$2),'WFOM - Time_Base'!$A$8:$API$8,0)) *
INDEX('WFOM - Time_Base'!$A$4:$API$29, MATCH("CenHos_Per", 'WFOM - Time_Base'!$B$4:$B$29,0), MATCH(CONCATENATE($G5,W$2),'WFOM - Time_Base'!$A$8:$API$8,0)),
IFERROR($AN5 * INDEX('Inputs from Uganda staff'!$E$61:$BM$80,MATCH('HRH Need estimation'!W$2,'Inputs from Uganda staff'!$E$61:$E$80,0),MATCH('HRH Need estimation'!$D5,'Inputs from Uganda staff'!$E$6:$BM$6,0)),
""))</f>
        <v>5</v>
      </c>
      <c r="X5" s="122">
        <f>IFERROR(
$AN5 * INDEX('WFOM - Time_Base'!$A$4:$API$29, MATCH("CenHos", 'WFOM - Time_Base'!$B$4:$B$29,0), MATCH(CONCATENATE($G5,X$2),'WFOM - Time_Base'!$A$8:$API$8,0)) *
INDEX('WFOM - Time_Base'!$A$4:$API$29, MATCH("CenHos_Per", 'WFOM - Time_Base'!$B$4:$B$29,0), MATCH(CONCATENATE($G5,X$2),'WFOM - Time_Base'!$A$8:$API$8,0)),
IFERROR($AN5 * INDEX('Inputs from Uganda staff'!$E$61:$BM$80,MATCH('HRH Need estimation'!X$2,'Inputs from Uganda staff'!$E$61:$E$80,0),MATCH('HRH Need estimation'!$D5,'Inputs from Uganda staff'!$E$6:$BM$6,0)),
""))</f>
        <v>5</v>
      </c>
      <c r="Y5" s="122">
        <f>IFERROR(
$AN5 * INDEX('WFOM - Time_Base'!$A$4:$API$29, MATCH("CenHos", 'WFOM - Time_Base'!$B$4:$B$29,0), MATCH(CONCATENATE($G5,Y$2),'WFOM - Time_Base'!$A$8:$API$8,0)) *
INDEX('WFOM - Time_Base'!$A$4:$API$29, MATCH("CenHos_Per", 'WFOM - Time_Base'!$B$4:$B$29,0), MATCH(CONCATENATE($G5,Y$2),'WFOM - Time_Base'!$A$8:$API$8,0)),
IFERROR($AN5 * INDEX('Inputs from Uganda staff'!$E$61:$BM$80,MATCH('HRH Need estimation'!Y$2,'Inputs from Uganda staff'!$E$61:$E$80,0),MATCH('HRH Need estimation'!$D5,'Inputs from Uganda staff'!$E$6:$BM$6,0)),
""))</f>
        <v>0</v>
      </c>
      <c r="Z5" s="122">
        <f>IFERROR(
$AN5 * INDEX('WFOM - Time_Base'!$A$4:$API$29, MATCH("CenHos", 'WFOM - Time_Base'!$B$4:$B$29,0), MATCH(CONCATENATE($G5,Z$2),'WFOM - Time_Base'!$A$8:$API$8,0)) *
INDEX('WFOM - Time_Base'!$A$4:$API$29, MATCH("CenHos_Per", 'WFOM - Time_Base'!$B$4:$B$29,0), MATCH(CONCATENATE($G5,Z$2),'WFOM - Time_Base'!$A$8:$API$8,0)),
IFERROR($AN5 * INDEX('Inputs from Uganda staff'!$E$61:$BM$80,MATCH('HRH Need estimation'!Z$2,'Inputs from Uganda staff'!$E$61:$E$80,0),MATCH('HRH Need estimation'!$D5,'Inputs from Uganda staff'!$E$6:$BM$6,0)),
""))</f>
        <v>0</v>
      </c>
      <c r="AA5" s="122">
        <f>IFERROR(
$AN5 * INDEX('WFOM - Time_Base'!$A$4:$API$29, MATCH("CenHos", 'WFOM - Time_Base'!$B$4:$B$29,0), MATCH(CONCATENATE($G5,AA$2),'WFOM - Time_Base'!$A$8:$API$8,0)) *
INDEX('WFOM - Time_Base'!$A$4:$API$29, MATCH("CenHos_Per", 'WFOM - Time_Base'!$B$4:$B$29,0), MATCH(CONCATENATE($G5,AA$2),'WFOM - Time_Base'!$A$8:$API$8,0)),
IFERROR($AN5 * INDEX('Inputs from Uganda staff'!$E$61:$BM$80,MATCH('HRH Need estimation'!AA$2,'Inputs from Uganda staff'!$E$61:$E$80,0),MATCH('HRH Need estimation'!$D5,'Inputs from Uganda staff'!$E$6:$BM$6,0)),
""))</f>
        <v>0</v>
      </c>
      <c r="AB5" s="122">
        <f>IFERROR(
$AN5 * INDEX('WFOM - Time_Base'!$A$4:$API$29, MATCH("CenHos", 'WFOM - Time_Base'!$B$4:$B$29,0), MATCH(CONCATENATE($G5,AB$2),'WFOM - Time_Base'!$A$8:$API$8,0)) *
INDEX('WFOM - Time_Base'!$A$4:$API$29, MATCH("CenHos_Per", 'WFOM - Time_Base'!$B$4:$B$29,0), MATCH(CONCATENATE($G5,AB$2),'WFOM - Time_Base'!$A$8:$API$8,0)),
IFERROR($AN5 * INDEX('Inputs from Uganda staff'!$E$61:$BM$80,MATCH('HRH Need estimation'!AB$2,'Inputs from Uganda staff'!$E$61:$E$80,0),MATCH('HRH Need estimation'!$D5,'Inputs from Uganda staff'!$E$6:$BM$6,0)),
""))</f>
        <v>0</v>
      </c>
      <c r="AC5" s="122" t="str">
        <f>IFERROR(
$AN5 * INDEX('WFOM - Time_Base'!$A$4:$API$29, MATCH("CenHos", 'WFOM - Time_Base'!$B$4:$B$29,0), MATCH(CONCATENATE($G5,AC$2),'WFOM - Time_Base'!$A$8:$API$8,0)) *
INDEX('WFOM - Time_Base'!$A$4:$API$29, MATCH("CenHos_Per", 'WFOM - Time_Base'!$B$4:$B$29,0), MATCH(CONCATENATE($G5,AC$2),'WFOM - Time_Base'!$A$8:$API$8,0)),
IFERROR($AN5 * INDEX('Inputs from Uganda staff'!$E$61:$BM$80,MATCH('HRH Need estimation'!AC$2,'Inputs from Uganda staff'!$E$61:$E$80,0),MATCH('HRH Need estimation'!$D5,'Inputs from Uganda staff'!$E$6:$BM$6,0)),
""))</f>
        <v/>
      </c>
      <c r="AD5" s="122">
        <f>IFERROR(
$AN5 * INDEX('WFOM - Time_Base'!$A$4:$API$29, MATCH("CenHos", 'WFOM - Time_Base'!$B$4:$B$29,0), MATCH(CONCATENATE($G5,AD$2),'WFOM - Time_Base'!$A$8:$API$8,0)) *
INDEX('WFOM - Time_Base'!$A$4:$API$29, MATCH("CenHos_Per", 'WFOM - Time_Base'!$B$4:$B$29,0), MATCH(CONCATENATE($G5,AD$2),'WFOM - Time_Base'!$A$8:$API$8,0)),
IFERROR($AN5 * INDEX('Inputs from Uganda staff'!$E$61:$BM$80,MATCH('HRH Need estimation'!AD$2,'Inputs from Uganda staff'!$E$61:$E$80,0),MATCH('HRH Need estimation'!$D5,'Inputs from Uganda staff'!$E$6:$BM$6,0)),
""))</f>
        <v>0</v>
      </c>
      <c r="AE5" s="122">
        <f>IFERROR(
$AN5 * INDEX('WFOM - Time_Base'!$A$4:$API$29, MATCH("CenHos", 'WFOM - Time_Base'!$B$4:$B$29,0), MATCH(CONCATENATE($G5,AE$2),'WFOM - Time_Base'!$A$8:$API$8,0)) *
INDEX('WFOM - Time_Base'!$A$4:$API$29, MATCH("CenHos_Per", 'WFOM - Time_Base'!$B$4:$B$29,0), MATCH(CONCATENATE($G5,AE$2),'WFOM - Time_Base'!$A$8:$API$8,0)),
IFERROR($AN5 * INDEX('Inputs from Uganda staff'!$E$61:$BM$80,MATCH('HRH Need estimation'!AE$2,'Inputs from Uganda staff'!$E$61:$E$80,0),MATCH('HRH Need estimation'!$D5,'Inputs from Uganda staff'!$E$6:$BM$6,0)),
""))</f>
        <v>0</v>
      </c>
      <c r="AF5" s="122">
        <f>IFERROR(
$AN5 * INDEX('WFOM - Time_Base'!$A$4:$API$29, MATCH("CenHos", 'WFOM - Time_Base'!$B$4:$B$29,0), MATCH(CONCATENATE($G5,AF$2),'WFOM - Time_Base'!$A$8:$API$8,0)) *
INDEX('WFOM - Time_Base'!$A$4:$API$29, MATCH("CenHos_Per", 'WFOM - Time_Base'!$B$4:$B$29,0), MATCH(CONCATENATE($G5,AF$2),'WFOM - Time_Base'!$A$8:$API$8,0)),
IFERROR($AN5 * INDEX('Inputs from Uganda staff'!$E$61:$BM$80,MATCH('HRH Need estimation'!AF$2,'Inputs from Uganda staff'!$E$61:$E$80,0),MATCH('HRH Need estimation'!$D5,'Inputs from Uganda staff'!$E$6:$BM$6,0)),
""))</f>
        <v>0</v>
      </c>
      <c r="AG5" s="122">
        <f>IFERROR(
$AN5 * INDEX('WFOM - Time_Base'!$A$4:$API$29, MATCH("CenHos", 'WFOM - Time_Base'!$B$4:$B$29,0), MATCH(CONCATENATE($G5,AG$2),'WFOM - Time_Base'!$A$8:$API$8,0)) *
INDEX('WFOM - Time_Base'!$A$4:$API$29, MATCH("CenHos_Per", 'WFOM - Time_Base'!$B$4:$B$29,0), MATCH(CONCATENATE($G5,AG$2),'WFOM - Time_Base'!$A$8:$API$8,0)),
IFERROR($AN5 * INDEX('Inputs from Uganda staff'!$E$61:$BM$80,MATCH('HRH Need estimation'!AG$2,'Inputs from Uganda staff'!$E$61:$E$80,0),MATCH('HRH Need estimation'!$D5,'Inputs from Uganda staff'!$E$6:$BM$6,0)),
""))</f>
        <v>0</v>
      </c>
      <c r="AH5" s="122">
        <f>IFERROR(
$AN5 * INDEX('WFOM - Time_Base'!$A$4:$API$29, MATCH("CenHos", 'WFOM - Time_Base'!$B$4:$B$29,0), MATCH(CONCATENATE($G5,AH$2),'WFOM - Time_Base'!$A$8:$API$8,0)) *
INDEX('WFOM - Time_Base'!$A$4:$API$29, MATCH("CenHos_Per", 'WFOM - Time_Base'!$B$4:$B$29,0), MATCH(CONCATENATE($G5,AH$2),'WFOM - Time_Base'!$A$8:$API$8,0)),
IFERROR($AN5 * INDEX('Inputs from Uganda staff'!$E$61:$BM$80,MATCH('HRH Need estimation'!AH$2,'Inputs from Uganda staff'!$E$61:$E$80,0),MATCH('HRH Need estimation'!$D5,'Inputs from Uganda staff'!$E$6:$BM$6,0)),
""))</f>
        <v>0</v>
      </c>
      <c r="AI5" s="122">
        <f>IFERROR(
$AN5 * INDEX('WFOM - Time_Base'!$A$4:$API$29, MATCH("CenHos", 'WFOM - Time_Base'!$B$4:$B$29,0), MATCH(CONCATENATE($G5,AI$2),'WFOM - Time_Base'!$A$8:$API$8,0)) *
INDEX('WFOM - Time_Base'!$A$4:$API$29, MATCH("CenHos_Per", 'WFOM - Time_Base'!$B$4:$B$29,0), MATCH(CONCATENATE($G5,AI$2),'WFOM - Time_Base'!$A$8:$API$8,0)),
IFERROR($AN5 * INDEX('Inputs from Uganda staff'!$E$61:$BM$80,MATCH('HRH Need estimation'!AI$2,'Inputs from Uganda staff'!$E$61:$E$80,0),MATCH('HRH Need estimation'!$D5,'Inputs from Uganda staff'!$E$6:$BM$6,0)),
""))</f>
        <v>0</v>
      </c>
      <c r="AJ5" s="122">
        <f>IFERROR(
$AN5 * INDEX('WFOM - Time_Base'!$A$4:$API$29, MATCH("CenHos", 'WFOM - Time_Base'!$B$4:$B$29,0), MATCH(CONCATENATE($G5,AJ$2),'WFOM - Time_Base'!$A$8:$API$8,0)) *
INDEX('WFOM - Time_Base'!$A$4:$API$29, MATCH("CenHos_Per", 'WFOM - Time_Base'!$B$4:$B$29,0), MATCH(CONCATENATE($G5,AJ$2),'WFOM - Time_Base'!$A$8:$API$8,0)),
IFERROR($AN5 * INDEX('Inputs from Uganda staff'!$E$61:$BM$80,MATCH('HRH Need estimation'!AJ$2,'Inputs from Uganda staff'!$E$61:$E$80,0),MATCH('HRH Need estimation'!$D5,'Inputs from Uganda staff'!$E$6:$BM$6,0)),
""))</f>
        <v>0</v>
      </c>
      <c r="AK5" s="122">
        <f>IFERROR(
$AN5 * INDEX('WFOM - Time_Base'!$A$4:$API$29, MATCH("CenHos", 'WFOM - Time_Base'!$B$4:$B$29,0), MATCH(CONCATENATE($G5,AK$2),'WFOM - Time_Base'!$A$8:$API$8,0)) *
INDEX('WFOM - Time_Base'!$A$4:$API$29, MATCH("CenHos_Per", 'WFOM - Time_Base'!$B$4:$B$29,0), MATCH(CONCATENATE($G5,AK$2),'WFOM - Time_Base'!$A$8:$API$8,0)),
IFERROR($AN5 * INDEX('Inputs from Uganda staff'!$E$61:$BM$80,MATCH('HRH Need estimation'!AK$2,'Inputs from Uganda staff'!$E$61:$E$80,0),MATCH('HRH Need estimation'!$D5,'Inputs from Uganda staff'!$E$6:$BM$6,0)),
""))</f>
        <v>0</v>
      </c>
      <c r="AL5" s="122">
        <f>IFERROR(
$AN5 * INDEX('WFOM - Time_Base'!$A$4:$API$29, MATCH("CenHos", 'WFOM - Time_Base'!$B$4:$B$29,0), MATCH(CONCATENATE($G5,AL$2),'WFOM - Time_Base'!$A$8:$API$8,0)) *
INDEX('WFOM - Time_Base'!$A$4:$API$29, MATCH("CenHos_Per", 'WFOM - Time_Base'!$B$4:$B$29,0), MATCH(CONCATENATE($G5,AL$2),'WFOM - Time_Base'!$A$8:$API$8,0)),
IFERROR($AN5 * INDEX('Inputs from Uganda staff'!$E$61:$BM$80,MATCH('HRH Need estimation'!AL$2,'Inputs from Uganda staff'!$E$61:$E$80,0),MATCH('HRH Need estimation'!$D5,'Inputs from Uganda staff'!$E$6:$BM$6,0)),
""))</f>
        <v>0</v>
      </c>
      <c r="AN5">
        <v>1</v>
      </c>
      <c r="AO5" t="str">
        <f t="shared" ref="AO5:AO68" si="1">VLOOKUP(C5,$AQ$4:$AQ$151,1,FALSE)</f>
        <v>002</v>
      </c>
      <c r="AQ5" t="s">
        <v>222</v>
      </c>
    </row>
    <row r="6" spans="1:43">
      <c r="A6" s="106" t="s">
        <v>915</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1947</v>
      </c>
      <c r="R6" s="122">
        <f>IFERROR(
$AN6 * INDEX('WFOM - Time_Base'!$A$4:$API$29, MATCH("CenHos", 'WFOM - Time_Base'!$B$4:$B$29,0), MATCH(CONCATENATE($G6,R$2),'WFOM - Time_Base'!$A$8:$API$8,0)) *
INDEX('WFOM - Time_Base'!$A$4:$API$29, MATCH("CenHos_Per", 'WFOM - Time_Base'!$B$4:$B$29,0), MATCH(CONCATENATE($G6,R$2),'WFOM - Time_Base'!$A$8:$API$8,0)),
IFERROR($AN6 * INDEX('Inputs from Uganda staff'!$E$61:$BM$80,MATCH('HRH Need estimation'!R$2,'Inputs from Uganda staff'!$E$61:$E$80,0),MATCH('HRH Need estimation'!$D6,'Inputs from Uganda staff'!$E$6:$BM$6,0)),
""))</f>
        <v>15</v>
      </c>
      <c r="S6" s="122">
        <f>IFERROR(
$AN6 * INDEX('WFOM - Time_Base'!$A$4:$API$29, MATCH("CenHos", 'WFOM - Time_Base'!$B$4:$B$29,0), MATCH(CONCATENATE($G6,S$2),'WFOM - Time_Base'!$A$8:$API$8,0)) *
INDEX('WFOM - Time_Base'!$A$4:$API$29, MATCH("CenHos_Per", 'WFOM - Time_Base'!$B$4:$B$29,0), MATCH(CONCATENATE($G6,S$2),'WFOM - Time_Base'!$A$8:$API$8,0)),
IFERROR($AN6 * INDEX('Inputs from Uganda staff'!$E$61:$BM$80,MATCH('HRH Need estimation'!S$2,'Inputs from Uganda staff'!$E$61:$E$80,0),MATCH('HRH Need estimation'!$D6,'Inputs from Uganda staff'!$E$6:$BM$6,0)),
""))</f>
        <v>6</v>
      </c>
      <c r="T6" s="122">
        <f>IFERROR(
$AN6 * INDEX('WFOM - Time_Base'!$A$4:$API$29, MATCH("CenHos", 'WFOM - Time_Base'!$B$4:$B$29,0), MATCH(CONCATENATE($G6,T$2),'WFOM - Time_Base'!$A$8:$API$8,0)) *
INDEX('WFOM - Time_Base'!$A$4:$API$29, MATCH("CenHos_Per", 'WFOM - Time_Base'!$B$4:$B$29,0), MATCH(CONCATENATE($G6,T$2),'WFOM - Time_Base'!$A$8:$API$8,0)),
IFERROR($AN6 * INDEX('Inputs from Uganda staff'!$E$61:$BM$80,MATCH('HRH Need estimation'!T$2,'Inputs from Uganda staff'!$E$61:$E$80,0),MATCH('HRH Need estimation'!$D6,'Inputs from Uganda staff'!$E$6:$BM$6,0)),
""))</f>
        <v>0.75</v>
      </c>
      <c r="U6" s="122">
        <f>IFERROR(
$AN6 * INDEX('WFOM - Time_Base'!$A$4:$API$29, MATCH("CenHos", 'WFOM - Time_Base'!$B$4:$B$29,0), MATCH(CONCATENATE($G6,U$2),'WFOM - Time_Base'!$A$8:$API$8,0)) *
INDEX('WFOM - Time_Base'!$A$4:$API$29, MATCH("CenHos_Per", 'WFOM - Time_Base'!$B$4:$B$29,0), MATCH(CONCATENATE($G6,U$2),'WFOM - Time_Base'!$A$8:$API$8,0)),
IFERROR($AN6 * INDEX('Inputs from Uganda staff'!$E$61:$BM$80,MATCH('HRH Need estimation'!U$2,'Inputs from Uganda staff'!$E$61:$E$80,0),MATCH('HRH Need estimation'!$D6,'Inputs from Uganda staff'!$E$6:$BM$6,0)),
""))</f>
        <v>28</v>
      </c>
      <c r="V6" s="122">
        <f>IFERROR(
$AN6 * INDEX('WFOM - Time_Base'!$A$4:$API$29, MATCH("CenHos", 'WFOM - Time_Base'!$B$4:$B$29,0), MATCH(CONCATENATE($G6,V$2),'WFOM - Time_Base'!$A$8:$API$8,0)) *
INDEX('WFOM - Time_Base'!$A$4:$API$29, MATCH("CenHos_Per", 'WFOM - Time_Base'!$B$4:$B$29,0), MATCH(CONCATENATE($G6,V$2),'WFOM - Time_Base'!$A$8:$API$8,0)),
IFERROR($AN6 * INDEX('Inputs from Uganda staff'!$E$61:$BM$80,MATCH('HRH Need estimation'!V$2,'Inputs from Uganda staff'!$E$61:$E$80,0),MATCH('HRH Need estimation'!$D6,'Inputs from Uganda staff'!$E$6:$BM$6,0)),
""))</f>
        <v>12</v>
      </c>
      <c r="W6" s="122">
        <f>IFERROR(
$AN6 * INDEX('WFOM - Time_Base'!$A$4:$API$29, MATCH("CenHos", 'WFOM - Time_Base'!$B$4:$B$29,0), MATCH(CONCATENATE($G6,W$2),'WFOM - Time_Base'!$A$8:$API$8,0)) *
INDEX('WFOM - Time_Base'!$A$4:$API$29, MATCH("CenHos_Per", 'WFOM - Time_Base'!$B$4:$B$29,0), MATCH(CONCATENATE($G6,W$2),'WFOM - Time_Base'!$A$8:$API$8,0)),
IFERROR($AN6 * INDEX('Inputs from Uganda staff'!$E$61:$BM$80,MATCH('HRH Need estimation'!W$2,'Inputs from Uganda staff'!$E$61:$E$80,0),MATCH('HRH Need estimation'!$D6,'Inputs from Uganda staff'!$E$6:$BM$6,0)),
""))</f>
        <v>0.25</v>
      </c>
      <c r="X6" s="122">
        <f>IFERROR(
$AN6 * INDEX('WFOM - Time_Base'!$A$4:$API$29, MATCH("CenHos", 'WFOM - Time_Base'!$B$4:$B$29,0), MATCH(CONCATENATE($G6,X$2),'WFOM - Time_Base'!$A$8:$API$8,0)) *
INDEX('WFOM - Time_Base'!$A$4:$API$29, MATCH("CenHos_Per", 'WFOM - Time_Base'!$B$4:$B$29,0), MATCH(CONCATENATE($G6,X$2),'WFOM - Time_Base'!$A$8:$API$8,0)),
IFERROR($AN6 * INDEX('Inputs from Uganda staff'!$E$61:$BM$80,MATCH('HRH Need estimation'!X$2,'Inputs from Uganda staff'!$E$61:$E$80,0),MATCH('HRH Need estimation'!$D6,'Inputs from Uganda staff'!$E$6:$BM$6,0)),
""))</f>
        <v>1.25</v>
      </c>
      <c r="Y6" s="122">
        <f>IFERROR(
$AN6 * INDEX('WFOM - Time_Base'!$A$4:$API$29, MATCH("CenHos", 'WFOM - Time_Base'!$B$4:$B$29,0), MATCH(CONCATENATE($G6,Y$2),'WFOM - Time_Base'!$A$8:$API$8,0)) *
INDEX('WFOM - Time_Base'!$A$4:$API$29, MATCH("CenHos_Per", 'WFOM - Time_Base'!$B$4:$B$29,0), MATCH(CONCATENATE($G6,Y$2),'WFOM - Time_Base'!$A$8:$API$8,0)),
IFERROR($AN6 * INDEX('Inputs from Uganda staff'!$E$61:$BM$80,MATCH('HRH Need estimation'!Y$2,'Inputs from Uganda staff'!$E$61:$E$80,0),MATCH('HRH Need estimation'!$D6,'Inputs from Uganda staff'!$E$6:$BM$6,0)),
""))</f>
        <v>3.5</v>
      </c>
      <c r="Z6" s="122">
        <f>IFERROR(
$AN6 * INDEX('WFOM - Time_Base'!$A$4:$API$29, MATCH("CenHos", 'WFOM - Time_Base'!$B$4:$B$29,0), MATCH(CONCATENATE($G6,Z$2),'WFOM - Time_Base'!$A$8:$API$8,0)) *
INDEX('WFOM - Time_Base'!$A$4:$API$29, MATCH("CenHos_Per", 'WFOM - Time_Base'!$B$4:$B$29,0), MATCH(CONCATENATE($G6,Z$2),'WFOM - Time_Base'!$A$8:$API$8,0)),
IFERROR($AN6 * INDEX('Inputs from Uganda staff'!$E$61:$BM$80,MATCH('HRH Need estimation'!Z$2,'Inputs from Uganda staff'!$E$61:$E$80,0),MATCH('HRH Need estimation'!$D6,'Inputs from Uganda staff'!$E$6:$BM$6,0)),
""))</f>
        <v>0</v>
      </c>
      <c r="AA6" s="122">
        <f>IFERROR(
$AN6 * INDEX('WFOM - Time_Base'!$A$4:$API$29, MATCH("CenHos", 'WFOM - Time_Base'!$B$4:$B$29,0), MATCH(CONCATENATE($G6,AA$2),'WFOM - Time_Base'!$A$8:$API$8,0)) *
INDEX('WFOM - Time_Base'!$A$4:$API$29, MATCH("CenHos_Per", 'WFOM - Time_Base'!$B$4:$B$29,0), MATCH(CONCATENATE($G6,AA$2),'WFOM - Time_Base'!$A$8:$API$8,0)),
IFERROR($AN6 * INDEX('Inputs from Uganda staff'!$E$61:$BM$80,MATCH('HRH Need estimation'!AA$2,'Inputs from Uganda staff'!$E$61:$E$80,0),MATCH('HRH Need estimation'!$D6,'Inputs from Uganda staff'!$E$6:$BM$6,0)),
""))</f>
        <v>0.25</v>
      </c>
      <c r="AB6" s="122">
        <f>IFERROR(
$AN6 * INDEX('WFOM - Time_Base'!$A$4:$API$29, MATCH("CenHos", 'WFOM - Time_Base'!$B$4:$B$29,0), MATCH(CONCATENATE($G6,AB$2),'WFOM - Time_Base'!$A$8:$API$8,0)) *
INDEX('WFOM - Time_Base'!$A$4:$API$29, MATCH("CenHos_Per", 'WFOM - Time_Base'!$B$4:$B$29,0), MATCH(CONCATENATE($G6,AB$2),'WFOM - Time_Base'!$A$8:$API$8,0)),
IFERROR($AN6 * INDEX('Inputs from Uganda staff'!$E$61:$BM$80,MATCH('HRH Need estimation'!AB$2,'Inputs from Uganda staff'!$E$61:$E$80,0),MATCH('HRH Need estimation'!$D6,'Inputs from Uganda staff'!$E$6:$BM$6,0)),
""))</f>
        <v>1</v>
      </c>
      <c r="AC6" s="122" t="str">
        <f>IFERROR(
$AN6 * INDEX('WFOM - Time_Base'!$A$4:$API$29, MATCH("CenHos", 'WFOM - Time_Base'!$B$4:$B$29,0), MATCH(CONCATENATE($G6,AC$2),'WFOM - Time_Base'!$A$8:$API$8,0)) *
INDEX('WFOM - Time_Base'!$A$4:$API$29, MATCH("CenHos_Per", 'WFOM - Time_Base'!$B$4:$B$29,0), MATCH(CONCATENATE($G6,AC$2),'WFOM - Time_Base'!$A$8:$API$8,0)),
IFERROR($AN6 * INDEX('Inputs from Uganda staff'!$E$61:$BM$80,MATCH('HRH Need estimation'!AC$2,'Inputs from Uganda staff'!$E$61:$E$80,0),MATCH('HRH Need estimation'!$D6,'Inputs from Uganda staff'!$E$6:$BM$6,0)),
""))</f>
        <v/>
      </c>
      <c r="AD6" s="122">
        <f>IFERROR(
$AN6 * INDEX('WFOM - Time_Base'!$A$4:$API$29, MATCH("CenHos", 'WFOM - Time_Base'!$B$4:$B$29,0), MATCH(CONCATENATE($G6,AD$2),'WFOM - Time_Base'!$A$8:$API$8,0)) *
INDEX('WFOM - Time_Base'!$A$4:$API$29, MATCH("CenHos_Per", 'WFOM - Time_Base'!$B$4:$B$29,0), MATCH(CONCATENATE($G6,AD$2),'WFOM - Time_Base'!$A$8:$API$8,0)),
IFERROR($AN6 * INDEX('Inputs from Uganda staff'!$E$61:$BM$80,MATCH('HRH Need estimation'!AD$2,'Inputs from Uganda staff'!$E$61:$E$80,0),MATCH('HRH Need estimation'!$D6,'Inputs from Uganda staff'!$E$6:$BM$6,0)),
""))</f>
        <v>0</v>
      </c>
      <c r="AE6" s="122">
        <f>IFERROR(
$AN6 * INDEX('WFOM - Time_Base'!$A$4:$API$29, MATCH("CenHos", 'WFOM - Time_Base'!$B$4:$B$29,0), MATCH(CONCATENATE($G6,AE$2),'WFOM - Time_Base'!$A$8:$API$8,0)) *
INDEX('WFOM - Time_Base'!$A$4:$API$29, MATCH("CenHos_Per", 'WFOM - Time_Base'!$B$4:$B$29,0), MATCH(CONCATENATE($G6,AE$2),'WFOM - Time_Base'!$A$8:$API$8,0)),
IFERROR($AN6 * INDEX('Inputs from Uganda staff'!$E$61:$BM$80,MATCH('HRH Need estimation'!AE$2,'Inputs from Uganda staff'!$E$61:$E$80,0),MATCH('HRH Need estimation'!$D6,'Inputs from Uganda staff'!$E$6:$BM$6,0)),
""))</f>
        <v>0</v>
      </c>
      <c r="AF6" s="122">
        <f>IFERROR(
$AN6 * INDEX('WFOM - Time_Base'!$A$4:$API$29, MATCH("CenHos", 'WFOM - Time_Base'!$B$4:$B$29,0), MATCH(CONCATENATE($G6,AF$2),'WFOM - Time_Base'!$A$8:$API$8,0)) *
INDEX('WFOM - Time_Base'!$A$4:$API$29, MATCH("CenHos_Per", 'WFOM - Time_Base'!$B$4:$B$29,0), MATCH(CONCATENATE($G6,AF$2),'WFOM - Time_Base'!$A$8:$API$8,0)),
IFERROR($AN6 * INDEX('Inputs from Uganda staff'!$E$61:$BM$80,MATCH('HRH Need estimation'!AF$2,'Inputs from Uganda staff'!$E$61:$E$80,0),MATCH('HRH Need estimation'!$D6,'Inputs from Uganda staff'!$E$6:$BM$6,0)),
""))</f>
        <v>0</v>
      </c>
      <c r="AG6" s="122">
        <f>IFERROR(
$AN6 * INDEX('WFOM - Time_Base'!$A$4:$API$29, MATCH("CenHos", 'WFOM - Time_Base'!$B$4:$B$29,0), MATCH(CONCATENATE($G6,AG$2),'WFOM - Time_Base'!$A$8:$API$8,0)) *
INDEX('WFOM - Time_Base'!$A$4:$API$29, MATCH("CenHos_Per", 'WFOM - Time_Base'!$B$4:$B$29,0), MATCH(CONCATENATE($G6,AG$2),'WFOM - Time_Base'!$A$8:$API$8,0)),
IFERROR($AN6 * INDEX('Inputs from Uganda staff'!$E$61:$BM$80,MATCH('HRH Need estimation'!AG$2,'Inputs from Uganda staff'!$E$61:$E$80,0),MATCH('HRH Need estimation'!$D6,'Inputs from Uganda staff'!$E$6:$BM$6,0)),
""))</f>
        <v>0</v>
      </c>
      <c r="AH6" s="122">
        <f>IFERROR(
$AN6 * INDEX('WFOM - Time_Base'!$A$4:$API$29, MATCH("CenHos", 'WFOM - Time_Base'!$B$4:$B$29,0), MATCH(CONCATENATE($G6,AH$2),'WFOM - Time_Base'!$A$8:$API$8,0)) *
INDEX('WFOM - Time_Base'!$A$4:$API$29, MATCH("CenHos_Per", 'WFOM - Time_Base'!$B$4:$B$29,0), MATCH(CONCATENATE($G6,AH$2),'WFOM - Time_Base'!$A$8:$API$8,0)),
IFERROR($AN6 * INDEX('Inputs from Uganda staff'!$E$61:$BM$80,MATCH('HRH Need estimation'!AH$2,'Inputs from Uganda staff'!$E$61:$E$80,0),MATCH('HRH Need estimation'!$D6,'Inputs from Uganda staff'!$E$6:$BM$6,0)),
""))</f>
        <v>0</v>
      </c>
      <c r="AI6" s="122">
        <f>IFERROR(
$AN6 * INDEX('WFOM - Time_Base'!$A$4:$API$29, MATCH("CenHos", 'WFOM - Time_Base'!$B$4:$B$29,0), MATCH(CONCATENATE($G6,AI$2),'WFOM - Time_Base'!$A$8:$API$8,0)) *
INDEX('WFOM - Time_Base'!$A$4:$API$29, MATCH("CenHos_Per", 'WFOM - Time_Base'!$B$4:$B$29,0), MATCH(CONCATENATE($G6,AI$2),'WFOM - Time_Base'!$A$8:$API$8,0)),
IFERROR($AN6 * INDEX('Inputs from Uganda staff'!$E$61:$BM$80,MATCH('HRH Need estimation'!AI$2,'Inputs from Uganda staff'!$E$61:$E$80,0),MATCH('HRH Need estimation'!$D6,'Inputs from Uganda staff'!$E$6:$BM$6,0)),
""))</f>
        <v>0</v>
      </c>
      <c r="AJ6" s="122">
        <f>IFERROR(
$AN6 * INDEX('WFOM - Time_Base'!$A$4:$API$29, MATCH("CenHos", 'WFOM - Time_Base'!$B$4:$B$29,0), MATCH(CONCATENATE($G6,AJ$2),'WFOM - Time_Base'!$A$8:$API$8,0)) *
INDEX('WFOM - Time_Base'!$A$4:$API$29, MATCH("CenHos_Per", 'WFOM - Time_Base'!$B$4:$B$29,0), MATCH(CONCATENATE($G6,AJ$2),'WFOM - Time_Base'!$A$8:$API$8,0)),
IFERROR($AN6 * INDEX('Inputs from Uganda staff'!$E$61:$BM$80,MATCH('HRH Need estimation'!AJ$2,'Inputs from Uganda staff'!$E$61:$E$80,0),MATCH('HRH Need estimation'!$D6,'Inputs from Uganda staff'!$E$6:$BM$6,0)),
""))</f>
        <v>0</v>
      </c>
      <c r="AK6" s="122">
        <f>IFERROR(
$AN6 * INDEX('WFOM - Time_Base'!$A$4:$API$29, MATCH("CenHos", 'WFOM - Time_Base'!$B$4:$B$29,0), MATCH(CONCATENATE($G6,AK$2),'WFOM - Time_Base'!$A$8:$API$8,0)) *
INDEX('WFOM - Time_Base'!$A$4:$API$29, MATCH("CenHos_Per", 'WFOM - Time_Base'!$B$4:$B$29,0), MATCH(CONCATENATE($G6,AK$2),'WFOM - Time_Base'!$A$8:$API$8,0)),
IFERROR($AN6 * INDEX('Inputs from Uganda staff'!$E$61:$BM$80,MATCH('HRH Need estimation'!AK$2,'Inputs from Uganda staff'!$E$61:$E$80,0),MATCH('HRH Need estimation'!$D6,'Inputs from Uganda staff'!$E$6:$BM$6,0)),
""))</f>
        <v>0</v>
      </c>
      <c r="AL6" s="122">
        <f>IFERROR(
$AN6 * INDEX('WFOM - Time_Base'!$A$4:$API$29, MATCH("CenHos", 'WFOM - Time_Base'!$B$4:$B$29,0), MATCH(CONCATENATE($G6,AL$2),'WFOM - Time_Base'!$A$8:$API$8,0)) *
INDEX('WFOM - Time_Base'!$A$4:$API$29, MATCH("CenHos_Per", 'WFOM - Time_Base'!$B$4:$B$29,0), MATCH(CONCATENATE($G6,AL$2),'WFOM - Time_Base'!$A$8:$API$8,0)),
IFERROR($AN6 * INDEX('Inputs from Uganda staff'!$E$61:$BM$80,MATCH('HRH Need estimation'!AL$2,'Inputs from Uganda staff'!$E$61:$E$80,0),MATCH('HRH Need estimation'!$D6,'Inputs from Uganda staff'!$E$6:$BM$6,0)),
""))</f>
        <v>0</v>
      </c>
      <c r="AN6">
        <v>1</v>
      </c>
      <c r="AO6" t="str">
        <f t="shared" si="1"/>
        <v>003</v>
      </c>
      <c r="AQ6" t="s">
        <v>224</v>
      </c>
    </row>
    <row r="7" spans="1:43">
      <c r="A7" s="106" t="s">
        <v>915</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1947</v>
      </c>
      <c r="R7" s="122">
        <f>IFERROR(
$AN7 * INDEX('WFOM - Time_Base'!$A$4:$API$29, MATCH("CenHos", 'WFOM - Time_Base'!$B$4:$B$29,0), MATCH(CONCATENATE($G7,R$2),'WFOM - Time_Base'!$A$8:$API$8,0)) *
INDEX('WFOM - Time_Base'!$A$4:$API$29, MATCH("CenHos_Per", 'WFOM - Time_Base'!$B$4:$B$29,0), MATCH(CONCATENATE($G7,R$2),'WFOM - Time_Base'!$A$8:$API$8,0)),
IFERROR($AN7 * INDEX('Inputs from Uganda staff'!$E$61:$BM$80,MATCH('HRH Need estimation'!R$2,'Inputs from Uganda staff'!$E$61:$E$80,0),MATCH('HRH Need estimation'!$D7,'Inputs from Uganda staff'!$E$6:$BM$6,0)),
""))</f>
        <v>28</v>
      </c>
      <c r="S7" s="122">
        <f>IFERROR(
$AN7 * INDEX('WFOM - Time_Base'!$A$4:$API$29, MATCH("CenHos", 'WFOM - Time_Base'!$B$4:$B$29,0), MATCH(CONCATENATE($G7,S$2),'WFOM - Time_Base'!$A$8:$API$8,0)) *
INDEX('WFOM - Time_Base'!$A$4:$API$29, MATCH("CenHos_Per", 'WFOM - Time_Base'!$B$4:$B$29,0), MATCH(CONCATENATE($G7,S$2),'WFOM - Time_Base'!$A$8:$API$8,0)),
IFERROR($AN7 * INDEX('Inputs from Uganda staff'!$E$61:$BM$80,MATCH('HRH Need estimation'!S$2,'Inputs from Uganda staff'!$E$61:$E$80,0),MATCH('HRH Need estimation'!$D7,'Inputs from Uganda staff'!$E$6:$BM$6,0)),
""))</f>
        <v>6</v>
      </c>
      <c r="T7" s="122">
        <f>IFERROR(
$AN7 * INDEX('WFOM - Time_Base'!$A$4:$API$29, MATCH("CenHos", 'WFOM - Time_Base'!$B$4:$B$29,0), MATCH(CONCATENATE($G7,T$2),'WFOM - Time_Base'!$A$8:$API$8,0)) *
INDEX('WFOM - Time_Base'!$A$4:$API$29, MATCH("CenHos_Per", 'WFOM - Time_Base'!$B$4:$B$29,0), MATCH(CONCATENATE($G7,T$2),'WFOM - Time_Base'!$A$8:$API$8,0)),
IFERROR($AN7 * INDEX('Inputs from Uganda staff'!$E$61:$BM$80,MATCH('HRH Need estimation'!T$2,'Inputs from Uganda staff'!$E$61:$E$80,0),MATCH('HRH Need estimation'!$D7,'Inputs from Uganda staff'!$E$6:$BM$6,0)),
""))</f>
        <v>0.75</v>
      </c>
      <c r="U7" s="122">
        <f>IFERROR(
$AN7 * INDEX('WFOM - Time_Base'!$A$4:$API$29, MATCH("CenHos", 'WFOM - Time_Base'!$B$4:$B$29,0), MATCH(CONCATENATE($G7,U$2),'WFOM - Time_Base'!$A$8:$API$8,0)) *
INDEX('WFOM - Time_Base'!$A$4:$API$29, MATCH("CenHos_Per", 'WFOM - Time_Base'!$B$4:$B$29,0), MATCH(CONCATENATE($G7,U$2),'WFOM - Time_Base'!$A$8:$API$8,0)),
IFERROR($AN7 * INDEX('Inputs from Uganda staff'!$E$61:$BM$80,MATCH('HRH Need estimation'!U$2,'Inputs from Uganda staff'!$E$61:$E$80,0),MATCH('HRH Need estimation'!$D7,'Inputs from Uganda staff'!$E$6:$BM$6,0)),
""))</f>
        <v>28</v>
      </c>
      <c r="V7" s="122">
        <f>IFERROR(
$AN7 * INDEX('WFOM - Time_Base'!$A$4:$API$29, MATCH("CenHos", 'WFOM - Time_Base'!$B$4:$B$29,0), MATCH(CONCATENATE($G7,V$2),'WFOM - Time_Base'!$A$8:$API$8,0)) *
INDEX('WFOM - Time_Base'!$A$4:$API$29, MATCH("CenHos_Per", 'WFOM - Time_Base'!$B$4:$B$29,0), MATCH(CONCATENATE($G7,V$2),'WFOM - Time_Base'!$A$8:$API$8,0)),
IFERROR($AN7 * INDEX('Inputs from Uganda staff'!$E$61:$BM$80,MATCH('HRH Need estimation'!V$2,'Inputs from Uganda staff'!$E$61:$E$80,0),MATCH('HRH Need estimation'!$D7,'Inputs from Uganda staff'!$E$6:$BM$6,0)),
""))</f>
        <v>12</v>
      </c>
      <c r="W7" s="122">
        <f>IFERROR(
$AN7 * INDEX('WFOM - Time_Base'!$A$4:$API$29, MATCH("CenHos", 'WFOM - Time_Base'!$B$4:$B$29,0), MATCH(CONCATENATE($G7,W$2),'WFOM - Time_Base'!$A$8:$API$8,0)) *
INDEX('WFOM - Time_Base'!$A$4:$API$29, MATCH("CenHos_Per", 'WFOM - Time_Base'!$B$4:$B$29,0), MATCH(CONCATENATE($G7,W$2),'WFOM - Time_Base'!$A$8:$API$8,0)),
IFERROR($AN7 * INDEX('Inputs from Uganda staff'!$E$61:$BM$80,MATCH('HRH Need estimation'!W$2,'Inputs from Uganda staff'!$E$61:$E$80,0),MATCH('HRH Need estimation'!$D7,'Inputs from Uganda staff'!$E$6:$BM$6,0)),
""))</f>
        <v>0.25</v>
      </c>
      <c r="X7" s="122">
        <f>IFERROR(
$AN7 * INDEX('WFOM - Time_Base'!$A$4:$API$29, MATCH("CenHos", 'WFOM - Time_Base'!$B$4:$B$29,0), MATCH(CONCATENATE($G7,X$2),'WFOM - Time_Base'!$A$8:$API$8,0)) *
INDEX('WFOM - Time_Base'!$A$4:$API$29, MATCH("CenHos_Per", 'WFOM - Time_Base'!$B$4:$B$29,0), MATCH(CONCATENATE($G7,X$2),'WFOM - Time_Base'!$A$8:$API$8,0)),
IFERROR($AN7 * INDEX('Inputs from Uganda staff'!$E$61:$BM$80,MATCH('HRH Need estimation'!X$2,'Inputs from Uganda staff'!$E$61:$E$80,0),MATCH('HRH Need estimation'!$D7,'Inputs from Uganda staff'!$E$6:$BM$6,0)),
""))</f>
        <v>1.25</v>
      </c>
      <c r="Y7" s="122">
        <f>IFERROR(
$AN7 * INDEX('WFOM - Time_Base'!$A$4:$API$29, MATCH("CenHos", 'WFOM - Time_Base'!$B$4:$B$29,0), MATCH(CONCATENATE($G7,Y$2),'WFOM - Time_Base'!$A$8:$API$8,0)) *
INDEX('WFOM - Time_Base'!$A$4:$API$29, MATCH("CenHos_Per", 'WFOM - Time_Base'!$B$4:$B$29,0), MATCH(CONCATENATE($G7,Y$2),'WFOM - Time_Base'!$A$8:$API$8,0)),
IFERROR($AN7 * INDEX('Inputs from Uganda staff'!$E$61:$BM$80,MATCH('HRH Need estimation'!Y$2,'Inputs from Uganda staff'!$E$61:$E$80,0),MATCH('HRH Need estimation'!$D7,'Inputs from Uganda staff'!$E$6:$BM$6,0)),
""))</f>
        <v>3.5</v>
      </c>
      <c r="Z7" s="122">
        <f>IFERROR(
$AN7 * INDEX('WFOM - Time_Base'!$A$4:$API$29, MATCH("CenHos", 'WFOM - Time_Base'!$B$4:$B$29,0), MATCH(CONCATENATE($G7,Z$2),'WFOM - Time_Base'!$A$8:$API$8,0)) *
INDEX('WFOM - Time_Base'!$A$4:$API$29, MATCH("CenHos_Per", 'WFOM - Time_Base'!$B$4:$B$29,0), MATCH(CONCATENATE($G7,Z$2),'WFOM - Time_Base'!$A$8:$API$8,0)),
IFERROR($AN7 * INDEX('Inputs from Uganda staff'!$E$61:$BM$80,MATCH('HRH Need estimation'!Z$2,'Inputs from Uganda staff'!$E$61:$E$80,0),MATCH('HRH Need estimation'!$D7,'Inputs from Uganda staff'!$E$6:$BM$6,0)),
""))</f>
        <v>0</v>
      </c>
      <c r="AA7" s="122">
        <f>IFERROR(
$AN7 * INDEX('WFOM - Time_Base'!$A$4:$API$29, MATCH("CenHos", 'WFOM - Time_Base'!$B$4:$B$29,0), MATCH(CONCATENATE($G7,AA$2),'WFOM - Time_Base'!$A$8:$API$8,0)) *
INDEX('WFOM - Time_Base'!$A$4:$API$29, MATCH("CenHos_Per", 'WFOM - Time_Base'!$B$4:$B$29,0), MATCH(CONCATENATE($G7,AA$2),'WFOM - Time_Base'!$A$8:$API$8,0)),
IFERROR($AN7 * INDEX('Inputs from Uganda staff'!$E$61:$BM$80,MATCH('HRH Need estimation'!AA$2,'Inputs from Uganda staff'!$E$61:$E$80,0),MATCH('HRH Need estimation'!$D7,'Inputs from Uganda staff'!$E$6:$BM$6,0)),
""))</f>
        <v>1.25</v>
      </c>
      <c r="AB7" s="122">
        <f>IFERROR(
$AN7 * INDEX('WFOM - Time_Base'!$A$4:$API$29, MATCH("CenHos", 'WFOM - Time_Base'!$B$4:$B$29,0), MATCH(CONCATENATE($G7,AB$2),'WFOM - Time_Base'!$A$8:$API$8,0)) *
INDEX('WFOM - Time_Base'!$A$4:$API$29, MATCH("CenHos_Per", 'WFOM - Time_Base'!$B$4:$B$29,0), MATCH(CONCATENATE($G7,AB$2),'WFOM - Time_Base'!$A$8:$API$8,0)),
IFERROR($AN7 * INDEX('Inputs from Uganda staff'!$E$61:$BM$80,MATCH('HRH Need estimation'!AB$2,'Inputs from Uganda staff'!$E$61:$E$80,0),MATCH('HRH Need estimation'!$D7,'Inputs from Uganda staff'!$E$6:$BM$6,0)),
""))</f>
        <v>1.5</v>
      </c>
      <c r="AC7" s="122" t="str">
        <f>IFERROR(
$AN7 * INDEX('WFOM - Time_Base'!$A$4:$API$29, MATCH("CenHos", 'WFOM - Time_Base'!$B$4:$B$29,0), MATCH(CONCATENATE($G7,AC$2),'WFOM - Time_Base'!$A$8:$API$8,0)) *
INDEX('WFOM - Time_Base'!$A$4:$API$29, MATCH("CenHos_Per", 'WFOM - Time_Base'!$B$4:$B$29,0), MATCH(CONCATENATE($G7,AC$2),'WFOM - Time_Base'!$A$8:$API$8,0)),
IFERROR($AN7 * INDEX('Inputs from Uganda staff'!$E$61:$BM$80,MATCH('HRH Need estimation'!AC$2,'Inputs from Uganda staff'!$E$61:$E$80,0),MATCH('HRH Need estimation'!$D7,'Inputs from Uganda staff'!$E$6:$BM$6,0)),
""))</f>
        <v/>
      </c>
      <c r="AD7" s="122">
        <f>IFERROR(
$AN7 * INDEX('WFOM - Time_Base'!$A$4:$API$29, MATCH("CenHos", 'WFOM - Time_Base'!$B$4:$B$29,0), MATCH(CONCATENATE($G7,AD$2),'WFOM - Time_Base'!$A$8:$API$8,0)) *
INDEX('WFOM - Time_Base'!$A$4:$API$29, MATCH("CenHos_Per", 'WFOM - Time_Base'!$B$4:$B$29,0), MATCH(CONCATENATE($G7,AD$2),'WFOM - Time_Base'!$A$8:$API$8,0)),
IFERROR($AN7 * INDEX('Inputs from Uganda staff'!$E$61:$BM$80,MATCH('HRH Need estimation'!AD$2,'Inputs from Uganda staff'!$E$61:$E$80,0),MATCH('HRH Need estimation'!$D7,'Inputs from Uganda staff'!$E$6:$BM$6,0)),
""))</f>
        <v>0</v>
      </c>
      <c r="AE7" s="122">
        <f>IFERROR(
$AN7 * INDEX('WFOM - Time_Base'!$A$4:$API$29, MATCH("CenHos", 'WFOM - Time_Base'!$B$4:$B$29,0), MATCH(CONCATENATE($G7,AE$2),'WFOM - Time_Base'!$A$8:$API$8,0)) *
INDEX('WFOM - Time_Base'!$A$4:$API$29, MATCH("CenHos_Per", 'WFOM - Time_Base'!$B$4:$B$29,0), MATCH(CONCATENATE($G7,AE$2),'WFOM - Time_Base'!$A$8:$API$8,0)),
IFERROR($AN7 * INDEX('Inputs from Uganda staff'!$E$61:$BM$80,MATCH('HRH Need estimation'!AE$2,'Inputs from Uganda staff'!$E$61:$E$80,0),MATCH('HRH Need estimation'!$D7,'Inputs from Uganda staff'!$E$6:$BM$6,0)),
""))</f>
        <v>0</v>
      </c>
      <c r="AF7" s="122">
        <f>IFERROR(
$AN7 * INDEX('WFOM - Time_Base'!$A$4:$API$29, MATCH("CenHos", 'WFOM - Time_Base'!$B$4:$B$29,0), MATCH(CONCATENATE($G7,AF$2),'WFOM - Time_Base'!$A$8:$API$8,0)) *
INDEX('WFOM - Time_Base'!$A$4:$API$29, MATCH("CenHos_Per", 'WFOM - Time_Base'!$B$4:$B$29,0), MATCH(CONCATENATE($G7,AF$2),'WFOM - Time_Base'!$A$8:$API$8,0)),
IFERROR($AN7 * INDEX('Inputs from Uganda staff'!$E$61:$BM$80,MATCH('HRH Need estimation'!AF$2,'Inputs from Uganda staff'!$E$61:$E$80,0),MATCH('HRH Need estimation'!$D7,'Inputs from Uganda staff'!$E$6:$BM$6,0)),
""))</f>
        <v>0</v>
      </c>
      <c r="AG7" s="122">
        <f>IFERROR(
$AN7 * INDEX('WFOM - Time_Base'!$A$4:$API$29, MATCH("CenHos", 'WFOM - Time_Base'!$B$4:$B$29,0), MATCH(CONCATENATE($G7,AG$2),'WFOM - Time_Base'!$A$8:$API$8,0)) *
INDEX('WFOM - Time_Base'!$A$4:$API$29, MATCH("CenHos_Per", 'WFOM - Time_Base'!$B$4:$B$29,0), MATCH(CONCATENATE($G7,AG$2),'WFOM - Time_Base'!$A$8:$API$8,0)),
IFERROR($AN7 * INDEX('Inputs from Uganda staff'!$E$61:$BM$80,MATCH('HRH Need estimation'!AG$2,'Inputs from Uganda staff'!$E$61:$E$80,0),MATCH('HRH Need estimation'!$D7,'Inputs from Uganda staff'!$E$6:$BM$6,0)),
""))</f>
        <v>0</v>
      </c>
      <c r="AH7" s="122">
        <f>IFERROR(
$AN7 * INDEX('WFOM - Time_Base'!$A$4:$API$29, MATCH("CenHos", 'WFOM - Time_Base'!$B$4:$B$29,0), MATCH(CONCATENATE($G7,AH$2),'WFOM - Time_Base'!$A$8:$API$8,0)) *
INDEX('WFOM - Time_Base'!$A$4:$API$29, MATCH("CenHos_Per", 'WFOM - Time_Base'!$B$4:$B$29,0), MATCH(CONCATENATE($G7,AH$2),'WFOM - Time_Base'!$A$8:$API$8,0)),
IFERROR($AN7 * INDEX('Inputs from Uganda staff'!$E$61:$BM$80,MATCH('HRH Need estimation'!AH$2,'Inputs from Uganda staff'!$E$61:$E$80,0),MATCH('HRH Need estimation'!$D7,'Inputs from Uganda staff'!$E$6:$BM$6,0)),
""))</f>
        <v>0</v>
      </c>
      <c r="AI7" s="122">
        <f>IFERROR(
$AN7 * INDEX('WFOM - Time_Base'!$A$4:$API$29, MATCH("CenHos", 'WFOM - Time_Base'!$B$4:$B$29,0), MATCH(CONCATENATE($G7,AI$2),'WFOM - Time_Base'!$A$8:$API$8,0)) *
INDEX('WFOM - Time_Base'!$A$4:$API$29, MATCH("CenHos_Per", 'WFOM - Time_Base'!$B$4:$B$29,0), MATCH(CONCATENATE($G7,AI$2),'WFOM - Time_Base'!$A$8:$API$8,0)),
IFERROR($AN7 * INDEX('Inputs from Uganda staff'!$E$61:$BM$80,MATCH('HRH Need estimation'!AI$2,'Inputs from Uganda staff'!$E$61:$E$80,0),MATCH('HRH Need estimation'!$D7,'Inputs from Uganda staff'!$E$6:$BM$6,0)),
""))</f>
        <v>0</v>
      </c>
      <c r="AJ7" s="122">
        <f>IFERROR(
$AN7 * INDEX('WFOM - Time_Base'!$A$4:$API$29, MATCH("CenHos", 'WFOM - Time_Base'!$B$4:$B$29,0), MATCH(CONCATENATE($G7,AJ$2),'WFOM - Time_Base'!$A$8:$API$8,0)) *
INDEX('WFOM - Time_Base'!$A$4:$API$29, MATCH("CenHos_Per", 'WFOM - Time_Base'!$B$4:$B$29,0), MATCH(CONCATENATE($G7,AJ$2),'WFOM - Time_Base'!$A$8:$API$8,0)),
IFERROR($AN7 * INDEX('Inputs from Uganda staff'!$E$61:$BM$80,MATCH('HRH Need estimation'!AJ$2,'Inputs from Uganda staff'!$E$61:$E$80,0),MATCH('HRH Need estimation'!$D7,'Inputs from Uganda staff'!$E$6:$BM$6,0)),
""))</f>
        <v>0</v>
      </c>
      <c r="AK7" s="122">
        <f>IFERROR(
$AN7 * INDEX('WFOM - Time_Base'!$A$4:$API$29, MATCH("CenHos", 'WFOM - Time_Base'!$B$4:$B$29,0), MATCH(CONCATENATE($G7,AK$2),'WFOM - Time_Base'!$A$8:$API$8,0)) *
INDEX('WFOM - Time_Base'!$A$4:$API$29, MATCH("CenHos_Per", 'WFOM - Time_Base'!$B$4:$B$29,0), MATCH(CONCATENATE($G7,AK$2),'WFOM - Time_Base'!$A$8:$API$8,0)),
IFERROR($AN7 * INDEX('Inputs from Uganda staff'!$E$61:$BM$80,MATCH('HRH Need estimation'!AK$2,'Inputs from Uganda staff'!$E$61:$E$80,0),MATCH('HRH Need estimation'!$D7,'Inputs from Uganda staff'!$E$6:$BM$6,0)),
""))</f>
        <v>0</v>
      </c>
      <c r="AL7" s="122">
        <f>IFERROR(
$AN7 * INDEX('WFOM - Time_Base'!$A$4:$API$29, MATCH("CenHos", 'WFOM - Time_Base'!$B$4:$B$29,0), MATCH(CONCATENATE($G7,AL$2),'WFOM - Time_Base'!$A$8:$API$8,0)) *
INDEX('WFOM - Time_Base'!$A$4:$API$29, MATCH("CenHos_Per", 'WFOM - Time_Base'!$B$4:$B$29,0), MATCH(CONCATENATE($G7,AL$2),'WFOM - Time_Base'!$A$8:$API$8,0)),
IFERROR($AN7 * INDEX('Inputs from Uganda staff'!$E$61:$BM$80,MATCH('HRH Need estimation'!AL$2,'Inputs from Uganda staff'!$E$61:$E$80,0),MATCH('HRH Need estimation'!$D7,'Inputs from Uganda staff'!$E$6:$BM$6,0)),
""))</f>
        <v>0</v>
      </c>
      <c r="AN7">
        <v>1</v>
      </c>
      <c r="AO7" t="str">
        <f t="shared" si="1"/>
        <v>004</v>
      </c>
      <c r="AQ7" t="s">
        <v>226</v>
      </c>
    </row>
    <row r="8" spans="1:43">
      <c r="A8" s="106" t="s">
        <v>915</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1947</v>
      </c>
      <c r="R8" s="122">
        <f>IFERROR(
$AN8 * INDEX('WFOM - Time_Base'!$A$4:$API$29, MATCH("CenHos", 'WFOM - Time_Base'!$B$4:$B$29,0), MATCH(CONCATENATE($G8,R$2),'WFOM - Time_Base'!$A$8:$API$8,0)) *
INDEX('WFOM - Time_Base'!$A$4:$API$29, MATCH("CenHos_Per", 'WFOM - Time_Base'!$B$4:$B$29,0), MATCH(CONCATENATE($G8,R$2),'WFOM - Time_Base'!$A$8:$API$8,0)),
IFERROR($AN8 * INDEX('Inputs from Uganda staff'!$E$61:$BM$80,MATCH('HRH Need estimation'!R$2,'Inputs from Uganda staff'!$E$61:$E$80,0),MATCH('HRH Need estimation'!$D8,'Inputs from Uganda staff'!$E$6:$BM$6,0)),
""))</f>
        <v>10.5</v>
      </c>
      <c r="S8" s="122">
        <f>IFERROR(
$AN8 * INDEX('WFOM - Time_Base'!$A$4:$API$29, MATCH("CenHos", 'WFOM - Time_Base'!$B$4:$B$29,0), MATCH(CONCATENATE($G8,S$2),'WFOM - Time_Base'!$A$8:$API$8,0)) *
INDEX('WFOM - Time_Base'!$A$4:$API$29, MATCH("CenHos_Per", 'WFOM - Time_Base'!$B$4:$B$29,0), MATCH(CONCATENATE($G8,S$2),'WFOM - Time_Base'!$A$8:$API$8,0)),
IFERROR($AN8 * INDEX('Inputs from Uganda staff'!$E$61:$BM$80,MATCH('HRH Need estimation'!S$2,'Inputs from Uganda staff'!$E$61:$E$80,0),MATCH('HRH Need estimation'!$D8,'Inputs from Uganda staff'!$E$6:$BM$6,0)),
""))</f>
        <v>19.5</v>
      </c>
      <c r="T8" s="122">
        <f>IFERROR(
$AN8 * INDEX('WFOM - Time_Base'!$A$4:$API$29, MATCH("CenHos", 'WFOM - Time_Base'!$B$4:$B$29,0), MATCH(CONCATENATE($G8,T$2),'WFOM - Time_Base'!$A$8:$API$8,0)) *
INDEX('WFOM - Time_Base'!$A$4:$API$29, MATCH("CenHos_Per", 'WFOM - Time_Base'!$B$4:$B$29,0), MATCH(CONCATENATE($G8,T$2),'WFOM - Time_Base'!$A$8:$API$8,0)),
IFERROR($AN8 * INDEX('Inputs from Uganda staff'!$E$61:$BM$80,MATCH('HRH Need estimation'!T$2,'Inputs from Uganda staff'!$E$61:$E$80,0),MATCH('HRH Need estimation'!$D8,'Inputs from Uganda staff'!$E$6:$BM$6,0)),
""))</f>
        <v>0</v>
      </c>
      <c r="U8" s="122">
        <f>IFERROR(
$AN8 * INDEX('WFOM - Time_Base'!$A$4:$API$29, MATCH("CenHos", 'WFOM - Time_Base'!$B$4:$B$29,0), MATCH(CONCATENATE($G8,U$2),'WFOM - Time_Base'!$A$8:$API$8,0)) *
INDEX('WFOM - Time_Base'!$A$4:$API$29, MATCH("CenHos_Per", 'WFOM - Time_Base'!$B$4:$B$29,0), MATCH(CONCATENATE($G8,U$2),'WFOM - Time_Base'!$A$8:$API$8,0)),
IFERROR($AN8 * INDEX('Inputs from Uganda staff'!$E$61:$BM$80,MATCH('HRH Need estimation'!U$2,'Inputs from Uganda staff'!$E$61:$E$80,0),MATCH('HRH Need estimation'!$D8,'Inputs from Uganda staff'!$E$6:$BM$6,0)),
""))</f>
        <v>30</v>
      </c>
      <c r="V8" s="122">
        <f>IFERROR(
$AN8 * INDEX('WFOM - Time_Base'!$A$4:$API$29, MATCH("CenHos", 'WFOM - Time_Base'!$B$4:$B$29,0), MATCH(CONCATENATE($G8,V$2),'WFOM - Time_Base'!$A$8:$API$8,0)) *
INDEX('WFOM - Time_Base'!$A$4:$API$29, MATCH("CenHos_Per", 'WFOM - Time_Base'!$B$4:$B$29,0), MATCH(CONCATENATE($G8,V$2),'WFOM - Time_Base'!$A$8:$API$8,0)),
IFERROR($AN8 * INDEX('Inputs from Uganda staff'!$E$61:$BM$80,MATCH('HRH Need estimation'!V$2,'Inputs from Uganda staff'!$E$61:$E$80,0),MATCH('HRH Need estimation'!$D8,'Inputs from Uganda staff'!$E$6:$BM$6,0)),
""))</f>
        <v>30</v>
      </c>
      <c r="W8" s="122">
        <f>IFERROR(
$AN8 * INDEX('WFOM - Time_Base'!$A$4:$API$29, MATCH("CenHos", 'WFOM - Time_Base'!$B$4:$B$29,0), MATCH(CONCATENATE($G8,W$2),'WFOM - Time_Base'!$A$8:$API$8,0)) *
INDEX('WFOM - Time_Base'!$A$4:$API$29, MATCH("CenHos_Per", 'WFOM - Time_Base'!$B$4:$B$29,0), MATCH(CONCATENATE($G8,W$2),'WFOM - Time_Base'!$A$8:$API$8,0)),
IFERROR($AN8 * INDEX('Inputs from Uganda staff'!$E$61:$BM$80,MATCH('HRH Need estimation'!W$2,'Inputs from Uganda staff'!$E$61:$E$80,0),MATCH('HRH Need estimation'!$D8,'Inputs from Uganda staff'!$E$6:$BM$6,0)),
""))</f>
        <v>0</v>
      </c>
      <c r="X8" s="122">
        <f>IFERROR(
$AN8 * INDEX('WFOM - Time_Base'!$A$4:$API$29, MATCH("CenHos", 'WFOM - Time_Base'!$B$4:$B$29,0), MATCH(CONCATENATE($G8,X$2),'WFOM - Time_Base'!$A$8:$API$8,0)) *
INDEX('WFOM - Time_Base'!$A$4:$API$29, MATCH("CenHos_Per", 'WFOM - Time_Base'!$B$4:$B$29,0), MATCH(CONCATENATE($G8,X$2),'WFOM - Time_Base'!$A$8:$API$8,0)),
IFERROR($AN8 * INDEX('Inputs from Uganda staff'!$E$61:$BM$80,MATCH('HRH Need estimation'!X$2,'Inputs from Uganda staff'!$E$61:$E$80,0),MATCH('HRH Need estimation'!$D8,'Inputs from Uganda staff'!$E$6:$BM$6,0)),
""))</f>
        <v>2</v>
      </c>
      <c r="Y8" s="122">
        <f>IFERROR(
$AN8 * INDEX('WFOM - Time_Base'!$A$4:$API$29, MATCH("CenHos", 'WFOM - Time_Base'!$B$4:$B$29,0), MATCH(CONCATENATE($G8,Y$2),'WFOM - Time_Base'!$A$8:$API$8,0)) *
INDEX('WFOM - Time_Base'!$A$4:$API$29, MATCH("CenHos_Per", 'WFOM - Time_Base'!$B$4:$B$29,0), MATCH(CONCATENATE($G8,Y$2),'WFOM - Time_Base'!$A$8:$API$8,0)),
IFERROR($AN8 * INDEX('Inputs from Uganda staff'!$E$61:$BM$80,MATCH('HRH Need estimation'!Y$2,'Inputs from Uganda staff'!$E$61:$E$80,0),MATCH('HRH Need estimation'!$D8,'Inputs from Uganda staff'!$E$6:$BM$6,0)),
""))</f>
        <v>0</v>
      </c>
      <c r="Z8" s="122">
        <f>IFERROR(
$AN8 * INDEX('WFOM - Time_Base'!$A$4:$API$29, MATCH("CenHos", 'WFOM - Time_Base'!$B$4:$B$29,0), MATCH(CONCATENATE($G8,Z$2),'WFOM - Time_Base'!$A$8:$API$8,0)) *
INDEX('WFOM - Time_Base'!$A$4:$API$29, MATCH("CenHos_Per", 'WFOM - Time_Base'!$B$4:$B$29,0), MATCH(CONCATENATE($G8,Z$2),'WFOM - Time_Base'!$A$8:$API$8,0)),
IFERROR($AN8 * INDEX('Inputs from Uganda staff'!$E$61:$BM$80,MATCH('HRH Need estimation'!Z$2,'Inputs from Uganda staff'!$E$61:$E$80,0),MATCH('HRH Need estimation'!$D8,'Inputs from Uganda staff'!$E$6:$BM$6,0)),
""))</f>
        <v>0</v>
      </c>
      <c r="AA8" s="122">
        <f>IFERROR(
$AN8 * INDEX('WFOM - Time_Base'!$A$4:$API$29, MATCH("CenHos", 'WFOM - Time_Base'!$B$4:$B$29,0), MATCH(CONCATENATE($G8,AA$2),'WFOM - Time_Base'!$A$8:$API$8,0)) *
INDEX('WFOM - Time_Base'!$A$4:$API$29, MATCH("CenHos_Per", 'WFOM - Time_Base'!$B$4:$B$29,0), MATCH(CONCATENATE($G8,AA$2),'WFOM - Time_Base'!$A$8:$API$8,0)),
IFERROR($AN8 * INDEX('Inputs from Uganda staff'!$E$61:$BM$80,MATCH('HRH Need estimation'!AA$2,'Inputs from Uganda staff'!$E$61:$E$80,0),MATCH('HRH Need estimation'!$D8,'Inputs from Uganda staff'!$E$6:$BM$6,0)),
""))</f>
        <v>0</v>
      </c>
      <c r="AB8" s="122">
        <f>IFERROR(
$AN8 * INDEX('WFOM - Time_Base'!$A$4:$API$29, MATCH("CenHos", 'WFOM - Time_Base'!$B$4:$B$29,0), MATCH(CONCATENATE($G8,AB$2),'WFOM - Time_Base'!$A$8:$API$8,0)) *
INDEX('WFOM - Time_Base'!$A$4:$API$29, MATCH("CenHos_Per", 'WFOM - Time_Base'!$B$4:$B$29,0), MATCH(CONCATENATE($G8,AB$2),'WFOM - Time_Base'!$A$8:$API$8,0)),
IFERROR($AN8 * INDEX('Inputs from Uganda staff'!$E$61:$BM$80,MATCH('HRH Need estimation'!AB$2,'Inputs from Uganda staff'!$E$61:$E$80,0),MATCH('HRH Need estimation'!$D8,'Inputs from Uganda staff'!$E$6:$BM$6,0)),
""))</f>
        <v>0</v>
      </c>
      <c r="AC8" s="122" t="str">
        <f>IFERROR(
$AN8 * INDEX('WFOM - Time_Base'!$A$4:$API$29, MATCH("CenHos", 'WFOM - Time_Base'!$B$4:$B$29,0), MATCH(CONCATENATE($G8,AC$2),'WFOM - Time_Base'!$A$8:$API$8,0)) *
INDEX('WFOM - Time_Base'!$A$4:$API$29, MATCH("CenHos_Per", 'WFOM - Time_Base'!$B$4:$B$29,0), MATCH(CONCATENATE($G8,AC$2),'WFOM - Time_Base'!$A$8:$API$8,0)),
IFERROR($AN8 * INDEX('Inputs from Uganda staff'!$E$61:$BM$80,MATCH('HRH Need estimation'!AC$2,'Inputs from Uganda staff'!$E$61:$E$80,0),MATCH('HRH Need estimation'!$D8,'Inputs from Uganda staff'!$E$6:$BM$6,0)),
""))</f>
        <v/>
      </c>
      <c r="AD8" s="122">
        <f>IFERROR(
$AN8 * INDEX('WFOM - Time_Base'!$A$4:$API$29, MATCH("CenHos", 'WFOM - Time_Base'!$B$4:$B$29,0), MATCH(CONCATENATE($G8,AD$2),'WFOM - Time_Base'!$A$8:$API$8,0)) *
INDEX('WFOM - Time_Base'!$A$4:$API$29, MATCH("CenHos_Per", 'WFOM - Time_Base'!$B$4:$B$29,0), MATCH(CONCATENATE($G8,AD$2),'WFOM - Time_Base'!$A$8:$API$8,0)),
IFERROR($AN8 * INDEX('Inputs from Uganda staff'!$E$61:$BM$80,MATCH('HRH Need estimation'!AD$2,'Inputs from Uganda staff'!$E$61:$E$80,0),MATCH('HRH Need estimation'!$D8,'Inputs from Uganda staff'!$E$6:$BM$6,0)),
""))</f>
        <v>0</v>
      </c>
      <c r="AE8" s="122">
        <f>IFERROR(
$AN8 * INDEX('WFOM - Time_Base'!$A$4:$API$29, MATCH("CenHos", 'WFOM - Time_Base'!$B$4:$B$29,0), MATCH(CONCATENATE($G8,AE$2),'WFOM - Time_Base'!$A$8:$API$8,0)) *
INDEX('WFOM - Time_Base'!$A$4:$API$29, MATCH("CenHos_Per", 'WFOM - Time_Base'!$B$4:$B$29,0), MATCH(CONCATENATE($G8,AE$2),'WFOM - Time_Base'!$A$8:$API$8,0)),
IFERROR($AN8 * INDEX('Inputs from Uganda staff'!$E$61:$BM$80,MATCH('HRH Need estimation'!AE$2,'Inputs from Uganda staff'!$E$61:$E$80,0),MATCH('HRH Need estimation'!$D8,'Inputs from Uganda staff'!$E$6:$BM$6,0)),
""))</f>
        <v>0</v>
      </c>
      <c r="AF8" s="122">
        <f>IFERROR(
$AN8 * INDEX('WFOM - Time_Base'!$A$4:$API$29, MATCH("CenHos", 'WFOM - Time_Base'!$B$4:$B$29,0), MATCH(CONCATENATE($G8,AF$2),'WFOM - Time_Base'!$A$8:$API$8,0)) *
INDEX('WFOM - Time_Base'!$A$4:$API$29, MATCH("CenHos_Per", 'WFOM - Time_Base'!$B$4:$B$29,0), MATCH(CONCATENATE($G8,AF$2),'WFOM - Time_Base'!$A$8:$API$8,0)),
IFERROR($AN8 * INDEX('Inputs from Uganda staff'!$E$61:$BM$80,MATCH('HRH Need estimation'!AF$2,'Inputs from Uganda staff'!$E$61:$E$80,0),MATCH('HRH Need estimation'!$D8,'Inputs from Uganda staff'!$E$6:$BM$6,0)),
""))</f>
        <v>0</v>
      </c>
      <c r="AG8" s="122">
        <f>IFERROR(
$AN8 * INDEX('WFOM - Time_Base'!$A$4:$API$29, MATCH("CenHos", 'WFOM - Time_Base'!$B$4:$B$29,0), MATCH(CONCATENATE($G8,AG$2),'WFOM - Time_Base'!$A$8:$API$8,0)) *
INDEX('WFOM - Time_Base'!$A$4:$API$29, MATCH("CenHos_Per", 'WFOM - Time_Base'!$B$4:$B$29,0), MATCH(CONCATENATE($G8,AG$2),'WFOM - Time_Base'!$A$8:$API$8,0)),
IFERROR($AN8 * INDEX('Inputs from Uganda staff'!$E$61:$BM$80,MATCH('HRH Need estimation'!AG$2,'Inputs from Uganda staff'!$E$61:$E$80,0),MATCH('HRH Need estimation'!$D8,'Inputs from Uganda staff'!$E$6:$BM$6,0)),
""))</f>
        <v>0</v>
      </c>
      <c r="AH8" s="122">
        <f>IFERROR(
$AN8 * INDEX('WFOM - Time_Base'!$A$4:$API$29, MATCH("CenHos", 'WFOM - Time_Base'!$B$4:$B$29,0), MATCH(CONCATENATE($G8,AH$2),'WFOM - Time_Base'!$A$8:$API$8,0)) *
INDEX('WFOM - Time_Base'!$A$4:$API$29, MATCH("CenHos_Per", 'WFOM - Time_Base'!$B$4:$B$29,0), MATCH(CONCATENATE($G8,AH$2),'WFOM - Time_Base'!$A$8:$API$8,0)),
IFERROR($AN8 * INDEX('Inputs from Uganda staff'!$E$61:$BM$80,MATCH('HRH Need estimation'!AH$2,'Inputs from Uganda staff'!$E$61:$E$80,0),MATCH('HRH Need estimation'!$D8,'Inputs from Uganda staff'!$E$6:$BM$6,0)),
""))</f>
        <v>0</v>
      </c>
      <c r="AI8" s="122">
        <f>IFERROR(
$AN8 * INDEX('WFOM - Time_Base'!$A$4:$API$29, MATCH("CenHos", 'WFOM - Time_Base'!$B$4:$B$29,0), MATCH(CONCATENATE($G8,AI$2),'WFOM - Time_Base'!$A$8:$API$8,0)) *
INDEX('WFOM - Time_Base'!$A$4:$API$29, MATCH("CenHos_Per", 'WFOM - Time_Base'!$B$4:$B$29,0), MATCH(CONCATENATE($G8,AI$2),'WFOM - Time_Base'!$A$8:$API$8,0)),
IFERROR($AN8 * INDEX('Inputs from Uganda staff'!$E$61:$BM$80,MATCH('HRH Need estimation'!AI$2,'Inputs from Uganda staff'!$E$61:$E$80,0),MATCH('HRH Need estimation'!$D8,'Inputs from Uganda staff'!$E$6:$BM$6,0)),
""))</f>
        <v>0</v>
      </c>
      <c r="AJ8" s="122">
        <f>IFERROR(
$AN8 * INDEX('WFOM - Time_Base'!$A$4:$API$29, MATCH("CenHos", 'WFOM - Time_Base'!$B$4:$B$29,0), MATCH(CONCATENATE($G8,AJ$2),'WFOM - Time_Base'!$A$8:$API$8,0)) *
INDEX('WFOM - Time_Base'!$A$4:$API$29, MATCH("CenHos_Per", 'WFOM - Time_Base'!$B$4:$B$29,0), MATCH(CONCATENATE($G8,AJ$2),'WFOM - Time_Base'!$A$8:$API$8,0)),
IFERROR($AN8 * INDEX('Inputs from Uganda staff'!$E$61:$BM$80,MATCH('HRH Need estimation'!AJ$2,'Inputs from Uganda staff'!$E$61:$E$80,0),MATCH('HRH Need estimation'!$D8,'Inputs from Uganda staff'!$E$6:$BM$6,0)),
""))</f>
        <v>0</v>
      </c>
      <c r="AK8" s="122">
        <f>IFERROR(
$AN8 * INDEX('WFOM - Time_Base'!$A$4:$API$29, MATCH("CenHos", 'WFOM - Time_Base'!$B$4:$B$29,0), MATCH(CONCATENATE($G8,AK$2),'WFOM - Time_Base'!$A$8:$API$8,0)) *
INDEX('WFOM - Time_Base'!$A$4:$API$29, MATCH("CenHos_Per", 'WFOM - Time_Base'!$B$4:$B$29,0), MATCH(CONCATENATE($G8,AK$2),'WFOM - Time_Base'!$A$8:$API$8,0)),
IFERROR($AN8 * INDEX('Inputs from Uganda staff'!$E$61:$BM$80,MATCH('HRH Need estimation'!AK$2,'Inputs from Uganda staff'!$E$61:$E$80,0),MATCH('HRH Need estimation'!$D8,'Inputs from Uganda staff'!$E$6:$BM$6,0)),
""))</f>
        <v>0</v>
      </c>
      <c r="AL8" s="122">
        <f>IFERROR(
$AN8 * INDEX('WFOM - Time_Base'!$A$4:$API$29, MATCH("CenHos", 'WFOM - Time_Base'!$B$4:$B$29,0), MATCH(CONCATENATE($G8,AL$2),'WFOM - Time_Base'!$A$8:$API$8,0)) *
INDEX('WFOM - Time_Base'!$A$4:$API$29, MATCH("CenHos_Per", 'WFOM - Time_Base'!$B$4:$B$29,0), MATCH(CONCATENATE($G8,AL$2),'WFOM - Time_Base'!$A$8:$API$8,0)),
IFERROR($AN8 * INDEX('Inputs from Uganda staff'!$E$61:$BM$80,MATCH('HRH Need estimation'!AL$2,'Inputs from Uganda staff'!$E$61:$E$80,0),MATCH('HRH Need estimation'!$D8,'Inputs from Uganda staff'!$E$6:$BM$6,0)),
""))</f>
        <v>0</v>
      </c>
      <c r="AN8">
        <v>1</v>
      </c>
      <c r="AO8" t="str">
        <f t="shared" si="1"/>
        <v>005</v>
      </c>
      <c r="AQ8" t="s">
        <v>228</v>
      </c>
    </row>
    <row r="9" spans="1:43">
      <c r="A9" s="106" t="s">
        <v>916</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1947</v>
      </c>
      <c r="R9" s="252">
        <f>INDEX('WFOM - Time_Base'!$A$4:$API$29,MATCH("CenHos",'WFOM - Time_Base'!$B$4:$B$29,0),MATCH(CONCATENATE($G9,R$2),'WFOM - Time_Base'!$A$8:$API$8,0))*
INDEX('WFOM - Time_Base'!$A$4:$API$29,MATCH("CenHos_Per",'WFOM - Time_Base'!$B$4:$B$29,0),MATCH(CONCATENATE($G9,R$2),'WFOM - Time_Base'!$A$8:$API$8,0)) +
3*INDEX('WFOM - Time_Base'!$A$4:$API$29,MATCH("CenHos",'WFOM - Time_Base'!$B$4:$B$29,0),MATCH(CONCATENATE("ANCSubsequent",R$2),'WFOM - Time_Base'!$A$8:$API$8,0))*
INDEX('WFOM - Time_Base'!$A$4:$API$29,MATCH("CenHos_Per",'WFOM - Time_Base'!$B$4:$B$29,0),MATCH(CONCATENATE("ANCSubsequent",R$2),'WFOM - Time_Base'!$A$8:$API$8,0))</f>
        <v>3</v>
      </c>
      <c r="S9" s="252">
        <f>INDEX('WFOM - Time_Base'!$A$4:$API$29,MATCH("CenHos",'WFOM - Time_Base'!$B$4:$B$29,0),MATCH(CONCATENATE($G9,S$2),'WFOM - Time_Base'!$A$8:$API$8,0))*
INDEX('WFOM - Time_Base'!$A$4:$API$29,MATCH("CenHos_Per",'WFOM - Time_Base'!$B$4:$B$29,0),MATCH(CONCATENATE($G9,S$2),'WFOM - Time_Base'!$A$8:$API$8,0)) +
3*INDEX('WFOM - Time_Base'!$A$4:$API$29,MATCH("CenHos",'WFOM - Time_Base'!$B$4:$B$29,0),MATCH(CONCATENATE("ANCSubsequent",S$2),'WFOM - Time_Base'!$A$8:$API$8,0))*
INDEX('WFOM - Time_Base'!$A$4:$API$29,MATCH("CenHos_Per",'WFOM - Time_Base'!$B$4:$B$29,0),MATCH(CONCATENATE("ANCSubsequent",S$2),'WFOM - Time_Base'!$A$8:$API$8,0))</f>
        <v>3</v>
      </c>
      <c r="T9" s="252">
        <f>INDEX('WFOM - Time_Base'!$A$4:$API$29,MATCH("CenHos",'WFOM - Time_Base'!$B$4:$B$29,0),MATCH(CONCATENATE($G9,T$2),'WFOM - Time_Base'!$A$8:$API$8,0))*
INDEX('WFOM - Time_Base'!$A$4:$API$29,MATCH("CenHos_Per",'WFOM - Time_Base'!$B$4:$B$29,0),MATCH(CONCATENATE($G9,T$2),'WFOM - Time_Base'!$A$8:$API$8,0)) +
3*INDEX('WFOM - Time_Base'!$A$4:$API$29,MATCH("CenHos",'WFOM - Time_Base'!$B$4:$B$29,0),MATCH(CONCATENATE("ANCSubsequent",T$2),'WFOM - Time_Base'!$A$8:$API$8,0))*
INDEX('WFOM - Time_Base'!$A$4:$API$29,MATCH("CenHos_Per",'WFOM - Time_Base'!$B$4:$B$29,0),MATCH(CONCATENATE("ANCSubsequent",T$2),'WFOM - Time_Base'!$A$8:$API$8,0))</f>
        <v>0</v>
      </c>
      <c r="U9" s="252">
        <f>INDEX('WFOM - Time_Base'!$A$4:$API$29,MATCH("CenHos",'WFOM - Time_Base'!$B$4:$B$29,0),MATCH(CONCATENATE($G9,U$2),'WFOM - Time_Base'!$A$8:$API$8,0))*
INDEX('WFOM - Time_Base'!$A$4:$API$29,MATCH("CenHos_Per",'WFOM - Time_Base'!$B$4:$B$29,0),MATCH(CONCATENATE($G9,U$2),'WFOM - Time_Base'!$A$8:$API$8,0)) +
3*INDEX('WFOM - Time_Base'!$A$4:$API$29,MATCH("CenHos",'WFOM - Time_Base'!$B$4:$B$29,0),MATCH(CONCATENATE("ANCSubsequent",U$2),'WFOM - Time_Base'!$A$8:$API$8,0))*
INDEX('WFOM - Time_Base'!$A$4:$API$29,MATCH("CenHos_Per",'WFOM - Time_Base'!$B$4:$B$29,0),MATCH(CONCATENATE("ANCSubsequent",U$2),'WFOM - Time_Base'!$A$8:$API$8,0))</f>
        <v>30</v>
      </c>
      <c r="V9" s="252">
        <f>INDEX('WFOM - Time_Base'!$A$4:$API$29,MATCH("CenHos",'WFOM - Time_Base'!$B$4:$B$29,0),MATCH(CONCATENATE($G9,V$2),'WFOM - Time_Base'!$A$8:$API$8,0))*
INDEX('WFOM - Time_Base'!$A$4:$API$29,MATCH("CenHos_Per",'WFOM - Time_Base'!$B$4:$B$29,0),MATCH(CONCATENATE($G9,V$2),'WFOM - Time_Base'!$A$8:$API$8,0)) +
3*INDEX('WFOM - Time_Base'!$A$4:$API$29,MATCH("CenHos",'WFOM - Time_Base'!$B$4:$B$29,0),MATCH(CONCATENATE("ANCSubsequent",V$2),'WFOM - Time_Base'!$A$8:$API$8,0))*
INDEX('WFOM - Time_Base'!$A$4:$API$29,MATCH("CenHos_Per",'WFOM - Time_Base'!$B$4:$B$29,0),MATCH(CONCATENATE("ANCSubsequent",V$2),'WFOM - Time_Base'!$A$8:$API$8,0))</f>
        <v>75</v>
      </c>
      <c r="W9" s="252">
        <f>INDEX('WFOM - Time_Base'!$A$4:$API$29,MATCH("CenHos",'WFOM - Time_Base'!$B$4:$B$29,0),MATCH(CONCATENATE($G9,W$2),'WFOM - Time_Base'!$A$8:$API$8,0))*
INDEX('WFOM - Time_Base'!$A$4:$API$29,MATCH("CenHos_Per",'WFOM - Time_Base'!$B$4:$B$29,0),MATCH(CONCATENATE($G9,W$2),'WFOM - Time_Base'!$A$8:$API$8,0)) +
3*INDEX('WFOM - Time_Base'!$A$4:$API$29,MATCH("CenHos",'WFOM - Time_Base'!$B$4:$B$29,0),MATCH(CONCATENATE("ANCSubsequent",W$2),'WFOM - Time_Base'!$A$8:$API$8,0))*
INDEX('WFOM - Time_Base'!$A$4:$API$29,MATCH("CenHos_Per",'WFOM - Time_Base'!$B$4:$B$29,0),MATCH(CONCATENATE("ANCSubsequent",W$2),'WFOM - Time_Base'!$A$8:$API$8,0))</f>
        <v>0</v>
      </c>
      <c r="X9" s="252">
        <f>INDEX('WFOM - Time_Base'!$A$4:$API$29,MATCH("CenHos",'WFOM - Time_Base'!$B$4:$B$29,0),MATCH(CONCATENATE($G9,X$2),'WFOM - Time_Base'!$A$8:$API$8,0))*
INDEX('WFOM - Time_Base'!$A$4:$API$29,MATCH("CenHos_Per",'WFOM - Time_Base'!$B$4:$B$29,0),MATCH(CONCATENATE($G9,X$2),'WFOM - Time_Base'!$A$8:$API$8,0)) +
3*INDEX('WFOM - Time_Base'!$A$4:$API$29,MATCH("CenHos",'WFOM - Time_Base'!$B$4:$B$29,0),MATCH(CONCATENATE("ANCSubsequent",X$2),'WFOM - Time_Base'!$A$8:$API$8,0))*
INDEX('WFOM - Time_Base'!$A$4:$API$29,MATCH("CenHos_Per",'WFOM - Time_Base'!$B$4:$B$29,0),MATCH(CONCATENATE("ANCSubsequent",X$2),'WFOM - Time_Base'!$A$8:$API$8,0))</f>
        <v>0</v>
      </c>
      <c r="Y9" s="252">
        <f>INDEX('WFOM - Time_Base'!$A$4:$API$29,MATCH("CenHos",'WFOM - Time_Base'!$B$4:$B$29,0),MATCH(CONCATENATE($G9,Y$2),'WFOM - Time_Base'!$A$8:$API$8,0))*
INDEX('WFOM - Time_Base'!$A$4:$API$29,MATCH("CenHos_Per",'WFOM - Time_Base'!$B$4:$B$29,0),MATCH(CONCATENATE($G9,Y$2),'WFOM - Time_Base'!$A$8:$API$8,0)) +
3*INDEX('WFOM - Time_Base'!$A$4:$API$29,MATCH("CenHos",'WFOM - Time_Base'!$B$4:$B$29,0),MATCH(CONCATENATE("ANCSubsequent",Y$2),'WFOM - Time_Base'!$A$8:$API$8,0))*
INDEX('WFOM - Time_Base'!$A$4:$API$29,MATCH("CenHos_Per",'WFOM - Time_Base'!$B$4:$B$29,0),MATCH(CONCATENATE("ANCSubsequent",Y$2),'WFOM - Time_Base'!$A$8:$API$8,0))</f>
        <v>0</v>
      </c>
      <c r="Z9" s="252">
        <f>INDEX('WFOM - Time_Base'!$A$4:$API$29,MATCH("CenHos",'WFOM - Time_Base'!$B$4:$B$29,0),MATCH(CONCATENATE($G9,Z$2),'WFOM - Time_Base'!$A$8:$API$8,0))*
INDEX('WFOM - Time_Base'!$A$4:$API$29,MATCH("CenHos_Per",'WFOM - Time_Base'!$B$4:$B$29,0),MATCH(CONCATENATE($G9,Z$2),'WFOM - Time_Base'!$A$8:$API$8,0)) +
3*INDEX('WFOM - Time_Base'!$A$4:$API$29,MATCH("CenHos",'WFOM - Time_Base'!$B$4:$B$29,0),MATCH(CONCATENATE("ANCSubsequent",Z$2),'WFOM - Time_Base'!$A$8:$API$8,0))*
INDEX('WFOM - Time_Base'!$A$4:$API$29,MATCH("CenHos_Per",'WFOM - Time_Base'!$B$4:$B$29,0),MATCH(CONCATENATE("ANCSubsequent",Z$2),'WFOM - Time_Base'!$A$8:$API$8,0))</f>
        <v>0</v>
      </c>
      <c r="AA9" s="252">
        <f>INDEX('WFOM - Time_Base'!$A$4:$API$29,MATCH("CenHos",'WFOM - Time_Base'!$B$4:$B$29,0),MATCH(CONCATENATE($G9,AA$2),'WFOM - Time_Base'!$A$8:$API$8,0))*
INDEX('WFOM - Time_Base'!$A$4:$API$29,MATCH("CenHos_Per",'WFOM - Time_Base'!$B$4:$B$29,0),MATCH(CONCATENATE($G9,AA$2),'WFOM - Time_Base'!$A$8:$API$8,0)) +
3*INDEX('WFOM - Time_Base'!$A$4:$API$29,MATCH("CenHos",'WFOM - Time_Base'!$B$4:$B$29,0),MATCH(CONCATENATE("ANCSubsequent",AA$2),'WFOM - Time_Base'!$A$8:$API$8,0))*
INDEX('WFOM - Time_Base'!$A$4:$API$29,MATCH("CenHos_Per",'WFOM - Time_Base'!$B$4:$B$29,0),MATCH(CONCATENATE("ANCSubsequent",AA$2),'WFOM - Time_Base'!$A$8:$API$8,0))</f>
        <v>0</v>
      </c>
      <c r="AB9" s="252">
        <f>INDEX('WFOM - Time_Base'!$A$4:$API$29,MATCH("CenHos",'WFOM - Time_Base'!$B$4:$B$29,0),MATCH(CONCATENATE($G9,AB$2),'WFOM - Time_Base'!$A$8:$API$8,0))*
INDEX('WFOM - Time_Base'!$A$4:$API$29,MATCH("CenHos_Per",'WFOM - Time_Base'!$B$4:$B$29,0),MATCH(CONCATENATE($G9,AB$2),'WFOM - Time_Base'!$A$8:$API$8,0)) +
3*INDEX('WFOM - Time_Base'!$A$4:$API$29,MATCH("CenHos",'WFOM - Time_Base'!$B$4:$B$29,0),MATCH(CONCATENATE("ANCSubsequent",AB$2),'WFOM - Time_Base'!$A$8:$API$8,0))*
INDEX('WFOM - Time_Base'!$A$4:$API$29,MATCH("CenHos_Per",'WFOM - Time_Base'!$B$4:$B$29,0),MATCH(CONCATENATE("ANCSubsequent",AB$2),'WFOM - Time_Base'!$A$8:$API$8,0))</f>
        <v>0</v>
      </c>
      <c r="AC9" s="252"/>
      <c r="AD9" s="252">
        <f>INDEX('WFOM - Time_Base'!$A$4:$API$29,MATCH("CenHos",'WFOM - Time_Base'!$B$4:$B$29,0),MATCH(CONCATENATE($G9,AD$2),'WFOM - Time_Base'!$A$8:$API$8,0))*
INDEX('WFOM - Time_Base'!$A$4:$API$29,MATCH("CenHos_Per",'WFOM - Time_Base'!$B$4:$B$29,0),MATCH(CONCATENATE($G9,AD$2),'WFOM - Time_Base'!$A$8:$API$8,0)) +
3*INDEX('WFOM - Time_Base'!$A$4:$API$29,MATCH("CenHos",'WFOM - Time_Base'!$B$4:$B$29,0),MATCH(CONCATENATE("ANCSubsequent",AD$2),'WFOM - Time_Base'!$A$8:$API$8,0))*
INDEX('WFOM - Time_Base'!$A$4:$API$29,MATCH("CenHos_Per",'WFOM - Time_Base'!$B$4:$B$29,0),MATCH(CONCATENATE("ANCSubsequent",AD$2),'WFOM - Time_Base'!$A$8:$API$8,0))</f>
        <v>0</v>
      </c>
      <c r="AE9" s="252">
        <f>INDEX('WFOM - Time_Base'!$A$4:$API$29,MATCH("CenHos",'WFOM - Time_Base'!$B$4:$B$29,0),MATCH(CONCATENATE($G9,AE$2),'WFOM - Time_Base'!$A$8:$API$8,0))*
INDEX('WFOM - Time_Base'!$A$4:$API$29,MATCH("CenHos_Per",'WFOM - Time_Base'!$B$4:$B$29,0),MATCH(CONCATENATE($G9,AE$2),'WFOM - Time_Base'!$A$8:$API$8,0)) +
3*INDEX('WFOM - Time_Base'!$A$4:$API$29,MATCH("CenHos",'WFOM - Time_Base'!$B$4:$B$29,0),MATCH(CONCATENATE("ANCSubsequent",AE$2),'WFOM - Time_Base'!$A$8:$API$8,0))*
INDEX('WFOM - Time_Base'!$A$4:$API$29,MATCH("CenHos_Per",'WFOM - Time_Base'!$B$4:$B$29,0),MATCH(CONCATENATE("ANCSubsequent",AE$2),'WFOM - Time_Base'!$A$8:$API$8,0))</f>
        <v>0</v>
      </c>
      <c r="AF9" s="252">
        <f>INDEX('WFOM - Time_Base'!$A$4:$API$29,MATCH("CenHos",'WFOM - Time_Base'!$B$4:$B$29,0),MATCH(CONCATENATE($G9,AF$2),'WFOM - Time_Base'!$A$8:$API$8,0))*
INDEX('WFOM - Time_Base'!$A$4:$API$29,MATCH("CenHos_Per",'WFOM - Time_Base'!$B$4:$B$29,0),MATCH(CONCATENATE($G9,AF$2),'WFOM - Time_Base'!$A$8:$API$8,0)) +
3*INDEX('WFOM - Time_Base'!$A$4:$API$29,MATCH("CenHos",'WFOM - Time_Base'!$B$4:$B$29,0),MATCH(CONCATENATE("ANCSubsequent",AF$2),'WFOM - Time_Base'!$A$8:$API$8,0))*
INDEX('WFOM - Time_Base'!$A$4:$API$29,MATCH("CenHos_Per",'WFOM - Time_Base'!$B$4:$B$29,0),MATCH(CONCATENATE("ANCSubsequent",AF$2),'WFOM - Time_Base'!$A$8:$API$8,0))</f>
        <v>0</v>
      </c>
      <c r="AG9" s="252">
        <f>INDEX('WFOM - Time_Base'!$A$4:$API$29,MATCH("CenHos",'WFOM - Time_Base'!$B$4:$B$29,0),MATCH(CONCATENATE($G9,AG$2),'WFOM - Time_Base'!$A$8:$API$8,0))*
INDEX('WFOM - Time_Base'!$A$4:$API$29,MATCH("CenHos_Per",'WFOM - Time_Base'!$B$4:$B$29,0),MATCH(CONCATENATE($G9,AG$2),'WFOM - Time_Base'!$A$8:$API$8,0)) +
3*INDEX('WFOM - Time_Base'!$A$4:$API$29,MATCH("CenHos",'WFOM - Time_Base'!$B$4:$B$29,0),MATCH(CONCATENATE("ANCSubsequent",AG$2),'WFOM - Time_Base'!$A$8:$API$8,0))*
INDEX('WFOM - Time_Base'!$A$4:$API$29,MATCH("CenHos_Per",'WFOM - Time_Base'!$B$4:$B$29,0),MATCH(CONCATENATE("ANCSubsequent",AG$2),'WFOM - Time_Base'!$A$8:$API$8,0))</f>
        <v>0</v>
      </c>
      <c r="AH9" s="252">
        <f>INDEX('WFOM - Time_Base'!$A$4:$API$29,MATCH("CenHos",'WFOM - Time_Base'!$B$4:$B$29,0),MATCH(CONCATENATE($G9,AH$2),'WFOM - Time_Base'!$A$8:$API$8,0))*
INDEX('WFOM - Time_Base'!$A$4:$API$29,MATCH("CenHos_Per",'WFOM - Time_Base'!$B$4:$B$29,0),MATCH(CONCATENATE($G9,AH$2),'WFOM - Time_Base'!$A$8:$API$8,0)) +
3*INDEX('WFOM - Time_Base'!$A$4:$API$29,MATCH("CenHos",'WFOM - Time_Base'!$B$4:$B$29,0),MATCH(CONCATENATE("ANCSubsequent",AH$2),'WFOM - Time_Base'!$A$8:$API$8,0))*
INDEX('WFOM - Time_Base'!$A$4:$API$29,MATCH("CenHos_Per",'WFOM - Time_Base'!$B$4:$B$29,0),MATCH(CONCATENATE("ANCSubsequent",AH$2),'WFOM - Time_Base'!$A$8:$API$8,0))</f>
        <v>0</v>
      </c>
      <c r="AI9" s="252">
        <f>INDEX('WFOM - Time_Base'!$A$4:$API$29,MATCH("CenHos",'WFOM - Time_Base'!$B$4:$B$29,0),MATCH(CONCATENATE($G9,AI$2),'WFOM - Time_Base'!$A$8:$API$8,0))*
INDEX('WFOM - Time_Base'!$A$4:$API$29,MATCH("CenHos_Per",'WFOM - Time_Base'!$B$4:$B$29,0),MATCH(CONCATENATE($G9,AI$2),'WFOM - Time_Base'!$A$8:$API$8,0)) +
3*INDEX('WFOM - Time_Base'!$A$4:$API$29,MATCH("CenHos",'WFOM - Time_Base'!$B$4:$B$29,0),MATCH(CONCATENATE("ANCSubsequent",AI$2),'WFOM - Time_Base'!$A$8:$API$8,0))*
INDEX('WFOM - Time_Base'!$A$4:$API$29,MATCH("CenHos_Per",'WFOM - Time_Base'!$B$4:$B$29,0),MATCH(CONCATENATE("ANCSubsequent",AI$2),'WFOM - Time_Base'!$A$8:$API$8,0))</f>
        <v>0</v>
      </c>
      <c r="AJ9" s="252">
        <f>INDEX('WFOM - Time_Base'!$A$4:$API$29,MATCH("CenHos",'WFOM - Time_Base'!$B$4:$B$29,0),MATCH(CONCATENATE($G9,AJ$2),'WFOM - Time_Base'!$A$8:$API$8,0))*
INDEX('WFOM - Time_Base'!$A$4:$API$29,MATCH("CenHos_Per",'WFOM - Time_Base'!$B$4:$B$29,0),MATCH(CONCATENATE($G9,AJ$2),'WFOM - Time_Base'!$A$8:$API$8,0)) +
3*INDEX('WFOM - Time_Base'!$A$4:$API$29,MATCH("CenHos",'WFOM - Time_Base'!$B$4:$B$29,0),MATCH(CONCATENATE("ANCSubsequent",AJ$2),'WFOM - Time_Base'!$A$8:$API$8,0))*
INDEX('WFOM - Time_Base'!$A$4:$API$29,MATCH("CenHos_Per",'WFOM - Time_Base'!$B$4:$B$29,0),MATCH(CONCATENATE("ANCSubsequent",AJ$2),'WFOM - Time_Base'!$A$8:$API$8,0))</f>
        <v>0</v>
      </c>
      <c r="AK9" s="252">
        <f>INDEX('WFOM - Time_Base'!$A$4:$API$29,MATCH("CenHos",'WFOM - Time_Base'!$B$4:$B$29,0),MATCH(CONCATENATE($G9,AK$2),'WFOM - Time_Base'!$A$8:$API$8,0))*
INDEX('WFOM - Time_Base'!$A$4:$API$29,MATCH("CenHos_Per",'WFOM - Time_Base'!$B$4:$B$29,0),MATCH(CONCATENATE($G9,AK$2),'WFOM - Time_Base'!$A$8:$API$8,0)) +
3*INDEX('WFOM - Time_Base'!$A$4:$API$29,MATCH("CenHos",'WFOM - Time_Base'!$B$4:$B$29,0),MATCH(CONCATENATE("ANCSubsequent",AK$2),'WFOM - Time_Base'!$A$8:$API$8,0))*
INDEX('WFOM - Time_Base'!$A$4:$API$29,MATCH("CenHos_Per",'WFOM - Time_Base'!$B$4:$B$29,0),MATCH(CONCATENATE("ANCSubsequent",AK$2),'WFOM - Time_Base'!$A$8:$API$8,0))</f>
        <v>0</v>
      </c>
      <c r="AL9" s="252">
        <f>INDEX('WFOM - Time_Base'!$A$4:$API$29,MATCH("CenHos",'WFOM - Time_Base'!$B$4:$B$29,0),MATCH(CONCATENATE($G9,AL$2),'WFOM - Time_Base'!$A$8:$API$8,0))*
INDEX('WFOM - Time_Base'!$A$4:$API$29,MATCH("CenHos_Per",'WFOM - Time_Base'!$B$4:$B$29,0),MATCH(CONCATENATE($G9,AL$2),'WFOM - Time_Base'!$A$8:$API$8,0)) +
3*INDEX('WFOM - Time_Base'!$A$4:$API$29,MATCH("CenHos",'WFOM - Time_Base'!$B$4:$B$29,0),MATCH(CONCATENATE("ANCSubsequent",AL$2),'WFOM - Time_Base'!$A$8:$API$8,0))*
INDEX('WFOM - Time_Base'!$A$4:$API$29,MATCH("CenHos_Per",'WFOM - Time_Base'!$B$4:$B$29,0),MATCH(CONCATENATE("ANCSubsequent",AL$2),'WFOM - Time_Base'!$A$8:$API$8,0))</f>
        <v>0</v>
      </c>
      <c r="AM9" t="s">
        <v>2061</v>
      </c>
      <c r="AN9">
        <v>4</v>
      </c>
      <c r="AO9" t="str">
        <f t="shared" si="1"/>
        <v>006</v>
      </c>
      <c r="AQ9" t="s">
        <v>230</v>
      </c>
    </row>
    <row r="10" spans="1:43">
      <c r="A10" s="106" t="s">
        <v>917</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1947</v>
      </c>
      <c r="R10" s="122">
        <f>IFERROR(
$AN10 * INDEX('WFOM - Time_Base'!$A$4:$API$29, MATCH("CenHos", 'WFOM - Time_Base'!$B$4:$B$29,0), MATCH(CONCATENATE($G10,R$2),'WFOM - Time_Base'!$A$8:$API$8,0)) *
INDEX('WFOM - Time_Base'!$A$4:$API$29, MATCH("CenHos_Per", 'WFOM - Time_Base'!$B$4:$B$29,0), MATCH(CONCATENATE($G10,R$2),'WFOM - Time_Base'!$A$8:$API$8,0)),
IFERROR($AN10 * INDEX('Inputs from Uganda staff'!$E$61:$BM$80,MATCH('HRH Need estimation'!R$2,'Inputs from Uganda staff'!$E$61:$E$80,0),MATCH('HRH Need estimation'!$D10,'Inputs from Uganda staff'!$E$6:$BM$6,0)),
""))</f>
        <v>0</v>
      </c>
      <c r="S10" s="122">
        <f>IFERROR(
$AN10 * INDEX('WFOM - Time_Base'!$A$4:$API$29, MATCH("CenHos", 'WFOM - Time_Base'!$B$4:$B$29,0), MATCH(CONCATENATE($G10,S$2),'WFOM - Time_Base'!$A$8:$API$8,0)) *
INDEX('WFOM - Time_Base'!$A$4:$API$29, MATCH("CenHos_Per", 'WFOM - Time_Base'!$B$4:$B$29,0), MATCH(CONCATENATE($G10,S$2),'WFOM - Time_Base'!$A$8:$API$8,0)),
IFERROR($AN10 * INDEX('Inputs from Uganda staff'!$E$61:$BM$80,MATCH('HRH Need estimation'!S$2,'Inputs from Uganda staff'!$E$61:$E$80,0),MATCH('HRH Need estimation'!$D10,'Inputs from Uganda staff'!$E$6:$BM$6,0)),
""))</f>
        <v>0</v>
      </c>
      <c r="T10" s="122">
        <f>IFERROR(
$AN10 * INDEX('WFOM - Time_Base'!$A$4:$API$29, MATCH("CenHos", 'WFOM - Time_Base'!$B$4:$B$29,0), MATCH(CONCATENATE($G10,T$2),'WFOM - Time_Base'!$A$8:$API$8,0)) *
INDEX('WFOM - Time_Base'!$A$4:$API$29, MATCH("CenHos_Per", 'WFOM - Time_Base'!$B$4:$B$29,0), MATCH(CONCATENATE($G10,T$2),'WFOM - Time_Base'!$A$8:$API$8,0)),
IFERROR($AN10 * INDEX('Inputs from Uganda staff'!$E$61:$BM$80,MATCH('HRH Need estimation'!T$2,'Inputs from Uganda staff'!$E$61:$E$80,0),MATCH('HRH Need estimation'!$D10,'Inputs from Uganda staff'!$E$6:$BM$6,0)),
""))</f>
        <v>0</v>
      </c>
      <c r="U10" s="122">
        <f>IFERROR(
$AN10 * INDEX('WFOM - Time_Base'!$A$4:$API$29, MATCH("CenHos", 'WFOM - Time_Base'!$B$4:$B$29,0), MATCH(CONCATENATE($G10,U$2),'WFOM - Time_Base'!$A$8:$API$8,0)) *
INDEX('WFOM - Time_Base'!$A$4:$API$29, MATCH("CenHos_Per", 'WFOM - Time_Base'!$B$4:$B$29,0), MATCH(CONCATENATE($G10,U$2),'WFOM - Time_Base'!$A$8:$API$8,0)),
IFERROR($AN10 * INDEX('Inputs from Uganda staff'!$E$61:$BM$80,MATCH('HRH Need estimation'!U$2,'Inputs from Uganda staff'!$E$61:$E$80,0),MATCH('HRH Need estimation'!$D10,'Inputs from Uganda staff'!$E$6:$BM$6,0)),
""))</f>
        <v>0</v>
      </c>
      <c r="V10" s="122">
        <f>IFERROR(
$AN10 * INDEX('WFOM - Time_Base'!$A$4:$API$29, MATCH("CenHos", 'WFOM - Time_Base'!$B$4:$B$29,0), MATCH(CONCATENATE($G10,V$2),'WFOM - Time_Base'!$A$8:$API$8,0)) *
INDEX('WFOM - Time_Base'!$A$4:$API$29, MATCH("CenHos_Per", 'WFOM - Time_Base'!$B$4:$B$29,0), MATCH(CONCATENATE($G10,V$2),'WFOM - Time_Base'!$A$8:$API$8,0)),
IFERROR($AN10 * INDEX('Inputs from Uganda staff'!$E$61:$BM$80,MATCH('HRH Need estimation'!V$2,'Inputs from Uganda staff'!$E$61:$E$80,0),MATCH('HRH Need estimation'!$D10,'Inputs from Uganda staff'!$E$6:$BM$6,0)),
""))</f>
        <v>1</v>
      </c>
      <c r="W10" s="122">
        <f>IFERROR(
$AN10 * INDEX('WFOM - Time_Base'!$A$4:$API$29, MATCH("CenHos", 'WFOM - Time_Base'!$B$4:$B$29,0), MATCH(CONCATENATE($G10,W$2),'WFOM - Time_Base'!$A$8:$API$8,0)) *
INDEX('WFOM - Time_Base'!$A$4:$API$29, MATCH("CenHos_Per", 'WFOM - Time_Base'!$B$4:$B$29,0), MATCH(CONCATENATE($G10,W$2),'WFOM - Time_Base'!$A$8:$API$8,0)),
IFERROR($AN10 * INDEX('Inputs from Uganda staff'!$E$61:$BM$80,MATCH('HRH Need estimation'!W$2,'Inputs from Uganda staff'!$E$61:$E$80,0),MATCH('HRH Need estimation'!$D10,'Inputs from Uganda staff'!$E$6:$BM$6,0)),
""))</f>
        <v>0</v>
      </c>
      <c r="X10" s="122">
        <f>IFERROR(
$AN10 * INDEX('WFOM - Time_Base'!$A$4:$API$29, MATCH("CenHos", 'WFOM - Time_Base'!$B$4:$B$29,0), MATCH(CONCATENATE($G10,X$2),'WFOM - Time_Base'!$A$8:$API$8,0)) *
INDEX('WFOM - Time_Base'!$A$4:$API$29, MATCH("CenHos_Per", 'WFOM - Time_Base'!$B$4:$B$29,0), MATCH(CONCATENATE($G10,X$2),'WFOM - Time_Base'!$A$8:$API$8,0)),
IFERROR($AN10 * INDEX('Inputs from Uganda staff'!$E$61:$BM$80,MATCH('HRH Need estimation'!X$2,'Inputs from Uganda staff'!$E$61:$E$80,0),MATCH('HRH Need estimation'!$D10,'Inputs from Uganda staff'!$E$6:$BM$6,0)),
""))</f>
        <v>0</v>
      </c>
      <c r="Y10" s="122">
        <f>IFERROR(
$AN10 * INDEX('WFOM - Time_Base'!$A$4:$API$29, MATCH("CenHos", 'WFOM - Time_Base'!$B$4:$B$29,0), MATCH(CONCATENATE($G10,Y$2),'WFOM - Time_Base'!$A$8:$API$8,0)) *
INDEX('WFOM - Time_Base'!$A$4:$API$29, MATCH("CenHos_Per", 'WFOM - Time_Base'!$B$4:$B$29,0), MATCH(CONCATENATE($G10,Y$2),'WFOM - Time_Base'!$A$8:$API$8,0)),
IFERROR($AN10 * INDEX('Inputs from Uganda staff'!$E$61:$BM$80,MATCH('HRH Need estimation'!Y$2,'Inputs from Uganda staff'!$E$61:$E$80,0),MATCH('HRH Need estimation'!$D10,'Inputs from Uganda staff'!$E$6:$BM$6,0)),
""))</f>
        <v>1</v>
      </c>
      <c r="Z10" s="122">
        <f>IFERROR(
$AN10 * INDEX('WFOM - Time_Base'!$A$4:$API$29, MATCH("CenHos", 'WFOM - Time_Base'!$B$4:$B$29,0), MATCH(CONCATENATE($G10,Z$2),'WFOM - Time_Base'!$A$8:$API$8,0)) *
INDEX('WFOM - Time_Base'!$A$4:$API$29, MATCH("CenHos_Per", 'WFOM - Time_Base'!$B$4:$B$29,0), MATCH(CONCATENATE($G10,Z$2),'WFOM - Time_Base'!$A$8:$API$8,0)),
IFERROR($AN10 * INDEX('Inputs from Uganda staff'!$E$61:$BM$80,MATCH('HRH Need estimation'!Z$2,'Inputs from Uganda staff'!$E$61:$E$80,0),MATCH('HRH Need estimation'!$D10,'Inputs from Uganda staff'!$E$6:$BM$6,0)),
""))</f>
        <v>0</v>
      </c>
      <c r="AA10" s="122">
        <f>IFERROR(
$AN10 * INDEX('WFOM - Time_Base'!$A$4:$API$29, MATCH("CenHos", 'WFOM - Time_Base'!$B$4:$B$29,0), MATCH(CONCATENATE($G10,AA$2),'WFOM - Time_Base'!$A$8:$API$8,0)) *
INDEX('WFOM - Time_Base'!$A$4:$API$29, MATCH("CenHos_Per", 'WFOM - Time_Base'!$B$4:$B$29,0), MATCH(CONCATENATE($G10,AA$2),'WFOM - Time_Base'!$A$8:$API$8,0)),
IFERROR($AN10 * INDEX('Inputs from Uganda staff'!$E$61:$BM$80,MATCH('HRH Need estimation'!AA$2,'Inputs from Uganda staff'!$E$61:$E$80,0),MATCH('HRH Need estimation'!$D10,'Inputs from Uganda staff'!$E$6:$BM$6,0)),
""))</f>
        <v>0</v>
      </c>
      <c r="AB10" s="122">
        <f>IFERROR(
$AN10 * INDEX('WFOM - Time_Base'!$A$4:$API$29, MATCH("CenHos", 'WFOM - Time_Base'!$B$4:$B$29,0), MATCH(CONCATENATE($G10,AB$2),'WFOM - Time_Base'!$A$8:$API$8,0)) *
INDEX('WFOM - Time_Base'!$A$4:$API$29, MATCH("CenHos_Per", 'WFOM - Time_Base'!$B$4:$B$29,0), MATCH(CONCATENATE($G10,AB$2),'WFOM - Time_Base'!$A$8:$API$8,0)),
IFERROR($AN10 * INDEX('Inputs from Uganda staff'!$E$61:$BM$80,MATCH('HRH Need estimation'!AB$2,'Inputs from Uganda staff'!$E$61:$E$80,0),MATCH('HRH Need estimation'!$D10,'Inputs from Uganda staff'!$E$6:$BM$6,0)),
""))</f>
        <v>0</v>
      </c>
      <c r="AC10" s="122" t="str">
        <f>IFERROR(
$AN10 * INDEX('WFOM - Time_Base'!$A$4:$API$29, MATCH("CenHos", 'WFOM - Time_Base'!$B$4:$B$29,0), MATCH(CONCATENATE($G10,AC$2),'WFOM - Time_Base'!$A$8:$API$8,0)) *
INDEX('WFOM - Time_Base'!$A$4:$API$29, MATCH("CenHos_Per", 'WFOM - Time_Base'!$B$4:$B$29,0), MATCH(CONCATENATE($G10,AC$2),'WFOM - Time_Base'!$A$8:$API$8,0)),
IFERROR($AN10 * INDEX('Inputs from Uganda staff'!$E$61:$BM$80,MATCH('HRH Need estimation'!AC$2,'Inputs from Uganda staff'!$E$61:$E$80,0),MATCH('HRH Need estimation'!$D10,'Inputs from Uganda staff'!$E$6:$BM$6,0)),
""))</f>
        <v/>
      </c>
      <c r="AD10" s="122">
        <f>IFERROR(
$AN10 * INDEX('WFOM - Time_Base'!$A$4:$API$29, MATCH("CenHos", 'WFOM - Time_Base'!$B$4:$B$29,0), MATCH(CONCATENATE($G10,AD$2),'WFOM - Time_Base'!$A$8:$API$8,0)) *
INDEX('WFOM - Time_Base'!$A$4:$API$29, MATCH("CenHos_Per", 'WFOM - Time_Base'!$B$4:$B$29,0), MATCH(CONCATENATE($G10,AD$2),'WFOM - Time_Base'!$A$8:$API$8,0)),
IFERROR($AN10 * INDEX('Inputs from Uganda staff'!$E$61:$BM$80,MATCH('HRH Need estimation'!AD$2,'Inputs from Uganda staff'!$E$61:$E$80,0),MATCH('HRH Need estimation'!$D10,'Inputs from Uganda staff'!$E$6:$BM$6,0)),
""))</f>
        <v>0</v>
      </c>
      <c r="AE10" s="122">
        <f>IFERROR(
$AN10 * INDEX('WFOM - Time_Base'!$A$4:$API$29, MATCH("CenHos", 'WFOM - Time_Base'!$B$4:$B$29,0), MATCH(CONCATENATE($G10,AE$2),'WFOM - Time_Base'!$A$8:$API$8,0)) *
INDEX('WFOM - Time_Base'!$A$4:$API$29, MATCH("CenHos_Per", 'WFOM - Time_Base'!$B$4:$B$29,0), MATCH(CONCATENATE($G10,AE$2),'WFOM - Time_Base'!$A$8:$API$8,0)),
IFERROR($AN10 * INDEX('Inputs from Uganda staff'!$E$61:$BM$80,MATCH('HRH Need estimation'!AE$2,'Inputs from Uganda staff'!$E$61:$E$80,0),MATCH('HRH Need estimation'!$D10,'Inputs from Uganda staff'!$E$6:$BM$6,0)),
""))</f>
        <v>0</v>
      </c>
      <c r="AF10" s="122">
        <f>IFERROR(
$AN10 * INDEX('WFOM - Time_Base'!$A$4:$API$29, MATCH("CenHos", 'WFOM - Time_Base'!$B$4:$B$29,0), MATCH(CONCATENATE($G10,AF$2),'WFOM - Time_Base'!$A$8:$API$8,0)) *
INDEX('WFOM - Time_Base'!$A$4:$API$29, MATCH("CenHos_Per", 'WFOM - Time_Base'!$B$4:$B$29,0), MATCH(CONCATENATE($G10,AF$2),'WFOM - Time_Base'!$A$8:$API$8,0)),
IFERROR($AN10 * INDEX('Inputs from Uganda staff'!$E$61:$BM$80,MATCH('HRH Need estimation'!AF$2,'Inputs from Uganda staff'!$E$61:$E$80,0),MATCH('HRH Need estimation'!$D10,'Inputs from Uganda staff'!$E$6:$BM$6,0)),
""))</f>
        <v>0</v>
      </c>
      <c r="AG10" s="122">
        <f>IFERROR(
$AN10 * INDEX('WFOM - Time_Base'!$A$4:$API$29, MATCH("CenHos", 'WFOM - Time_Base'!$B$4:$B$29,0), MATCH(CONCATENATE($G10,AG$2),'WFOM - Time_Base'!$A$8:$API$8,0)) *
INDEX('WFOM - Time_Base'!$A$4:$API$29, MATCH("CenHos_Per", 'WFOM - Time_Base'!$B$4:$B$29,0), MATCH(CONCATENATE($G10,AG$2),'WFOM - Time_Base'!$A$8:$API$8,0)),
IFERROR($AN10 * INDEX('Inputs from Uganda staff'!$E$61:$BM$80,MATCH('HRH Need estimation'!AG$2,'Inputs from Uganda staff'!$E$61:$E$80,0),MATCH('HRH Need estimation'!$D10,'Inputs from Uganda staff'!$E$6:$BM$6,0)),
""))</f>
        <v>0</v>
      </c>
      <c r="AH10" s="122">
        <f>IFERROR(
$AN10 * INDEX('WFOM - Time_Base'!$A$4:$API$29, MATCH("CenHos", 'WFOM - Time_Base'!$B$4:$B$29,0), MATCH(CONCATENATE($G10,AH$2),'WFOM - Time_Base'!$A$8:$API$8,0)) *
INDEX('WFOM - Time_Base'!$A$4:$API$29, MATCH("CenHos_Per", 'WFOM - Time_Base'!$B$4:$B$29,0), MATCH(CONCATENATE($G10,AH$2),'WFOM - Time_Base'!$A$8:$API$8,0)),
IFERROR($AN10 * INDEX('Inputs from Uganda staff'!$E$61:$BM$80,MATCH('HRH Need estimation'!AH$2,'Inputs from Uganda staff'!$E$61:$E$80,0),MATCH('HRH Need estimation'!$D10,'Inputs from Uganda staff'!$E$6:$BM$6,0)),
""))</f>
        <v>0</v>
      </c>
      <c r="AI10" s="122">
        <f>IFERROR(
$AN10 * INDEX('WFOM - Time_Base'!$A$4:$API$29, MATCH("CenHos", 'WFOM - Time_Base'!$B$4:$B$29,0), MATCH(CONCATENATE($G10,AI$2),'WFOM - Time_Base'!$A$8:$API$8,0)) *
INDEX('WFOM - Time_Base'!$A$4:$API$29, MATCH("CenHos_Per", 'WFOM - Time_Base'!$B$4:$B$29,0), MATCH(CONCATENATE($G10,AI$2),'WFOM - Time_Base'!$A$8:$API$8,0)),
IFERROR($AN10 * INDEX('Inputs from Uganda staff'!$E$61:$BM$80,MATCH('HRH Need estimation'!AI$2,'Inputs from Uganda staff'!$E$61:$E$80,0),MATCH('HRH Need estimation'!$D10,'Inputs from Uganda staff'!$E$6:$BM$6,0)),
""))</f>
        <v>0</v>
      </c>
      <c r="AJ10" s="122">
        <f>IFERROR(
$AN10 * INDEX('WFOM - Time_Base'!$A$4:$API$29, MATCH("CenHos", 'WFOM - Time_Base'!$B$4:$B$29,0), MATCH(CONCATENATE($G10,AJ$2),'WFOM - Time_Base'!$A$8:$API$8,0)) *
INDEX('WFOM - Time_Base'!$A$4:$API$29, MATCH("CenHos_Per", 'WFOM - Time_Base'!$B$4:$B$29,0), MATCH(CONCATENATE($G10,AJ$2),'WFOM - Time_Base'!$A$8:$API$8,0)),
IFERROR($AN10 * INDEX('Inputs from Uganda staff'!$E$61:$BM$80,MATCH('HRH Need estimation'!AJ$2,'Inputs from Uganda staff'!$E$61:$E$80,0),MATCH('HRH Need estimation'!$D10,'Inputs from Uganda staff'!$E$6:$BM$6,0)),
""))</f>
        <v>0</v>
      </c>
      <c r="AK10" s="122">
        <f>IFERROR(
$AN10 * INDEX('WFOM - Time_Base'!$A$4:$API$29, MATCH("CenHos", 'WFOM - Time_Base'!$B$4:$B$29,0), MATCH(CONCATENATE($G10,AK$2),'WFOM - Time_Base'!$A$8:$API$8,0)) *
INDEX('WFOM - Time_Base'!$A$4:$API$29, MATCH("CenHos_Per", 'WFOM - Time_Base'!$B$4:$B$29,0), MATCH(CONCATENATE($G10,AK$2),'WFOM - Time_Base'!$A$8:$API$8,0)),
IFERROR($AN10 * INDEX('Inputs from Uganda staff'!$E$61:$BM$80,MATCH('HRH Need estimation'!AK$2,'Inputs from Uganda staff'!$E$61:$E$80,0),MATCH('HRH Need estimation'!$D10,'Inputs from Uganda staff'!$E$6:$BM$6,0)),
""))</f>
        <v>0</v>
      </c>
      <c r="AL10" s="122">
        <f>IFERROR(
$AN10 * INDEX('WFOM - Time_Base'!$A$4:$API$29, MATCH("CenHos", 'WFOM - Time_Base'!$B$4:$B$29,0), MATCH(CONCATENATE($G10,AL$2),'WFOM - Time_Base'!$A$8:$API$8,0)) *
INDEX('WFOM - Time_Base'!$A$4:$API$29, MATCH("CenHos_Per", 'WFOM - Time_Base'!$B$4:$B$29,0), MATCH(CONCATENATE($G10,AL$2),'WFOM - Time_Base'!$A$8:$API$8,0)),
IFERROR($AN10 * INDEX('Inputs from Uganda staff'!$E$61:$BM$80,MATCH('HRH Need estimation'!AL$2,'Inputs from Uganda staff'!$E$61:$E$80,0),MATCH('HRH Need estimation'!$D10,'Inputs from Uganda staff'!$E$6:$BM$6,0)),
""))</f>
        <v>0</v>
      </c>
      <c r="AN10">
        <v>1</v>
      </c>
      <c r="AO10" t="str">
        <f t="shared" si="1"/>
        <v>007</v>
      </c>
      <c r="AQ10" t="s">
        <v>232</v>
      </c>
    </row>
    <row r="11" spans="1:43">
      <c r="A11" s="106" t="s">
        <v>915</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1947</v>
      </c>
      <c r="R11" s="122">
        <f>IFERROR(
$AN11 * INDEX('WFOM - Time_Base'!$A$4:$API$29, MATCH("CenHos", 'WFOM - Time_Base'!$B$4:$B$29,0), MATCH(CONCATENATE($G11,R$2),'WFOM - Time_Base'!$A$8:$API$8,0)) *
INDEX('WFOM - Time_Base'!$A$4:$API$29, MATCH("CenHos_Per", 'WFOM - Time_Base'!$B$4:$B$29,0), MATCH(CONCATENATE($G11,R$2),'WFOM - Time_Base'!$A$8:$API$8,0)),
IFERROR($AN11 * INDEX('Inputs from Uganda staff'!$E$61:$BM$80,MATCH('HRH Need estimation'!R$2,'Inputs from Uganda staff'!$E$61:$E$80,0),MATCH('HRH Need estimation'!$D11,'Inputs from Uganda staff'!$E$6:$BM$6,0)),
""))</f>
        <v>0.5</v>
      </c>
      <c r="S11" s="122">
        <f>IFERROR(
$AN11 * INDEX('WFOM - Time_Base'!$A$4:$API$29, MATCH("CenHos", 'WFOM - Time_Base'!$B$4:$B$29,0), MATCH(CONCATENATE($G11,S$2),'WFOM - Time_Base'!$A$8:$API$8,0)) *
INDEX('WFOM - Time_Base'!$A$4:$API$29, MATCH("CenHos_Per", 'WFOM - Time_Base'!$B$4:$B$29,0), MATCH(CONCATENATE($G11,S$2),'WFOM - Time_Base'!$A$8:$API$8,0)),
IFERROR($AN11 * INDEX('Inputs from Uganda staff'!$E$61:$BM$80,MATCH('HRH Need estimation'!S$2,'Inputs from Uganda staff'!$E$61:$E$80,0),MATCH('HRH Need estimation'!$D11,'Inputs from Uganda staff'!$E$6:$BM$6,0)),
""))</f>
        <v>0.5</v>
      </c>
      <c r="T11" s="122">
        <f>IFERROR(
$AN11 * INDEX('WFOM - Time_Base'!$A$4:$API$29, MATCH("CenHos", 'WFOM - Time_Base'!$B$4:$B$29,0), MATCH(CONCATENATE($G11,T$2),'WFOM - Time_Base'!$A$8:$API$8,0)) *
INDEX('WFOM - Time_Base'!$A$4:$API$29, MATCH("CenHos_Per", 'WFOM - Time_Base'!$B$4:$B$29,0), MATCH(CONCATENATE($G11,T$2),'WFOM - Time_Base'!$A$8:$API$8,0)),
IFERROR($AN11 * INDEX('Inputs from Uganda staff'!$E$61:$BM$80,MATCH('HRH Need estimation'!T$2,'Inputs from Uganda staff'!$E$61:$E$80,0),MATCH('HRH Need estimation'!$D11,'Inputs from Uganda staff'!$E$6:$BM$6,0)),
""))</f>
        <v>0</v>
      </c>
      <c r="U11" s="122">
        <f>IFERROR(
$AN11 * INDEX('WFOM - Time_Base'!$A$4:$API$29, MATCH("CenHos", 'WFOM - Time_Base'!$B$4:$B$29,0), MATCH(CONCATENATE($G11,U$2),'WFOM - Time_Base'!$A$8:$API$8,0)) *
INDEX('WFOM - Time_Base'!$A$4:$API$29, MATCH("CenHos_Per", 'WFOM - Time_Base'!$B$4:$B$29,0), MATCH(CONCATENATE($G11,U$2),'WFOM - Time_Base'!$A$8:$API$8,0)),
IFERROR($AN11 * INDEX('Inputs from Uganda staff'!$E$61:$BM$80,MATCH('HRH Need estimation'!U$2,'Inputs from Uganda staff'!$E$61:$E$80,0),MATCH('HRH Need estimation'!$D11,'Inputs from Uganda staff'!$E$6:$BM$6,0)),
""))</f>
        <v>0</v>
      </c>
      <c r="V11" s="122">
        <f>IFERROR(
$AN11 * INDEX('WFOM - Time_Base'!$A$4:$API$29, MATCH("CenHos", 'WFOM - Time_Base'!$B$4:$B$29,0), MATCH(CONCATENATE($G11,V$2),'WFOM - Time_Base'!$A$8:$API$8,0)) *
INDEX('WFOM - Time_Base'!$A$4:$API$29, MATCH("CenHos_Per", 'WFOM - Time_Base'!$B$4:$B$29,0), MATCH(CONCATENATE($G11,V$2),'WFOM - Time_Base'!$A$8:$API$8,0)),
IFERROR($AN11 * INDEX('Inputs from Uganda staff'!$E$61:$BM$80,MATCH('HRH Need estimation'!V$2,'Inputs from Uganda staff'!$E$61:$E$80,0),MATCH('HRH Need estimation'!$D11,'Inputs from Uganda staff'!$E$6:$BM$6,0)),
""))</f>
        <v>15</v>
      </c>
      <c r="W11" s="122">
        <f>IFERROR(
$AN11 * INDEX('WFOM - Time_Base'!$A$4:$API$29, MATCH("CenHos", 'WFOM - Time_Base'!$B$4:$B$29,0), MATCH(CONCATENATE($G11,W$2),'WFOM - Time_Base'!$A$8:$API$8,0)) *
INDEX('WFOM - Time_Base'!$A$4:$API$29, MATCH("CenHos_Per", 'WFOM - Time_Base'!$B$4:$B$29,0), MATCH(CONCATENATE($G11,W$2),'WFOM - Time_Base'!$A$8:$API$8,0)),
IFERROR($AN11 * INDEX('Inputs from Uganda staff'!$E$61:$BM$80,MATCH('HRH Need estimation'!W$2,'Inputs from Uganda staff'!$E$61:$E$80,0),MATCH('HRH Need estimation'!$D11,'Inputs from Uganda staff'!$E$6:$BM$6,0)),
""))</f>
        <v>0</v>
      </c>
      <c r="X11" s="122">
        <f>IFERROR(
$AN11 * INDEX('WFOM - Time_Base'!$A$4:$API$29, MATCH("CenHos", 'WFOM - Time_Base'!$B$4:$B$29,0), MATCH(CONCATENATE($G11,X$2),'WFOM - Time_Base'!$A$8:$API$8,0)) *
INDEX('WFOM - Time_Base'!$A$4:$API$29, MATCH("CenHos_Per", 'WFOM - Time_Base'!$B$4:$B$29,0), MATCH(CONCATENATE($G11,X$2),'WFOM - Time_Base'!$A$8:$API$8,0)),
IFERROR($AN11 * INDEX('Inputs from Uganda staff'!$E$61:$BM$80,MATCH('HRH Need estimation'!X$2,'Inputs from Uganda staff'!$E$61:$E$80,0),MATCH('HRH Need estimation'!$D11,'Inputs from Uganda staff'!$E$6:$BM$6,0)),
""))</f>
        <v>0</v>
      </c>
      <c r="Y11" s="122">
        <f>IFERROR(
$AN11 * INDEX('WFOM - Time_Base'!$A$4:$API$29, MATCH("CenHos", 'WFOM - Time_Base'!$B$4:$B$29,0), MATCH(CONCATENATE($G11,Y$2),'WFOM - Time_Base'!$A$8:$API$8,0)) *
INDEX('WFOM - Time_Base'!$A$4:$API$29, MATCH("CenHos_Per", 'WFOM - Time_Base'!$B$4:$B$29,0), MATCH(CONCATENATE($G11,Y$2),'WFOM - Time_Base'!$A$8:$API$8,0)),
IFERROR($AN11 * INDEX('Inputs from Uganda staff'!$E$61:$BM$80,MATCH('HRH Need estimation'!Y$2,'Inputs from Uganda staff'!$E$61:$E$80,0),MATCH('HRH Need estimation'!$D11,'Inputs from Uganda staff'!$E$6:$BM$6,0)),
""))</f>
        <v>0</v>
      </c>
      <c r="Z11" s="122">
        <f>IFERROR(
$AN11 * INDEX('WFOM - Time_Base'!$A$4:$API$29, MATCH("CenHos", 'WFOM - Time_Base'!$B$4:$B$29,0), MATCH(CONCATENATE($G11,Z$2),'WFOM - Time_Base'!$A$8:$API$8,0)) *
INDEX('WFOM - Time_Base'!$A$4:$API$29, MATCH("CenHos_Per", 'WFOM - Time_Base'!$B$4:$B$29,0), MATCH(CONCATENATE($G11,Z$2),'WFOM - Time_Base'!$A$8:$API$8,0)),
IFERROR($AN11 * INDEX('Inputs from Uganda staff'!$E$61:$BM$80,MATCH('HRH Need estimation'!Z$2,'Inputs from Uganda staff'!$E$61:$E$80,0),MATCH('HRH Need estimation'!$D11,'Inputs from Uganda staff'!$E$6:$BM$6,0)),
""))</f>
        <v>0</v>
      </c>
      <c r="AA11" s="122">
        <f>IFERROR(
$AN11 * INDEX('WFOM - Time_Base'!$A$4:$API$29, MATCH("CenHos", 'WFOM - Time_Base'!$B$4:$B$29,0), MATCH(CONCATENATE($G11,AA$2),'WFOM - Time_Base'!$A$8:$API$8,0)) *
INDEX('WFOM - Time_Base'!$A$4:$API$29, MATCH("CenHos_Per", 'WFOM - Time_Base'!$B$4:$B$29,0), MATCH(CONCATENATE($G11,AA$2),'WFOM - Time_Base'!$A$8:$API$8,0)),
IFERROR($AN11 * INDEX('Inputs from Uganda staff'!$E$61:$BM$80,MATCH('HRH Need estimation'!AA$2,'Inputs from Uganda staff'!$E$61:$E$80,0),MATCH('HRH Need estimation'!$D11,'Inputs from Uganda staff'!$E$6:$BM$6,0)),
""))</f>
        <v>0</v>
      </c>
      <c r="AB11" s="122">
        <f>IFERROR(
$AN11 * INDEX('WFOM - Time_Base'!$A$4:$API$29, MATCH("CenHos", 'WFOM - Time_Base'!$B$4:$B$29,0), MATCH(CONCATENATE($G11,AB$2),'WFOM - Time_Base'!$A$8:$API$8,0)) *
INDEX('WFOM - Time_Base'!$A$4:$API$29, MATCH("CenHos_Per", 'WFOM - Time_Base'!$B$4:$B$29,0), MATCH(CONCATENATE($G11,AB$2),'WFOM - Time_Base'!$A$8:$API$8,0)),
IFERROR($AN11 * INDEX('Inputs from Uganda staff'!$E$61:$BM$80,MATCH('HRH Need estimation'!AB$2,'Inputs from Uganda staff'!$E$61:$E$80,0),MATCH('HRH Need estimation'!$D11,'Inputs from Uganda staff'!$E$6:$BM$6,0)),
""))</f>
        <v>0</v>
      </c>
      <c r="AC11" s="122" t="str">
        <f>IFERROR(
$AN11 * INDEX('WFOM - Time_Base'!$A$4:$API$29, MATCH("CenHos", 'WFOM - Time_Base'!$B$4:$B$29,0), MATCH(CONCATENATE($G11,AC$2),'WFOM - Time_Base'!$A$8:$API$8,0)) *
INDEX('WFOM - Time_Base'!$A$4:$API$29, MATCH("CenHos_Per", 'WFOM - Time_Base'!$B$4:$B$29,0), MATCH(CONCATENATE($G11,AC$2),'WFOM - Time_Base'!$A$8:$API$8,0)),
IFERROR($AN11 * INDEX('Inputs from Uganda staff'!$E$61:$BM$80,MATCH('HRH Need estimation'!AC$2,'Inputs from Uganda staff'!$E$61:$E$80,0),MATCH('HRH Need estimation'!$D11,'Inputs from Uganda staff'!$E$6:$BM$6,0)),
""))</f>
        <v/>
      </c>
      <c r="AD11" s="122">
        <f>IFERROR(
$AN11 * INDEX('WFOM - Time_Base'!$A$4:$API$29, MATCH("CenHos", 'WFOM - Time_Base'!$B$4:$B$29,0), MATCH(CONCATENATE($G11,AD$2),'WFOM - Time_Base'!$A$8:$API$8,0)) *
INDEX('WFOM - Time_Base'!$A$4:$API$29, MATCH("CenHos_Per", 'WFOM - Time_Base'!$B$4:$B$29,0), MATCH(CONCATENATE($G11,AD$2),'WFOM - Time_Base'!$A$8:$API$8,0)),
IFERROR($AN11 * INDEX('Inputs from Uganda staff'!$E$61:$BM$80,MATCH('HRH Need estimation'!AD$2,'Inputs from Uganda staff'!$E$61:$E$80,0),MATCH('HRH Need estimation'!$D11,'Inputs from Uganda staff'!$E$6:$BM$6,0)),
""))</f>
        <v>0</v>
      </c>
      <c r="AE11" s="122">
        <f>IFERROR(
$AN11 * INDEX('WFOM - Time_Base'!$A$4:$API$29, MATCH("CenHos", 'WFOM - Time_Base'!$B$4:$B$29,0), MATCH(CONCATENATE($G11,AE$2),'WFOM - Time_Base'!$A$8:$API$8,0)) *
INDEX('WFOM - Time_Base'!$A$4:$API$29, MATCH("CenHos_Per", 'WFOM - Time_Base'!$B$4:$B$29,0), MATCH(CONCATENATE($G11,AE$2),'WFOM - Time_Base'!$A$8:$API$8,0)),
IFERROR($AN11 * INDEX('Inputs from Uganda staff'!$E$61:$BM$80,MATCH('HRH Need estimation'!AE$2,'Inputs from Uganda staff'!$E$61:$E$80,0),MATCH('HRH Need estimation'!$D11,'Inputs from Uganda staff'!$E$6:$BM$6,0)),
""))</f>
        <v>0</v>
      </c>
      <c r="AF11" s="122">
        <f>IFERROR(
$AN11 * INDEX('WFOM - Time_Base'!$A$4:$API$29, MATCH("CenHos", 'WFOM - Time_Base'!$B$4:$B$29,0), MATCH(CONCATENATE($G11,AF$2),'WFOM - Time_Base'!$A$8:$API$8,0)) *
INDEX('WFOM - Time_Base'!$A$4:$API$29, MATCH("CenHos_Per", 'WFOM - Time_Base'!$B$4:$B$29,0), MATCH(CONCATENATE($G11,AF$2),'WFOM - Time_Base'!$A$8:$API$8,0)),
IFERROR($AN11 * INDEX('Inputs from Uganda staff'!$E$61:$BM$80,MATCH('HRH Need estimation'!AF$2,'Inputs from Uganda staff'!$E$61:$E$80,0),MATCH('HRH Need estimation'!$D11,'Inputs from Uganda staff'!$E$6:$BM$6,0)),
""))</f>
        <v>0</v>
      </c>
      <c r="AG11" s="122">
        <f>IFERROR(
$AN11 * INDEX('WFOM - Time_Base'!$A$4:$API$29, MATCH("CenHos", 'WFOM - Time_Base'!$B$4:$B$29,0), MATCH(CONCATENATE($G11,AG$2),'WFOM - Time_Base'!$A$8:$API$8,0)) *
INDEX('WFOM - Time_Base'!$A$4:$API$29, MATCH("CenHos_Per", 'WFOM - Time_Base'!$B$4:$B$29,0), MATCH(CONCATENATE($G11,AG$2),'WFOM - Time_Base'!$A$8:$API$8,0)),
IFERROR($AN11 * INDEX('Inputs from Uganda staff'!$E$61:$BM$80,MATCH('HRH Need estimation'!AG$2,'Inputs from Uganda staff'!$E$61:$E$80,0),MATCH('HRH Need estimation'!$D11,'Inputs from Uganda staff'!$E$6:$BM$6,0)),
""))</f>
        <v>0</v>
      </c>
      <c r="AH11" s="122">
        <f>IFERROR(
$AN11 * INDEX('WFOM - Time_Base'!$A$4:$API$29, MATCH("CenHos", 'WFOM - Time_Base'!$B$4:$B$29,0), MATCH(CONCATENATE($G11,AH$2),'WFOM - Time_Base'!$A$8:$API$8,0)) *
INDEX('WFOM - Time_Base'!$A$4:$API$29, MATCH("CenHos_Per", 'WFOM - Time_Base'!$B$4:$B$29,0), MATCH(CONCATENATE($G11,AH$2),'WFOM - Time_Base'!$A$8:$API$8,0)),
IFERROR($AN11 * INDEX('Inputs from Uganda staff'!$E$61:$BM$80,MATCH('HRH Need estimation'!AH$2,'Inputs from Uganda staff'!$E$61:$E$80,0),MATCH('HRH Need estimation'!$D11,'Inputs from Uganda staff'!$E$6:$BM$6,0)),
""))</f>
        <v>0</v>
      </c>
      <c r="AI11" s="122">
        <f>IFERROR(
$AN11 * INDEX('WFOM - Time_Base'!$A$4:$API$29, MATCH("CenHos", 'WFOM - Time_Base'!$B$4:$B$29,0), MATCH(CONCATENATE($G11,AI$2),'WFOM - Time_Base'!$A$8:$API$8,0)) *
INDEX('WFOM - Time_Base'!$A$4:$API$29, MATCH("CenHos_Per", 'WFOM - Time_Base'!$B$4:$B$29,0), MATCH(CONCATENATE($G11,AI$2),'WFOM - Time_Base'!$A$8:$API$8,0)),
IFERROR($AN11 * INDEX('Inputs from Uganda staff'!$E$61:$BM$80,MATCH('HRH Need estimation'!AI$2,'Inputs from Uganda staff'!$E$61:$E$80,0),MATCH('HRH Need estimation'!$D11,'Inputs from Uganda staff'!$E$6:$BM$6,0)),
""))</f>
        <v>0</v>
      </c>
      <c r="AJ11" s="122">
        <f>IFERROR(
$AN11 * INDEX('WFOM - Time_Base'!$A$4:$API$29, MATCH("CenHos", 'WFOM - Time_Base'!$B$4:$B$29,0), MATCH(CONCATENATE($G11,AJ$2),'WFOM - Time_Base'!$A$8:$API$8,0)) *
INDEX('WFOM - Time_Base'!$A$4:$API$29, MATCH("CenHos_Per", 'WFOM - Time_Base'!$B$4:$B$29,0), MATCH(CONCATENATE($G11,AJ$2),'WFOM - Time_Base'!$A$8:$API$8,0)),
IFERROR($AN11 * INDEX('Inputs from Uganda staff'!$E$61:$BM$80,MATCH('HRH Need estimation'!AJ$2,'Inputs from Uganda staff'!$E$61:$E$80,0),MATCH('HRH Need estimation'!$D11,'Inputs from Uganda staff'!$E$6:$BM$6,0)),
""))</f>
        <v>0</v>
      </c>
      <c r="AK11" s="122">
        <f>IFERROR(
$AN11 * INDEX('WFOM - Time_Base'!$A$4:$API$29, MATCH("CenHos", 'WFOM - Time_Base'!$B$4:$B$29,0), MATCH(CONCATENATE($G11,AK$2),'WFOM - Time_Base'!$A$8:$API$8,0)) *
INDEX('WFOM - Time_Base'!$A$4:$API$29, MATCH("CenHos_Per", 'WFOM - Time_Base'!$B$4:$B$29,0), MATCH(CONCATENATE($G11,AK$2),'WFOM - Time_Base'!$A$8:$API$8,0)),
IFERROR($AN11 * INDEX('Inputs from Uganda staff'!$E$61:$BM$80,MATCH('HRH Need estimation'!AK$2,'Inputs from Uganda staff'!$E$61:$E$80,0),MATCH('HRH Need estimation'!$D11,'Inputs from Uganda staff'!$E$6:$BM$6,0)),
""))</f>
        <v>0</v>
      </c>
      <c r="AL11" s="122">
        <f>IFERROR(
$AN11 * INDEX('WFOM - Time_Base'!$A$4:$API$29, MATCH("CenHos", 'WFOM - Time_Base'!$B$4:$B$29,0), MATCH(CONCATENATE($G11,AL$2),'WFOM - Time_Base'!$A$8:$API$8,0)) *
INDEX('WFOM - Time_Base'!$A$4:$API$29, MATCH("CenHos_Per", 'WFOM - Time_Base'!$B$4:$B$29,0), MATCH(CONCATENATE($G11,AL$2),'WFOM - Time_Base'!$A$8:$API$8,0)),
IFERROR($AN11 * INDEX('Inputs from Uganda staff'!$E$61:$BM$80,MATCH('HRH Need estimation'!AL$2,'Inputs from Uganda staff'!$E$61:$E$80,0),MATCH('HRH Need estimation'!$D11,'Inputs from Uganda staff'!$E$6:$BM$6,0)),
""))</f>
        <v>0</v>
      </c>
      <c r="AN11">
        <v>1</v>
      </c>
      <c r="AO11" t="e">
        <f t="shared" si="1"/>
        <v>#N/A</v>
      </c>
      <c r="AQ11" t="s">
        <v>238</v>
      </c>
    </row>
    <row r="12" spans="1:43">
      <c r="A12" s="106" t="s">
        <v>918</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1947</v>
      </c>
      <c r="R12" s="122">
        <f>IFERROR(
$AN12 * INDEX('WFOM - Time_Base'!$A$4:$API$29, MATCH("CenHos", 'WFOM - Time_Base'!$B$4:$B$29,0), MATCH(CONCATENATE($G12,R$2),'WFOM - Time_Base'!$A$8:$API$8,0)) *
INDEX('WFOM - Time_Base'!$A$4:$API$29, MATCH("CenHos_Per", 'WFOM - Time_Base'!$B$4:$B$29,0), MATCH(CONCATENATE($G12,R$2),'WFOM - Time_Base'!$A$8:$API$8,0)),
IFERROR($AN12 * INDEX('Inputs from Uganda staff'!$E$61:$BM$80,MATCH('HRH Need estimation'!R$2,'Inputs from Uganda staff'!$E$61:$E$80,0),MATCH('HRH Need estimation'!$D12,'Inputs from Uganda staff'!$E$6:$BM$6,0)),
""))</f>
        <v>0</v>
      </c>
      <c r="S12" s="122">
        <f>IFERROR(
$AN12 * INDEX('WFOM - Time_Base'!$A$4:$API$29, MATCH("CenHos", 'WFOM - Time_Base'!$B$4:$B$29,0), MATCH(CONCATENATE($G12,S$2),'WFOM - Time_Base'!$A$8:$API$8,0)) *
INDEX('WFOM - Time_Base'!$A$4:$API$29, MATCH("CenHos_Per", 'WFOM - Time_Base'!$B$4:$B$29,0), MATCH(CONCATENATE($G12,S$2),'WFOM - Time_Base'!$A$8:$API$8,0)),
IFERROR($AN12 * INDEX('Inputs from Uganda staff'!$E$61:$BM$80,MATCH('HRH Need estimation'!S$2,'Inputs from Uganda staff'!$E$61:$E$80,0),MATCH('HRH Need estimation'!$D12,'Inputs from Uganda staff'!$E$6:$BM$6,0)),
""))</f>
        <v>0</v>
      </c>
      <c r="T12" s="122">
        <f>IFERROR(
$AN12 * INDEX('WFOM - Time_Base'!$A$4:$API$29, MATCH("CenHos", 'WFOM - Time_Base'!$B$4:$B$29,0), MATCH(CONCATENATE($G12,T$2),'WFOM - Time_Base'!$A$8:$API$8,0)) *
INDEX('WFOM - Time_Base'!$A$4:$API$29, MATCH("CenHos_Per", 'WFOM - Time_Base'!$B$4:$B$29,0), MATCH(CONCATENATE($G12,T$2),'WFOM - Time_Base'!$A$8:$API$8,0)),
IFERROR($AN12 * INDEX('Inputs from Uganda staff'!$E$61:$BM$80,MATCH('HRH Need estimation'!T$2,'Inputs from Uganda staff'!$E$61:$E$80,0),MATCH('HRH Need estimation'!$D12,'Inputs from Uganda staff'!$E$6:$BM$6,0)),
""))</f>
        <v>0</v>
      </c>
      <c r="U12" s="122">
        <f>IFERROR(
$AN12 * INDEX('WFOM - Time_Base'!$A$4:$API$29, MATCH("CenHos", 'WFOM - Time_Base'!$B$4:$B$29,0), MATCH(CONCATENATE($G12,U$2),'WFOM - Time_Base'!$A$8:$API$8,0)) *
INDEX('WFOM - Time_Base'!$A$4:$API$29, MATCH("CenHos_Per", 'WFOM - Time_Base'!$B$4:$B$29,0), MATCH(CONCATENATE($G12,U$2),'WFOM - Time_Base'!$A$8:$API$8,0)),
IFERROR($AN12 * INDEX('Inputs from Uganda staff'!$E$61:$BM$80,MATCH('HRH Need estimation'!U$2,'Inputs from Uganda staff'!$E$61:$E$80,0),MATCH('HRH Need estimation'!$D12,'Inputs from Uganda staff'!$E$6:$BM$6,0)),
""))</f>
        <v>0</v>
      </c>
      <c r="V12" s="122">
        <f>IFERROR(
$AN12 * INDEX('WFOM - Time_Base'!$A$4:$API$29, MATCH("CenHos", 'WFOM - Time_Base'!$B$4:$B$29,0), MATCH(CONCATENATE($G12,V$2),'WFOM - Time_Base'!$A$8:$API$8,0)) *
INDEX('WFOM - Time_Base'!$A$4:$API$29, MATCH("CenHos_Per", 'WFOM - Time_Base'!$B$4:$B$29,0), MATCH(CONCATENATE($G12,V$2),'WFOM - Time_Base'!$A$8:$API$8,0)),
IFERROR($AN12 * INDEX('Inputs from Uganda staff'!$E$61:$BM$80,MATCH('HRH Need estimation'!V$2,'Inputs from Uganda staff'!$E$61:$E$80,0),MATCH('HRH Need estimation'!$D12,'Inputs from Uganda staff'!$E$6:$BM$6,0)),
""))</f>
        <v>1</v>
      </c>
      <c r="W12" s="122">
        <f>IFERROR(
$AN12 * INDEX('WFOM - Time_Base'!$A$4:$API$29, MATCH("CenHos", 'WFOM - Time_Base'!$B$4:$B$29,0), MATCH(CONCATENATE($G12,W$2),'WFOM - Time_Base'!$A$8:$API$8,0)) *
INDEX('WFOM - Time_Base'!$A$4:$API$29, MATCH("CenHos_Per", 'WFOM - Time_Base'!$B$4:$B$29,0), MATCH(CONCATENATE($G12,W$2),'WFOM - Time_Base'!$A$8:$API$8,0)),
IFERROR($AN12 * INDEX('Inputs from Uganda staff'!$E$61:$BM$80,MATCH('HRH Need estimation'!W$2,'Inputs from Uganda staff'!$E$61:$E$80,0),MATCH('HRH Need estimation'!$D12,'Inputs from Uganda staff'!$E$6:$BM$6,0)),
""))</f>
        <v>0</v>
      </c>
      <c r="X12" s="122">
        <f>IFERROR(
$AN12 * INDEX('WFOM - Time_Base'!$A$4:$API$29, MATCH("CenHos", 'WFOM - Time_Base'!$B$4:$B$29,0), MATCH(CONCATENATE($G12,X$2),'WFOM - Time_Base'!$A$8:$API$8,0)) *
INDEX('WFOM - Time_Base'!$A$4:$API$29, MATCH("CenHos_Per", 'WFOM - Time_Base'!$B$4:$B$29,0), MATCH(CONCATENATE($G12,X$2),'WFOM - Time_Base'!$A$8:$API$8,0)),
IFERROR($AN12 * INDEX('Inputs from Uganda staff'!$E$61:$BM$80,MATCH('HRH Need estimation'!X$2,'Inputs from Uganda staff'!$E$61:$E$80,0),MATCH('HRH Need estimation'!$D12,'Inputs from Uganda staff'!$E$6:$BM$6,0)),
""))</f>
        <v>0</v>
      </c>
      <c r="Y12" s="122">
        <f>IFERROR(
$AN12 * INDEX('WFOM - Time_Base'!$A$4:$API$29, MATCH("CenHos", 'WFOM - Time_Base'!$B$4:$B$29,0), MATCH(CONCATENATE($G12,Y$2),'WFOM - Time_Base'!$A$8:$API$8,0)) *
INDEX('WFOM - Time_Base'!$A$4:$API$29, MATCH("CenHos_Per", 'WFOM - Time_Base'!$B$4:$B$29,0), MATCH(CONCATENATE($G12,Y$2),'WFOM - Time_Base'!$A$8:$API$8,0)),
IFERROR($AN12 * INDEX('Inputs from Uganda staff'!$E$61:$BM$80,MATCH('HRH Need estimation'!Y$2,'Inputs from Uganda staff'!$E$61:$E$80,0),MATCH('HRH Need estimation'!$D12,'Inputs from Uganda staff'!$E$6:$BM$6,0)),
""))</f>
        <v>1</v>
      </c>
      <c r="Z12" s="122">
        <f>IFERROR(
$AN12 * INDEX('WFOM - Time_Base'!$A$4:$API$29, MATCH("CenHos", 'WFOM - Time_Base'!$B$4:$B$29,0), MATCH(CONCATENATE($G12,Z$2),'WFOM - Time_Base'!$A$8:$API$8,0)) *
INDEX('WFOM - Time_Base'!$A$4:$API$29, MATCH("CenHos_Per", 'WFOM - Time_Base'!$B$4:$B$29,0), MATCH(CONCATENATE($G12,Z$2),'WFOM - Time_Base'!$A$8:$API$8,0)),
IFERROR($AN12 * INDEX('Inputs from Uganda staff'!$E$61:$BM$80,MATCH('HRH Need estimation'!Z$2,'Inputs from Uganda staff'!$E$61:$E$80,0),MATCH('HRH Need estimation'!$D12,'Inputs from Uganda staff'!$E$6:$BM$6,0)),
""))</f>
        <v>0</v>
      </c>
      <c r="AA12" s="122">
        <f>IFERROR(
$AN12 * INDEX('WFOM - Time_Base'!$A$4:$API$29, MATCH("CenHos", 'WFOM - Time_Base'!$B$4:$B$29,0), MATCH(CONCATENATE($G12,AA$2),'WFOM - Time_Base'!$A$8:$API$8,0)) *
INDEX('WFOM - Time_Base'!$A$4:$API$29, MATCH("CenHos_Per", 'WFOM - Time_Base'!$B$4:$B$29,0), MATCH(CONCATENATE($G12,AA$2),'WFOM - Time_Base'!$A$8:$API$8,0)),
IFERROR($AN12 * INDEX('Inputs from Uganda staff'!$E$61:$BM$80,MATCH('HRH Need estimation'!AA$2,'Inputs from Uganda staff'!$E$61:$E$80,0),MATCH('HRH Need estimation'!$D12,'Inputs from Uganda staff'!$E$6:$BM$6,0)),
""))</f>
        <v>0</v>
      </c>
      <c r="AB12" s="122">
        <f>IFERROR(
$AN12 * INDEX('WFOM - Time_Base'!$A$4:$API$29, MATCH("CenHos", 'WFOM - Time_Base'!$B$4:$B$29,0), MATCH(CONCATENATE($G12,AB$2),'WFOM - Time_Base'!$A$8:$API$8,0)) *
INDEX('WFOM - Time_Base'!$A$4:$API$29, MATCH("CenHos_Per", 'WFOM - Time_Base'!$B$4:$B$29,0), MATCH(CONCATENATE($G12,AB$2),'WFOM - Time_Base'!$A$8:$API$8,0)),
IFERROR($AN12 * INDEX('Inputs from Uganda staff'!$E$61:$BM$80,MATCH('HRH Need estimation'!AB$2,'Inputs from Uganda staff'!$E$61:$E$80,0),MATCH('HRH Need estimation'!$D12,'Inputs from Uganda staff'!$E$6:$BM$6,0)),
""))</f>
        <v>0</v>
      </c>
      <c r="AC12" s="122" t="str">
        <f>IFERROR(
$AN12 * INDEX('WFOM - Time_Base'!$A$4:$API$29, MATCH("CenHos", 'WFOM - Time_Base'!$B$4:$B$29,0), MATCH(CONCATENATE($G12,AC$2),'WFOM - Time_Base'!$A$8:$API$8,0)) *
INDEX('WFOM - Time_Base'!$A$4:$API$29, MATCH("CenHos_Per", 'WFOM - Time_Base'!$B$4:$B$29,0), MATCH(CONCATENATE($G12,AC$2),'WFOM - Time_Base'!$A$8:$API$8,0)),
IFERROR($AN12 * INDEX('Inputs from Uganda staff'!$E$61:$BM$80,MATCH('HRH Need estimation'!AC$2,'Inputs from Uganda staff'!$E$61:$E$80,0),MATCH('HRH Need estimation'!$D12,'Inputs from Uganda staff'!$E$6:$BM$6,0)),
""))</f>
        <v/>
      </c>
      <c r="AD12" s="122">
        <f>IFERROR(
$AN12 * INDEX('WFOM - Time_Base'!$A$4:$API$29, MATCH("CenHos", 'WFOM - Time_Base'!$B$4:$B$29,0), MATCH(CONCATENATE($G12,AD$2),'WFOM - Time_Base'!$A$8:$API$8,0)) *
INDEX('WFOM - Time_Base'!$A$4:$API$29, MATCH("CenHos_Per", 'WFOM - Time_Base'!$B$4:$B$29,0), MATCH(CONCATENATE($G12,AD$2),'WFOM - Time_Base'!$A$8:$API$8,0)),
IFERROR($AN12 * INDEX('Inputs from Uganda staff'!$E$61:$BM$80,MATCH('HRH Need estimation'!AD$2,'Inputs from Uganda staff'!$E$61:$E$80,0),MATCH('HRH Need estimation'!$D12,'Inputs from Uganda staff'!$E$6:$BM$6,0)),
""))</f>
        <v>0</v>
      </c>
      <c r="AE12" s="122">
        <f>IFERROR(
$AN12 * INDEX('WFOM - Time_Base'!$A$4:$API$29, MATCH("CenHos", 'WFOM - Time_Base'!$B$4:$B$29,0), MATCH(CONCATENATE($G12,AE$2),'WFOM - Time_Base'!$A$8:$API$8,0)) *
INDEX('WFOM - Time_Base'!$A$4:$API$29, MATCH("CenHos_Per", 'WFOM - Time_Base'!$B$4:$B$29,0), MATCH(CONCATENATE($G12,AE$2),'WFOM - Time_Base'!$A$8:$API$8,0)),
IFERROR($AN12 * INDEX('Inputs from Uganda staff'!$E$61:$BM$80,MATCH('HRH Need estimation'!AE$2,'Inputs from Uganda staff'!$E$61:$E$80,0),MATCH('HRH Need estimation'!$D12,'Inputs from Uganda staff'!$E$6:$BM$6,0)),
""))</f>
        <v>0</v>
      </c>
      <c r="AF12" s="122">
        <f>IFERROR(
$AN12 * INDEX('WFOM - Time_Base'!$A$4:$API$29, MATCH("CenHos", 'WFOM - Time_Base'!$B$4:$B$29,0), MATCH(CONCATENATE($G12,AF$2),'WFOM - Time_Base'!$A$8:$API$8,0)) *
INDEX('WFOM - Time_Base'!$A$4:$API$29, MATCH("CenHos_Per", 'WFOM - Time_Base'!$B$4:$B$29,0), MATCH(CONCATENATE($G12,AF$2),'WFOM - Time_Base'!$A$8:$API$8,0)),
IFERROR($AN12 * INDEX('Inputs from Uganda staff'!$E$61:$BM$80,MATCH('HRH Need estimation'!AF$2,'Inputs from Uganda staff'!$E$61:$E$80,0),MATCH('HRH Need estimation'!$D12,'Inputs from Uganda staff'!$E$6:$BM$6,0)),
""))</f>
        <v>0</v>
      </c>
      <c r="AG12" s="122">
        <f>IFERROR(
$AN12 * INDEX('WFOM - Time_Base'!$A$4:$API$29, MATCH("CenHos", 'WFOM - Time_Base'!$B$4:$B$29,0), MATCH(CONCATENATE($G12,AG$2),'WFOM - Time_Base'!$A$8:$API$8,0)) *
INDEX('WFOM - Time_Base'!$A$4:$API$29, MATCH("CenHos_Per", 'WFOM - Time_Base'!$B$4:$B$29,0), MATCH(CONCATENATE($G12,AG$2),'WFOM - Time_Base'!$A$8:$API$8,0)),
IFERROR($AN12 * INDEX('Inputs from Uganda staff'!$E$61:$BM$80,MATCH('HRH Need estimation'!AG$2,'Inputs from Uganda staff'!$E$61:$E$80,0),MATCH('HRH Need estimation'!$D12,'Inputs from Uganda staff'!$E$6:$BM$6,0)),
""))</f>
        <v>0</v>
      </c>
      <c r="AH12" s="122">
        <f>IFERROR(
$AN12 * INDEX('WFOM - Time_Base'!$A$4:$API$29, MATCH("CenHos", 'WFOM - Time_Base'!$B$4:$B$29,0), MATCH(CONCATENATE($G12,AH$2),'WFOM - Time_Base'!$A$8:$API$8,0)) *
INDEX('WFOM - Time_Base'!$A$4:$API$29, MATCH("CenHos_Per", 'WFOM - Time_Base'!$B$4:$B$29,0), MATCH(CONCATENATE($G12,AH$2),'WFOM - Time_Base'!$A$8:$API$8,0)),
IFERROR($AN12 * INDEX('Inputs from Uganda staff'!$E$61:$BM$80,MATCH('HRH Need estimation'!AH$2,'Inputs from Uganda staff'!$E$61:$E$80,0),MATCH('HRH Need estimation'!$D12,'Inputs from Uganda staff'!$E$6:$BM$6,0)),
""))</f>
        <v>0</v>
      </c>
      <c r="AI12" s="122">
        <f>IFERROR(
$AN12 * INDEX('WFOM - Time_Base'!$A$4:$API$29, MATCH("CenHos", 'WFOM - Time_Base'!$B$4:$B$29,0), MATCH(CONCATENATE($G12,AI$2),'WFOM - Time_Base'!$A$8:$API$8,0)) *
INDEX('WFOM - Time_Base'!$A$4:$API$29, MATCH("CenHos_Per", 'WFOM - Time_Base'!$B$4:$B$29,0), MATCH(CONCATENATE($G12,AI$2),'WFOM - Time_Base'!$A$8:$API$8,0)),
IFERROR($AN12 * INDEX('Inputs from Uganda staff'!$E$61:$BM$80,MATCH('HRH Need estimation'!AI$2,'Inputs from Uganda staff'!$E$61:$E$80,0),MATCH('HRH Need estimation'!$D12,'Inputs from Uganda staff'!$E$6:$BM$6,0)),
""))</f>
        <v>0</v>
      </c>
      <c r="AJ12" s="122">
        <f>IFERROR(
$AN12 * INDEX('WFOM - Time_Base'!$A$4:$API$29, MATCH("CenHos", 'WFOM - Time_Base'!$B$4:$B$29,0), MATCH(CONCATENATE($G12,AJ$2),'WFOM - Time_Base'!$A$8:$API$8,0)) *
INDEX('WFOM - Time_Base'!$A$4:$API$29, MATCH("CenHos_Per", 'WFOM - Time_Base'!$B$4:$B$29,0), MATCH(CONCATENATE($G12,AJ$2),'WFOM - Time_Base'!$A$8:$API$8,0)),
IFERROR($AN12 * INDEX('Inputs from Uganda staff'!$E$61:$BM$80,MATCH('HRH Need estimation'!AJ$2,'Inputs from Uganda staff'!$E$61:$E$80,0),MATCH('HRH Need estimation'!$D12,'Inputs from Uganda staff'!$E$6:$BM$6,0)),
""))</f>
        <v>0</v>
      </c>
      <c r="AK12" s="122">
        <f>IFERROR(
$AN12 * INDEX('WFOM - Time_Base'!$A$4:$API$29, MATCH("CenHos", 'WFOM - Time_Base'!$B$4:$B$29,0), MATCH(CONCATENATE($G12,AK$2),'WFOM - Time_Base'!$A$8:$API$8,0)) *
INDEX('WFOM - Time_Base'!$A$4:$API$29, MATCH("CenHos_Per", 'WFOM - Time_Base'!$B$4:$B$29,0), MATCH(CONCATENATE($G12,AK$2),'WFOM - Time_Base'!$A$8:$API$8,0)),
IFERROR($AN12 * INDEX('Inputs from Uganda staff'!$E$61:$BM$80,MATCH('HRH Need estimation'!AK$2,'Inputs from Uganda staff'!$E$61:$E$80,0),MATCH('HRH Need estimation'!$D12,'Inputs from Uganda staff'!$E$6:$BM$6,0)),
""))</f>
        <v>0</v>
      </c>
      <c r="AL12" s="122">
        <f>IFERROR(
$AN12 * INDEX('WFOM - Time_Base'!$A$4:$API$29, MATCH("CenHos", 'WFOM - Time_Base'!$B$4:$B$29,0), MATCH(CONCATENATE($G12,AL$2),'WFOM - Time_Base'!$A$8:$API$8,0)) *
INDEX('WFOM - Time_Base'!$A$4:$API$29, MATCH("CenHos_Per", 'WFOM - Time_Base'!$B$4:$B$29,0), MATCH(CONCATENATE($G12,AL$2),'WFOM - Time_Base'!$A$8:$API$8,0)),
IFERROR($AN12 * INDEX('Inputs from Uganda staff'!$E$61:$BM$80,MATCH('HRH Need estimation'!AL$2,'Inputs from Uganda staff'!$E$61:$E$80,0),MATCH('HRH Need estimation'!$D12,'Inputs from Uganda staff'!$E$6:$BM$6,0)),
""))</f>
        <v>0</v>
      </c>
      <c r="AN12">
        <v>1</v>
      </c>
      <c r="AO12" t="e">
        <f t="shared" si="1"/>
        <v>#N/A</v>
      </c>
      <c r="AQ12" t="s">
        <v>240</v>
      </c>
    </row>
    <row r="13" spans="1:43">
      <c r="A13" s="106" t="s">
        <v>919</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1947</v>
      </c>
      <c r="R13" s="122">
        <f>IFERROR(
$AN13 * INDEX('WFOM - Time_Base'!$A$4:$API$29, MATCH("CenHos", 'WFOM - Time_Base'!$B$4:$B$29,0), MATCH(CONCATENATE($G13,R$2),'WFOM - Time_Base'!$A$8:$API$8,0)) *
INDEX('WFOM - Time_Base'!$A$4:$API$29, MATCH("CenHos_Per", 'WFOM - Time_Base'!$B$4:$B$29,0), MATCH(CONCATENATE($G13,R$2),'WFOM - Time_Base'!$A$8:$API$8,0)),
IFERROR($AN13 * INDEX('Inputs from Uganda staff'!$E$61:$BM$80,MATCH('HRH Need estimation'!R$2,'Inputs from Uganda staff'!$E$61:$E$80,0),MATCH('HRH Need estimation'!$D13,'Inputs from Uganda staff'!$E$6:$BM$6,0)),
""))</f>
        <v>0</v>
      </c>
      <c r="S13" s="122">
        <f>IFERROR(
$AN13 * INDEX('WFOM - Time_Base'!$A$4:$API$29, MATCH("CenHos", 'WFOM - Time_Base'!$B$4:$B$29,0), MATCH(CONCATENATE($G13,S$2),'WFOM - Time_Base'!$A$8:$API$8,0)) *
INDEX('WFOM - Time_Base'!$A$4:$API$29, MATCH("CenHos_Per", 'WFOM - Time_Base'!$B$4:$B$29,0), MATCH(CONCATENATE($G13,S$2),'WFOM - Time_Base'!$A$8:$API$8,0)),
IFERROR($AN13 * INDEX('Inputs from Uganda staff'!$E$61:$BM$80,MATCH('HRH Need estimation'!S$2,'Inputs from Uganda staff'!$E$61:$E$80,0),MATCH('HRH Need estimation'!$D13,'Inputs from Uganda staff'!$E$6:$BM$6,0)),
""))</f>
        <v>5</v>
      </c>
      <c r="T13" s="122">
        <f>IFERROR(
$AN13 * INDEX('WFOM - Time_Base'!$A$4:$API$29, MATCH("CenHos", 'WFOM - Time_Base'!$B$4:$B$29,0), MATCH(CONCATENATE($G13,T$2),'WFOM - Time_Base'!$A$8:$API$8,0)) *
INDEX('WFOM - Time_Base'!$A$4:$API$29, MATCH("CenHos_Per", 'WFOM - Time_Base'!$B$4:$B$29,0), MATCH(CONCATENATE($G13,T$2),'WFOM - Time_Base'!$A$8:$API$8,0)),
IFERROR($AN13 * INDEX('Inputs from Uganda staff'!$E$61:$BM$80,MATCH('HRH Need estimation'!T$2,'Inputs from Uganda staff'!$E$61:$E$80,0),MATCH('HRH Need estimation'!$D13,'Inputs from Uganda staff'!$E$6:$BM$6,0)),
""))</f>
        <v>0</v>
      </c>
      <c r="U13" s="122">
        <f>IFERROR(
$AN13 * INDEX('WFOM - Time_Base'!$A$4:$API$29, MATCH("CenHos", 'WFOM - Time_Base'!$B$4:$B$29,0), MATCH(CONCATENATE($G13,U$2),'WFOM - Time_Base'!$A$8:$API$8,0)) *
INDEX('WFOM - Time_Base'!$A$4:$API$29, MATCH("CenHos_Per", 'WFOM - Time_Base'!$B$4:$B$29,0), MATCH(CONCATENATE($G13,U$2),'WFOM - Time_Base'!$A$8:$API$8,0)),
IFERROR($AN13 * INDEX('Inputs from Uganda staff'!$E$61:$BM$80,MATCH('HRH Need estimation'!U$2,'Inputs from Uganda staff'!$E$61:$E$80,0),MATCH('HRH Need estimation'!$D13,'Inputs from Uganda staff'!$E$6:$BM$6,0)),
""))</f>
        <v>5</v>
      </c>
      <c r="V13" s="122">
        <f>IFERROR(
$AN13 * INDEX('WFOM - Time_Base'!$A$4:$API$29, MATCH("CenHos", 'WFOM - Time_Base'!$B$4:$B$29,0), MATCH(CONCATENATE($G13,V$2),'WFOM - Time_Base'!$A$8:$API$8,0)) *
INDEX('WFOM - Time_Base'!$A$4:$API$29, MATCH("CenHos_Per", 'WFOM - Time_Base'!$B$4:$B$29,0), MATCH(CONCATENATE($G13,V$2),'WFOM - Time_Base'!$A$8:$API$8,0)),
IFERROR($AN13 * INDEX('Inputs from Uganda staff'!$E$61:$BM$80,MATCH('HRH Need estimation'!V$2,'Inputs from Uganda staff'!$E$61:$E$80,0),MATCH('HRH Need estimation'!$D13,'Inputs from Uganda staff'!$E$6:$BM$6,0)),
""))</f>
        <v>5</v>
      </c>
      <c r="W13" s="122">
        <f>IFERROR(
$AN13 * INDEX('WFOM - Time_Base'!$A$4:$API$29, MATCH("CenHos", 'WFOM - Time_Base'!$B$4:$B$29,0), MATCH(CONCATENATE($G13,W$2),'WFOM - Time_Base'!$A$8:$API$8,0)) *
INDEX('WFOM - Time_Base'!$A$4:$API$29, MATCH("CenHos_Per", 'WFOM - Time_Base'!$B$4:$B$29,0), MATCH(CONCATENATE($G13,W$2),'WFOM - Time_Base'!$A$8:$API$8,0)),
IFERROR($AN13 * INDEX('Inputs from Uganda staff'!$E$61:$BM$80,MATCH('HRH Need estimation'!W$2,'Inputs from Uganda staff'!$E$61:$E$80,0),MATCH('HRH Need estimation'!$D13,'Inputs from Uganda staff'!$E$6:$BM$6,0)),
""))</f>
        <v>0.2</v>
      </c>
      <c r="X13" s="122">
        <f>IFERROR(
$AN13 * INDEX('WFOM - Time_Base'!$A$4:$API$29, MATCH("CenHos", 'WFOM - Time_Base'!$B$4:$B$29,0), MATCH(CONCATENATE($G13,X$2),'WFOM - Time_Base'!$A$8:$API$8,0)) *
INDEX('WFOM - Time_Base'!$A$4:$API$29, MATCH("CenHos_Per", 'WFOM - Time_Base'!$B$4:$B$29,0), MATCH(CONCATENATE($G13,X$2),'WFOM - Time_Base'!$A$8:$API$8,0)),
IFERROR($AN13 * INDEX('Inputs from Uganda staff'!$E$61:$BM$80,MATCH('HRH Need estimation'!X$2,'Inputs from Uganda staff'!$E$61:$E$80,0),MATCH('HRH Need estimation'!$D13,'Inputs from Uganda staff'!$E$6:$BM$6,0)),
""))</f>
        <v>1.5</v>
      </c>
      <c r="Y13" s="122">
        <f>IFERROR(
$AN13 * INDEX('WFOM - Time_Base'!$A$4:$API$29, MATCH("CenHos", 'WFOM - Time_Base'!$B$4:$B$29,0), MATCH(CONCATENATE($G13,Y$2),'WFOM - Time_Base'!$A$8:$API$8,0)) *
INDEX('WFOM - Time_Base'!$A$4:$API$29, MATCH("CenHos_Per", 'WFOM - Time_Base'!$B$4:$B$29,0), MATCH(CONCATENATE($G13,Y$2),'WFOM - Time_Base'!$A$8:$API$8,0)),
IFERROR($AN13 * INDEX('Inputs from Uganda staff'!$E$61:$BM$80,MATCH('HRH Need estimation'!Y$2,'Inputs from Uganda staff'!$E$61:$E$80,0),MATCH('HRH Need estimation'!$D13,'Inputs from Uganda staff'!$E$6:$BM$6,0)),
""))</f>
        <v>1.5</v>
      </c>
      <c r="Z13" s="122">
        <f>IFERROR(
$AN13 * INDEX('WFOM - Time_Base'!$A$4:$API$29, MATCH("CenHos", 'WFOM - Time_Base'!$B$4:$B$29,0), MATCH(CONCATENATE($G13,Z$2),'WFOM - Time_Base'!$A$8:$API$8,0)) *
INDEX('WFOM - Time_Base'!$A$4:$API$29, MATCH("CenHos_Per", 'WFOM - Time_Base'!$B$4:$B$29,0), MATCH(CONCATENATE($G13,Z$2),'WFOM - Time_Base'!$A$8:$API$8,0)),
IFERROR($AN13 * INDEX('Inputs from Uganda staff'!$E$61:$BM$80,MATCH('HRH Need estimation'!Z$2,'Inputs from Uganda staff'!$E$61:$E$80,0),MATCH('HRH Need estimation'!$D13,'Inputs from Uganda staff'!$E$6:$BM$6,0)),
""))</f>
        <v>0</v>
      </c>
      <c r="AA13" s="122">
        <f>IFERROR(
$AN13 * INDEX('WFOM - Time_Base'!$A$4:$API$29, MATCH("CenHos", 'WFOM - Time_Base'!$B$4:$B$29,0), MATCH(CONCATENATE($G13,AA$2),'WFOM - Time_Base'!$A$8:$API$8,0)) *
INDEX('WFOM - Time_Base'!$A$4:$API$29, MATCH("CenHos_Per", 'WFOM - Time_Base'!$B$4:$B$29,0), MATCH(CONCATENATE($G13,AA$2),'WFOM - Time_Base'!$A$8:$API$8,0)),
IFERROR($AN13 * INDEX('Inputs from Uganda staff'!$E$61:$BM$80,MATCH('HRH Need estimation'!AA$2,'Inputs from Uganda staff'!$E$61:$E$80,0),MATCH('HRH Need estimation'!$D13,'Inputs from Uganda staff'!$E$6:$BM$6,0)),
""))</f>
        <v>0</v>
      </c>
      <c r="AB13" s="122">
        <f>IFERROR(
$AN13 * INDEX('WFOM - Time_Base'!$A$4:$API$29, MATCH("CenHos", 'WFOM - Time_Base'!$B$4:$B$29,0), MATCH(CONCATENATE($G13,AB$2),'WFOM - Time_Base'!$A$8:$API$8,0)) *
INDEX('WFOM - Time_Base'!$A$4:$API$29, MATCH("CenHos_Per", 'WFOM - Time_Base'!$B$4:$B$29,0), MATCH(CONCATENATE($G13,AB$2),'WFOM - Time_Base'!$A$8:$API$8,0)),
IFERROR($AN13 * INDEX('Inputs from Uganda staff'!$E$61:$BM$80,MATCH('HRH Need estimation'!AB$2,'Inputs from Uganda staff'!$E$61:$E$80,0),MATCH('HRH Need estimation'!$D13,'Inputs from Uganda staff'!$E$6:$BM$6,0)),
""))</f>
        <v>0</v>
      </c>
      <c r="AC13" s="122" t="str">
        <f>IFERROR(
$AN13 * INDEX('WFOM - Time_Base'!$A$4:$API$29, MATCH("CenHos", 'WFOM - Time_Base'!$B$4:$B$29,0), MATCH(CONCATENATE($G13,AC$2),'WFOM - Time_Base'!$A$8:$API$8,0)) *
INDEX('WFOM - Time_Base'!$A$4:$API$29, MATCH("CenHos_Per", 'WFOM - Time_Base'!$B$4:$B$29,0), MATCH(CONCATENATE($G13,AC$2),'WFOM - Time_Base'!$A$8:$API$8,0)),
IFERROR($AN13 * INDEX('Inputs from Uganda staff'!$E$61:$BM$80,MATCH('HRH Need estimation'!AC$2,'Inputs from Uganda staff'!$E$61:$E$80,0),MATCH('HRH Need estimation'!$D13,'Inputs from Uganda staff'!$E$6:$BM$6,0)),
""))</f>
        <v/>
      </c>
      <c r="AD13" s="122">
        <f>IFERROR(
$AN13 * INDEX('WFOM - Time_Base'!$A$4:$API$29, MATCH("CenHos", 'WFOM - Time_Base'!$B$4:$B$29,0), MATCH(CONCATENATE($G13,AD$2),'WFOM - Time_Base'!$A$8:$API$8,0)) *
INDEX('WFOM - Time_Base'!$A$4:$API$29, MATCH("CenHos_Per", 'WFOM - Time_Base'!$B$4:$B$29,0), MATCH(CONCATENATE($G13,AD$2),'WFOM - Time_Base'!$A$8:$API$8,0)),
IFERROR($AN13 * INDEX('Inputs from Uganda staff'!$E$61:$BM$80,MATCH('HRH Need estimation'!AD$2,'Inputs from Uganda staff'!$E$61:$E$80,0),MATCH('HRH Need estimation'!$D13,'Inputs from Uganda staff'!$E$6:$BM$6,0)),
""))</f>
        <v>0</v>
      </c>
      <c r="AE13" s="122">
        <f>IFERROR(
$AN13 * INDEX('WFOM - Time_Base'!$A$4:$API$29, MATCH("CenHos", 'WFOM - Time_Base'!$B$4:$B$29,0), MATCH(CONCATENATE($G13,AE$2),'WFOM - Time_Base'!$A$8:$API$8,0)) *
INDEX('WFOM - Time_Base'!$A$4:$API$29, MATCH("CenHos_Per", 'WFOM - Time_Base'!$B$4:$B$29,0), MATCH(CONCATENATE($G13,AE$2),'WFOM - Time_Base'!$A$8:$API$8,0)),
IFERROR($AN13 * INDEX('Inputs from Uganda staff'!$E$61:$BM$80,MATCH('HRH Need estimation'!AE$2,'Inputs from Uganda staff'!$E$61:$E$80,0),MATCH('HRH Need estimation'!$D13,'Inputs from Uganda staff'!$E$6:$BM$6,0)),
""))</f>
        <v>0</v>
      </c>
      <c r="AF13" s="122">
        <f>IFERROR(
$AN13 * INDEX('WFOM - Time_Base'!$A$4:$API$29, MATCH("CenHos", 'WFOM - Time_Base'!$B$4:$B$29,0), MATCH(CONCATENATE($G13,AF$2),'WFOM - Time_Base'!$A$8:$API$8,0)) *
INDEX('WFOM - Time_Base'!$A$4:$API$29, MATCH("CenHos_Per", 'WFOM - Time_Base'!$B$4:$B$29,0), MATCH(CONCATENATE($G13,AF$2),'WFOM - Time_Base'!$A$8:$API$8,0)),
IFERROR($AN13 * INDEX('Inputs from Uganda staff'!$E$61:$BM$80,MATCH('HRH Need estimation'!AF$2,'Inputs from Uganda staff'!$E$61:$E$80,0),MATCH('HRH Need estimation'!$D13,'Inputs from Uganda staff'!$E$6:$BM$6,0)),
""))</f>
        <v>0</v>
      </c>
      <c r="AG13" s="122">
        <f>IFERROR(
$AN13 * INDEX('WFOM - Time_Base'!$A$4:$API$29, MATCH("CenHos", 'WFOM - Time_Base'!$B$4:$B$29,0), MATCH(CONCATENATE($G13,AG$2),'WFOM - Time_Base'!$A$8:$API$8,0)) *
INDEX('WFOM - Time_Base'!$A$4:$API$29, MATCH("CenHos_Per", 'WFOM - Time_Base'!$B$4:$B$29,0), MATCH(CONCATENATE($G13,AG$2),'WFOM - Time_Base'!$A$8:$API$8,0)),
IFERROR($AN13 * INDEX('Inputs from Uganda staff'!$E$61:$BM$80,MATCH('HRH Need estimation'!AG$2,'Inputs from Uganda staff'!$E$61:$E$80,0),MATCH('HRH Need estimation'!$D13,'Inputs from Uganda staff'!$E$6:$BM$6,0)),
""))</f>
        <v>0</v>
      </c>
      <c r="AH13" s="122">
        <f>IFERROR(
$AN13 * INDEX('WFOM - Time_Base'!$A$4:$API$29, MATCH("CenHos", 'WFOM - Time_Base'!$B$4:$B$29,0), MATCH(CONCATENATE($G13,AH$2),'WFOM - Time_Base'!$A$8:$API$8,0)) *
INDEX('WFOM - Time_Base'!$A$4:$API$29, MATCH("CenHos_Per", 'WFOM - Time_Base'!$B$4:$B$29,0), MATCH(CONCATENATE($G13,AH$2),'WFOM - Time_Base'!$A$8:$API$8,0)),
IFERROR($AN13 * INDEX('Inputs from Uganda staff'!$E$61:$BM$80,MATCH('HRH Need estimation'!AH$2,'Inputs from Uganda staff'!$E$61:$E$80,0),MATCH('HRH Need estimation'!$D13,'Inputs from Uganda staff'!$E$6:$BM$6,0)),
""))</f>
        <v>0</v>
      </c>
      <c r="AI13" s="122">
        <f>IFERROR(
$AN13 * INDEX('WFOM - Time_Base'!$A$4:$API$29, MATCH("CenHos", 'WFOM - Time_Base'!$B$4:$B$29,0), MATCH(CONCATENATE($G13,AI$2),'WFOM - Time_Base'!$A$8:$API$8,0)) *
INDEX('WFOM - Time_Base'!$A$4:$API$29, MATCH("CenHos_Per", 'WFOM - Time_Base'!$B$4:$B$29,0), MATCH(CONCATENATE($G13,AI$2),'WFOM - Time_Base'!$A$8:$API$8,0)),
IFERROR($AN13 * INDEX('Inputs from Uganda staff'!$E$61:$BM$80,MATCH('HRH Need estimation'!AI$2,'Inputs from Uganda staff'!$E$61:$E$80,0),MATCH('HRH Need estimation'!$D13,'Inputs from Uganda staff'!$E$6:$BM$6,0)),
""))</f>
        <v>0</v>
      </c>
      <c r="AJ13" s="122">
        <f>IFERROR(
$AN13 * INDEX('WFOM - Time_Base'!$A$4:$API$29, MATCH("CenHos", 'WFOM - Time_Base'!$B$4:$B$29,0), MATCH(CONCATENATE($G13,AJ$2),'WFOM - Time_Base'!$A$8:$API$8,0)) *
INDEX('WFOM - Time_Base'!$A$4:$API$29, MATCH("CenHos_Per", 'WFOM - Time_Base'!$B$4:$B$29,0), MATCH(CONCATENATE($G13,AJ$2),'WFOM - Time_Base'!$A$8:$API$8,0)),
IFERROR($AN13 * INDEX('Inputs from Uganda staff'!$E$61:$BM$80,MATCH('HRH Need estimation'!AJ$2,'Inputs from Uganda staff'!$E$61:$E$80,0),MATCH('HRH Need estimation'!$D13,'Inputs from Uganda staff'!$E$6:$BM$6,0)),
""))</f>
        <v>0</v>
      </c>
      <c r="AK13" s="122">
        <f>IFERROR(
$AN13 * INDEX('WFOM - Time_Base'!$A$4:$API$29, MATCH("CenHos", 'WFOM - Time_Base'!$B$4:$B$29,0), MATCH(CONCATENATE($G13,AK$2),'WFOM - Time_Base'!$A$8:$API$8,0)) *
INDEX('WFOM - Time_Base'!$A$4:$API$29, MATCH("CenHos_Per", 'WFOM - Time_Base'!$B$4:$B$29,0), MATCH(CONCATENATE($G13,AK$2),'WFOM - Time_Base'!$A$8:$API$8,0)),
IFERROR($AN13 * INDEX('Inputs from Uganda staff'!$E$61:$BM$80,MATCH('HRH Need estimation'!AK$2,'Inputs from Uganda staff'!$E$61:$E$80,0),MATCH('HRH Need estimation'!$D13,'Inputs from Uganda staff'!$E$6:$BM$6,0)),
""))</f>
        <v>0</v>
      </c>
      <c r="AL13" s="122">
        <f>IFERROR(
$AN13 * INDEX('WFOM - Time_Base'!$A$4:$API$29, MATCH("CenHos", 'WFOM - Time_Base'!$B$4:$B$29,0), MATCH(CONCATENATE($G13,AL$2),'WFOM - Time_Base'!$A$8:$API$8,0)) *
INDEX('WFOM - Time_Base'!$A$4:$API$29, MATCH("CenHos_Per", 'WFOM - Time_Base'!$B$4:$B$29,0), MATCH(CONCATENATE($G13,AL$2),'WFOM - Time_Base'!$A$8:$API$8,0)),
IFERROR($AN13 * INDEX('Inputs from Uganda staff'!$E$61:$BM$80,MATCH('HRH Need estimation'!AL$2,'Inputs from Uganda staff'!$E$61:$E$80,0),MATCH('HRH Need estimation'!$D13,'Inputs from Uganda staff'!$E$6:$BM$6,0)),
""))</f>
        <v>0</v>
      </c>
      <c r="AN13">
        <v>1</v>
      </c>
      <c r="AO13" t="str">
        <f t="shared" si="1"/>
        <v>010</v>
      </c>
      <c r="AQ13" t="s">
        <v>244</v>
      </c>
    </row>
    <row r="14" spans="1:43">
      <c r="A14" s="106" t="s">
        <v>915</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1947</v>
      </c>
      <c r="R14" s="252">
        <f>IFERROR(
$AN14 * INDEX('WFOM - Time_Base'!$A$4:$API$29, MATCH("CenHos", 'WFOM - Time_Base'!$B$4:$B$29,0), MATCH(CONCATENATE($G14,R$2),'WFOM - Time_Base'!$A$8:$API$8,0)) *
INDEX('WFOM - Time_Base'!$A$4:$API$29, MATCH("CenHos_Per", 'WFOM - Time_Base'!$B$4:$B$29,0), MATCH(CONCATENATE($G14,R$2),'WFOM - Time_Base'!$A$8:$API$8,0)),
IFERROR($AN14 * INDEX('Inputs from Uganda staff'!$E$61:$BM$80,MATCH('HRH Need estimation'!R$2,'Inputs from Uganda staff'!$E$61:$E$80,0),MATCH('HRH Need estimation'!$D14,'Inputs from Uganda staff'!$E$6:$BM$6,0)),
""))</f>
        <v>0.5</v>
      </c>
      <c r="S14" s="252">
        <f>IFERROR(
$AN14 * INDEX('WFOM - Time_Base'!$A$4:$API$29, MATCH("CenHos", 'WFOM - Time_Base'!$B$4:$B$29,0), MATCH(CONCATENATE($G14,S$2),'WFOM - Time_Base'!$A$8:$API$8,0)) *
INDEX('WFOM - Time_Base'!$A$4:$API$29, MATCH("CenHos_Per", 'WFOM - Time_Base'!$B$4:$B$29,0), MATCH(CONCATENATE($G14,S$2),'WFOM - Time_Base'!$A$8:$API$8,0)),
IFERROR($AN14 * INDEX('Inputs from Uganda staff'!$E$61:$BM$80,MATCH('HRH Need estimation'!S$2,'Inputs from Uganda staff'!$E$61:$E$80,0),MATCH('HRH Need estimation'!$D14,'Inputs from Uganda staff'!$E$6:$BM$6,0)),
""))</f>
        <v>0.5</v>
      </c>
      <c r="T14" s="252">
        <f>IFERROR(
$AN14 * INDEX('WFOM - Time_Base'!$A$4:$API$29, MATCH("CenHos", 'WFOM - Time_Base'!$B$4:$B$29,0), MATCH(CONCATENATE($G14,T$2),'WFOM - Time_Base'!$A$8:$API$8,0)) *
INDEX('WFOM - Time_Base'!$A$4:$API$29, MATCH("CenHos_Per", 'WFOM - Time_Base'!$B$4:$B$29,0), MATCH(CONCATENATE($G14,T$2),'WFOM - Time_Base'!$A$8:$API$8,0)),
IFERROR($AN14 * INDEX('Inputs from Uganda staff'!$E$61:$BM$80,MATCH('HRH Need estimation'!T$2,'Inputs from Uganda staff'!$E$61:$E$80,0),MATCH('HRH Need estimation'!$D14,'Inputs from Uganda staff'!$E$6:$BM$6,0)),
""))</f>
        <v>0</v>
      </c>
      <c r="U14" s="252">
        <f>IFERROR(
$AN14 * INDEX('WFOM - Time_Base'!$A$4:$API$29, MATCH("CenHos", 'WFOM - Time_Base'!$B$4:$B$29,0), MATCH(CONCATENATE($G14,U$2),'WFOM - Time_Base'!$A$8:$API$8,0)) *
INDEX('WFOM - Time_Base'!$A$4:$API$29, MATCH("CenHos_Per", 'WFOM - Time_Base'!$B$4:$B$29,0), MATCH(CONCATENATE($G14,U$2),'WFOM - Time_Base'!$A$8:$API$8,0)),
IFERROR($AN14 * INDEX('Inputs from Uganda staff'!$E$61:$BM$80,MATCH('HRH Need estimation'!U$2,'Inputs from Uganda staff'!$E$61:$E$80,0),MATCH('HRH Need estimation'!$D14,'Inputs from Uganda staff'!$E$6:$BM$6,0)),
""))</f>
        <v>0</v>
      </c>
      <c r="V14" s="252">
        <f>IFERROR(
$AN14 * INDEX('WFOM - Time_Base'!$A$4:$API$29, MATCH("CenHos", 'WFOM - Time_Base'!$B$4:$B$29,0), MATCH(CONCATENATE($G14,V$2),'WFOM - Time_Base'!$A$8:$API$8,0)) *
INDEX('WFOM - Time_Base'!$A$4:$API$29, MATCH("CenHos_Per", 'WFOM - Time_Base'!$B$4:$B$29,0), MATCH(CONCATENATE($G14,V$2),'WFOM - Time_Base'!$A$8:$API$8,0)),
IFERROR($AN14 * INDEX('Inputs from Uganda staff'!$E$61:$BM$80,MATCH('HRH Need estimation'!V$2,'Inputs from Uganda staff'!$E$61:$E$80,0),MATCH('HRH Need estimation'!$D14,'Inputs from Uganda staff'!$E$6:$BM$6,0)),
""))</f>
        <v>15</v>
      </c>
      <c r="W14" s="252">
        <f>IFERROR(
$AN14 * INDEX('WFOM - Time_Base'!$A$4:$API$29, MATCH("CenHos", 'WFOM - Time_Base'!$B$4:$B$29,0), MATCH(CONCATENATE($G14,W$2),'WFOM - Time_Base'!$A$8:$API$8,0)) *
INDEX('WFOM - Time_Base'!$A$4:$API$29, MATCH("CenHos_Per", 'WFOM - Time_Base'!$B$4:$B$29,0), MATCH(CONCATENATE($G14,W$2),'WFOM - Time_Base'!$A$8:$API$8,0)),
IFERROR($AN14 * INDEX('Inputs from Uganda staff'!$E$61:$BM$80,MATCH('HRH Need estimation'!W$2,'Inputs from Uganda staff'!$E$61:$E$80,0),MATCH('HRH Need estimation'!$D14,'Inputs from Uganda staff'!$E$6:$BM$6,0)),
""))</f>
        <v>0</v>
      </c>
      <c r="X14" s="252">
        <f>IFERROR(
$AN14 * INDEX('WFOM - Time_Base'!$A$4:$API$29, MATCH("CenHos", 'WFOM - Time_Base'!$B$4:$B$29,0), MATCH(CONCATENATE($G14,X$2),'WFOM - Time_Base'!$A$8:$API$8,0)) *
INDEX('WFOM - Time_Base'!$A$4:$API$29, MATCH("CenHos_Per", 'WFOM - Time_Base'!$B$4:$B$29,0), MATCH(CONCATENATE($G14,X$2),'WFOM - Time_Base'!$A$8:$API$8,0)),
IFERROR($AN14 * INDEX('Inputs from Uganda staff'!$E$61:$BM$80,MATCH('HRH Need estimation'!X$2,'Inputs from Uganda staff'!$E$61:$E$80,0),MATCH('HRH Need estimation'!$D14,'Inputs from Uganda staff'!$E$6:$BM$6,0)),
""))</f>
        <v>0</v>
      </c>
      <c r="Y14" s="252">
        <v>1</v>
      </c>
      <c r="Z14" s="252">
        <f>IFERROR(
$AN14 * INDEX('WFOM - Time_Base'!$A$4:$API$29, MATCH("CenHos", 'WFOM - Time_Base'!$B$4:$B$29,0), MATCH(CONCATENATE($G14,Z$2),'WFOM - Time_Base'!$A$8:$API$8,0)) *
INDEX('WFOM - Time_Base'!$A$4:$API$29, MATCH("CenHos_Per", 'WFOM - Time_Base'!$B$4:$B$29,0), MATCH(CONCATENATE($G14,Z$2),'WFOM - Time_Base'!$A$8:$API$8,0)),
IFERROR($AN14 * INDEX('Inputs from Uganda staff'!$E$61:$BM$80,MATCH('HRH Need estimation'!Z$2,'Inputs from Uganda staff'!$E$61:$E$80,0),MATCH('HRH Need estimation'!$D14,'Inputs from Uganda staff'!$E$6:$BM$6,0)),
""))</f>
        <v>0</v>
      </c>
      <c r="AA14" s="252">
        <f>IFERROR(
$AN14 * INDEX('WFOM - Time_Base'!$A$4:$API$29, MATCH("CenHos", 'WFOM - Time_Base'!$B$4:$B$29,0), MATCH(CONCATENATE($G14,AA$2),'WFOM - Time_Base'!$A$8:$API$8,0)) *
INDEX('WFOM - Time_Base'!$A$4:$API$29, MATCH("CenHos_Per", 'WFOM - Time_Base'!$B$4:$B$29,0), MATCH(CONCATENATE($G14,AA$2),'WFOM - Time_Base'!$A$8:$API$8,0)),
IFERROR($AN14 * INDEX('Inputs from Uganda staff'!$E$61:$BM$80,MATCH('HRH Need estimation'!AA$2,'Inputs from Uganda staff'!$E$61:$E$80,0),MATCH('HRH Need estimation'!$D14,'Inputs from Uganda staff'!$E$6:$BM$6,0)),
""))</f>
        <v>0</v>
      </c>
      <c r="AB14" s="252">
        <f>IFERROR(
$AN14 * INDEX('WFOM - Time_Base'!$A$4:$API$29, MATCH("CenHos", 'WFOM - Time_Base'!$B$4:$B$29,0), MATCH(CONCATENATE($G14,AB$2),'WFOM - Time_Base'!$A$8:$API$8,0)) *
INDEX('WFOM - Time_Base'!$A$4:$API$29, MATCH("CenHos_Per", 'WFOM - Time_Base'!$B$4:$B$29,0), MATCH(CONCATENATE($G14,AB$2),'WFOM - Time_Base'!$A$8:$API$8,0)),
IFERROR($AN14 * INDEX('Inputs from Uganda staff'!$E$61:$BM$80,MATCH('HRH Need estimation'!AB$2,'Inputs from Uganda staff'!$E$61:$E$80,0),MATCH('HRH Need estimation'!$D14,'Inputs from Uganda staff'!$E$6:$BM$6,0)),
""))</f>
        <v>0</v>
      </c>
      <c r="AC14" s="252" t="str">
        <f>IFERROR(
$AN14 * INDEX('WFOM - Time_Base'!$A$4:$API$29, MATCH("CenHos", 'WFOM - Time_Base'!$B$4:$B$29,0), MATCH(CONCATENATE($G14,AC$2),'WFOM - Time_Base'!$A$8:$API$8,0)) *
INDEX('WFOM - Time_Base'!$A$4:$API$29, MATCH("CenHos_Per", 'WFOM - Time_Base'!$B$4:$B$29,0), MATCH(CONCATENATE($G14,AC$2),'WFOM - Time_Base'!$A$8:$API$8,0)),
IFERROR($AN14 * INDEX('Inputs from Uganda staff'!$E$61:$BM$80,MATCH('HRH Need estimation'!AC$2,'Inputs from Uganda staff'!$E$61:$E$80,0),MATCH('HRH Need estimation'!$D14,'Inputs from Uganda staff'!$E$6:$BM$6,0)),
""))</f>
        <v/>
      </c>
      <c r="AD14" s="252">
        <f>IFERROR(
$AN14 * INDEX('WFOM - Time_Base'!$A$4:$API$29, MATCH("CenHos", 'WFOM - Time_Base'!$B$4:$B$29,0), MATCH(CONCATENATE($G14,AD$2),'WFOM - Time_Base'!$A$8:$API$8,0)) *
INDEX('WFOM - Time_Base'!$A$4:$API$29, MATCH("CenHos_Per", 'WFOM - Time_Base'!$B$4:$B$29,0), MATCH(CONCATENATE($G14,AD$2),'WFOM - Time_Base'!$A$8:$API$8,0)),
IFERROR($AN14 * INDEX('Inputs from Uganda staff'!$E$61:$BM$80,MATCH('HRH Need estimation'!AD$2,'Inputs from Uganda staff'!$E$61:$E$80,0),MATCH('HRH Need estimation'!$D14,'Inputs from Uganda staff'!$E$6:$BM$6,0)),
""))</f>
        <v>0</v>
      </c>
      <c r="AE14" s="252">
        <f>IFERROR(
$AN14 * INDEX('WFOM - Time_Base'!$A$4:$API$29, MATCH("CenHos", 'WFOM - Time_Base'!$B$4:$B$29,0), MATCH(CONCATENATE($G14,AE$2),'WFOM - Time_Base'!$A$8:$API$8,0)) *
INDEX('WFOM - Time_Base'!$A$4:$API$29, MATCH("CenHos_Per", 'WFOM - Time_Base'!$B$4:$B$29,0), MATCH(CONCATENATE($G14,AE$2),'WFOM - Time_Base'!$A$8:$API$8,0)),
IFERROR($AN14 * INDEX('Inputs from Uganda staff'!$E$61:$BM$80,MATCH('HRH Need estimation'!AE$2,'Inputs from Uganda staff'!$E$61:$E$80,0),MATCH('HRH Need estimation'!$D14,'Inputs from Uganda staff'!$E$6:$BM$6,0)),
""))</f>
        <v>0</v>
      </c>
      <c r="AF14" s="252">
        <f>IFERROR(
$AN14 * INDEX('WFOM - Time_Base'!$A$4:$API$29, MATCH("CenHos", 'WFOM - Time_Base'!$B$4:$B$29,0), MATCH(CONCATENATE($G14,AF$2),'WFOM - Time_Base'!$A$8:$API$8,0)) *
INDEX('WFOM - Time_Base'!$A$4:$API$29, MATCH("CenHos_Per", 'WFOM - Time_Base'!$B$4:$B$29,0), MATCH(CONCATENATE($G14,AF$2),'WFOM - Time_Base'!$A$8:$API$8,0)),
IFERROR($AN14 * INDEX('Inputs from Uganda staff'!$E$61:$BM$80,MATCH('HRH Need estimation'!AF$2,'Inputs from Uganda staff'!$E$61:$E$80,0),MATCH('HRH Need estimation'!$D14,'Inputs from Uganda staff'!$E$6:$BM$6,0)),
""))</f>
        <v>0</v>
      </c>
      <c r="AG14" s="252">
        <f>IFERROR(
$AN14 * INDEX('WFOM - Time_Base'!$A$4:$API$29, MATCH("CenHos", 'WFOM - Time_Base'!$B$4:$B$29,0), MATCH(CONCATENATE($G14,AG$2),'WFOM - Time_Base'!$A$8:$API$8,0)) *
INDEX('WFOM - Time_Base'!$A$4:$API$29, MATCH("CenHos_Per", 'WFOM - Time_Base'!$B$4:$B$29,0), MATCH(CONCATENATE($G14,AG$2),'WFOM - Time_Base'!$A$8:$API$8,0)),
IFERROR($AN14 * INDEX('Inputs from Uganda staff'!$E$61:$BM$80,MATCH('HRH Need estimation'!AG$2,'Inputs from Uganda staff'!$E$61:$E$80,0),MATCH('HRH Need estimation'!$D14,'Inputs from Uganda staff'!$E$6:$BM$6,0)),
""))</f>
        <v>0</v>
      </c>
      <c r="AH14" s="252">
        <f>IFERROR(
$AN14 * INDEX('WFOM - Time_Base'!$A$4:$API$29, MATCH("CenHos", 'WFOM - Time_Base'!$B$4:$B$29,0), MATCH(CONCATENATE($G14,AH$2),'WFOM - Time_Base'!$A$8:$API$8,0)) *
INDEX('WFOM - Time_Base'!$A$4:$API$29, MATCH("CenHos_Per", 'WFOM - Time_Base'!$B$4:$B$29,0), MATCH(CONCATENATE($G14,AH$2),'WFOM - Time_Base'!$A$8:$API$8,0)),
IFERROR($AN14 * INDEX('Inputs from Uganda staff'!$E$61:$BM$80,MATCH('HRH Need estimation'!AH$2,'Inputs from Uganda staff'!$E$61:$E$80,0),MATCH('HRH Need estimation'!$D14,'Inputs from Uganda staff'!$E$6:$BM$6,0)),
""))</f>
        <v>0</v>
      </c>
      <c r="AI14" s="252">
        <f>IFERROR(
$AN14 * INDEX('WFOM - Time_Base'!$A$4:$API$29, MATCH("CenHos", 'WFOM - Time_Base'!$B$4:$B$29,0), MATCH(CONCATENATE($G14,AI$2),'WFOM - Time_Base'!$A$8:$API$8,0)) *
INDEX('WFOM - Time_Base'!$A$4:$API$29, MATCH("CenHos_Per", 'WFOM - Time_Base'!$B$4:$B$29,0), MATCH(CONCATENATE($G14,AI$2),'WFOM - Time_Base'!$A$8:$API$8,0)),
IFERROR($AN14 * INDEX('Inputs from Uganda staff'!$E$61:$BM$80,MATCH('HRH Need estimation'!AI$2,'Inputs from Uganda staff'!$E$61:$E$80,0),MATCH('HRH Need estimation'!$D14,'Inputs from Uganda staff'!$E$6:$BM$6,0)),
""))</f>
        <v>0</v>
      </c>
      <c r="AJ14" s="252">
        <f>IFERROR(
$AN14 * INDEX('WFOM - Time_Base'!$A$4:$API$29, MATCH("CenHos", 'WFOM - Time_Base'!$B$4:$B$29,0), MATCH(CONCATENATE($G14,AJ$2),'WFOM - Time_Base'!$A$8:$API$8,0)) *
INDEX('WFOM - Time_Base'!$A$4:$API$29, MATCH("CenHos_Per", 'WFOM - Time_Base'!$B$4:$B$29,0), MATCH(CONCATENATE($G14,AJ$2),'WFOM - Time_Base'!$A$8:$API$8,0)),
IFERROR($AN14 * INDEX('Inputs from Uganda staff'!$E$61:$BM$80,MATCH('HRH Need estimation'!AJ$2,'Inputs from Uganda staff'!$E$61:$E$80,0),MATCH('HRH Need estimation'!$D14,'Inputs from Uganda staff'!$E$6:$BM$6,0)),
""))</f>
        <v>0</v>
      </c>
      <c r="AK14" s="252">
        <f>IFERROR(
$AN14 * INDEX('WFOM - Time_Base'!$A$4:$API$29, MATCH("CenHos", 'WFOM - Time_Base'!$B$4:$B$29,0), MATCH(CONCATENATE($G14,AK$2),'WFOM - Time_Base'!$A$8:$API$8,0)) *
INDEX('WFOM - Time_Base'!$A$4:$API$29, MATCH("CenHos_Per", 'WFOM - Time_Base'!$B$4:$B$29,0), MATCH(CONCATENATE($G14,AK$2),'WFOM - Time_Base'!$A$8:$API$8,0)),
IFERROR($AN14 * INDEX('Inputs from Uganda staff'!$E$61:$BM$80,MATCH('HRH Need estimation'!AK$2,'Inputs from Uganda staff'!$E$61:$E$80,0),MATCH('HRH Need estimation'!$D14,'Inputs from Uganda staff'!$E$6:$BM$6,0)),
""))</f>
        <v>0</v>
      </c>
      <c r="AL14" s="252">
        <f>IFERROR(
$AN14 * INDEX('WFOM - Time_Base'!$A$4:$API$29, MATCH("CenHos", 'WFOM - Time_Base'!$B$4:$B$29,0), MATCH(CONCATENATE($G14,AL$2),'WFOM - Time_Base'!$A$8:$API$8,0)) *
INDEX('WFOM - Time_Base'!$A$4:$API$29, MATCH("CenHos_Per", 'WFOM - Time_Base'!$B$4:$B$29,0), MATCH(CONCATENATE($G14,AL$2),'WFOM - Time_Base'!$A$8:$API$8,0)),
IFERROR($AN14 * INDEX('Inputs from Uganda staff'!$E$61:$BM$80,MATCH('HRH Need estimation'!AL$2,'Inputs from Uganda staff'!$E$61:$E$80,0),MATCH('HRH Need estimation'!$D14,'Inputs from Uganda staff'!$E$6:$BM$6,0)),
""))</f>
        <v>0</v>
      </c>
      <c r="AN14">
        <v>1</v>
      </c>
      <c r="AO14" t="str">
        <f t="shared" si="1"/>
        <v>011</v>
      </c>
      <c r="AQ14" t="s">
        <v>246</v>
      </c>
    </row>
    <row r="15" spans="1:43">
      <c r="A15" s="106" t="s">
        <v>920</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1947</v>
      </c>
      <c r="R15" s="122">
        <f>IFERROR(
$AN15 * INDEX('WFOM - Time_Base'!$A$4:$API$29, MATCH("CenHos", 'WFOM - Time_Base'!$B$4:$B$29,0), MATCH(CONCATENATE($G15,R$2),'WFOM - Time_Base'!$A$8:$API$8,0)) *
INDEX('WFOM - Time_Base'!$A$4:$API$29, MATCH("CenHos_Per", 'WFOM - Time_Base'!$B$4:$B$29,0), MATCH(CONCATENATE($G15,R$2),'WFOM - Time_Base'!$A$8:$API$8,0)),
IFERROR($AN15 * INDEX('Inputs from Uganda staff'!$E$61:$BM$80,MATCH('HRH Need estimation'!R$2,'Inputs from Uganda staff'!$E$61:$E$80,0),MATCH('HRH Need estimation'!$D15,'Inputs from Uganda staff'!$E$6:$BM$6,0)),
""))</f>
        <v>0</v>
      </c>
      <c r="S15" s="122">
        <f>IFERROR(
$AN15 * INDEX('WFOM - Time_Base'!$A$4:$API$29, MATCH("CenHos", 'WFOM - Time_Base'!$B$4:$B$29,0), MATCH(CONCATENATE($G15,S$2),'WFOM - Time_Base'!$A$8:$API$8,0)) *
INDEX('WFOM - Time_Base'!$A$4:$API$29, MATCH("CenHos_Per", 'WFOM - Time_Base'!$B$4:$B$29,0), MATCH(CONCATENATE($G15,S$2),'WFOM - Time_Base'!$A$8:$API$8,0)),
IFERROR($AN15 * INDEX('Inputs from Uganda staff'!$E$61:$BM$80,MATCH('HRH Need estimation'!S$2,'Inputs from Uganda staff'!$E$61:$E$80,0),MATCH('HRH Need estimation'!$D15,'Inputs from Uganda staff'!$E$6:$BM$6,0)),
""))</f>
        <v>0</v>
      </c>
      <c r="T15" s="122">
        <f>IFERROR(
$AN15 * INDEX('WFOM - Time_Base'!$A$4:$API$29, MATCH("CenHos", 'WFOM - Time_Base'!$B$4:$B$29,0), MATCH(CONCATENATE($G15,T$2),'WFOM - Time_Base'!$A$8:$API$8,0)) *
INDEX('WFOM - Time_Base'!$A$4:$API$29, MATCH("CenHos_Per", 'WFOM - Time_Base'!$B$4:$B$29,0), MATCH(CONCATENATE($G15,T$2),'WFOM - Time_Base'!$A$8:$API$8,0)),
IFERROR($AN15 * INDEX('Inputs from Uganda staff'!$E$61:$BM$80,MATCH('HRH Need estimation'!T$2,'Inputs from Uganda staff'!$E$61:$E$80,0),MATCH('HRH Need estimation'!$D15,'Inputs from Uganda staff'!$E$6:$BM$6,0)),
""))</f>
        <v>0</v>
      </c>
      <c r="U15" s="122">
        <f>IFERROR(
$AN15 * INDEX('WFOM - Time_Base'!$A$4:$API$29, MATCH("CenHos", 'WFOM - Time_Base'!$B$4:$B$29,0), MATCH(CONCATENATE($G15,U$2),'WFOM - Time_Base'!$A$8:$API$8,0)) *
INDEX('WFOM - Time_Base'!$A$4:$API$29, MATCH("CenHos_Per", 'WFOM - Time_Base'!$B$4:$B$29,0), MATCH(CONCATENATE($G15,U$2),'WFOM - Time_Base'!$A$8:$API$8,0)),
IFERROR($AN15 * INDEX('Inputs from Uganda staff'!$E$61:$BM$80,MATCH('HRH Need estimation'!U$2,'Inputs from Uganda staff'!$E$61:$E$80,0),MATCH('HRH Need estimation'!$D15,'Inputs from Uganda staff'!$E$6:$BM$6,0)),
""))</f>
        <v>53.1</v>
      </c>
      <c r="V15" s="122">
        <f>IFERROR(
$AN15 * INDEX('WFOM - Time_Base'!$A$4:$API$29, MATCH("CenHos", 'WFOM - Time_Base'!$B$4:$B$29,0), MATCH(CONCATENATE($G15,V$2),'WFOM - Time_Base'!$A$8:$API$8,0)) *
INDEX('WFOM - Time_Base'!$A$4:$API$29, MATCH("CenHos_Per", 'WFOM - Time_Base'!$B$4:$B$29,0), MATCH(CONCATENATE($G15,V$2),'WFOM - Time_Base'!$A$8:$API$8,0)),
IFERROR($AN15 * INDEX('Inputs from Uganda staff'!$E$61:$BM$80,MATCH('HRH Need estimation'!V$2,'Inputs from Uganda staff'!$E$61:$E$80,0),MATCH('HRH Need estimation'!$D15,'Inputs from Uganda staff'!$E$6:$BM$6,0)),
""))</f>
        <v>82.6</v>
      </c>
      <c r="W15" s="122">
        <f>IFERROR(
$AN15 * INDEX('WFOM - Time_Base'!$A$4:$API$29, MATCH("CenHos", 'WFOM - Time_Base'!$B$4:$B$29,0), MATCH(CONCATENATE($G15,W$2),'WFOM - Time_Base'!$A$8:$API$8,0)) *
INDEX('WFOM - Time_Base'!$A$4:$API$29, MATCH("CenHos_Per", 'WFOM - Time_Base'!$B$4:$B$29,0), MATCH(CONCATENATE($G15,W$2),'WFOM - Time_Base'!$A$8:$API$8,0)),
IFERROR($AN15 * INDEX('Inputs from Uganda staff'!$E$61:$BM$80,MATCH('HRH Need estimation'!W$2,'Inputs from Uganda staff'!$E$61:$E$80,0),MATCH('HRH Need estimation'!$D15,'Inputs from Uganda staff'!$E$6:$BM$6,0)),
""))</f>
        <v>0</v>
      </c>
      <c r="X15" s="122">
        <f>IFERROR(
$AN15 * INDEX('WFOM - Time_Base'!$A$4:$API$29, MATCH("CenHos", 'WFOM - Time_Base'!$B$4:$B$29,0), MATCH(CONCATENATE($G15,X$2),'WFOM - Time_Base'!$A$8:$API$8,0)) *
INDEX('WFOM - Time_Base'!$A$4:$API$29, MATCH("CenHos_Per", 'WFOM - Time_Base'!$B$4:$B$29,0), MATCH(CONCATENATE($G15,X$2),'WFOM - Time_Base'!$A$8:$API$8,0)),
IFERROR($AN15 * INDEX('Inputs from Uganda staff'!$E$61:$BM$80,MATCH('HRH Need estimation'!X$2,'Inputs from Uganda staff'!$E$61:$E$80,0),MATCH('HRH Need estimation'!$D15,'Inputs from Uganda staff'!$E$6:$BM$6,0)),
""))</f>
        <v>2</v>
      </c>
      <c r="Y15" s="122">
        <f>IFERROR(
$AN15 * INDEX('WFOM - Time_Base'!$A$4:$API$29, MATCH("CenHos", 'WFOM - Time_Base'!$B$4:$B$29,0), MATCH(CONCATENATE($G15,Y$2),'WFOM - Time_Base'!$A$8:$API$8,0)) *
INDEX('WFOM - Time_Base'!$A$4:$API$29, MATCH("CenHos_Per", 'WFOM - Time_Base'!$B$4:$B$29,0), MATCH(CONCATENATE($G15,Y$2),'WFOM - Time_Base'!$A$8:$API$8,0)),
IFERROR($AN15 * INDEX('Inputs from Uganda staff'!$E$61:$BM$80,MATCH('HRH Need estimation'!Y$2,'Inputs from Uganda staff'!$E$61:$E$80,0),MATCH('HRH Need estimation'!$D15,'Inputs from Uganda staff'!$E$6:$BM$6,0)),
""))</f>
        <v>0</v>
      </c>
      <c r="Z15" s="122">
        <f>IFERROR(
$AN15 * INDEX('WFOM - Time_Base'!$A$4:$API$29, MATCH("CenHos", 'WFOM - Time_Base'!$B$4:$B$29,0), MATCH(CONCATENATE($G15,Z$2),'WFOM - Time_Base'!$A$8:$API$8,0)) *
INDEX('WFOM - Time_Base'!$A$4:$API$29, MATCH("CenHos_Per", 'WFOM - Time_Base'!$B$4:$B$29,0), MATCH(CONCATENATE($G15,Z$2),'WFOM - Time_Base'!$A$8:$API$8,0)),
IFERROR($AN15 * INDEX('Inputs from Uganda staff'!$E$61:$BM$80,MATCH('HRH Need estimation'!Z$2,'Inputs from Uganda staff'!$E$61:$E$80,0),MATCH('HRH Need estimation'!$D15,'Inputs from Uganda staff'!$E$6:$BM$6,0)),
""))</f>
        <v>0</v>
      </c>
      <c r="AA15" s="122">
        <f>IFERROR(
$AN15 * INDEX('WFOM - Time_Base'!$A$4:$API$29, MATCH("CenHos", 'WFOM - Time_Base'!$B$4:$B$29,0), MATCH(CONCATENATE($G15,AA$2),'WFOM - Time_Base'!$A$8:$API$8,0)) *
INDEX('WFOM - Time_Base'!$A$4:$API$29, MATCH("CenHos_Per", 'WFOM - Time_Base'!$B$4:$B$29,0), MATCH(CONCATENATE($G15,AA$2),'WFOM - Time_Base'!$A$8:$API$8,0)),
IFERROR($AN15 * INDEX('Inputs from Uganda staff'!$E$61:$BM$80,MATCH('HRH Need estimation'!AA$2,'Inputs from Uganda staff'!$E$61:$E$80,0),MATCH('HRH Need estimation'!$D15,'Inputs from Uganda staff'!$E$6:$BM$6,0)),
""))</f>
        <v>0</v>
      </c>
      <c r="AB15" s="122">
        <f>IFERROR(
$AN15 * INDEX('WFOM - Time_Base'!$A$4:$API$29, MATCH("CenHos", 'WFOM - Time_Base'!$B$4:$B$29,0), MATCH(CONCATENATE($G15,AB$2),'WFOM - Time_Base'!$A$8:$API$8,0)) *
INDEX('WFOM - Time_Base'!$A$4:$API$29, MATCH("CenHos_Per", 'WFOM - Time_Base'!$B$4:$B$29,0), MATCH(CONCATENATE($G15,AB$2),'WFOM - Time_Base'!$A$8:$API$8,0)),
IFERROR($AN15 * INDEX('Inputs from Uganda staff'!$E$61:$BM$80,MATCH('HRH Need estimation'!AB$2,'Inputs from Uganda staff'!$E$61:$E$80,0),MATCH('HRH Need estimation'!$D15,'Inputs from Uganda staff'!$E$6:$BM$6,0)),
""))</f>
        <v>0</v>
      </c>
      <c r="AC15" s="122" t="str">
        <f>IFERROR(
$AN15 * INDEX('WFOM - Time_Base'!$A$4:$API$29, MATCH("CenHos", 'WFOM - Time_Base'!$B$4:$B$29,0), MATCH(CONCATENATE($G15,AC$2),'WFOM - Time_Base'!$A$8:$API$8,0)) *
INDEX('WFOM - Time_Base'!$A$4:$API$29, MATCH("CenHos_Per", 'WFOM - Time_Base'!$B$4:$B$29,0), MATCH(CONCATENATE($G15,AC$2),'WFOM - Time_Base'!$A$8:$API$8,0)),
IFERROR($AN15 * INDEX('Inputs from Uganda staff'!$E$61:$BM$80,MATCH('HRH Need estimation'!AC$2,'Inputs from Uganda staff'!$E$61:$E$80,0),MATCH('HRH Need estimation'!$D15,'Inputs from Uganda staff'!$E$6:$BM$6,0)),
""))</f>
        <v/>
      </c>
      <c r="AD15" s="122">
        <f>IFERROR(
$AN15 * INDEX('WFOM - Time_Base'!$A$4:$API$29, MATCH("CenHos", 'WFOM - Time_Base'!$B$4:$B$29,0), MATCH(CONCATENATE($G15,AD$2),'WFOM - Time_Base'!$A$8:$API$8,0)) *
INDEX('WFOM - Time_Base'!$A$4:$API$29, MATCH("CenHos_Per", 'WFOM - Time_Base'!$B$4:$B$29,0), MATCH(CONCATENATE($G15,AD$2),'WFOM - Time_Base'!$A$8:$API$8,0)),
IFERROR($AN15 * INDEX('Inputs from Uganda staff'!$E$61:$BM$80,MATCH('HRH Need estimation'!AD$2,'Inputs from Uganda staff'!$E$61:$E$80,0),MATCH('HRH Need estimation'!$D15,'Inputs from Uganda staff'!$E$6:$BM$6,0)),
""))</f>
        <v>0</v>
      </c>
      <c r="AE15" s="122">
        <f>IFERROR(
$AN15 * INDEX('WFOM - Time_Base'!$A$4:$API$29, MATCH("CenHos", 'WFOM - Time_Base'!$B$4:$B$29,0), MATCH(CONCATENATE($G15,AE$2),'WFOM - Time_Base'!$A$8:$API$8,0)) *
INDEX('WFOM - Time_Base'!$A$4:$API$29, MATCH("CenHos_Per", 'WFOM - Time_Base'!$B$4:$B$29,0), MATCH(CONCATENATE($G15,AE$2),'WFOM - Time_Base'!$A$8:$API$8,0)),
IFERROR($AN15 * INDEX('Inputs from Uganda staff'!$E$61:$BM$80,MATCH('HRH Need estimation'!AE$2,'Inputs from Uganda staff'!$E$61:$E$80,0),MATCH('HRH Need estimation'!$D15,'Inputs from Uganda staff'!$E$6:$BM$6,0)),
""))</f>
        <v>0</v>
      </c>
      <c r="AF15" s="122">
        <f>IFERROR(
$AN15 * INDEX('WFOM - Time_Base'!$A$4:$API$29, MATCH("CenHos", 'WFOM - Time_Base'!$B$4:$B$29,0), MATCH(CONCATENATE($G15,AF$2),'WFOM - Time_Base'!$A$8:$API$8,0)) *
INDEX('WFOM - Time_Base'!$A$4:$API$29, MATCH("CenHos_Per", 'WFOM - Time_Base'!$B$4:$B$29,0), MATCH(CONCATENATE($G15,AF$2),'WFOM - Time_Base'!$A$8:$API$8,0)),
IFERROR($AN15 * INDEX('Inputs from Uganda staff'!$E$61:$BM$80,MATCH('HRH Need estimation'!AF$2,'Inputs from Uganda staff'!$E$61:$E$80,0),MATCH('HRH Need estimation'!$D15,'Inputs from Uganda staff'!$E$6:$BM$6,0)),
""))</f>
        <v>0</v>
      </c>
      <c r="AG15" s="122">
        <f>IFERROR(
$AN15 * INDEX('WFOM - Time_Base'!$A$4:$API$29, MATCH("CenHos", 'WFOM - Time_Base'!$B$4:$B$29,0), MATCH(CONCATENATE($G15,AG$2),'WFOM - Time_Base'!$A$8:$API$8,0)) *
INDEX('WFOM - Time_Base'!$A$4:$API$29, MATCH("CenHos_Per", 'WFOM - Time_Base'!$B$4:$B$29,0), MATCH(CONCATENATE($G15,AG$2),'WFOM - Time_Base'!$A$8:$API$8,0)),
IFERROR($AN15 * INDEX('Inputs from Uganda staff'!$E$61:$BM$80,MATCH('HRH Need estimation'!AG$2,'Inputs from Uganda staff'!$E$61:$E$80,0),MATCH('HRH Need estimation'!$D15,'Inputs from Uganda staff'!$E$6:$BM$6,0)),
""))</f>
        <v>0</v>
      </c>
      <c r="AH15" s="122">
        <f>IFERROR(
$AN15 * INDEX('WFOM - Time_Base'!$A$4:$API$29, MATCH("CenHos", 'WFOM - Time_Base'!$B$4:$B$29,0), MATCH(CONCATENATE($G15,AH$2),'WFOM - Time_Base'!$A$8:$API$8,0)) *
INDEX('WFOM - Time_Base'!$A$4:$API$29, MATCH("CenHos_Per", 'WFOM - Time_Base'!$B$4:$B$29,0), MATCH(CONCATENATE($G15,AH$2),'WFOM - Time_Base'!$A$8:$API$8,0)),
IFERROR($AN15 * INDEX('Inputs from Uganda staff'!$E$61:$BM$80,MATCH('HRH Need estimation'!AH$2,'Inputs from Uganda staff'!$E$61:$E$80,0),MATCH('HRH Need estimation'!$D15,'Inputs from Uganda staff'!$E$6:$BM$6,0)),
""))</f>
        <v>0</v>
      </c>
      <c r="AI15" s="122">
        <f>IFERROR(
$AN15 * INDEX('WFOM - Time_Base'!$A$4:$API$29, MATCH("CenHos", 'WFOM - Time_Base'!$B$4:$B$29,0), MATCH(CONCATENATE($G15,AI$2),'WFOM - Time_Base'!$A$8:$API$8,0)) *
INDEX('WFOM - Time_Base'!$A$4:$API$29, MATCH("CenHos_Per", 'WFOM - Time_Base'!$B$4:$B$29,0), MATCH(CONCATENATE($G15,AI$2),'WFOM - Time_Base'!$A$8:$API$8,0)),
IFERROR($AN15 * INDEX('Inputs from Uganda staff'!$E$61:$BM$80,MATCH('HRH Need estimation'!AI$2,'Inputs from Uganda staff'!$E$61:$E$80,0),MATCH('HRH Need estimation'!$D15,'Inputs from Uganda staff'!$E$6:$BM$6,0)),
""))</f>
        <v>0</v>
      </c>
      <c r="AJ15" s="122">
        <f>IFERROR(
$AN15 * INDEX('WFOM - Time_Base'!$A$4:$API$29, MATCH("CenHos", 'WFOM - Time_Base'!$B$4:$B$29,0), MATCH(CONCATENATE($G15,AJ$2),'WFOM - Time_Base'!$A$8:$API$8,0)) *
INDEX('WFOM - Time_Base'!$A$4:$API$29, MATCH("CenHos_Per", 'WFOM - Time_Base'!$B$4:$B$29,0), MATCH(CONCATENATE($G15,AJ$2),'WFOM - Time_Base'!$A$8:$API$8,0)),
IFERROR($AN15 * INDEX('Inputs from Uganda staff'!$E$61:$BM$80,MATCH('HRH Need estimation'!AJ$2,'Inputs from Uganda staff'!$E$61:$E$80,0),MATCH('HRH Need estimation'!$D15,'Inputs from Uganda staff'!$E$6:$BM$6,0)),
""))</f>
        <v>0</v>
      </c>
      <c r="AK15" s="122">
        <f>IFERROR(
$AN15 * INDEX('WFOM - Time_Base'!$A$4:$API$29, MATCH("CenHos", 'WFOM - Time_Base'!$B$4:$B$29,0), MATCH(CONCATENATE($G15,AK$2),'WFOM - Time_Base'!$A$8:$API$8,0)) *
INDEX('WFOM - Time_Base'!$A$4:$API$29, MATCH("CenHos_Per", 'WFOM - Time_Base'!$B$4:$B$29,0), MATCH(CONCATENATE($G15,AK$2),'WFOM - Time_Base'!$A$8:$API$8,0)),
IFERROR($AN15 * INDEX('Inputs from Uganda staff'!$E$61:$BM$80,MATCH('HRH Need estimation'!AK$2,'Inputs from Uganda staff'!$E$61:$E$80,0),MATCH('HRH Need estimation'!$D15,'Inputs from Uganda staff'!$E$6:$BM$6,0)),
""))</f>
        <v>0</v>
      </c>
      <c r="AL15" s="122">
        <f>IFERROR(
$AN15 * INDEX('WFOM - Time_Base'!$A$4:$API$29, MATCH("CenHos", 'WFOM - Time_Base'!$B$4:$B$29,0), MATCH(CONCATENATE($G15,AL$2),'WFOM - Time_Base'!$A$8:$API$8,0)) *
INDEX('WFOM - Time_Base'!$A$4:$API$29, MATCH("CenHos_Per", 'WFOM - Time_Base'!$B$4:$B$29,0), MATCH(CONCATENATE($G15,AL$2),'WFOM - Time_Base'!$A$8:$API$8,0)),
IFERROR($AN15 * INDEX('Inputs from Uganda staff'!$E$61:$BM$80,MATCH('HRH Need estimation'!AL$2,'Inputs from Uganda staff'!$E$61:$E$80,0),MATCH('HRH Need estimation'!$D15,'Inputs from Uganda staff'!$E$6:$BM$6,0)),
""))</f>
        <v>0</v>
      </c>
      <c r="AN15">
        <v>1</v>
      </c>
      <c r="AO15" t="e">
        <f t="shared" si="1"/>
        <v>#N/A</v>
      </c>
      <c r="AQ15" t="s">
        <v>248</v>
      </c>
    </row>
    <row r="16" spans="1:43">
      <c r="A16" s="106" t="s">
        <v>915</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1947</v>
      </c>
      <c r="R16" s="252">
        <f>IFERROR(
$AN16 * INDEX('WFOM - Time_Base'!$A$4:$API$29, MATCH("CenHos", 'WFOM - Time_Base'!$B$4:$B$29,0), MATCH(CONCATENATE($G16,R$2),'WFOM - Time_Base'!$A$8:$API$8,0)) *
INDEX('WFOM - Time_Base'!$A$4:$API$29, MATCH("CenHos_Per", 'WFOM - Time_Base'!$B$4:$B$29,0), MATCH(CONCATENATE($G16,R$2),'WFOM - Time_Base'!$A$8:$API$8,0)),
IFERROR($AN16 * INDEX('Inputs from Uganda staff'!$E$61:$BM$80,MATCH('HRH Need estimation'!R$2,'Inputs from Uganda staff'!$E$61:$E$80,0),MATCH('HRH Need estimation'!$D16,'Inputs from Uganda staff'!$E$6:$BM$6,0)),
""))</f>
        <v>0.5</v>
      </c>
      <c r="S16" s="252">
        <f>IFERROR(
$AN16 * INDEX('WFOM - Time_Base'!$A$4:$API$29, MATCH("CenHos", 'WFOM - Time_Base'!$B$4:$B$29,0), MATCH(CONCATENATE($G16,S$2),'WFOM - Time_Base'!$A$8:$API$8,0)) *
INDEX('WFOM - Time_Base'!$A$4:$API$29, MATCH("CenHos_Per", 'WFOM - Time_Base'!$B$4:$B$29,0), MATCH(CONCATENATE($G16,S$2),'WFOM - Time_Base'!$A$8:$API$8,0)),
IFERROR($AN16 * INDEX('Inputs from Uganda staff'!$E$61:$BM$80,MATCH('HRH Need estimation'!S$2,'Inputs from Uganda staff'!$E$61:$E$80,0),MATCH('HRH Need estimation'!$D16,'Inputs from Uganda staff'!$E$6:$BM$6,0)),
""))</f>
        <v>0.5</v>
      </c>
      <c r="T16" s="252">
        <f>IFERROR(
$AN16 * INDEX('WFOM - Time_Base'!$A$4:$API$29, MATCH("CenHos", 'WFOM - Time_Base'!$B$4:$B$29,0), MATCH(CONCATENATE($G16,T$2),'WFOM - Time_Base'!$A$8:$API$8,0)) *
INDEX('WFOM - Time_Base'!$A$4:$API$29, MATCH("CenHos_Per", 'WFOM - Time_Base'!$B$4:$B$29,0), MATCH(CONCATENATE($G16,T$2),'WFOM - Time_Base'!$A$8:$API$8,0)),
IFERROR($AN16 * INDEX('Inputs from Uganda staff'!$E$61:$BM$80,MATCH('HRH Need estimation'!T$2,'Inputs from Uganda staff'!$E$61:$E$80,0),MATCH('HRH Need estimation'!$D16,'Inputs from Uganda staff'!$E$6:$BM$6,0)),
""))</f>
        <v>0</v>
      </c>
      <c r="U16" s="252">
        <f>IFERROR(
$AN16 * INDEX('WFOM - Time_Base'!$A$4:$API$29, MATCH("CenHos", 'WFOM - Time_Base'!$B$4:$B$29,0), MATCH(CONCATENATE($G16,U$2),'WFOM - Time_Base'!$A$8:$API$8,0)) *
INDEX('WFOM - Time_Base'!$A$4:$API$29, MATCH("CenHos_Per", 'WFOM - Time_Base'!$B$4:$B$29,0), MATCH(CONCATENATE($G16,U$2),'WFOM - Time_Base'!$A$8:$API$8,0)),
IFERROR($AN16 * INDEX('Inputs from Uganda staff'!$E$61:$BM$80,MATCH('HRH Need estimation'!U$2,'Inputs from Uganda staff'!$E$61:$E$80,0),MATCH('HRH Need estimation'!$D16,'Inputs from Uganda staff'!$E$6:$BM$6,0)),
""))</f>
        <v>0</v>
      </c>
      <c r="V16" s="252">
        <f>IFERROR(
$AN16 * INDEX('WFOM - Time_Base'!$A$4:$API$29, MATCH("CenHos", 'WFOM - Time_Base'!$B$4:$B$29,0), MATCH(CONCATENATE($G16,V$2),'WFOM - Time_Base'!$A$8:$API$8,0)) *
INDEX('WFOM - Time_Base'!$A$4:$API$29, MATCH("CenHos_Per", 'WFOM - Time_Base'!$B$4:$B$29,0), MATCH(CONCATENATE($G16,V$2),'WFOM - Time_Base'!$A$8:$API$8,0)),
IFERROR($AN16 * INDEX('Inputs from Uganda staff'!$E$61:$BM$80,MATCH('HRH Need estimation'!V$2,'Inputs from Uganda staff'!$E$61:$E$80,0),MATCH('HRH Need estimation'!$D16,'Inputs from Uganda staff'!$E$6:$BM$6,0)),
""))</f>
        <v>15</v>
      </c>
      <c r="W16" s="252">
        <f>IFERROR(
$AN16 * INDEX('WFOM - Time_Base'!$A$4:$API$29, MATCH("CenHos", 'WFOM - Time_Base'!$B$4:$B$29,0), MATCH(CONCATENATE($G16,W$2),'WFOM - Time_Base'!$A$8:$API$8,0)) *
INDEX('WFOM - Time_Base'!$A$4:$API$29, MATCH("CenHos_Per", 'WFOM - Time_Base'!$B$4:$B$29,0), MATCH(CONCATENATE($G16,W$2),'WFOM - Time_Base'!$A$8:$API$8,0)),
IFERROR($AN16 * INDEX('Inputs from Uganda staff'!$E$61:$BM$80,MATCH('HRH Need estimation'!W$2,'Inputs from Uganda staff'!$E$61:$E$80,0),MATCH('HRH Need estimation'!$D16,'Inputs from Uganda staff'!$E$6:$BM$6,0)),
""))</f>
        <v>0</v>
      </c>
      <c r="X16" s="252">
        <f>IFERROR(
$AN16 * INDEX('WFOM - Time_Base'!$A$4:$API$29, MATCH("CenHos", 'WFOM - Time_Base'!$B$4:$B$29,0), MATCH(CONCATENATE($G16,X$2),'WFOM - Time_Base'!$A$8:$API$8,0)) *
INDEX('WFOM - Time_Base'!$A$4:$API$29, MATCH("CenHos_Per", 'WFOM - Time_Base'!$B$4:$B$29,0), MATCH(CONCATENATE($G16,X$2),'WFOM - Time_Base'!$A$8:$API$8,0)),
IFERROR($AN16 * INDEX('Inputs from Uganda staff'!$E$61:$BM$80,MATCH('HRH Need estimation'!X$2,'Inputs from Uganda staff'!$E$61:$E$80,0),MATCH('HRH Need estimation'!$D16,'Inputs from Uganda staff'!$E$6:$BM$6,0)),
""))</f>
        <v>0</v>
      </c>
      <c r="Y16" s="252">
        <v>1</v>
      </c>
      <c r="Z16" s="252">
        <f>IFERROR(
$AN16 * INDEX('WFOM - Time_Base'!$A$4:$API$29, MATCH("CenHos", 'WFOM - Time_Base'!$B$4:$B$29,0), MATCH(CONCATENATE($G16,Z$2),'WFOM - Time_Base'!$A$8:$API$8,0)) *
INDEX('WFOM - Time_Base'!$A$4:$API$29, MATCH("CenHos_Per", 'WFOM - Time_Base'!$B$4:$B$29,0), MATCH(CONCATENATE($G16,Z$2),'WFOM - Time_Base'!$A$8:$API$8,0)),
IFERROR($AN16 * INDEX('Inputs from Uganda staff'!$E$61:$BM$80,MATCH('HRH Need estimation'!Z$2,'Inputs from Uganda staff'!$E$61:$E$80,0),MATCH('HRH Need estimation'!$D16,'Inputs from Uganda staff'!$E$6:$BM$6,0)),
""))</f>
        <v>0</v>
      </c>
      <c r="AA16" s="252">
        <f>IFERROR(
$AN16 * INDEX('WFOM - Time_Base'!$A$4:$API$29, MATCH("CenHos", 'WFOM - Time_Base'!$B$4:$B$29,0), MATCH(CONCATENATE($G16,AA$2),'WFOM - Time_Base'!$A$8:$API$8,0)) *
INDEX('WFOM - Time_Base'!$A$4:$API$29, MATCH("CenHos_Per", 'WFOM - Time_Base'!$B$4:$B$29,0), MATCH(CONCATENATE($G16,AA$2),'WFOM - Time_Base'!$A$8:$API$8,0)),
IFERROR($AN16 * INDEX('Inputs from Uganda staff'!$E$61:$BM$80,MATCH('HRH Need estimation'!AA$2,'Inputs from Uganda staff'!$E$61:$E$80,0),MATCH('HRH Need estimation'!$D16,'Inputs from Uganda staff'!$E$6:$BM$6,0)),
""))</f>
        <v>0</v>
      </c>
      <c r="AB16" s="252">
        <f>IFERROR(
$AN16 * INDEX('WFOM - Time_Base'!$A$4:$API$29, MATCH("CenHos", 'WFOM - Time_Base'!$B$4:$B$29,0), MATCH(CONCATENATE($G16,AB$2),'WFOM - Time_Base'!$A$8:$API$8,0)) *
INDEX('WFOM - Time_Base'!$A$4:$API$29, MATCH("CenHos_Per", 'WFOM - Time_Base'!$B$4:$B$29,0), MATCH(CONCATENATE($G16,AB$2),'WFOM - Time_Base'!$A$8:$API$8,0)),
IFERROR($AN16 * INDEX('Inputs from Uganda staff'!$E$61:$BM$80,MATCH('HRH Need estimation'!AB$2,'Inputs from Uganda staff'!$E$61:$E$80,0),MATCH('HRH Need estimation'!$D16,'Inputs from Uganda staff'!$E$6:$BM$6,0)),
""))</f>
        <v>0</v>
      </c>
      <c r="AC16" s="252" t="str">
        <f>IFERROR(
$AN16 * INDEX('WFOM - Time_Base'!$A$4:$API$29, MATCH("CenHos", 'WFOM - Time_Base'!$B$4:$B$29,0), MATCH(CONCATENATE($G16,AC$2),'WFOM - Time_Base'!$A$8:$API$8,0)) *
INDEX('WFOM - Time_Base'!$A$4:$API$29, MATCH("CenHos_Per", 'WFOM - Time_Base'!$B$4:$B$29,0), MATCH(CONCATENATE($G16,AC$2),'WFOM - Time_Base'!$A$8:$API$8,0)),
IFERROR($AN16 * INDEX('Inputs from Uganda staff'!$E$61:$BM$80,MATCH('HRH Need estimation'!AC$2,'Inputs from Uganda staff'!$E$61:$E$80,0),MATCH('HRH Need estimation'!$D16,'Inputs from Uganda staff'!$E$6:$BM$6,0)),
""))</f>
        <v/>
      </c>
      <c r="AD16" s="252">
        <f>IFERROR(
$AN16 * INDEX('WFOM - Time_Base'!$A$4:$API$29, MATCH("CenHos", 'WFOM - Time_Base'!$B$4:$B$29,0), MATCH(CONCATENATE($G16,AD$2),'WFOM - Time_Base'!$A$8:$API$8,0)) *
INDEX('WFOM - Time_Base'!$A$4:$API$29, MATCH("CenHos_Per", 'WFOM - Time_Base'!$B$4:$B$29,0), MATCH(CONCATENATE($G16,AD$2),'WFOM - Time_Base'!$A$8:$API$8,0)),
IFERROR($AN16 * INDEX('Inputs from Uganda staff'!$E$61:$BM$80,MATCH('HRH Need estimation'!AD$2,'Inputs from Uganda staff'!$E$61:$E$80,0),MATCH('HRH Need estimation'!$D16,'Inputs from Uganda staff'!$E$6:$BM$6,0)),
""))</f>
        <v>0</v>
      </c>
      <c r="AE16" s="252">
        <f>IFERROR(
$AN16 * INDEX('WFOM - Time_Base'!$A$4:$API$29, MATCH("CenHos", 'WFOM - Time_Base'!$B$4:$B$29,0), MATCH(CONCATENATE($G16,AE$2),'WFOM - Time_Base'!$A$8:$API$8,0)) *
INDEX('WFOM - Time_Base'!$A$4:$API$29, MATCH("CenHos_Per", 'WFOM - Time_Base'!$B$4:$B$29,0), MATCH(CONCATENATE($G16,AE$2),'WFOM - Time_Base'!$A$8:$API$8,0)),
IFERROR($AN16 * INDEX('Inputs from Uganda staff'!$E$61:$BM$80,MATCH('HRH Need estimation'!AE$2,'Inputs from Uganda staff'!$E$61:$E$80,0),MATCH('HRH Need estimation'!$D16,'Inputs from Uganda staff'!$E$6:$BM$6,0)),
""))</f>
        <v>0</v>
      </c>
      <c r="AF16" s="252">
        <f>IFERROR(
$AN16 * INDEX('WFOM - Time_Base'!$A$4:$API$29, MATCH("CenHos", 'WFOM - Time_Base'!$B$4:$B$29,0), MATCH(CONCATENATE($G16,AF$2),'WFOM - Time_Base'!$A$8:$API$8,0)) *
INDEX('WFOM - Time_Base'!$A$4:$API$29, MATCH("CenHos_Per", 'WFOM - Time_Base'!$B$4:$B$29,0), MATCH(CONCATENATE($G16,AF$2),'WFOM - Time_Base'!$A$8:$API$8,0)),
IFERROR($AN16 * INDEX('Inputs from Uganda staff'!$E$61:$BM$80,MATCH('HRH Need estimation'!AF$2,'Inputs from Uganda staff'!$E$61:$E$80,0),MATCH('HRH Need estimation'!$D16,'Inputs from Uganda staff'!$E$6:$BM$6,0)),
""))</f>
        <v>0</v>
      </c>
      <c r="AG16" s="252">
        <f>IFERROR(
$AN16 * INDEX('WFOM - Time_Base'!$A$4:$API$29, MATCH("CenHos", 'WFOM - Time_Base'!$B$4:$B$29,0), MATCH(CONCATENATE($G16,AG$2),'WFOM - Time_Base'!$A$8:$API$8,0)) *
INDEX('WFOM - Time_Base'!$A$4:$API$29, MATCH("CenHos_Per", 'WFOM - Time_Base'!$B$4:$B$29,0), MATCH(CONCATENATE($G16,AG$2),'WFOM - Time_Base'!$A$8:$API$8,0)),
IFERROR($AN16 * INDEX('Inputs from Uganda staff'!$E$61:$BM$80,MATCH('HRH Need estimation'!AG$2,'Inputs from Uganda staff'!$E$61:$E$80,0),MATCH('HRH Need estimation'!$D16,'Inputs from Uganda staff'!$E$6:$BM$6,0)),
""))</f>
        <v>0</v>
      </c>
      <c r="AH16" s="252">
        <f>IFERROR(
$AN16 * INDEX('WFOM - Time_Base'!$A$4:$API$29, MATCH("CenHos", 'WFOM - Time_Base'!$B$4:$B$29,0), MATCH(CONCATENATE($G16,AH$2),'WFOM - Time_Base'!$A$8:$API$8,0)) *
INDEX('WFOM - Time_Base'!$A$4:$API$29, MATCH("CenHos_Per", 'WFOM - Time_Base'!$B$4:$B$29,0), MATCH(CONCATENATE($G16,AH$2),'WFOM - Time_Base'!$A$8:$API$8,0)),
IFERROR($AN16 * INDEX('Inputs from Uganda staff'!$E$61:$BM$80,MATCH('HRH Need estimation'!AH$2,'Inputs from Uganda staff'!$E$61:$E$80,0),MATCH('HRH Need estimation'!$D16,'Inputs from Uganda staff'!$E$6:$BM$6,0)),
""))</f>
        <v>0</v>
      </c>
      <c r="AI16" s="252">
        <f>IFERROR(
$AN16 * INDEX('WFOM - Time_Base'!$A$4:$API$29, MATCH("CenHos", 'WFOM - Time_Base'!$B$4:$B$29,0), MATCH(CONCATENATE($G16,AI$2),'WFOM - Time_Base'!$A$8:$API$8,0)) *
INDEX('WFOM - Time_Base'!$A$4:$API$29, MATCH("CenHos_Per", 'WFOM - Time_Base'!$B$4:$B$29,0), MATCH(CONCATENATE($G16,AI$2),'WFOM - Time_Base'!$A$8:$API$8,0)),
IFERROR($AN16 * INDEX('Inputs from Uganda staff'!$E$61:$BM$80,MATCH('HRH Need estimation'!AI$2,'Inputs from Uganda staff'!$E$61:$E$80,0),MATCH('HRH Need estimation'!$D16,'Inputs from Uganda staff'!$E$6:$BM$6,0)),
""))</f>
        <v>0</v>
      </c>
      <c r="AJ16" s="252">
        <f>IFERROR(
$AN16 * INDEX('WFOM - Time_Base'!$A$4:$API$29, MATCH("CenHos", 'WFOM - Time_Base'!$B$4:$B$29,0), MATCH(CONCATENATE($G16,AJ$2),'WFOM - Time_Base'!$A$8:$API$8,0)) *
INDEX('WFOM - Time_Base'!$A$4:$API$29, MATCH("CenHos_Per", 'WFOM - Time_Base'!$B$4:$B$29,0), MATCH(CONCATENATE($G16,AJ$2),'WFOM - Time_Base'!$A$8:$API$8,0)),
IFERROR($AN16 * INDEX('Inputs from Uganda staff'!$E$61:$BM$80,MATCH('HRH Need estimation'!AJ$2,'Inputs from Uganda staff'!$E$61:$E$80,0),MATCH('HRH Need estimation'!$D16,'Inputs from Uganda staff'!$E$6:$BM$6,0)),
""))</f>
        <v>0</v>
      </c>
      <c r="AK16" s="252">
        <f>IFERROR(
$AN16 * INDEX('WFOM - Time_Base'!$A$4:$API$29, MATCH("CenHos", 'WFOM - Time_Base'!$B$4:$B$29,0), MATCH(CONCATENATE($G16,AK$2),'WFOM - Time_Base'!$A$8:$API$8,0)) *
INDEX('WFOM - Time_Base'!$A$4:$API$29, MATCH("CenHos_Per", 'WFOM - Time_Base'!$B$4:$B$29,0), MATCH(CONCATENATE($G16,AK$2),'WFOM - Time_Base'!$A$8:$API$8,0)),
IFERROR($AN16 * INDEX('Inputs from Uganda staff'!$E$61:$BM$80,MATCH('HRH Need estimation'!AK$2,'Inputs from Uganda staff'!$E$61:$E$80,0),MATCH('HRH Need estimation'!$D16,'Inputs from Uganda staff'!$E$6:$BM$6,0)),
""))</f>
        <v>0</v>
      </c>
      <c r="AL16" s="252">
        <f>IFERROR(
$AN16 * INDEX('WFOM - Time_Base'!$A$4:$API$29, MATCH("CenHos", 'WFOM - Time_Base'!$B$4:$B$29,0), MATCH(CONCATENATE($G16,AL$2),'WFOM - Time_Base'!$A$8:$API$8,0)) *
INDEX('WFOM - Time_Base'!$A$4:$API$29, MATCH("CenHos_Per", 'WFOM - Time_Base'!$B$4:$B$29,0), MATCH(CONCATENATE($G16,AL$2),'WFOM - Time_Base'!$A$8:$API$8,0)),
IFERROR($AN16 * INDEX('Inputs from Uganda staff'!$E$61:$BM$80,MATCH('HRH Need estimation'!AL$2,'Inputs from Uganda staff'!$E$61:$E$80,0),MATCH('HRH Need estimation'!$D16,'Inputs from Uganda staff'!$E$6:$BM$6,0)),
""))</f>
        <v>0</v>
      </c>
      <c r="AN16">
        <v>1</v>
      </c>
      <c r="AO16" t="str">
        <f t="shared" si="1"/>
        <v>013</v>
      </c>
      <c r="AQ16" t="s">
        <v>250</v>
      </c>
    </row>
    <row r="17" spans="1:43">
      <c r="A17" s="106" t="s">
        <v>921</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1947</v>
      </c>
      <c r="R17" s="122">
        <f>IFERROR(
$AN17 * INDEX('WFOM - Time_Base'!$A$4:$API$29, MATCH("CenHos", 'WFOM - Time_Base'!$B$4:$B$29,0), MATCH(CONCATENATE($G17,R$2),'WFOM - Time_Base'!$A$8:$API$8,0)) *
INDEX('WFOM - Time_Base'!$A$4:$API$29, MATCH("CenHos_Per", 'WFOM - Time_Base'!$B$4:$B$29,0), MATCH(CONCATENATE($G17,R$2),'WFOM - Time_Base'!$A$8:$API$8,0)),
IFERROR($AN17 * INDEX('Inputs from Uganda staff'!$E$61:$BM$80,MATCH('HRH Need estimation'!R$2,'Inputs from Uganda staff'!$E$61:$E$80,0),MATCH('HRH Need estimation'!$D17,'Inputs from Uganda staff'!$E$6:$BM$6,0)),
""))</f>
        <v>30</v>
      </c>
      <c r="S17" s="122">
        <f>IFERROR(
$AN17 * INDEX('WFOM - Time_Base'!$A$4:$API$29, MATCH("CenHos", 'WFOM - Time_Base'!$B$4:$B$29,0), MATCH(CONCATENATE($G17,S$2),'WFOM - Time_Base'!$A$8:$API$8,0)) *
INDEX('WFOM - Time_Base'!$A$4:$API$29, MATCH("CenHos_Per", 'WFOM - Time_Base'!$B$4:$B$29,0), MATCH(CONCATENATE($G17,S$2),'WFOM - Time_Base'!$A$8:$API$8,0)),
IFERROR($AN17 * INDEX('Inputs from Uganda staff'!$E$61:$BM$80,MATCH('HRH Need estimation'!S$2,'Inputs from Uganda staff'!$E$61:$E$80,0),MATCH('HRH Need estimation'!$D17,'Inputs from Uganda staff'!$E$6:$BM$6,0)),
""))</f>
        <v>0</v>
      </c>
      <c r="T17" s="122">
        <f>IFERROR(
$AN17 * INDEX('WFOM - Time_Base'!$A$4:$API$29, MATCH("CenHos", 'WFOM - Time_Base'!$B$4:$B$29,0), MATCH(CONCATENATE($G17,T$2),'WFOM - Time_Base'!$A$8:$API$8,0)) *
INDEX('WFOM - Time_Base'!$A$4:$API$29, MATCH("CenHos_Per", 'WFOM - Time_Base'!$B$4:$B$29,0), MATCH(CONCATENATE($G17,T$2),'WFOM - Time_Base'!$A$8:$API$8,0)),
IFERROR($AN17 * INDEX('Inputs from Uganda staff'!$E$61:$BM$80,MATCH('HRH Need estimation'!T$2,'Inputs from Uganda staff'!$E$61:$E$80,0),MATCH('HRH Need estimation'!$D17,'Inputs from Uganda staff'!$E$6:$BM$6,0)),
""))</f>
        <v>0</v>
      </c>
      <c r="U17" s="122">
        <f>IFERROR(
$AN17 * INDEX('WFOM - Time_Base'!$A$4:$API$29, MATCH("CenHos", 'WFOM - Time_Base'!$B$4:$B$29,0), MATCH(CONCATENATE($G17,U$2),'WFOM - Time_Base'!$A$8:$API$8,0)) *
INDEX('WFOM - Time_Base'!$A$4:$API$29, MATCH("CenHos_Per", 'WFOM - Time_Base'!$B$4:$B$29,0), MATCH(CONCATENATE($G17,U$2),'WFOM - Time_Base'!$A$8:$API$8,0)),
IFERROR($AN17 * INDEX('Inputs from Uganda staff'!$E$61:$BM$80,MATCH('HRH Need estimation'!U$2,'Inputs from Uganda staff'!$E$61:$E$80,0),MATCH('HRH Need estimation'!$D17,'Inputs from Uganda staff'!$E$6:$BM$6,0)),
""))</f>
        <v>4.5</v>
      </c>
      <c r="V17" s="122">
        <f>IFERROR(
$AN17 * INDEX('WFOM - Time_Base'!$A$4:$API$29, MATCH("CenHos", 'WFOM - Time_Base'!$B$4:$B$29,0), MATCH(CONCATENATE($G17,V$2),'WFOM - Time_Base'!$A$8:$API$8,0)) *
INDEX('WFOM - Time_Base'!$A$4:$API$29, MATCH("CenHos_Per", 'WFOM - Time_Base'!$B$4:$B$29,0), MATCH(CONCATENATE($G17,V$2),'WFOM - Time_Base'!$A$8:$API$8,0)),
IFERROR($AN17 * INDEX('Inputs from Uganda staff'!$E$61:$BM$80,MATCH('HRH Need estimation'!V$2,'Inputs from Uganda staff'!$E$61:$E$80,0),MATCH('HRH Need estimation'!$D17,'Inputs from Uganda staff'!$E$6:$BM$6,0)),
""))</f>
        <v>140</v>
      </c>
      <c r="W17" s="122">
        <f>IFERROR(
$AN17 * INDEX('WFOM - Time_Base'!$A$4:$API$29, MATCH("CenHos", 'WFOM - Time_Base'!$B$4:$B$29,0), MATCH(CONCATENATE($G17,W$2),'WFOM - Time_Base'!$A$8:$API$8,0)) *
INDEX('WFOM - Time_Base'!$A$4:$API$29, MATCH("CenHos_Per", 'WFOM - Time_Base'!$B$4:$B$29,0), MATCH(CONCATENATE($G17,W$2),'WFOM - Time_Base'!$A$8:$API$8,0)),
IFERROR($AN17 * INDEX('Inputs from Uganda staff'!$E$61:$BM$80,MATCH('HRH Need estimation'!W$2,'Inputs from Uganda staff'!$E$61:$E$80,0),MATCH('HRH Need estimation'!$D17,'Inputs from Uganda staff'!$E$6:$BM$6,0)),
""))</f>
        <v>0.1</v>
      </c>
      <c r="X17" s="122">
        <f>IFERROR(
$AN17 * INDEX('WFOM - Time_Base'!$A$4:$API$29, MATCH("CenHos", 'WFOM - Time_Base'!$B$4:$B$29,0), MATCH(CONCATENATE($G17,X$2),'WFOM - Time_Base'!$A$8:$API$8,0)) *
INDEX('WFOM - Time_Base'!$A$4:$API$29, MATCH("CenHos_Per", 'WFOM - Time_Base'!$B$4:$B$29,0), MATCH(CONCATENATE($G17,X$2),'WFOM - Time_Base'!$A$8:$API$8,0)),
IFERROR($AN17 * INDEX('Inputs from Uganda staff'!$E$61:$BM$80,MATCH('HRH Need estimation'!X$2,'Inputs from Uganda staff'!$E$61:$E$80,0),MATCH('HRH Need estimation'!$D17,'Inputs from Uganda staff'!$E$6:$BM$6,0)),
""))</f>
        <v>6.25</v>
      </c>
      <c r="Y17" s="122">
        <f>IFERROR(
$AN17 * INDEX('WFOM - Time_Base'!$A$4:$API$29, MATCH("CenHos", 'WFOM - Time_Base'!$B$4:$B$29,0), MATCH(CONCATENATE($G17,Y$2),'WFOM - Time_Base'!$A$8:$API$8,0)) *
INDEX('WFOM - Time_Base'!$A$4:$API$29, MATCH("CenHos_Per", 'WFOM - Time_Base'!$B$4:$B$29,0), MATCH(CONCATENATE($G17,Y$2),'WFOM - Time_Base'!$A$8:$API$8,0)),
IFERROR($AN17 * INDEX('Inputs from Uganda staff'!$E$61:$BM$80,MATCH('HRH Need estimation'!Y$2,'Inputs from Uganda staff'!$E$61:$E$80,0),MATCH('HRH Need estimation'!$D17,'Inputs from Uganda staff'!$E$6:$BM$6,0)),
""))</f>
        <v>12.5</v>
      </c>
      <c r="Z17" s="122">
        <f>IFERROR(
$AN17 * INDEX('WFOM - Time_Base'!$A$4:$API$29, MATCH("CenHos", 'WFOM - Time_Base'!$B$4:$B$29,0), MATCH(CONCATENATE($G17,Z$2),'WFOM - Time_Base'!$A$8:$API$8,0)) *
INDEX('WFOM - Time_Base'!$A$4:$API$29, MATCH("CenHos_Per", 'WFOM - Time_Base'!$B$4:$B$29,0), MATCH(CONCATENATE($G17,Z$2),'WFOM - Time_Base'!$A$8:$API$8,0)),
IFERROR($AN17 * INDEX('Inputs from Uganda staff'!$E$61:$BM$80,MATCH('HRH Need estimation'!Z$2,'Inputs from Uganda staff'!$E$61:$E$80,0),MATCH('HRH Need estimation'!$D17,'Inputs from Uganda staff'!$E$6:$BM$6,0)),
""))</f>
        <v>0</v>
      </c>
      <c r="AA17" s="122">
        <f>IFERROR(
$AN17 * INDEX('WFOM - Time_Base'!$A$4:$API$29, MATCH("CenHos", 'WFOM - Time_Base'!$B$4:$B$29,0), MATCH(CONCATENATE($G17,AA$2),'WFOM - Time_Base'!$A$8:$API$8,0)) *
INDEX('WFOM - Time_Base'!$A$4:$API$29, MATCH("CenHos_Per", 'WFOM - Time_Base'!$B$4:$B$29,0), MATCH(CONCATENATE($G17,AA$2),'WFOM - Time_Base'!$A$8:$API$8,0)),
IFERROR($AN17 * INDEX('Inputs from Uganda staff'!$E$61:$BM$80,MATCH('HRH Need estimation'!AA$2,'Inputs from Uganda staff'!$E$61:$E$80,0),MATCH('HRH Need estimation'!$D17,'Inputs from Uganda staff'!$E$6:$BM$6,0)),
""))</f>
        <v>15</v>
      </c>
      <c r="AB17" s="122">
        <f>IFERROR(
$AN17 * INDEX('WFOM - Time_Base'!$A$4:$API$29, MATCH("CenHos", 'WFOM - Time_Base'!$B$4:$B$29,0), MATCH(CONCATENATE($G17,AB$2),'WFOM - Time_Base'!$A$8:$API$8,0)) *
INDEX('WFOM - Time_Base'!$A$4:$API$29, MATCH("CenHos_Per", 'WFOM - Time_Base'!$B$4:$B$29,0), MATCH(CONCATENATE($G17,AB$2),'WFOM - Time_Base'!$A$8:$API$8,0)),
IFERROR($AN17 * INDEX('Inputs from Uganda staff'!$E$61:$BM$80,MATCH('HRH Need estimation'!AB$2,'Inputs from Uganda staff'!$E$61:$E$80,0),MATCH('HRH Need estimation'!$D17,'Inputs from Uganda staff'!$E$6:$BM$6,0)),
""))</f>
        <v>0</v>
      </c>
      <c r="AC17" s="122" t="str">
        <f>IFERROR(
$AN17 * INDEX('WFOM - Time_Base'!$A$4:$API$29, MATCH("CenHos", 'WFOM - Time_Base'!$B$4:$B$29,0), MATCH(CONCATENATE($G17,AC$2),'WFOM - Time_Base'!$A$8:$API$8,0)) *
INDEX('WFOM - Time_Base'!$A$4:$API$29, MATCH("CenHos_Per", 'WFOM - Time_Base'!$B$4:$B$29,0), MATCH(CONCATENATE($G17,AC$2),'WFOM - Time_Base'!$A$8:$API$8,0)),
IFERROR($AN17 * INDEX('Inputs from Uganda staff'!$E$61:$BM$80,MATCH('HRH Need estimation'!AC$2,'Inputs from Uganda staff'!$E$61:$E$80,0),MATCH('HRH Need estimation'!$D17,'Inputs from Uganda staff'!$E$6:$BM$6,0)),
""))</f>
        <v/>
      </c>
      <c r="AD17" s="122">
        <f>IFERROR(
$AN17 * INDEX('WFOM - Time_Base'!$A$4:$API$29, MATCH("CenHos", 'WFOM - Time_Base'!$B$4:$B$29,0), MATCH(CONCATENATE($G17,AD$2),'WFOM - Time_Base'!$A$8:$API$8,0)) *
INDEX('WFOM - Time_Base'!$A$4:$API$29, MATCH("CenHos_Per", 'WFOM - Time_Base'!$B$4:$B$29,0), MATCH(CONCATENATE($G17,AD$2),'WFOM - Time_Base'!$A$8:$API$8,0)),
IFERROR($AN17 * INDEX('Inputs from Uganda staff'!$E$61:$BM$80,MATCH('HRH Need estimation'!AD$2,'Inputs from Uganda staff'!$E$61:$E$80,0),MATCH('HRH Need estimation'!$D17,'Inputs from Uganda staff'!$E$6:$BM$6,0)),
""))</f>
        <v>0</v>
      </c>
      <c r="AE17" s="122">
        <f>IFERROR(
$AN17 * INDEX('WFOM - Time_Base'!$A$4:$API$29, MATCH("CenHos", 'WFOM - Time_Base'!$B$4:$B$29,0), MATCH(CONCATENATE($G17,AE$2),'WFOM - Time_Base'!$A$8:$API$8,0)) *
INDEX('WFOM - Time_Base'!$A$4:$API$29, MATCH("CenHos_Per", 'WFOM - Time_Base'!$B$4:$B$29,0), MATCH(CONCATENATE($G17,AE$2),'WFOM - Time_Base'!$A$8:$API$8,0)),
IFERROR($AN17 * INDEX('Inputs from Uganda staff'!$E$61:$BM$80,MATCH('HRH Need estimation'!AE$2,'Inputs from Uganda staff'!$E$61:$E$80,0),MATCH('HRH Need estimation'!$D17,'Inputs from Uganda staff'!$E$6:$BM$6,0)),
""))</f>
        <v>0</v>
      </c>
      <c r="AF17" s="122">
        <f>IFERROR(
$AN17 * INDEX('WFOM - Time_Base'!$A$4:$API$29, MATCH("CenHos", 'WFOM - Time_Base'!$B$4:$B$29,0), MATCH(CONCATENATE($G17,AF$2),'WFOM - Time_Base'!$A$8:$API$8,0)) *
INDEX('WFOM - Time_Base'!$A$4:$API$29, MATCH("CenHos_Per", 'WFOM - Time_Base'!$B$4:$B$29,0), MATCH(CONCATENATE($G17,AF$2),'WFOM - Time_Base'!$A$8:$API$8,0)),
IFERROR($AN17 * INDEX('Inputs from Uganda staff'!$E$61:$BM$80,MATCH('HRH Need estimation'!AF$2,'Inputs from Uganda staff'!$E$61:$E$80,0),MATCH('HRH Need estimation'!$D17,'Inputs from Uganda staff'!$E$6:$BM$6,0)),
""))</f>
        <v>0</v>
      </c>
      <c r="AG17" s="122">
        <f>IFERROR(
$AN17 * INDEX('WFOM - Time_Base'!$A$4:$API$29, MATCH("CenHos", 'WFOM - Time_Base'!$B$4:$B$29,0), MATCH(CONCATENATE($G17,AG$2),'WFOM - Time_Base'!$A$8:$API$8,0)) *
INDEX('WFOM - Time_Base'!$A$4:$API$29, MATCH("CenHos_Per", 'WFOM - Time_Base'!$B$4:$B$29,0), MATCH(CONCATENATE($G17,AG$2),'WFOM - Time_Base'!$A$8:$API$8,0)),
IFERROR($AN17 * INDEX('Inputs from Uganda staff'!$E$61:$BM$80,MATCH('HRH Need estimation'!AG$2,'Inputs from Uganda staff'!$E$61:$E$80,0),MATCH('HRH Need estimation'!$D17,'Inputs from Uganda staff'!$E$6:$BM$6,0)),
""))</f>
        <v>0</v>
      </c>
      <c r="AH17" s="122">
        <f>IFERROR(
$AN17 * INDEX('WFOM - Time_Base'!$A$4:$API$29, MATCH("CenHos", 'WFOM - Time_Base'!$B$4:$B$29,0), MATCH(CONCATENATE($G17,AH$2),'WFOM - Time_Base'!$A$8:$API$8,0)) *
INDEX('WFOM - Time_Base'!$A$4:$API$29, MATCH("CenHos_Per", 'WFOM - Time_Base'!$B$4:$B$29,0), MATCH(CONCATENATE($G17,AH$2),'WFOM - Time_Base'!$A$8:$API$8,0)),
IFERROR($AN17 * INDEX('Inputs from Uganda staff'!$E$61:$BM$80,MATCH('HRH Need estimation'!AH$2,'Inputs from Uganda staff'!$E$61:$E$80,0),MATCH('HRH Need estimation'!$D17,'Inputs from Uganda staff'!$E$6:$BM$6,0)),
""))</f>
        <v>0</v>
      </c>
      <c r="AI17" s="122">
        <f>IFERROR(
$AN17 * INDEX('WFOM - Time_Base'!$A$4:$API$29, MATCH("CenHos", 'WFOM - Time_Base'!$B$4:$B$29,0), MATCH(CONCATENATE($G17,AI$2),'WFOM - Time_Base'!$A$8:$API$8,0)) *
INDEX('WFOM - Time_Base'!$A$4:$API$29, MATCH("CenHos_Per", 'WFOM - Time_Base'!$B$4:$B$29,0), MATCH(CONCATENATE($G17,AI$2),'WFOM - Time_Base'!$A$8:$API$8,0)),
IFERROR($AN17 * INDEX('Inputs from Uganda staff'!$E$61:$BM$80,MATCH('HRH Need estimation'!AI$2,'Inputs from Uganda staff'!$E$61:$E$80,0),MATCH('HRH Need estimation'!$D17,'Inputs from Uganda staff'!$E$6:$BM$6,0)),
""))</f>
        <v>0</v>
      </c>
      <c r="AJ17" s="122">
        <f>IFERROR(
$AN17 * INDEX('WFOM - Time_Base'!$A$4:$API$29, MATCH("CenHos", 'WFOM - Time_Base'!$B$4:$B$29,0), MATCH(CONCATENATE($G17,AJ$2),'WFOM - Time_Base'!$A$8:$API$8,0)) *
INDEX('WFOM - Time_Base'!$A$4:$API$29, MATCH("CenHos_Per", 'WFOM - Time_Base'!$B$4:$B$29,0), MATCH(CONCATENATE($G17,AJ$2),'WFOM - Time_Base'!$A$8:$API$8,0)),
IFERROR($AN17 * INDEX('Inputs from Uganda staff'!$E$61:$BM$80,MATCH('HRH Need estimation'!AJ$2,'Inputs from Uganda staff'!$E$61:$E$80,0),MATCH('HRH Need estimation'!$D17,'Inputs from Uganda staff'!$E$6:$BM$6,0)),
""))</f>
        <v>0</v>
      </c>
      <c r="AK17" s="122">
        <f>IFERROR(
$AN17 * INDEX('WFOM - Time_Base'!$A$4:$API$29, MATCH("CenHos", 'WFOM - Time_Base'!$B$4:$B$29,0), MATCH(CONCATENATE($G17,AK$2),'WFOM - Time_Base'!$A$8:$API$8,0)) *
INDEX('WFOM - Time_Base'!$A$4:$API$29, MATCH("CenHos_Per", 'WFOM - Time_Base'!$B$4:$B$29,0), MATCH(CONCATENATE($G17,AK$2),'WFOM - Time_Base'!$A$8:$API$8,0)),
IFERROR($AN17 * INDEX('Inputs from Uganda staff'!$E$61:$BM$80,MATCH('HRH Need estimation'!AK$2,'Inputs from Uganda staff'!$E$61:$E$80,0),MATCH('HRH Need estimation'!$D17,'Inputs from Uganda staff'!$E$6:$BM$6,0)),
""))</f>
        <v>0</v>
      </c>
      <c r="AL17" s="122">
        <f>IFERROR(
$AN17 * INDEX('WFOM - Time_Base'!$A$4:$API$29, MATCH("CenHos", 'WFOM - Time_Base'!$B$4:$B$29,0), MATCH(CONCATENATE($G17,AL$2),'WFOM - Time_Base'!$A$8:$API$8,0)) *
INDEX('WFOM - Time_Base'!$A$4:$API$29, MATCH("CenHos_Per", 'WFOM - Time_Base'!$B$4:$B$29,0), MATCH(CONCATENATE($G17,AL$2),'WFOM - Time_Base'!$A$8:$API$8,0)),
IFERROR($AN17 * INDEX('Inputs from Uganda staff'!$E$61:$BM$80,MATCH('HRH Need estimation'!AL$2,'Inputs from Uganda staff'!$E$61:$E$80,0),MATCH('HRH Need estimation'!$D17,'Inputs from Uganda staff'!$E$6:$BM$6,0)),
""))</f>
        <v>0</v>
      </c>
      <c r="AN17">
        <v>1</v>
      </c>
      <c r="AO17" t="str">
        <f t="shared" si="1"/>
        <v>014</v>
      </c>
      <c r="AQ17" t="s">
        <v>252</v>
      </c>
    </row>
    <row r="18" spans="1:43">
      <c r="A18" s="106" t="s">
        <v>921</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1947</v>
      </c>
      <c r="R18" s="122">
        <f>IFERROR(
$AN18 * INDEX('WFOM - Time_Base'!$A$4:$API$29, MATCH("CenHos", 'WFOM - Time_Base'!$B$4:$B$29,0), MATCH(CONCATENATE($G18,R$2),'WFOM - Time_Base'!$A$8:$API$8,0)) *
INDEX('WFOM - Time_Base'!$A$4:$API$29, MATCH("CenHos_Per", 'WFOM - Time_Base'!$B$4:$B$29,0), MATCH(CONCATENATE($G18,R$2),'WFOM - Time_Base'!$A$8:$API$8,0)),
IFERROR($AN18 * INDEX('Inputs from Uganda staff'!$E$61:$BM$80,MATCH('HRH Need estimation'!R$2,'Inputs from Uganda staff'!$E$61:$E$80,0),MATCH('HRH Need estimation'!$D18,'Inputs from Uganda staff'!$E$6:$BM$6,0)),
""))</f>
        <v>60</v>
      </c>
      <c r="S18" s="122">
        <f>IFERROR(
$AN18 * INDEX('WFOM - Time_Base'!$A$4:$API$29, MATCH("CenHos", 'WFOM - Time_Base'!$B$4:$B$29,0), MATCH(CONCATENATE($G18,S$2),'WFOM - Time_Base'!$A$8:$API$8,0)) *
INDEX('WFOM - Time_Base'!$A$4:$API$29, MATCH("CenHos_Per", 'WFOM - Time_Base'!$B$4:$B$29,0), MATCH(CONCATENATE($G18,S$2),'WFOM - Time_Base'!$A$8:$API$8,0)),
IFERROR($AN18 * INDEX('Inputs from Uganda staff'!$E$61:$BM$80,MATCH('HRH Need estimation'!S$2,'Inputs from Uganda staff'!$E$61:$E$80,0),MATCH('HRH Need estimation'!$D18,'Inputs from Uganda staff'!$E$6:$BM$6,0)),
""))</f>
        <v>0</v>
      </c>
      <c r="T18" s="122">
        <f>IFERROR(
$AN18 * INDEX('WFOM - Time_Base'!$A$4:$API$29, MATCH("CenHos", 'WFOM - Time_Base'!$B$4:$B$29,0), MATCH(CONCATENATE($G18,T$2),'WFOM - Time_Base'!$A$8:$API$8,0)) *
INDEX('WFOM - Time_Base'!$A$4:$API$29, MATCH("CenHos_Per", 'WFOM - Time_Base'!$B$4:$B$29,0), MATCH(CONCATENATE($G18,T$2),'WFOM - Time_Base'!$A$8:$API$8,0)),
IFERROR($AN18 * INDEX('Inputs from Uganda staff'!$E$61:$BM$80,MATCH('HRH Need estimation'!T$2,'Inputs from Uganda staff'!$E$61:$E$80,0),MATCH('HRH Need estimation'!$D18,'Inputs from Uganda staff'!$E$6:$BM$6,0)),
""))</f>
        <v>0</v>
      </c>
      <c r="U18" s="122">
        <f>IFERROR(
$AN18 * INDEX('WFOM - Time_Base'!$A$4:$API$29, MATCH("CenHos", 'WFOM - Time_Base'!$B$4:$B$29,0), MATCH(CONCATENATE($G18,U$2),'WFOM - Time_Base'!$A$8:$API$8,0)) *
INDEX('WFOM - Time_Base'!$A$4:$API$29, MATCH("CenHos_Per", 'WFOM - Time_Base'!$B$4:$B$29,0), MATCH(CONCATENATE($G18,U$2),'WFOM - Time_Base'!$A$8:$API$8,0)),
IFERROR($AN18 * INDEX('Inputs from Uganda staff'!$E$61:$BM$80,MATCH('HRH Need estimation'!U$2,'Inputs from Uganda staff'!$E$61:$E$80,0),MATCH('HRH Need estimation'!$D18,'Inputs from Uganda staff'!$E$6:$BM$6,0)),
""))</f>
        <v>12</v>
      </c>
      <c r="V18" s="122">
        <f>IFERROR(
$AN18 * INDEX('WFOM - Time_Base'!$A$4:$API$29, MATCH("CenHos", 'WFOM - Time_Base'!$B$4:$B$29,0), MATCH(CONCATENATE($G18,V$2),'WFOM - Time_Base'!$A$8:$API$8,0)) *
INDEX('WFOM - Time_Base'!$A$4:$API$29, MATCH("CenHos_Per", 'WFOM - Time_Base'!$B$4:$B$29,0), MATCH(CONCATENATE($G18,V$2),'WFOM - Time_Base'!$A$8:$API$8,0)),
IFERROR($AN18 * INDEX('Inputs from Uganda staff'!$E$61:$BM$80,MATCH('HRH Need estimation'!V$2,'Inputs from Uganda staff'!$E$61:$E$80,0),MATCH('HRH Need estimation'!$D18,'Inputs from Uganda staff'!$E$6:$BM$6,0)),
""))</f>
        <v>140</v>
      </c>
      <c r="W18" s="122">
        <f>IFERROR(
$AN18 * INDEX('WFOM - Time_Base'!$A$4:$API$29, MATCH("CenHos", 'WFOM - Time_Base'!$B$4:$B$29,0), MATCH(CONCATENATE($G18,W$2),'WFOM - Time_Base'!$A$8:$API$8,0)) *
INDEX('WFOM - Time_Base'!$A$4:$API$29, MATCH("CenHos_Per", 'WFOM - Time_Base'!$B$4:$B$29,0), MATCH(CONCATENATE($G18,W$2),'WFOM - Time_Base'!$A$8:$API$8,0)),
IFERROR($AN18 * INDEX('Inputs from Uganda staff'!$E$61:$BM$80,MATCH('HRH Need estimation'!W$2,'Inputs from Uganda staff'!$E$61:$E$80,0),MATCH('HRH Need estimation'!$D18,'Inputs from Uganda staff'!$E$6:$BM$6,0)),
""))</f>
        <v>0.1</v>
      </c>
      <c r="X18" s="122">
        <f>IFERROR(
$AN18 * INDEX('WFOM - Time_Base'!$A$4:$API$29, MATCH("CenHos", 'WFOM - Time_Base'!$B$4:$B$29,0), MATCH(CONCATENATE($G18,X$2),'WFOM - Time_Base'!$A$8:$API$8,0)) *
INDEX('WFOM - Time_Base'!$A$4:$API$29, MATCH("CenHos_Per", 'WFOM - Time_Base'!$B$4:$B$29,0), MATCH(CONCATENATE($G18,X$2),'WFOM - Time_Base'!$A$8:$API$8,0)),
IFERROR($AN18 * INDEX('Inputs from Uganda staff'!$E$61:$BM$80,MATCH('HRH Need estimation'!X$2,'Inputs from Uganda staff'!$E$61:$E$80,0),MATCH('HRH Need estimation'!$D18,'Inputs from Uganda staff'!$E$6:$BM$6,0)),
""))</f>
        <v>6.25</v>
      </c>
      <c r="Y18" s="122">
        <f>IFERROR(
$AN18 * INDEX('WFOM - Time_Base'!$A$4:$API$29, MATCH("CenHos", 'WFOM - Time_Base'!$B$4:$B$29,0), MATCH(CONCATENATE($G18,Y$2),'WFOM - Time_Base'!$A$8:$API$8,0)) *
INDEX('WFOM - Time_Base'!$A$4:$API$29, MATCH("CenHos_Per", 'WFOM - Time_Base'!$B$4:$B$29,0), MATCH(CONCATENATE($G18,Y$2),'WFOM - Time_Base'!$A$8:$API$8,0)),
IFERROR($AN18 * INDEX('Inputs from Uganda staff'!$E$61:$BM$80,MATCH('HRH Need estimation'!Y$2,'Inputs from Uganda staff'!$E$61:$E$80,0),MATCH('HRH Need estimation'!$D18,'Inputs from Uganda staff'!$E$6:$BM$6,0)),
""))</f>
        <v>12.5</v>
      </c>
      <c r="Z18" s="122">
        <f>IFERROR(
$AN18 * INDEX('WFOM - Time_Base'!$A$4:$API$29, MATCH("CenHos", 'WFOM - Time_Base'!$B$4:$B$29,0), MATCH(CONCATENATE($G18,Z$2),'WFOM - Time_Base'!$A$8:$API$8,0)) *
INDEX('WFOM - Time_Base'!$A$4:$API$29, MATCH("CenHos_Per", 'WFOM - Time_Base'!$B$4:$B$29,0), MATCH(CONCATENATE($G18,Z$2),'WFOM - Time_Base'!$A$8:$API$8,0)),
IFERROR($AN18 * INDEX('Inputs from Uganda staff'!$E$61:$BM$80,MATCH('HRH Need estimation'!Z$2,'Inputs from Uganda staff'!$E$61:$E$80,0),MATCH('HRH Need estimation'!$D18,'Inputs from Uganda staff'!$E$6:$BM$6,0)),
""))</f>
        <v>0</v>
      </c>
      <c r="AA18" s="122">
        <f>IFERROR(
$AN18 * INDEX('WFOM - Time_Base'!$A$4:$API$29, MATCH("CenHos", 'WFOM - Time_Base'!$B$4:$B$29,0), MATCH(CONCATENATE($G18,AA$2),'WFOM - Time_Base'!$A$8:$API$8,0)) *
INDEX('WFOM - Time_Base'!$A$4:$API$29, MATCH("CenHos_Per", 'WFOM - Time_Base'!$B$4:$B$29,0), MATCH(CONCATENATE($G18,AA$2),'WFOM - Time_Base'!$A$8:$API$8,0)),
IFERROR($AN18 * INDEX('Inputs from Uganda staff'!$E$61:$BM$80,MATCH('HRH Need estimation'!AA$2,'Inputs from Uganda staff'!$E$61:$E$80,0),MATCH('HRH Need estimation'!$D18,'Inputs from Uganda staff'!$E$6:$BM$6,0)),
""))</f>
        <v>20</v>
      </c>
      <c r="AB18" s="122">
        <f>IFERROR(
$AN18 * INDEX('WFOM - Time_Base'!$A$4:$API$29, MATCH("CenHos", 'WFOM - Time_Base'!$B$4:$B$29,0), MATCH(CONCATENATE($G18,AB$2),'WFOM - Time_Base'!$A$8:$API$8,0)) *
INDEX('WFOM - Time_Base'!$A$4:$API$29, MATCH("CenHos_Per", 'WFOM - Time_Base'!$B$4:$B$29,0), MATCH(CONCATENATE($G18,AB$2),'WFOM - Time_Base'!$A$8:$API$8,0)),
IFERROR($AN18 * INDEX('Inputs from Uganda staff'!$E$61:$BM$80,MATCH('HRH Need estimation'!AB$2,'Inputs from Uganda staff'!$E$61:$E$80,0),MATCH('HRH Need estimation'!$D18,'Inputs from Uganda staff'!$E$6:$BM$6,0)),
""))</f>
        <v>0</v>
      </c>
      <c r="AC18" s="122" t="str">
        <f>IFERROR(
$AN18 * INDEX('WFOM - Time_Base'!$A$4:$API$29, MATCH("CenHos", 'WFOM - Time_Base'!$B$4:$B$29,0), MATCH(CONCATENATE($G18,AC$2),'WFOM - Time_Base'!$A$8:$API$8,0)) *
INDEX('WFOM - Time_Base'!$A$4:$API$29, MATCH("CenHos_Per", 'WFOM - Time_Base'!$B$4:$B$29,0), MATCH(CONCATENATE($G18,AC$2),'WFOM - Time_Base'!$A$8:$API$8,0)),
IFERROR($AN18 * INDEX('Inputs from Uganda staff'!$E$61:$BM$80,MATCH('HRH Need estimation'!AC$2,'Inputs from Uganda staff'!$E$61:$E$80,0),MATCH('HRH Need estimation'!$D18,'Inputs from Uganda staff'!$E$6:$BM$6,0)),
""))</f>
        <v/>
      </c>
      <c r="AD18" s="122">
        <f>IFERROR(
$AN18 * INDEX('WFOM - Time_Base'!$A$4:$API$29, MATCH("CenHos", 'WFOM - Time_Base'!$B$4:$B$29,0), MATCH(CONCATENATE($G18,AD$2),'WFOM - Time_Base'!$A$8:$API$8,0)) *
INDEX('WFOM - Time_Base'!$A$4:$API$29, MATCH("CenHos_Per", 'WFOM - Time_Base'!$B$4:$B$29,0), MATCH(CONCATENATE($G18,AD$2),'WFOM - Time_Base'!$A$8:$API$8,0)),
IFERROR($AN18 * INDEX('Inputs from Uganda staff'!$E$61:$BM$80,MATCH('HRH Need estimation'!AD$2,'Inputs from Uganda staff'!$E$61:$E$80,0),MATCH('HRH Need estimation'!$D18,'Inputs from Uganda staff'!$E$6:$BM$6,0)),
""))</f>
        <v>0</v>
      </c>
      <c r="AE18" s="122">
        <f>IFERROR(
$AN18 * INDEX('WFOM - Time_Base'!$A$4:$API$29, MATCH("CenHos", 'WFOM - Time_Base'!$B$4:$B$29,0), MATCH(CONCATENATE($G18,AE$2),'WFOM - Time_Base'!$A$8:$API$8,0)) *
INDEX('WFOM - Time_Base'!$A$4:$API$29, MATCH("CenHos_Per", 'WFOM - Time_Base'!$B$4:$B$29,0), MATCH(CONCATENATE($G18,AE$2),'WFOM - Time_Base'!$A$8:$API$8,0)),
IFERROR($AN18 * INDEX('Inputs from Uganda staff'!$E$61:$BM$80,MATCH('HRH Need estimation'!AE$2,'Inputs from Uganda staff'!$E$61:$E$80,0),MATCH('HRH Need estimation'!$D18,'Inputs from Uganda staff'!$E$6:$BM$6,0)),
""))</f>
        <v>0</v>
      </c>
      <c r="AF18" s="122">
        <f>IFERROR(
$AN18 * INDEX('WFOM - Time_Base'!$A$4:$API$29, MATCH("CenHos", 'WFOM - Time_Base'!$B$4:$B$29,0), MATCH(CONCATENATE($G18,AF$2),'WFOM - Time_Base'!$A$8:$API$8,0)) *
INDEX('WFOM - Time_Base'!$A$4:$API$29, MATCH("CenHos_Per", 'WFOM - Time_Base'!$B$4:$B$29,0), MATCH(CONCATENATE($G18,AF$2),'WFOM - Time_Base'!$A$8:$API$8,0)),
IFERROR($AN18 * INDEX('Inputs from Uganda staff'!$E$61:$BM$80,MATCH('HRH Need estimation'!AF$2,'Inputs from Uganda staff'!$E$61:$E$80,0),MATCH('HRH Need estimation'!$D18,'Inputs from Uganda staff'!$E$6:$BM$6,0)),
""))</f>
        <v>0</v>
      </c>
      <c r="AG18" s="122">
        <f>IFERROR(
$AN18 * INDEX('WFOM - Time_Base'!$A$4:$API$29, MATCH("CenHos", 'WFOM - Time_Base'!$B$4:$B$29,0), MATCH(CONCATENATE($G18,AG$2),'WFOM - Time_Base'!$A$8:$API$8,0)) *
INDEX('WFOM - Time_Base'!$A$4:$API$29, MATCH("CenHos_Per", 'WFOM - Time_Base'!$B$4:$B$29,0), MATCH(CONCATENATE($G18,AG$2),'WFOM - Time_Base'!$A$8:$API$8,0)),
IFERROR($AN18 * INDEX('Inputs from Uganda staff'!$E$61:$BM$80,MATCH('HRH Need estimation'!AG$2,'Inputs from Uganda staff'!$E$61:$E$80,0),MATCH('HRH Need estimation'!$D18,'Inputs from Uganda staff'!$E$6:$BM$6,0)),
""))</f>
        <v>0</v>
      </c>
      <c r="AH18" s="122">
        <f>IFERROR(
$AN18 * INDEX('WFOM - Time_Base'!$A$4:$API$29, MATCH("CenHos", 'WFOM - Time_Base'!$B$4:$B$29,0), MATCH(CONCATENATE($G18,AH$2),'WFOM - Time_Base'!$A$8:$API$8,0)) *
INDEX('WFOM - Time_Base'!$A$4:$API$29, MATCH("CenHos_Per", 'WFOM - Time_Base'!$B$4:$B$29,0), MATCH(CONCATENATE($G18,AH$2),'WFOM - Time_Base'!$A$8:$API$8,0)),
IFERROR($AN18 * INDEX('Inputs from Uganda staff'!$E$61:$BM$80,MATCH('HRH Need estimation'!AH$2,'Inputs from Uganda staff'!$E$61:$E$80,0),MATCH('HRH Need estimation'!$D18,'Inputs from Uganda staff'!$E$6:$BM$6,0)),
""))</f>
        <v>0</v>
      </c>
      <c r="AI18" s="122">
        <f>IFERROR(
$AN18 * INDEX('WFOM - Time_Base'!$A$4:$API$29, MATCH("CenHos", 'WFOM - Time_Base'!$B$4:$B$29,0), MATCH(CONCATENATE($G18,AI$2),'WFOM - Time_Base'!$A$8:$API$8,0)) *
INDEX('WFOM - Time_Base'!$A$4:$API$29, MATCH("CenHos_Per", 'WFOM - Time_Base'!$B$4:$B$29,0), MATCH(CONCATENATE($G18,AI$2),'WFOM - Time_Base'!$A$8:$API$8,0)),
IFERROR($AN18 * INDEX('Inputs from Uganda staff'!$E$61:$BM$80,MATCH('HRH Need estimation'!AI$2,'Inputs from Uganda staff'!$E$61:$E$80,0),MATCH('HRH Need estimation'!$D18,'Inputs from Uganda staff'!$E$6:$BM$6,0)),
""))</f>
        <v>0</v>
      </c>
      <c r="AJ18" s="122">
        <f>IFERROR(
$AN18 * INDEX('WFOM - Time_Base'!$A$4:$API$29, MATCH("CenHos", 'WFOM - Time_Base'!$B$4:$B$29,0), MATCH(CONCATENATE($G18,AJ$2),'WFOM - Time_Base'!$A$8:$API$8,0)) *
INDEX('WFOM - Time_Base'!$A$4:$API$29, MATCH("CenHos_Per", 'WFOM - Time_Base'!$B$4:$B$29,0), MATCH(CONCATENATE($G18,AJ$2),'WFOM - Time_Base'!$A$8:$API$8,0)),
IFERROR($AN18 * INDEX('Inputs from Uganda staff'!$E$61:$BM$80,MATCH('HRH Need estimation'!AJ$2,'Inputs from Uganda staff'!$E$61:$E$80,0),MATCH('HRH Need estimation'!$D18,'Inputs from Uganda staff'!$E$6:$BM$6,0)),
""))</f>
        <v>0</v>
      </c>
      <c r="AK18" s="122">
        <f>IFERROR(
$AN18 * INDEX('WFOM - Time_Base'!$A$4:$API$29, MATCH("CenHos", 'WFOM - Time_Base'!$B$4:$B$29,0), MATCH(CONCATENATE($G18,AK$2),'WFOM - Time_Base'!$A$8:$API$8,0)) *
INDEX('WFOM - Time_Base'!$A$4:$API$29, MATCH("CenHos_Per", 'WFOM - Time_Base'!$B$4:$B$29,0), MATCH(CONCATENATE($G18,AK$2),'WFOM - Time_Base'!$A$8:$API$8,0)),
IFERROR($AN18 * INDEX('Inputs from Uganda staff'!$E$61:$BM$80,MATCH('HRH Need estimation'!AK$2,'Inputs from Uganda staff'!$E$61:$E$80,0),MATCH('HRH Need estimation'!$D18,'Inputs from Uganda staff'!$E$6:$BM$6,0)),
""))</f>
        <v>0</v>
      </c>
      <c r="AL18" s="122">
        <f>IFERROR(
$AN18 * INDEX('WFOM - Time_Base'!$A$4:$API$29, MATCH("CenHos", 'WFOM - Time_Base'!$B$4:$B$29,0), MATCH(CONCATENATE($G18,AL$2),'WFOM - Time_Base'!$A$8:$API$8,0)) *
INDEX('WFOM - Time_Base'!$A$4:$API$29, MATCH("CenHos_Per", 'WFOM - Time_Base'!$B$4:$B$29,0), MATCH(CONCATENATE($G18,AL$2),'WFOM - Time_Base'!$A$8:$API$8,0)),
IFERROR($AN18 * INDEX('Inputs from Uganda staff'!$E$61:$BM$80,MATCH('HRH Need estimation'!AL$2,'Inputs from Uganda staff'!$E$61:$E$80,0),MATCH('HRH Need estimation'!$D18,'Inputs from Uganda staff'!$E$6:$BM$6,0)),
""))</f>
        <v>0</v>
      </c>
      <c r="AN18">
        <v>1</v>
      </c>
      <c r="AO18" t="str">
        <f t="shared" si="1"/>
        <v>015</v>
      </c>
      <c r="AQ18" t="s">
        <v>256</v>
      </c>
    </row>
    <row r="19" spans="1:43">
      <c r="A19" s="106" t="s">
        <v>922</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1947</v>
      </c>
      <c r="R19" s="122">
        <f>IFERROR(
$AN19 * INDEX('WFOM - Time_Base'!$A$4:$API$29, MATCH("CenHos", 'WFOM - Time_Base'!$B$4:$B$29,0), MATCH(CONCATENATE($G19,R$2),'WFOM - Time_Base'!$A$8:$API$8,0)) *
INDEX('WFOM - Time_Base'!$A$4:$API$29, MATCH("CenHos_Per", 'WFOM - Time_Base'!$B$4:$B$29,0), MATCH(CONCATENATE($G19,R$2),'WFOM - Time_Base'!$A$8:$API$8,0)),
IFERROR($AN19 * INDEX('Inputs from Uganda staff'!$E$61:$BM$80,MATCH('HRH Need estimation'!R$2,'Inputs from Uganda staff'!$E$61:$E$80,0),MATCH('HRH Need estimation'!$D19,'Inputs from Uganda staff'!$E$6:$BM$6,0)),
""))</f>
        <v>0.5</v>
      </c>
      <c r="S19" s="122">
        <f>IFERROR(
$AN19 * INDEX('WFOM - Time_Base'!$A$4:$API$29, MATCH("CenHos", 'WFOM - Time_Base'!$B$4:$B$29,0), MATCH(CONCATENATE($G19,S$2),'WFOM - Time_Base'!$A$8:$API$8,0)) *
INDEX('WFOM - Time_Base'!$A$4:$API$29, MATCH("CenHos_Per", 'WFOM - Time_Base'!$B$4:$B$29,0), MATCH(CONCATENATE($G19,S$2),'WFOM - Time_Base'!$A$8:$API$8,0)),
IFERROR($AN19 * INDEX('Inputs from Uganda staff'!$E$61:$BM$80,MATCH('HRH Need estimation'!S$2,'Inputs from Uganda staff'!$E$61:$E$80,0),MATCH('HRH Need estimation'!$D19,'Inputs from Uganda staff'!$E$6:$BM$6,0)),
""))</f>
        <v>0</v>
      </c>
      <c r="T19" s="122">
        <f>IFERROR(
$AN19 * INDEX('WFOM - Time_Base'!$A$4:$API$29, MATCH("CenHos", 'WFOM - Time_Base'!$B$4:$B$29,0), MATCH(CONCATENATE($G19,T$2),'WFOM - Time_Base'!$A$8:$API$8,0)) *
INDEX('WFOM - Time_Base'!$A$4:$API$29, MATCH("CenHos_Per", 'WFOM - Time_Base'!$B$4:$B$29,0), MATCH(CONCATENATE($G19,T$2),'WFOM - Time_Base'!$A$8:$API$8,0)),
IFERROR($AN19 * INDEX('Inputs from Uganda staff'!$E$61:$BM$80,MATCH('HRH Need estimation'!T$2,'Inputs from Uganda staff'!$E$61:$E$80,0),MATCH('HRH Need estimation'!$D19,'Inputs from Uganda staff'!$E$6:$BM$6,0)),
""))</f>
        <v>0</v>
      </c>
      <c r="U19" s="122">
        <f>IFERROR(
$AN19 * INDEX('WFOM - Time_Base'!$A$4:$API$29, MATCH("CenHos", 'WFOM - Time_Base'!$B$4:$B$29,0), MATCH(CONCATENATE($G19,U$2),'WFOM - Time_Base'!$A$8:$API$8,0)) *
INDEX('WFOM - Time_Base'!$A$4:$API$29, MATCH("CenHos_Per", 'WFOM - Time_Base'!$B$4:$B$29,0), MATCH(CONCATENATE($G19,U$2),'WFOM - Time_Base'!$A$8:$API$8,0)),
IFERROR($AN19 * INDEX('Inputs from Uganda staff'!$E$61:$BM$80,MATCH('HRH Need estimation'!U$2,'Inputs from Uganda staff'!$E$61:$E$80,0),MATCH('HRH Need estimation'!$D19,'Inputs from Uganda staff'!$E$6:$BM$6,0)),
""))</f>
        <v>0.5</v>
      </c>
      <c r="V19" s="122">
        <f>IFERROR(
$AN19 * INDEX('WFOM - Time_Base'!$A$4:$API$29, MATCH("CenHos", 'WFOM - Time_Base'!$B$4:$B$29,0), MATCH(CONCATENATE($G19,V$2),'WFOM - Time_Base'!$A$8:$API$8,0)) *
INDEX('WFOM - Time_Base'!$A$4:$API$29, MATCH("CenHos_Per", 'WFOM - Time_Base'!$B$4:$B$29,0), MATCH(CONCATENATE($G19,V$2),'WFOM - Time_Base'!$A$8:$API$8,0)),
IFERROR($AN19 * INDEX('Inputs from Uganda staff'!$E$61:$BM$80,MATCH('HRH Need estimation'!V$2,'Inputs from Uganda staff'!$E$61:$E$80,0),MATCH('HRH Need estimation'!$D19,'Inputs from Uganda staff'!$E$6:$BM$6,0)),
""))</f>
        <v>3</v>
      </c>
      <c r="W19" s="122">
        <f>IFERROR(
$AN19 * INDEX('WFOM - Time_Base'!$A$4:$API$29, MATCH("CenHos", 'WFOM - Time_Base'!$B$4:$B$29,0), MATCH(CONCATENATE($G19,W$2),'WFOM - Time_Base'!$A$8:$API$8,0)) *
INDEX('WFOM - Time_Base'!$A$4:$API$29, MATCH("CenHos_Per", 'WFOM - Time_Base'!$B$4:$B$29,0), MATCH(CONCATENATE($G19,W$2),'WFOM - Time_Base'!$A$8:$API$8,0)),
IFERROR($AN19 * INDEX('Inputs from Uganda staff'!$E$61:$BM$80,MATCH('HRH Need estimation'!W$2,'Inputs from Uganda staff'!$E$61:$E$80,0),MATCH('HRH Need estimation'!$D19,'Inputs from Uganda staff'!$E$6:$BM$6,0)),
""))</f>
        <v>0</v>
      </c>
      <c r="X19" s="122">
        <f>IFERROR(
$AN19 * INDEX('WFOM - Time_Base'!$A$4:$API$29, MATCH("CenHos", 'WFOM - Time_Base'!$B$4:$B$29,0), MATCH(CONCATENATE($G19,X$2),'WFOM - Time_Base'!$A$8:$API$8,0)) *
INDEX('WFOM - Time_Base'!$A$4:$API$29, MATCH("CenHos_Per", 'WFOM - Time_Base'!$B$4:$B$29,0), MATCH(CONCATENATE($G19,X$2),'WFOM - Time_Base'!$A$8:$API$8,0)),
IFERROR($AN19 * INDEX('Inputs from Uganda staff'!$E$61:$BM$80,MATCH('HRH Need estimation'!X$2,'Inputs from Uganda staff'!$E$61:$E$80,0),MATCH('HRH Need estimation'!$D19,'Inputs from Uganda staff'!$E$6:$BM$6,0)),
""))</f>
        <v>0</v>
      </c>
      <c r="Y19" s="122">
        <f>IFERROR(
$AN19 * INDEX('WFOM - Time_Base'!$A$4:$API$29, MATCH("CenHos", 'WFOM - Time_Base'!$B$4:$B$29,0), MATCH(CONCATENATE($G19,Y$2),'WFOM - Time_Base'!$A$8:$API$8,0)) *
INDEX('WFOM - Time_Base'!$A$4:$API$29, MATCH("CenHos_Per", 'WFOM - Time_Base'!$B$4:$B$29,0), MATCH(CONCATENATE($G19,Y$2),'WFOM - Time_Base'!$A$8:$API$8,0)),
IFERROR($AN19 * INDEX('Inputs from Uganda staff'!$E$61:$BM$80,MATCH('HRH Need estimation'!Y$2,'Inputs from Uganda staff'!$E$61:$E$80,0),MATCH('HRH Need estimation'!$D19,'Inputs from Uganda staff'!$E$6:$BM$6,0)),
""))</f>
        <v>0</v>
      </c>
      <c r="Z19" s="122">
        <f>IFERROR(
$AN19 * INDEX('WFOM - Time_Base'!$A$4:$API$29, MATCH("CenHos", 'WFOM - Time_Base'!$B$4:$B$29,0), MATCH(CONCATENATE($G19,Z$2),'WFOM - Time_Base'!$A$8:$API$8,0)) *
INDEX('WFOM - Time_Base'!$A$4:$API$29, MATCH("CenHos_Per", 'WFOM - Time_Base'!$B$4:$B$29,0), MATCH(CONCATENATE($G19,Z$2),'WFOM - Time_Base'!$A$8:$API$8,0)),
IFERROR($AN19 * INDEX('Inputs from Uganda staff'!$E$61:$BM$80,MATCH('HRH Need estimation'!Z$2,'Inputs from Uganda staff'!$E$61:$E$80,0),MATCH('HRH Need estimation'!$D19,'Inputs from Uganda staff'!$E$6:$BM$6,0)),
""))</f>
        <v>0</v>
      </c>
      <c r="AA19" s="122">
        <f>IFERROR(
$AN19 * INDEX('WFOM - Time_Base'!$A$4:$API$29, MATCH("CenHos", 'WFOM - Time_Base'!$B$4:$B$29,0), MATCH(CONCATENATE($G19,AA$2),'WFOM - Time_Base'!$A$8:$API$8,0)) *
INDEX('WFOM - Time_Base'!$A$4:$API$29, MATCH("CenHos_Per", 'WFOM - Time_Base'!$B$4:$B$29,0), MATCH(CONCATENATE($G19,AA$2),'WFOM - Time_Base'!$A$8:$API$8,0)),
IFERROR($AN19 * INDEX('Inputs from Uganda staff'!$E$61:$BM$80,MATCH('HRH Need estimation'!AA$2,'Inputs from Uganda staff'!$E$61:$E$80,0),MATCH('HRH Need estimation'!$D19,'Inputs from Uganda staff'!$E$6:$BM$6,0)),
""))</f>
        <v>0</v>
      </c>
      <c r="AB19" s="122">
        <f>IFERROR(
$AN19 * INDEX('WFOM - Time_Base'!$A$4:$API$29, MATCH("CenHos", 'WFOM - Time_Base'!$B$4:$B$29,0), MATCH(CONCATENATE($G19,AB$2),'WFOM - Time_Base'!$A$8:$API$8,0)) *
INDEX('WFOM - Time_Base'!$A$4:$API$29, MATCH("CenHos_Per", 'WFOM - Time_Base'!$B$4:$B$29,0), MATCH(CONCATENATE($G19,AB$2),'WFOM - Time_Base'!$A$8:$API$8,0)),
IFERROR($AN19 * INDEX('Inputs from Uganda staff'!$E$61:$BM$80,MATCH('HRH Need estimation'!AB$2,'Inputs from Uganda staff'!$E$61:$E$80,0),MATCH('HRH Need estimation'!$D19,'Inputs from Uganda staff'!$E$6:$BM$6,0)),
""))</f>
        <v>0</v>
      </c>
      <c r="AC19" s="122" t="str">
        <f>IFERROR(
$AN19 * INDEX('WFOM - Time_Base'!$A$4:$API$29, MATCH("CenHos", 'WFOM - Time_Base'!$B$4:$B$29,0), MATCH(CONCATENATE($G19,AC$2),'WFOM - Time_Base'!$A$8:$API$8,0)) *
INDEX('WFOM - Time_Base'!$A$4:$API$29, MATCH("CenHos_Per", 'WFOM - Time_Base'!$B$4:$B$29,0), MATCH(CONCATENATE($G19,AC$2),'WFOM - Time_Base'!$A$8:$API$8,0)),
IFERROR($AN19 * INDEX('Inputs from Uganda staff'!$E$61:$BM$80,MATCH('HRH Need estimation'!AC$2,'Inputs from Uganda staff'!$E$61:$E$80,0),MATCH('HRH Need estimation'!$D19,'Inputs from Uganda staff'!$E$6:$BM$6,0)),
""))</f>
        <v/>
      </c>
      <c r="AD19" s="122">
        <f>IFERROR(
$AN19 * INDEX('WFOM - Time_Base'!$A$4:$API$29, MATCH("CenHos", 'WFOM - Time_Base'!$B$4:$B$29,0), MATCH(CONCATENATE($G19,AD$2),'WFOM - Time_Base'!$A$8:$API$8,0)) *
INDEX('WFOM - Time_Base'!$A$4:$API$29, MATCH("CenHos_Per", 'WFOM - Time_Base'!$B$4:$B$29,0), MATCH(CONCATENATE($G19,AD$2),'WFOM - Time_Base'!$A$8:$API$8,0)),
IFERROR($AN19 * INDEX('Inputs from Uganda staff'!$E$61:$BM$80,MATCH('HRH Need estimation'!AD$2,'Inputs from Uganda staff'!$E$61:$E$80,0),MATCH('HRH Need estimation'!$D19,'Inputs from Uganda staff'!$E$6:$BM$6,0)),
""))</f>
        <v>0</v>
      </c>
      <c r="AE19" s="122">
        <f>IFERROR(
$AN19 * INDEX('WFOM - Time_Base'!$A$4:$API$29, MATCH("CenHos", 'WFOM - Time_Base'!$B$4:$B$29,0), MATCH(CONCATENATE($G19,AE$2),'WFOM - Time_Base'!$A$8:$API$8,0)) *
INDEX('WFOM - Time_Base'!$A$4:$API$29, MATCH("CenHos_Per", 'WFOM - Time_Base'!$B$4:$B$29,0), MATCH(CONCATENATE($G19,AE$2),'WFOM - Time_Base'!$A$8:$API$8,0)),
IFERROR($AN19 * INDEX('Inputs from Uganda staff'!$E$61:$BM$80,MATCH('HRH Need estimation'!AE$2,'Inputs from Uganda staff'!$E$61:$E$80,0),MATCH('HRH Need estimation'!$D19,'Inputs from Uganda staff'!$E$6:$BM$6,0)),
""))</f>
        <v>0</v>
      </c>
      <c r="AF19" s="122">
        <f>IFERROR(
$AN19 * INDEX('WFOM - Time_Base'!$A$4:$API$29, MATCH("CenHos", 'WFOM - Time_Base'!$B$4:$B$29,0), MATCH(CONCATENATE($G19,AF$2),'WFOM - Time_Base'!$A$8:$API$8,0)) *
INDEX('WFOM - Time_Base'!$A$4:$API$29, MATCH("CenHos_Per", 'WFOM - Time_Base'!$B$4:$B$29,0), MATCH(CONCATENATE($G19,AF$2),'WFOM - Time_Base'!$A$8:$API$8,0)),
IFERROR($AN19 * INDEX('Inputs from Uganda staff'!$E$61:$BM$80,MATCH('HRH Need estimation'!AF$2,'Inputs from Uganda staff'!$E$61:$E$80,0),MATCH('HRH Need estimation'!$D19,'Inputs from Uganda staff'!$E$6:$BM$6,0)),
""))</f>
        <v>0</v>
      </c>
      <c r="AG19" s="122">
        <f>IFERROR(
$AN19 * INDEX('WFOM - Time_Base'!$A$4:$API$29, MATCH("CenHos", 'WFOM - Time_Base'!$B$4:$B$29,0), MATCH(CONCATENATE($G19,AG$2),'WFOM - Time_Base'!$A$8:$API$8,0)) *
INDEX('WFOM - Time_Base'!$A$4:$API$29, MATCH("CenHos_Per", 'WFOM - Time_Base'!$B$4:$B$29,0), MATCH(CONCATENATE($G19,AG$2),'WFOM - Time_Base'!$A$8:$API$8,0)),
IFERROR($AN19 * INDEX('Inputs from Uganda staff'!$E$61:$BM$80,MATCH('HRH Need estimation'!AG$2,'Inputs from Uganda staff'!$E$61:$E$80,0),MATCH('HRH Need estimation'!$D19,'Inputs from Uganda staff'!$E$6:$BM$6,0)),
""))</f>
        <v>0</v>
      </c>
      <c r="AH19" s="122">
        <f>IFERROR(
$AN19 * INDEX('WFOM - Time_Base'!$A$4:$API$29, MATCH("CenHos", 'WFOM - Time_Base'!$B$4:$B$29,0), MATCH(CONCATENATE($G19,AH$2),'WFOM - Time_Base'!$A$8:$API$8,0)) *
INDEX('WFOM - Time_Base'!$A$4:$API$29, MATCH("CenHos_Per", 'WFOM - Time_Base'!$B$4:$B$29,0), MATCH(CONCATENATE($G19,AH$2),'WFOM - Time_Base'!$A$8:$API$8,0)),
IFERROR($AN19 * INDEX('Inputs from Uganda staff'!$E$61:$BM$80,MATCH('HRH Need estimation'!AH$2,'Inputs from Uganda staff'!$E$61:$E$80,0),MATCH('HRH Need estimation'!$D19,'Inputs from Uganda staff'!$E$6:$BM$6,0)),
""))</f>
        <v>0</v>
      </c>
      <c r="AI19" s="122">
        <f>IFERROR(
$AN19 * INDEX('WFOM - Time_Base'!$A$4:$API$29, MATCH("CenHos", 'WFOM - Time_Base'!$B$4:$B$29,0), MATCH(CONCATENATE($G19,AI$2),'WFOM - Time_Base'!$A$8:$API$8,0)) *
INDEX('WFOM - Time_Base'!$A$4:$API$29, MATCH("CenHos_Per", 'WFOM - Time_Base'!$B$4:$B$29,0), MATCH(CONCATENATE($G19,AI$2),'WFOM - Time_Base'!$A$8:$API$8,0)),
IFERROR($AN19 * INDEX('Inputs from Uganda staff'!$E$61:$BM$80,MATCH('HRH Need estimation'!AI$2,'Inputs from Uganda staff'!$E$61:$E$80,0),MATCH('HRH Need estimation'!$D19,'Inputs from Uganda staff'!$E$6:$BM$6,0)),
""))</f>
        <v>0</v>
      </c>
      <c r="AJ19" s="122">
        <f>IFERROR(
$AN19 * INDEX('WFOM - Time_Base'!$A$4:$API$29, MATCH("CenHos", 'WFOM - Time_Base'!$B$4:$B$29,0), MATCH(CONCATENATE($G19,AJ$2),'WFOM - Time_Base'!$A$8:$API$8,0)) *
INDEX('WFOM - Time_Base'!$A$4:$API$29, MATCH("CenHos_Per", 'WFOM - Time_Base'!$B$4:$B$29,0), MATCH(CONCATENATE($G19,AJ$2),'WFOM - Time_Base'!$A$8:$API$8,0)),
IFERROR($AN19 * INDEX('Inputs from Uganda staff'!$E$61:$BM$80,MATCH('HRH Need estimation'!AJ$2,'Inputs from Uganda staff'!$E$61:$E$80,0),MATCH('HRH Need estimation'!$D19,'Inputs from Uganda staff'!$E$6:$BM$6,0)),
""))</f>
        <v>0</v>
      </c>
      <c r="AK19" s="122">
        <f>IFERROR(
$AN19 * INDEX('WFOM - Time_Base'!$A$4:$API$29, MATCH("CenHos", 'WFOM - Time_Base'!$B$4:$B$29,0), MATCH(CONCATENATE($G19,AK$2),'WFOM - Time_Base'!$A$8:$API$8,0)) *
INDEX('WFOM - Time_Base'!$A$4:$API$29, MATCH("CenHos_Per", 'WFOM - Time_Base'!$B$4:$B$29,0), MATCH(CONCATENATE($G19,AK$2),'WFOM - Time_Base'!$A$8:$API$8,0)),
IFERROR($AN19 * INDEX('Inputs from Uganda staff'!$E$61:$BM$80,MATCH('HRH Need estimation'!AK$2,'Inputs from Uganda staff'!$E$61:$E$80,0),MATCH('HRH Need estimation'!$D19,'Inputs from Uganda staff'!$E$6:$BM$6,0)),
""))</f>
        <v>0</v>
      </c>
      <c r="AL19" s="122">
        <f>IFERROR(
$AN19 * INDEX('WFOM - Time_Base'!$A$4:$API$29, MATCH("CenHos", 'WFOM - Time_Base'!$B$4:$B$29,0), MATCH(CONCATENATE($G19,AL$2),'WFOM - Time_Base'!$A$8:$API$8,0)) *
INDEX('WFOM - Time_Base'!$A$4:$API$29, MATCH("CenHos_Per", 'WFOM - Time_Base'!$B$4:$B$29,0), MATCH(CONCATENATE($G19,AL$2),'WFOM - Time_Base'!$A$8:$API$8,0)),
IFERROR($AN19 * INDEX('Inputs from Uganda staff'!$E$61:$BM$80,MATCH('HRH Need estimation'!AL$2,'Inputs from Uganda staff'!$E$61:$E$80,0),MATCH('HRH Need estimation'!$D19,'Inputs from Uganda staff'!$E$6:$BM$6,0)),
""))</f>
        <v>0</v>
      </c>
      <c r="AN19">
        <v>1</v>
      </c>
      <c r="AO19" t="str">
        <f t="shared" si="1"/>
        <v>016</v>
      </c>
      <c r="AQ19" t="s">
        <v>258</v>
      </c>
    </row>
    <row r="20" spans="1:43">
      <c r="A20" s="106" t="s">
        <v>923</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1947</v>
      </c>
      <c r="R20" s="122">
        <f>IFERROR(
$AN20 * INDEX('WFOM - Time_Base'!$A$4:$API$29, MATCH("CenHos", 'WFOM - Time_Base'!$B$4:$B$29,0), MATCH(CONCATENATE($G20,R$2),'WFOM - Time_Base'!$A$8:$API$8,0)) *
INDEX('WFOM - Time_Base'!$A$4:$API$29, MATCH("CenHos_Per", 'WFOM - Time_Base'!$B$4:$B$29,0), MATCH(CONCATENATE($G20,R$2),'WFOM - Time_Base'!$A$8:$API$8,0)),
IFERROR($AN20 * INDEX('Inputs from Uganda staff'!$E$61:$BM$80,MATCH('HRH Need estimation'!R$2,'Inputs from Uganda staff'!$E$61:$E$80,0),MATCH('HRH Need estimation'!$D20,'Inputs from Uganda staff'!$E$6:$BM$6,0)),
""))</f>
        <v>10.5</v>
      </c>
      <c r="S20" s="122">
        <f>IFERROR(
$AN20 * INDEX('WFOM - Time_Base'!$A$4:$API$29, MATCH("CenHos", 'WFOM - Time_Base'!$B$4:$B$29,0), MATCH(CONCATENATE($G20,S$2),'WFOM - Time_Base'!$A$8:$API$8,0)) *
INDEX('WFOM - Time_Base'!$A$4:$API$29, MATCH("CenHos_Per", 'WFOM - Time_Base'!$B$4:$B$29,0), MATCH(CONCATENATE($G20,S$2),'WFOM - Time_Base'!$A$8:$API$8,0)),
IFERROR($AN20 * INDEX('Inputs from Uganda staff'!$E$61:$BM$80,MATCH('HRH Need estimation'!S$2,'Inputs from Uganda staff'!$E$61:$E$80,0),MATCH('HRH Need estimation'!$D20,'Inputs from Uganda staff'!$E$6:$BM$6,0)),
""))</f>
        <v>19.5</v>
      </c>
      <c r="T20" s="122">
        <f>IFERROR(
$AN20 * INDEX('WFOM - Time_Base'!$A$4:$API$29, MATCH("CenHos", 'WFOM - Time_Base'!$B$4:$B$29,0), MATCH(CONCATENATE($G20,T$2),'WFOM - Time_Base'!$A$8:$API$8,0)) *
INDEX('WFOM - Time_Base'!$A$4:$API$29, MATCH("CenHos_Per", 'WFOM - Time_Base'!$B$4:$B$29,0), MATCH(CONCATENATE($G20,T$2),'WFOM - Time_Base'!$A$8:$API$8,0)),
IFERROR($AN20 * INDEX('Inputs from Uganda staff'!$E$61:$BM$80,MATCH('HRH Need estimation'!T$2,'Inputs from Uganda staff'!$E$61:$E$80,0),MATCH('HRH Need estimation'!$D20,'Inputs from Uganda staff'!$E$6:$BM$6,0)),
""))</f>
        <v>0</v>
      </c>
      <c r="U20" s="122">
        <f>IFERROR(
$AN20 * INDEX('WFOM - Time_Base'!$A$4:$API$29, MATCH("CenHos", 'WFOM - Time_Base'!$B$4:$B$29,0), MATCH(CONCATENATE($G20,U$2),'WFOM - Time_Base'!$A$8:$API$8,0)) *
INDEX('WFOM - Time_Base'!$A$4:$API$29, MATCH("CenHos_Per", 'WFOM - Time_Base'!$B$4:$B$29,0), MATCH(CONCATENATE($G20,U$2),'WFOM - Time_Base'!$A$8:$API$8,0)),
IFERROR($AN20 * INDEX('Inputs from Uganda staff'!$E$61:$BM$80,MATCH('HRH Need estimation'!U$2,'Inputs from Uganda staff'!$E$61:$E$80,0),MATCH('HRH Need estimation'!$D20,'Inputs from Uganda staff'!$E$6:$BM$6,0)),
""))</f>
        <v>30</v>
      </c>
      <c r="V20" s="122">
        <f>IFERROR(
$AN20 * INDEX('WFOM - Time_Base'!$A$4:$API$29, MATCH("CenHos", 'WFOM - Time_Base'!$B$4:$B$29,0), MATCH(CONCATENATE($G20,V$2),'WFOM - Time_Base'!$A$8:$API$8,0)) *
INDEX('WFOM - Time_Base'!$A$4:$API$29, MATCH("CenHos_Per", 'WFOM - Time_Base'!$B$4:$B$29,0), MATCH(CONCATENATE($G20,V$2),'WFOM - Time_Base'!$A$8:$API$8,0)),
IFERROR($AN20 * INDEX('Inputs from Uganda staff'!$E$61:$BM$80,MATCH('HRH Need estimation'!V$2,'Inputs from Uganda staff'!$E$61:$E$80,0),MATCH('HRH Need estimation'!$D20,'Inputs from Uganda staff'!$E$6:$BM$6,0)),
""))</f>
        <v>30</v>
      </c>
      <c r="W20" s="122">
        <f>IFERROR(
$AN20 * INDEX('WFOM - Time_Base'!$A$4:$API$29, MATCH("CenHos", 'WFOM - Time_Base'!$B$4:$B$29,0), MATCH(CONCATENATE($G20,W$2),'WFOM - Time_Base'!$A$8:$API$8,0)) *
INDEX('WFOM - Time_Base'!$A$4:$API$29, MATCH("CenHos_Per", 'WFOM - Time_Base'!$B$4:$B$29,0), MATCH(CONCATENATE($G20,W$2),'WFOM - Time_Base'!$A$8:$API$8,0)),
IFERROR($AN20 * INDEX('Inputs from Uganda staff'!$E$61:$BM$80,MATCH('HRH Need estimation'!W$2,'Inputs from Uganda staff'!$E$61:$E$80,0),MATCH('HRH Need estimation'!$D20,'Inputs from Uganda staff'!$E$6:$BM$6,0)),
""))</f>
        <v>0</v>
      </c>
      <c r="X20" s="122">
        <f>IFERROR(
$AN20 * INDEX('WFOM - Time_Base'!$A$4:$API$29, MATCH("CenHos", 'WFOM - Time_Base'!$B$4:$B$29,0), MATCH(CONCATENATE($G20,X$2),'WFOM - Time_Base'!$A$8:$API$8,0)) *
INDEX('WFOM - Time_Base'!$A$4:$API$29, MATCH("CenHos_Per", 'WFOM - Time_Base'!$B$4:$B$29,0), MATCH(CONCATENATE($G20,X$2),'WFOM - Time_Base'!$A$8:$API$8,0)),
IFERROR($AN20 * INDEX('Inputs from Uganda staff'!$E$61:$BM$80,MATCH('HRH Need estimation'!X$2,'Inputs from Uganda staff'!$E$61:$E$80,0),MATCH('HRH Need estimation'!$D20,'Inputs from Uganda staff'!$E$6:$BM$6,0)),
""))</f>
        <v>2</v>
      </c>
      <c r="Y20" s="122">
        <f>IFERROR(
$AN20 * INDEX('WFOM - Time_Base'!$A$4:$API$29, MATCH("CenHos", 'WFOM - Time_Base'!$B$4:$B$29,0), MATCH(CONCATENATE($G20,Y$2),'WFOM - Time_Base'!$A$8:$API$8,0)) *
INDEX('WFOM - Time_Base'!$A$4:$API$29, MATCH("CenHos_Per", 'WFOM - Time_Base'!$B$4:$B$29,0), MATCH(CONCATENATE($G20,Y$2),'WFOM - Time_Base'!$A$8:$API$8,0)),
IFERROR($AN20 * INDEX('Inputs from Uganda staff'!$E$61:$BM$80,MATCH('HRH Need estimation'!Y$2,'Inputs from Uganda staff'!$E$61:$E$80,0),MATCH('HRH Need estimation'!$D20,'Inputs from Uganda staff'!$E$6:$BM$6,0)),
""))</f>
        <v>0</v>
      </c>
      <c r="Z20" s="122">
        <f>IFERROR(
$AN20 * INDEX('WFOM - Time_Base'!$A$4:$API$29, MATCH("CenHos", 'WFOM - Time_Base'!$B$4:$B$29,0), MATCH(CONCATENATE($G20,Z$2),'WFOM - Time_Base'!$A$8:$API$8,0)) *
INDEX('WFOM - Time_Base'!$A$4:$API$29, MATCH("CenHos_Per", 'WFOM - Time_Base'!$B$4:$B$29,0), MATCH(CONCATENATE($G20,Z$2),'WFOM - Time_Base'!$A$8:$API$8,0)),
IFERROR($AN20 * INDEX('Inputs from Uganda staff'!$E$61:$BM$80,MATCH('HRH Need estimation'!Z$2,'Inputs from Uganda staff'!$E$61:$E$80,0),MATCH('HRH Need estimation'!$D20,'Inputs from Uganda staff'!$E$6:$BM$6,0)),
""))</f>
        <v>0</v>
      </c>
      <c r="AA20" s="122">
        <f>IFERROR(
$AN20 * INDEX('WFOM - Time_Base'!$A$4:$API$29, MATCH("CenHos", 'WFOM - Time_Base'!$B$4:$B$29,0), MATCH(CONCATENATE($G20,AA$2),'WFOM - Time_Base'!$A$8:$API$8,0)) *
INDEX('WFOM - Time_Base'!$A$4:$API$29, MATCH("CenHos_Per", 'WFOM - Time_Base'!$B$4:$B$29,0), MATCH(CONCATENATE($G20,AA$2),'WFOM - Time_Base'!$A$8:$API$8,0)),
IFERROR($AN20 * INDEX('Inputs from Uganda staff'!$E$61:$BM$80,MATCH('HRH Need estimation'!AA$2,'Inputs from Uganda staff'!$E$61:$E$80,0),MATCH('HRH Need estimation'!$D20,'Inputs from Uganda staff'!$E$6:$BM$6,0)),
""))</f>
        <v>0</v>
      </c>
      <c r="AB20" s="122">
        <f>IFERROR(
$AN20 * INDEX('WFOM - Time_Base'!$A$4:$API$29, MATCH("CenHos", 'WFOM - Time_Base'!$B$4:$B$29,0), MATCH(CONCATENATE($G20,AB$2),'WFOM - Time_Base'!$A$8:$API$8,0)) *
INDEX('WFOM - Time_Base'!$A$4:$API$29, MATCH("CenHos_Per", 'WFOM - Time_Base'!$B$4:$B$29,0), MATCH(CONCATENATE($G20,AB$2),'WFOM - Time_Base'!$A$8:$API$8,0)),
IFERROR($AN20 * INDEX('Inputs from Uganda staff'!$E$61:$BM$80,MATCH('HRH Need estimation'!AB$2,'Inputs from Uganda staff'!$E$61:$E$80,0),MATCH('HRH Need estimation'!$D20,'Inputs from Uganda staff'!$E$6:$BM$6,0)),
""))</f>
        <v>0</v>
      </c>
      <c r="AC20" s="122" t="str">
        <f>IFERROR(
$AN20 * INDEX('WFOM - Time_Base'!$A$4:$API$29, MATCH("CenHos", 'WFOM - Time_Base'!$B$4:$B$29,0), MATCH(CONCATENATE($G20,AC$2),'WFOM - Time_Base'!$A$8:$API$8,0)) *
INDEX('WFOM - Time_Base'!$A$4:$API$29, MATCH("CenHos_Per", 'WFOM - Time_Base'!$B$4:$B$29,0), MATCH(CONCATENATE($G20,AC$2),'WFOM - Time_Base'!$A$8:$API$8,0)),
IFERROR($AN20 * INDEX('Inputs from Uganda staff'!$E$61:$BM$80,MATCH('HRH Need estimation'!AC$2,'Inputs from Uganda staff'!$E$61:$E$80,0),MATCH('HRH Need estimation'!$D20,'Inputs from Uganda staff'!$E$6:$BM$6,0)),
""))</f>
        <v/>
      </c>
      <c r="AD20" s="122">
        <f>IFERROR(
$AN20 * INDEX('WFOM - Time_Base'!$A$4:$API$29, MATCH("CenHos", 'WFOM - Time_Base'!$B$4:$B$29,0), MATCH(CONCATENATE($G20,AD$2),'WFOM - Time_Base'!$A$8:$API$8,0)) *
INDEX('WFOM - Time_Base'!$A$4:$API$29, MATCH("CenHos_Per", 'WFOM - Time_Base'!$B$4:$B$29,0), MATCH(CONCATENATE($G20,AD$2),'WFOM - Time_Base'!$A$8:$API$8,0)),
IFERROR($AN20 * INDEX('Inputs from Uganda staff'!$E$61:$BM$80,MATCH('HRH Need estimation'!AD$2,'Inputs from Uganda staff'!$E$61:$E$80,0),MATCH('HRH Need estimation'!$D20,'Inputs from Uganda staff'!$E$6:$BM$6,0)),
""))</f>
        <v>0</v>
      </c>
      <c r="AE20" s="122">
        <f>IFERROR(
$AN20 * INDEX('WFOM - Time_Base'!$A$4:$API$29, MATCH("CenHos", 'WFOM - Time_Base'!$B$4:$B$29,0), MATCH(CONCATENATE($G20,AE$2),'WFOM - Time_Base'!$A$8:$API$8,0)) *
INDEX('WFOM - Time_Base'!$A$4:$API$29, MATCH("CenHos_Per", 'WFOM - Time_Base'!$B$4:$B$29,0), MATCH(CONCATENATE($G20,AE$2),'WFOM - Time_Base'!$A$8:$API$8,0)),
IFERROR($AN20 * INDEX('Inputs from Uganda staff'!$E$61:$BM$80,MATCH('HRH Need estimation'!AE$2,'Inputs from Uganda staff'!$E$61:$E$80,0),MATCH('HRH Need estimation'!$D20,'Inputs from Uganda staff'!$E$6:$BM$6,0)),
""))</f>
        <v>0</v>
      </c>
      <c r="AF20" s="122">
        <f>IFERROR(
$AN20 * INDEX('WFOM - Time_Base'!$A$4:$API$29, MATCH("CenHos", 'WFOM - Time_Base'!$B$4:$B$29,0), MATCH(CONCATENATE($G20,AF$2),'WFOM - Time_Base'!$A$8:$API$8,0)) *
INDEX('WFOM - Time_Base'!$A$4:$API$29, MATCH("CenHos_Per", 'WFOM - Time_Base'!$B$4:$B$29,0), MATCH(CONCATENATE($G20,AF$2),'WFOM - Time_Base'!$A$8:$API$8,0)),
IFERROR($AN20 * INDEX('Inputs from Uganda staff'!$E$61:$BM$80,MATCH('HRH Need estimation'!AF$2,'Inputs from Uganda staff'!$E$61:$E$80,0),MATCH('HRH Need estimation'!$D20,'Inputs from Uganda staff'!$E$6:$BM$6,0)),
""))</f>
        <v>0</v>
      </c>
      <c r="AG20" s="122">
        <f>IFERROR(
$AN20 * INDEX('WFOM - Time_Base'!$A$4:$API$29, MATCH("CenHos", 'WFOM - Time_Base'!$B$4:$B$29,0), MATCH(CONCATENATE($G20,AG$2),'WFOM - Time_Base'!$A$8:$API$8,0)) *
INDEX('WFOM - Time_Base'!$A$4:$API$29, MATCH("CenHos_Per", 'WFOM - Time_Base'!$B$4:$B$29,0), MATCH(CONCATENATE($G20,AG$2),'WFOM - Time_Base'!$A$8:$API$8,0)),
IFERROR($AN20 * INDEX('Inputs from Uganda staff'!$E$61:$BM$80,MATCH('HRH Need estimation'!AG$2,'Inputs from Uganda staff'!$E$61:$E$80,0),MATCH('HRH Need estimation'!$D20,'Inputs from Uganda staff'!$E$6:$BM$6,0)),
""))</f>
        <v>0</v>
      </c>
      <c r="AH20" s="122">
        <f>IFERROR(
$AN20 * INDEX('WFOM - Time_Base'!$A$4:$API$29, MATCH("CenHos", 'WFOM - Time_Base'!$B$4:$B$29,0), MATCH(CONCATENATE($G20,AH$2),'WFOM - Time_Base'!$A$8:$API$8,0)) *
INDEX('WFOM - Time_Base'!$A$4:$API$29, MATCH("CenHos_Per", 'WFOM - Time_Base'!$B$4:$B$29,0), MATCH(CONCATENATE($G20,AH$2),'WFOM - Time_Base'!$A$8:$API$8,0)),
IFERROR($AN20 * INDEX('Inputs from Uganda staff'!$E$61:$BM$80,MATCH('HRH Need estimation'!AH$2,'Inputs from Uganda staff'!$E$61:$E$80,0),MATCH('HRH Need estimation'!$D20,'Inputs from Uganda staff'!$E$6:$BM$6,0)),
""))</f>
        <v>0</v>
      </c>
      <c r="AI20" s="122">
        <f>IFERROR(
$AN20 * INDEX('WFOM - Time_Base'!$A$4:$API$29, MATCH("CenHos", 'WFOM - Time_Base'!$B$4:$B$29,0), MATCH(CONCATENATE($G20,AI$2),'WFOM - Time_Base'!$A$8:$API$8,0)) *
INDEX('WFOM - Time_Base'!$A$4:$API$29, MATCH("CenHos_Per", 'WFOM - Time_Base'!$B$4:$B$29,0), MATCH(CONCATENATE($G20,AI$2),'WFOM - Time_Base'!$A$8:$API$8,0)),
IFERROR($AN20 * INDEX('Inputs from Uganda staff'!$E$61:$BM$80,MATCH('HRH Need estimation'!AI$2,'Inputs from Uganda staff'!$E$61:$E$80,0),MATCH('HRH Need estimation'!$D20,'Inputs from Uganda staff'!$E$6:$BM$6,0)),
""))</f>
        <v>0</v>
      </c>
      <c r="AJ20" s="122">
        <f>IFERROR(
$AN20 * INDEX('WFOM - Time_Base'!$A$4:$API$29, MATCH("CenHos", 'WFOM - Time_Base'!$B$4:$B$29,0), MATCH(CONCATENATE($G20,AJ$2),'WFOM - Time_Base'!$A$8:$API$8,0)) *
INDEX('WFOM - Time_Base'!$A$4:$API$29, MATCH("CenHos_Per", 'WFOM - Time_Base'!$B$4:$B$29,0), MATCH(CONCATENATE($G20,AJ$2),'WFOM - Time_Base'!$A$8:$API$8,0)),
IFERROR($AN20 * INDEX('Inputs from Uganda staff'!$E$61:$BM$80,MATCH('HRH Need estimation'!AJ$2,'Inputs from Uganda staff'!$E$61:$E$80,0),MATCH('HRH Need estimation'!$D20,'Inputs from Uganda staff'!$E$6:$BM$6,0)),
""))</f>
        <v>0</v>
      </c>
      <c r="AK20" s="122">
        <f>IFERROR(
$AN20 * INDEX('WFOM - Time_Base'!$A$4:$API$29, MATCH("CenHos", 'WFOM - Time_Base'!$B$4:$B$29,0), MATCH(CONCATENATE($G20,AK$2),'WFOM - Time_Base'!$A$8:$API$8,0)) *
INDEX('WFOM - Time_Base'!$A$4:$API$29, MATCH("CenHos_Per", 'WFOM - Time_Base'!$B$4:$B$29,0), MATCH(CONCATENATE($G20,AK$2),'WFOM - Time_Base'!$A$8:$API$8,0)),
IFERROR($AN20 * INDEX('Inputs from Uganda staff'!$E$61:$BM$80,MATCH('HRH Need estimation'!AK$2,'Inputs from Uganda staff'!$E$61:$E$80,0),MATCH('HRH Need estimation'!$D20,'Inputs from Uganda staff'!$E$6:$BM$6,0)),
""))</f>
        <v>0</v>
      </c>
      <c r="AL20" s="122">
        <f>IFERROR(
$AN20 * INDEX('WFOM - Time_Base'!$A$4:$API$29, MATCH("CenHos", 'WFOM - Time_Base'!$B$4:$B$29,0), MATCH(CONCATENATE($G20,AL$2),'WFOM - Time_Base'!$A$8:$API$8,0)) *
INDEX('WFOM - Time_Base'!$A$4:$API$29, MATCH("CenHos_Per", 'WFOM - Time_Base'!$B$4:$B$29,0), MATCH(CONCATENATE($G20,AL$2),'WFOM - Time_Base'!$A$8:$API$8,0)),
IFERROR($AN20 * INDEX('Inputs from Uganda staff'!$E$61:$BM$80,MATCH('HRH Need estimation'!AL$2,'Inputs from Uganda staff'!$E$61:$E$80,0),MATCH('HRH Need estimation'!$D20,'Inputs from Uganda staff'!$E$6:$BM$6,0)),
""))</f>
        <v>0</v>
      </c>
      <c r="AN20">
        <v>1</v>
      </c>
      <c r="AO20" t="str">
        <f t="shared" si="1"/>
        <v>017</v>
      </c>
      <c r="AQ20" t="s">
        <v>264</v>
      </c>
    </row>
    <row r="21" spans="1:43">
      <c r="A21" s="106" t="s">
        <v>915</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1947</v>
      </c>
      <c r="R21" s="122">
        <f>IFERROR(
$AN21 * INDEX('WFOM - Time_Base'!$A$4:$API$29, MATCH("CenHos", 'WFOM - Time_Base'!$B$4:$B$29,0), MATCH(CONCATENATE($G21,R$2),'WFOM - Time_Base'!$A$8:$API$8,0)) *
INDEX('WFOM - Time_Base'!$A$4:$API$29, MATCH("CenHos_Per", 'WFOM - Time_Base'!$B$4:$B$29,0), MATCH(CONCATENATE($G21,R$2),'WFOM - Time_Base'!$A$8:$API$8,0)),
IFERROR($AN21 * INDEX('Inputs from Uganda staff'!$E$61:$BM$80,MATCH('HRH Need estimation'!R$2,'Inputs from Uganda staff'!$E$61:$E$80,0),MATCH('HRH Need estimation'!$D21,'Inputs from Uganda staff'!$E$6:$BM$6,0)),
""))</f>
        <v>0.2</v>
      </c>
      <c r="S21" s="122">
        <f>IFERROR(
$AN21 * INDEX('WFOM - Time_Base'!$A$4:$API$29, MATCH("CenHos", 'WFOM - Time_Base'!$B$4:$B$29,0), MATCH(CONCATENATE($G21,S$2),'WFOM - Time_Base'!$A$8:$API$8,0)) *
INDEX('WFOM - Time_Base'!$A$4:$API$29, MATCH("CenHos_Per", 'WFOM - Time_Base'!$B$4:$B$29,0), MATCH(CONCATENATE($G21,S$2),'WFOM - Time_Base'!$A$8:$API$8,0)),
IFERROR($AN21 * INDEX('Inputs from Uganda staff'!$E$61:$BM$80,MATCH('HRH Need estimation'!S$2,'Inputs from Uganda staff'!$E$61:$E$80,0),MATCH('HRH Need estimation'!$D21,'Inputs from Uganda staff'!$E$6:$BM$6,0)),
""))</f>
        <v>0</v>
      </c>
      <c r="T21" s="122">
        <f>IFERROR(
$AN21 * INDEX('WFOM - Time_Base'!$A$4:$API$29, MATCH("CenHos", 'WFOM - Time_Base'!$B$4:$B$29,0), MATCH(CONCATENATE($G21,T$2),'WFOM - Time_Base'!$A$8:$API$8,0)) *
INDEX('WFOM - Time_Base'!$A$4:$API$29, MATCH("CenHos_Per", 'WFOM - Time_Base'!$B$4:$B$29,0), MATCH(CONCATENATE($G21,T$2),'WFOM - Time_Base'!$A$8:$API$8,0)),
IFERROR($AN21 * INDEX('Inputs from Uganda staff'!$E$61:$BM$80,MATCH('HRH Need estimation'!T$2,'Inputs from Uganda staff'!$E$61:$E$80,0),MATCH('HRH Need estimation'!$D21,'Inputs from Uganda staff'!$E$6:$BM$6,0)),
""))</f>
        <v>0</v>
      </c>
      <c r="U21" s="122">
        <f>IFERROR(
$AN21 * INDEX('WFOM - Time_Base'!$A$4:$API$29, MATCH("CenHos", 'WFOM - Time_Base'!$B$4:$B$29,0), MATCH(CONCATENATE($G21,U$2),'WFOM - Time_Base'!$A$8:$API$8,0)) *
INDEX('WFOM - Time_Base'!$A$4:$API$29, MATCH("CenHos_Per", 'WFOM - Time_Base'!$B$4:$B$29,0), MATCH(CONCATENATE($G21,U$2),'WFOM - Time_Base'!$A$8:$API$8,0)),
IFERROR($AN21 * INDEX('Inputs from Uganda staff'!$E$61:$BM$80,MATCH('HRH Need estimation'!U$2,'Inputs from Uganda staff'!$E$61:$E$80,0),MATCH('HRH Need estimation'!$D21,'Inputs from Uganda staff'!$E$6:$BM$6,0)),
""))</f>
        <v>0</v>
      </c>
      <c r="V21" s="122">
        <f>IFERROR(
$AN21 * INDEX('WFOM - Time_Base'!$A$4:$API$29, MATCH("CenHos", 'WFOM - Time_Base'!$B$4:$B$29,0), MATCH(CONCATENATE($G21,V$2),'WFOM - Time_Base'!$A$8:$API$8,0)) *
INDEX('WFOM - Time_Base'!$A$4:$API$29, MATCH("CenHos_Per", 'WFOM - Time_Base'!$B$4:$B$29,0), MATCH(CONCATENATE($G21,V$2),'WFOM - Time_Base'!$A$8:$API$8,0)),
IFERROR($AN21 * INDEX('Inputs from Uganda staff'!$E$61:$BM$80,MATCH('HRH Need estimation'!V$2,'Inputs from Uganda staff'!$E$61:$E$80,0),MATCH('HRH Need estimation'!$D21,'Inputs from Uganda staff'!$E$6:$BM$6,0)),
""))</f>
        <v>1.8</v>
      </c>
      <c r="W21" s="122">
        <f>IFERROR(
$AN21 * INDEX('WFOM - Time_Base'!$A$4:$API$29, MATCH("CenHos", 'WFOM - Time_Base'!$B$4:$B$29,0), MATCH(CONCATENATE($G21,W$2),'WFOM - Time_Base'!$A$8:$API$8,0)) *
INDEX('WFOM - Time_Base'!$A$4:$API$29, MATCH("CenHos_Per", 'WFOM - Time_Base'!$B$4:$B$29,0), MATCH(CONCATENATE($G21,W$2),'WFOM - Time_Base'!$A$8:$API$8,0)),
IFERROR($AN21 * INDEX('Inputs from Uganda staff'!$E$61:$BM$80,MATCH('HRH Need estimation'!W$2,'Inputs from Uganda staff'!$E$61:$E$80,0),MATCH('HRH Need estimation'!$D21,'Inputs from Uganda staff'!$E$6:$BM$6,0)),
""))</f>
        <v>0</v>
      </c>
      <c r="X21" s="122">
        <f>IFERROR(
$AN21 * INDEX('WFOM - Time_Base'!$A$4:$API$29, MATCH("CenHos", 'WFOM - Time_Base'!$B$4:$B$29,0), MATCH(CONCATENATE($G21,X$2),'WFOM - Time_Base'!$A$8:$API$8,0)) *
INDEX('WFOM - Time_Base'!$A$4:$API$29, MATCH("CenHos_Per", 'WFOM - Time_Base'!$B$4:$B$29,0), MATCH(CONCATENATE($G21,X$2),'WFOM - Time_Base'!$A$8:$API$8,0)),
IFERROR($AN21 * INDEX('Inputs from Uganda staff'!$E$61:$BM$80,MATCH('HRH Need estimation'!X$2,'Inputs from Uganda staff'!$E$61:$E$80,0),MATCH('HRH Need estimation'!$D21,'Inputs from Uganda staff'!$E$6:$BM$6,0)),
""))</f>
        <v>0.3</v>
      </c>
      <c r="Y21" s="122">
        <f>IFERROR(
$AN21 * INDEX('WFOM - Time_Base'!$A$4:$API$29, MATCH("CenHos", 'WFOM - Time_Base'!$B$4:$B$29,0), MATCH(CONCATENATE($G21,Y$2),'WFOM - Time_Base'!$A$8:$API$8,0)) *
INDEX('WFOM - Time_Base'!$A$4:$API$29, MATCH("CenHos_Per", 'WFOM - Time_Base'!$B$4:$B$29,0), MATCH(CONCATENATE($G21,Y$2),'WFOM - Time_Base'!$A$8:$API$8,0)),
IFERROR($AN21 * INDEX('Inputs from Uganda staff'!$E$61:$BM$80,MATCH('HRH Need estimation'!Y$2,'Inputs from Uganda staff'!$E$61:$E$80,0),MATCH('HRH Need estimation'!$D21,'Inputs from Uganda staff'!$E$6:$BM$6,0)),
""))</f>
        <v>2.1</v>
      </c>
      <c r="Z21" s="122">
        <f>IFERROR(
$AN21 * INDEX('WFOM - Time_Base'!$A$4:$API$29, MATCH("CenHos", 'WFOM - Time_Base'!$B$4:$B$29,0), MATCH(CONCATENATE($G21,Z$2),'WFOM - Time_Base'!$A$8:$API$8,0)) *
INDEX('WFOM - Time_Base'!$A$4:$API$29, MATCH("CenHos_Per", 'WFOM - Time_Base'!$B$4:$B$29,0), MATCH(CONCATENATE($G21,Z$2),'WFOM - Time_Base'!$A$8:$API$8,0)),
IFERROR($AN21 * INDEX('Inputs from Uganda staff'!$E$61:$BM$80,MATCH('HRH Need estimation'!Z$2,'Inputs from Uganda staff'!$E$61:$E$80,0),MATCH('HRH Need estimation'!$D21,'Inputs from Uganda staff'!$E$6:$BM$6,0)),
""))</f>
        <v>0</v>
      </c>
      <c r="AA21" s="122">
        <f>IFERROR(
$AN21 * INDEX('WFOM - Time_Base'!$A$4:$API$29, MATCH("CenHos", 'WFOM - Time_Base'!$B$4:$B$29,0), MATCH(CONCATENATE($G21,AA$2),'WFOM - Time_Base'!$A$8:$API$8,0)) *
INDEX('WFOM - Time_Base'!$A$4:$API$29, MATCH("CenHos_Per", 'WFOM - Time_Base'!$B$4:$B$29,0), MATCH(CONCATENATE($G21,AA$2),'WFOM - Time_Base'!$A$8:$API$8,0)),
IFERROR($AN21 * INDEX('Inputs from Uganda staff'!$E$61:$BM$80,MATCH('HRH Need estimation'!AA$2,'Inputs from Uganda staff'!$E$61:$E$80,0),MATCH('HRH Need estimation'!$D21,'Inputs from Uganda staff'!$E$6:$BM$6,0)),
""))</f>
        <v>0.15</v>
      </c>
      <c r="AB21" s="122">
        <f>IFERROR(
$AN21 * INDEX('WFOM - Time_Base'!$A$4:$API$29, MATCH("CenHos", 'WFOM - Time_Base'!$B$4:$B$29,0), MATCH(CONCATENATE($G21,AB$2),'WFOM - Time_Base'!$A$8:$API$8,0)) *
INDEX('WFOM - Time_Base'!$A$4:$API$29, MATCH("CenHos_Per", 'WFOM - Time_Base'!$B$4:$B$29,0), MATCH(CONCATENATE($G21,AB$2),'WFOM - Time_Base'!$A$8:$API$8,0)),
IFERROR($AN21 * INDEX('Inputs from Uganda staff'!$E$61:$BM$80,MATCH('HRH Need estimation'!AB$2,'Inputs from Uganda staff'!$E$61:$E$80,0),MATCH('HRH Need estimation'!$D21,'Inputs from Uganda staff'!$E$6:$BM$6,0)),
""))</f>
        <v>0</v>
      </c>
      <c r="AC21" s="122" t="str">
        <f>IFERROR(
$AN21 * INDEX('WFOM - Time_Base'!$A$4:$API$29, MATCH("CenHos", 'WFOM - Time_Base'!$B$4:$B$29,0), MATCH(CONCATENATE($G21,AC$2),'WFOM - Time_Base'!$A$8:$API$8,0)) *
INDEX('WFOM - Time_Base'!$A$4:$API$29, MATCH("CenHos_Per", 'WFOM - Time_Base'!$B$4:$B$29,0), MATCH(CONCATENATE($G21,AC$2),'WFOM - Time_Base'!$A$8:$API$8,0)),
IFERROR($AN21 * INDEX('Inputs from Uganda staff'!$E$61:$BM$80,MATCH('HRH Need estimation'!AC$2,'Inputs from Uganda staff'!$E$61:$E$80,0),MATCH('HRH Need estimation'!$D21,'Inputs from Uganda staff'!$E$6:$BM$6,0)),
""))</f>
        <v/>
      </c>
      <c r="AD21" s="122">
        <f>IFERROR(
$AN21 * INDEX('WFOM - Time_Base'!$A$4:$API$29, MATCH("CenHos", 'WFOM - Time_Base'!$B$4:$B$29,0), MATCH(CONCATENATE($G21,AD$2),'WFOM - Time_Base'!$A$8:$API$8,0)) *
INDEX('WFOM - Time_Base'!$A$4:$API$29, MATCH("CenHos_Per", 'WFOM - Time_Base'!$B$4:$B$29,0), MATCH(CONCATENATE($G21,AD$2),'WFOM - Time_Base'!$A$8:$API$8,0)),
IFERROR($AN21 * INDEX('Inputs from Uganda staff'!$E$61:$BM$80,MATCH('HRH Need estimation'!AD$2,'Inputs from Uganda staff'!$E$61:$E$80,0),MATCH('HRH Need estimation'!$D21,'Inputs from Uganda staff'!$E$6:$BM$6,0)),
""))</f>
        <v>0</v>
      </c>
      <c r="AE21" s="122">
        <f>IFERROR(
$AN21 * INDEX('WFOM - Time_Base'!$A$4:$API$29, MATCH("CenHos", 'WFOM - Time_Base'!$B$4:$B$29,0), MATCH(CONCATENATE($G21,AE$2),'WFOM - Time_Base'!$A$8:$API$8,0)) *
INDEX('WFOM - Time_Base'!$A$4:$API$29, MATCH("CenHos_Per", 'WFOM - Time_Base'!$B$4:$B$29,0), MATCH(CONCATENATE($G21,AE$2),'WFOM - Time_Base'!$A$8:$API$8,0)),
IFERROR($AN21 * INDEX('Inputs from Uganda staff'!$E$61:$BM$80,MATCH('HRH Need estimation'!AE$2,'Inputs from Uganda staff'!$E$61:$E$80,0),MATCH('HRH Need estimation'!$D21,'Inputs from Uganda staff'!$E$6:$BM$6,0)),
""))</f>
        <v>0</v>
      </c>
      <c r="AF21" s="122">
        <f>IFERROR(
$AN21 * INDEX('WFOM - Time_Base'!$A$4:$API$29, MATCH("CenHos", 'WFOM - Time_Base'!$B$4:$B$29,0), MATCH(CONCATENATE($G21,AF$2),'WFOM - Time_Base'!$A$8:$API$8,0)) *
INDEX('WFOM - Time_Base'!$A$4:$API$29, MATCH("CenHos_Per", 'WFOM - Time_Base'!$B$4:$B$29,0), MATCH(CONCATENATE($G21,AF$2),'WFOM - Time_Base'!$A$8:$API$8,0)),
IFERROR($AN21 * INDEX('Inputs from Uganda staff'!$E$61:$BM$80,MATCH('HRH Need estimation'!AF$2,'Inputs from Uganda staff'!$E$61:$E$80,0),MATCH('HRH Need estimation'!$D21,'Inputs from Uganda staff'!$E$6:$BM$6,0)),
""))</f>
        <v>0</v>
      </c>
      <c r="AG21" s="122">
        <f>IFERROR(
$AN21 * INDEX('WFOM - Time_Base'!$A$4:$API$29, MATCH("CenHos", 'WFOM - Time_Base'!$B$4:$B$29,0), MATCH(CONCATENATE($G21,AG$2),'WFOM - Time_Base'!$A$8:$API$8,0)) *
INDEX('WFOM - Time_Base'!$A$4:$API$29, MATCH("CenHos_Per", 'WFOM - Time_Base'!$B$4:$B$29,0), MATCH(CONCATENATE($G21,AG$2),'WFOM - Time_Base'!$A$8:$API$8,0)),
IFERROR($AN21 * INDEX('Inputs from Uganda staff'!$E$61:$BM$80,MATCH('HRH Need estimation'!AG$2,'Inputs from Uganda staff'!$E$61:$E$80,0),MATCH('HRH Need estimation'!$D21,'Inputs from Uganda staff'!$E$6:$BM$6,0)),
""))</f>
        <v>0</v>
      </c>
      <c r="AH21" s="122">
        <f>IFERROR(
$AN21 * INDEX('WFOM - Time_Base'!$A$4:$API$29, MATCH("CenHos", 'WFOM - Time_Base'!$B$4:$B$29,0), MATCH(CONCATENATE($G21,AH$2),'WFOM - Time_Base'!$A$8:$API$8,0)) *
INDEX('WFOM - Time_Base'!$A$4:$API$29, MATCH("CenHos_Per", 'WFOM - Time_Base'!$B$4:$B$29,0), MATCH(CONCATENATE($G21,AH$2),'WFOM - Time_Base'!$A$8:$API$8,0)),
IFERROR($AN21 * INDEX('Inputs from Uganda staff'!$E$61:$BM$80,MATCH('HRH Need estimation'!AH$2,'Inputs from Uganda staff'!$E$61:$E$80,0),MATCH('HRH Need estimation'!$D21,'Inputs from Uganda staff'!$E$6:$BM$6,0)),
""))</f>
        <v>0</v>
      </c>
      <c r="AI21" s="122">
        <f>IFERROR(
$AN21 * INDEX('WFOM - Time_Base'!$A$4:$API$29, MATCH("CenHos", 'WFOM - Time_Base'!$B$4:$B$29,0), MATCH(CONCATENATE($G21,AI$2),'WFOM - Time_Base'!$A$8:$API$8,0)) *
INDEX('WFOM - Time_Base'!$A$4:$API$29, MATCH("CenHos_Per", 'WFOM - Time_Base'!$B$4:$B$29,0), MATCH(CONCATENATE($G21,AI$2),'WFOM - Time_Base'!$A$8:$API$8,0)),
IFERROR($AN21 * INDEX('Inputs from Uganda staff'!$E$61:$BM$80,MATCH('HRH Need estimation'!AI$2,'Inputs from Uganda staff'!$E$61:$E$80,0),MATCH('HRH Need estimation'!$D21,'Inputs from Uganda staff'!$E$6:$BM$6,0)),
""))</f>
        <v>0</v>
      </c>
      <c r="AJ21" s="122">
        <f>IFERROR(
$AN21 * INDEX('WFOM - Time_Base'!$A$4:$API$29, MATCH("CenHos", 'WFOM - Time_Base'!$B$4:$B$29,0), MATCH(CONCATENATE($G21,AJ$2),'WFOM - Time_Base'!$A$8:$API$8,0)) *
INDEX('WFOM - Time_Base'!$A$4:$API$29, MATCH("CenHos_Per", 'WFOM - Time_Base'!$B$4:$B$29,0), MATCH(CONCATENATE($G21,AJ$2),'WFOM - Time_Base'!$A$8:$API$8,0)),
IFERROR($AN21 * INDEX('Inputs from Uganda staff'!$E$61:$BM$80,MATCH('HRH Need estimation'!AJ$2,'Inputs from Uganda staff'!$E$61:$E$80,0),MATCH('HRH Need estimation'!$D21,'Inputs from Uganda staff'!$E$6:$BM$6,0)),
""))</f>
        <v>0</v>
      </c>
      <c r="AK21" s="122">
        <f>IFERROR(
$AN21 * INDEX('WFOM - Time_Base'!$A$4:$API$29, MATCH("CenHos", 'WFOM - Time_Base'!$B$4:$B$29,0), MATCH(CONCATENATE($G21,AK$2),'WFOM - Time_Base'!$A$8:$API$8,0)) *
INDEX('WFOM - Time_Base'!$A$4:$API$29, MATCH("CenHos_Per", 'WFOM - Time_Base'!$B$4:$B$29,0), MATCH(CONCATENATE($G21,AK$2),'WFOM - Time_Base'!$A$8:$API$8,0)),
IFERROR($AN21 * INDEX('Inputs from Uganda staff'!$E$61:$BM$80,MATCH('HRH Need estimation'!AK$2,'Inputs from Uganda staff'!$E$61:$E$80,0),MATCH('HRH Need estimation'!$D21,'Inputs from Uganda staff'!$E$6:$BM$6,0)),
""))</f>
        <v>0</v>
      </c>
      <c r="AL21" s="122">
        <f>IFERROR(
$AN21 * INDEX('WFOM - Time_Base'!$A$4:$API$29, MATCH("CenHos", 'WFOM - Time_Base'!$B$4:$B$29,0), MATCH(CONCATENATE($G21,AL$2),'WFOM - Time_Base'!$A$8:$API$8,0)) *
INDEX('WFOM - Time_Base'!$A$4:$API$29, MATCH("CenHos_Per", 'WFOM - Time_Base'!$B$4:$B$29,0), MATCH(CONCATENATE($G21,AL$2),'WFOM - Time_Base'!$A$8:$API$8,0)),
IFERROR($AN21 * INDEX('Inputs from Uganda staff'!$E$61:$BM$80,MATCH('HRH Need estimation'!AL$2,'Inputs from Uganda staff'!$E$61:$E$80,0),MATCH('HRH Need estimation'!$D21,'Inputs from Uganda staff'!$E$6:$BM$6,0)),
""))</f>
        <v>0</v>
      </c>
      <c r="AN21">
        <v>1</v>
      </c>
      <c r="AO21" t="e">
        <f t="shared" si="1"/>
        <v>#N/A</v>
      </c>
      <c r="AQ21" t="s">
        <v>266</v>
      </c>
    </row>
    <row r="22" spans="1:43">
      <c r="A22" s="106" t="s">
        <v>915</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1947</v>
      </c>
      <c r="R22" s="122">
        <f>IFERROR(
$AN22 * INDEX('WFOM - Time_Base'!$A$4:$API$29, MATCH("CenHos", 'WFOM - Time_Base'!$B$4:$B$29,0), MATCH(CONCATENATE($G22,R$2),'WFOM - Time_Base'!$A$8:$API$8,0)) *
INDEX('WFOM - Time_Base'!$A$4:$API$29, MATCH("CenHos_Per", 'WFOM - Time_Base'!$B$4:$B$29,0), MATCH(CONCATENATE($G22,R$2),'WFOM - Time_Base'!$A$8:$API$8,0)),
IFERROR($AN22 * INDEX('Inputs from Uganda staff'!$E$61:$BM$80,MATCH('HRH Need estimation'!R$2,'Inputs from Uganda staff'!$E$61:$E$80,0),MATCH('HRH Need estimation'!$D22,'Inputs from Uganda staff'!$E$6:$BM$6,0)),
""))</f>
        <v>0</v>
      </c>
      <c r="S22" s="122">
        <f>IFERROR(
$AN22 * INDEX('WFOM - Time_Base'!$A$4:$API$29, MATCH("CenHos", 'WFOM - Time_Base'!$B$4:$B$29,0), MATCH(CONCATENATE($G22,S$2),'WFOM - Time_Base'!$A$8:$API$8,0)) *
INDEX('WFOM - Time_Base'!$A$4:$API$29, MATCH("CenHos_Per", 'WFOM - Time_Base'!$B$4:$B$29,0), MATCH(CONCATENATE($G22,S$2),'WFOM - Time_Base'!$A$8:$API$8,0)),
IFERROR($AN22 * INDEX('Inputs from Uganda staff'!$E$61:$BM$80,MATCH('HRH Need estimation'!S$2,'Inputs from Uganda staff'!$E$61:$E$80,0),MATCH('HRH Need estimation'!$D22,'Inputs from Uganda staff'!$E$6:$BM$6,0)),
""))</f>
        <v>0</v>
      </c>
      <c r="T22" s="122">
        <f>IFERROR(
$AN22 * INDEX('WFOM - Time_Base'!$A$4:$API$29, MATCH("CenHos", 'WFOM - Time_Base'!$B$4:$B$29,0), MATCH(CONCATENATE($G22,T$2),'WFOM - Time_Base'!$A$8:$API$8,0)) *
INDEX('WFOM - Time_Base'!$A$4:$API$29, MATCH("CenHos_Per", 'WFOM - Time_Base'!$B$4:$B$29,0), MATCH(CONCATENATE($G22,T$2),'WFOM - Time_Base'!$A$8:$API$8,0)),
IFERROR($AN22 * INDEX('Inputs from Uganda staff'!$E$61:$BM$80,MATCH('HRH Need estimation'!T$2,'Inputs from Uganda staff'!$E$61:$E$80,0),MATCH('HRH Need estimation'!$D22,'Inputs from Uganda staff'!$E$6:$BM$6,0)),
""))</f>
        <v>0</v>
      </c>
      <c r="U22" s="122">
        <f>IFERROR(
$AN22 * INDEX('WFOM - Time_Base'!$A$4:$API$29, MATCH("CenHos", 'WFOM - Time_Base'!$B$4:$B$29,0), MATCH(CONCATENATE($G22,U$2),'WFOM - Time_Base'!$A$8:$API$8,0)) *
INDEX('WFOM - Time_Base'!$A$4:$API$29, MATCH("CenHos_Per", 'WFOM - Time_Base'!$B$4:$B$29,0), MATCH(CONCATENATE($G22,U$2),'WFOM - Time_Base'!$A$8:$API$8,0)),
IFERROR($AN22 * INDEX('Inputs from Uganda staff'!$E$61:$BM$80,MATCH('HRH Need estimation'!U$2,'Inputs from Uganda staff'!$E$61:$E$80,0),MATCH('HRH Need estimation'!$D22,'Inputs from Uganda staff'!$E$6:$BM$6,0)),
""))</f>
        <v>0</v>
      </c>
      <c r="V22" s="122">
        <f>IFERROR(
$AN22 * INDEX('WFOM - Time_Base'!$A$4:$API$29, MATCH("CenHos", 'WFOM - Time_Base'!$B$4:$B$29,0), MATCH(CONCATENATE($G22,V$2),'WFOM - Time_Base'!$A$8:$API$8,0)) *
INDEX('WFOM - Time_Base'!$A$4:$API$29, MATCH("CenHos_Per", 'WFOM - Time_Base'!$B$4:$B$29,0), MATCH(CONCATENATE($G22,V$2),'WFOM - Time_Base'!$A$8:$API$8,0)),
IFERROR($AN22 * INDEX('Inputs from Uganda staff'!$E$61:$BM$80,MATCH('HRH Need estimation'!V$2,'Inputs from Uganda staff'!$E$61:$E$80,0),MATCH('HRH Need estimation'!$D22,'Inputs from Uganda staff'!$E$6:$BM$6,0)),
""))</f>
        <v>1.2</v>
      </c>
      <c r="W22" s="122">
        <f>IFERROR(
$AN22 * INDEX('WFOM - Time_Base'!$A$4:$API$29, MATCH("CenHos", 'WFOM - Time_Base'!$B$4:$B$29,0), MATCH(CONCATENATE($G22,W$2),'WFOM - Time_Base'!$A$8:$API$8,0)) *
INDEX('WFOM - Time_Base'!$A$4:$API$29, MATCH("CenHos_Per", 'WFOM - Time_Base'!$B$4:$B$29,0), MATCH(CONCATENATE($G22,W$2),'WFOM - Time_Base'!$A$8:$API$8,0)),
IFERROR($AN22 * INDEX('Inputs from Uganda staff'!$E$61:$BM$80,MATCH('HRH Need estimation'!W$2,'Inputs from Uganda staff'!$E$61:$E$80,0),MATCH('HRH Need estimation'!$D22,'Inputs from Uganda staff'!$E$6:$BM$6,0)),
""))</f>
        <v>0</v>
      </c>
      <c r="X22" s="122">
        <f>IFERROR(
$AN22 * INDEX('WFOM - Time_Base'!$A$4:$API$29, MATCH("CenHos", 'WFOM - Time_Base'!$B$4:$B$29,0), MATCH(CONCATENATE($G22,X$2),'WFOM - Time_Base'!$A$8:$API$8,0)) *
INDEX('WFOM - Time_Base'!$A$4:$API$29, MATCH("CenHos_Per", 'WFOM - Time_Base'!$B$4:$B$29,0), MATCH(CONCATENATE($G22,X$2),'WFOM - Time_Base'!$A$8:$API$8,0)),
IFERROR($AN22 * INDEX('Inputs from Uganda staff'!$E$61:$BM$80,MATCH('HRH Need estimation'!X$2,'Inputs from Uganda staff'!$E$61:$E$80,0),MATCH('HRH Need estimation'!$D22,'Inputs from Uganda staff'!$E$6:$BM$6,0)),
""))</f>
        <v>0</v>
      </c>
      <c r="Y22" s="122">
        <f>IFERROR(
$AN22 * INDEX('WFOM - Time_Base'!$A$4:$API$29, MATCH("CenHos", 'WFOM - Time_Base'!$B$4:$B$29,0), MATCH(CONCATENATE($G22,Y$2),'WFOM - Time_Base'!$A$8:$API$8,0)) *
INDEX('WFOM - Time_Base'!$A$4:$API$29, MATCH("CenHos_Per", 'WFOM - Time_Base'!$B$4:$B$29,0), MATCH(CONCATENATE($G22,Y$2),'WFOM - Time_Base'!$A$8:$API$8,0)),
IFERROR($AN22 * INDEX('Inputs from Uganda staff'!$E$61:$BM$80,MATCH('HRH Need estimation'!Y$2,'Inputs from Uganda staff'!$E$61:$E$80,0),MATCH('HRH Need estimation'!$D22,'Inputs from Uganda staff'!$E$6:$BM$6,0)),
""))</f>
        <v>0</v>
      </c>
      <c r="Z22" s="122">
        <f>IFERROR(
$AN22 * INDEX('WFOM - Time_Base'!$A$4:$API$29, MATCH("CenHos", 'WFOM - Time_Base'!$B$4:$B$29,0), MATCH(CONCATENATE($G22,Z$2),'WFOM - Time_Base'!$A$8:$API$8,0)) *
INDEX('WFOM - Time_Base'!$A$4:$API$29, MATCH("CenHos_Per", 'WFOM - Time_Base'!$B$4:$B$29,0), MATCH(CONCATENATE($G22,Z$2),'WFOM - Time_Base'!$A$8:$API$8,0)),
IFERROR($AN22 * INDEX('Inputs from Uganda staff'!$E$61:$BM$80,MATCH('HRH Need estimation'!Z$2,'Inputs from Uganda staff'!$E$61:$E$80,0),MATCH('HRH Need estimation'!$D22,'Inputs from Uganda staff'!$E$6:$BM$6,0)),
""))</f>
        <v>0</v>
      </c>
      <c r="AA22" s="122">
        <f>IFERROR(
$AN22 * INDEX('WFOM - Time_Base'!$A$4:$API$29, MATCH("CenHos", 'WFOM - Time_Base'!$B$4:$B$29,0), MATCH(CONCATENATE($G22,AA$2),'WFOM - Time_Base'!$A$8:$API$8,0)) *
INDEX('WFOM - Time_Base'!$A$4:$API$29, MATCH("CenHos_Per", 'WFOM - Time_Base'!$B$4:$B$29,0), MATCH(CONCATENATE($G22,AA$2),'WFOM - Time_Base'!$A$8:$API$8,0)),
IFERROR($AN22 * INDEX('Inputs from Uganda staff'!$E$61:$BM$80,MATCH('HRH Need estimation'!AA$2,'Inputs from Uganda staff'!$E$61:$E$80,0),MATCH('HRH Need estimation'!$D22,'Inputs from Uganda staff'!$E$6:$BM$6,0)),
""))</f>
        <v>0</v>
      </c>
      <c r="AB22" s="122">
        <f>IFERROR(
$AN22 * INDEX('WFOM - Time_Base'!$A$4:$API$29, MATCH("CenHos", 'WFOM - Time_Base'!$B$4:$B$29,0), MATCH(CONCATENATE($G22,AB$2),'WFOM - Time_Base'!$A$8:$API$8,0)) *
INDEX('WFOM - Time_Base'!$A$4:$API$29, MATCH("CenHos_Per", 'WFOM - Time_Base'!$B$4:$B$29,0), MATCH(CONCATENATE($G22,AB$2),'WFOM - Time_Base'!$A$8:$API$8,0)),
IFERROR($AN22 * INDEX('Inputs from Uganda staff'!$E$61:$BM$80,MATCH('HRH Need estimation'!AB$2,'Inputs from Uganda staff'!$E$61:$E$80,0),MATCH('HRH Need estimation'!$D22,'Inputs from Uganda staff'!$E$6:$BM$6,0)),
""))</f>
        <v>0</v>
      </c>
      <c r="AC22" s="122" t="str">
        <f>IFERROR(
$AN22 * INDEX('WFOM - Time_Base'!$A$4:$API$29, MATCH("CenHos", 'WFOM - Time_Base'!$B$4:$B$29,0), MATCH(CONCATENATE($G22,AC$2),'WFOM - Time_Base'!$A$8:$API$8,0)) *
INDEX('WFOM - Time_Base'!$A$4:$API$29, MATCH("CenHos_Per", 'WFOM - Time_Base'!$B$4:$B$29,0), MATCH(CONCATENATE($G22,AC$2),'WFOM - Time_Base'!$A$8:$API$8,0)),
IFERROR($AN22 * INDEX('Inputs from Uganda staff'!$E$61:$BM$80,MATCH('HRH Need estimation'!AC$2,'Inputs from Uganda staff'!$E$61:$E$80,0),MATCH('HRH Need estimation'!$D22,'Inputs from Uganda staff'!$E$6:$BM$6,0)),
""))</f>
        <v/>
      </c>
      <c r="AD22" s="122">
        <f>IFERROR(
$AN22 * INDEX('WFOM - Time_Base'!$A$4:$API$29, MATCH("CenHos", 'WFOM - Time_Base'!$B$4:$B$29,0), MATCH(CONCATENATE($G22,AD$2),'WFOM - Time_Base'!$A$8:$API$8,0)) *
INDEX('WFOM - Time_Base'!$A$4:$API$29, MATCH("CenHos_Per", 'WFOM - Time_Base'!$B$4:$B$29,0), MATCH(CONCATENATE($G22,AD$2),'WFOM - Time_Base'!$A$8:$API$8,0)),
IFERROR($AN22 * INDEX('Inputs from Uganda staff'!$E$61:$BM$80,MATCH('HRH Need estimation'!AD$2,'Inputs from Uganda staff'!$E$61:$E$80,0),MATCH('HRH Need estimation'!$D22,'Inputs from Uganda staff'!$E$6:$BM$6,0)),
""))</f>
        <v>0</v>
      </c>
      <c r="AE22" s="122">
        <f>IFERROR(
$AN22 * INDEX('WFOM - Time_Base'!$A$4:$API$29, MATCH("CenHos", 'WFOM - Time_Base'!$B$4:$B$29,0), MATCH(CONCATENATE($G22,AE$2),'WFOM - Time_Base'!$A$8:$API$8,0)) *
INDEX('WFOM - Time_Base'!$A$4:$API$29, MATCH("CenHos_Per", 'WFOM - Time_Base'!$B$4:$B$29,0), MATCH(CONCATENATE($G22,AE$2),'WFOM - Time_Base'!$A$8:$API$8,0)),
IFERROR($AN22 * INDEX('Inputs from Uganda staff'!$E$61:$BM$80,MATCH('HRH Need estimation'!AE$2,'Inputs from Uganda staff'!$E$61:$E$80,0),MATCH('HRH Need estimation'!$D22,'Inputs from Uganda staff'!$E$6:$BM$6,0)),
""))</f>
        <v>0</v>
      </c>
      <c r="AF22" s="122">
        <f>IFERROR(
$AN22 * INDEX('WFOM - Time_Base'!$A$4:$API$29, MATCH("CenHos", 'WFOM - Time_Base'!$B$4:$B$29,0), MATCH(CONCATENATE($G22,AF$2),'WFOM - Time_Base'!$A$8:$API$8,0)) *
INDEX('WFOM - Time_Base'!$A$4:$API$29, MATCH("CenHos_Per", 'WFOM - Time_Base'!$B$4:$B$29,0), MATCH(CONCATENATE($G22,AF$2),'WFOM - Time_Base'!$A$8:$API$8,0)),
IFERROR($AN22 * INDEX('Inputs from Uganda staff'!$E$61:$BM$80,MATCH('HRH Need estimation'!AF$2,'Inputs from Uganda staff'!$E$61:$E$80,0),MATCH('HRH Need estimation'!$D22,'Inputs from Uganda staff'!$E$6:$BM$6,0)),
""))</f>
        <v>0</v>
      </c>
      <c r="AG22" s="122">
        <f>IFERROR(
$AN22 * INDEX('WFOM - Time_Base'!$A$4:$API$29, MATCH("CenHos", 'WFOM - Time_Base'!$B$4:$B$29,0), MATCH(CONCATENATE($G22,AG$2),'WFOM - Time_Base'!$A$8:$API$8,0)) *
INDEX('WFOM - Time_Base'!$A$4:$API$29, MATCH("CenHos_Per", 'WFOM - Time_Base'!$B$4:$B$29,0), MATCH(CONCATENATE($G22,AG$2),'WFOM - Time_Base'!$A$8:$API$8,0)),
IFERROR($AN22 * INDEX('Inputs from Uganda staff'!$E$61:$BM$80,MATCH('HRH Need estimation'!AG$2,'Inputs from Uganda staff'!$E$61:$E$80,0),MATCH('HRH Need estimation'!$D22,'Inputs from Uganda staff'!$E$6:$BM$6,0)),
""))</f>
        <v>0</v>
      </c>
      <c r="AH22" s="122">
        <f>IFERROR(
$AN22 * INDEX('WFOM - Time_Base'!$A$4:$API$29, MATCH("CenHos", 'WFOM - Time_Base'!$B$4:$B$29,0), MATCH(CONCATENATE($G22,AH$2),'WFOM - Time_Base'!$A$8:$API$8,0)) *
INDEX('WFOM - Time_Base'!$A$4:$API$29, MATCH("CenHos_Per", 'WFOM - Time_Base'!$B$4:$B$29,0), MATCH(CONCATENATE($G22,AH$2),'WFOM - Time_Base'!$A$8:$API$8,0)),
IFERROR($AN22 * INDEX('Inputs from Uganda staff'!$E$61:$BM$80,MATCH('HRH Need estimation'!AH$2,'Inputs from Uganda staff'!$E$61:$E$80,0),MATCH('HRH Need estimation'!$D22,'Inputs from Uganda staff'!$E$6:$BM$6,0)),
""))</f>
        <v>0</v>
      </c>
      <c r="AI22" s="122">
        <f>IFERROR(
$AN22 * INDEX('WFOM - Time_Base'!$A$4:$API$29, MATCH("CenHos", 'WFOM - Time_Base'!$B$4:$B$29,0), MATCH(CONCATENATE($G22,AI$2),'WFOM - Time_Base'!$A$8:$API$8,0)) *
INDEX('WFOM - Time_Base'!$A$4:$API$29, MATCH("CenHos_Per", 'WFOM - Time_Base'!$B$4:$B$29,0), MATCH(CONCATENATE($G22,AI$2),'WFOM - Time_Base'!$A$8:$API$8,0)),
IFERROR($AN22 * INDEX('Inputs from Uganda staff'!$E$61:$BM$80,MATCH('HRH Need estimation'!AI$2,'Inputs from Uganda staff'!$E$61:$E$80,0),MATCH('HRH Need estimation'!$D22,'Inputs from Uganda staff'!$E$6:$BM$6,0)),
""))</f>
        <v>0</v>
      </c>
      <c r="AJ22" s="122">
        <f>IFERROR(
$AN22 * INDEX('WFOM - Time_Base'!$A$4:$API$29, MATCH("CenHos", 'WFOM - Time_Base'!$B$4:$B$29,0), MATCH(CONCATENATE($G22,AJ$2),'WFOM - Time_Base'!$A$8:$API$8,0)) *
INDEX('WFOM - Time_Base'!$A$4:$API$29, MATCH("CenHos_Per", 'WFOM - Time_Base'!$B$4:$B$29,0), MATCH(CONCATENATE($G22,AJ$2),'WFOM - Time_Base'!$A$8:$API$8,0)),
IFERROR($AN22 * INDEX('Inputs from Uganda staff'!$E$61:$BM$80,MATCH('HRH Need estimation'!AJ$2,'Inputs from Uganda staff'!$E$61:$E$80,0),MATCH('HRH Need estimation'!$D22,'Inputs from Uganda staff'!$E$6:$BM$6,0)),
""))</f>
        <v>0</v>
      </c>
      <c r="AK22" s="122">
        <f>IFERROR(
$AN22 * INDEX('WFOM - Time_Base'!$A$4:$API$29, MATCH("CenHos", 'WFOM - Time_Base'!$B$4:$B$29,0), MATCH(CONCATENATE($G22,AK$2),'WFOM - Time_Base'!$A$8:$API$8,0)) *
INDEX('WFOM - Time_Base'!$A$4:$API$29, MATCH("CenHos_Per", 'WFOM - Time_Base'!$B$4:$B$29,0), MATCH(CONCATENATE($G22,AK$2),'WFOM - Time_Base'!$A$8:$API$8,0)),
IFERROR($AN22 * INDEX('Inputs from Uganda staff'!$E$61:$BM$80,MATCH('HRH Need estimation'!AK$2,'Inputs from Uganda staff'!$E$61:$E$80,0),MATCH('HRH Need estimation'!$D22,'Inputs from Uganda staff'!$E$6:$BM$6,0)),
""))</f>
        <v>0</v>
      </c>
      <c r="AL22" s="122">
        <f>IFERROR(
$AN22 * INDEX('WFOM - Time_Base'!$A$4:$API$29, MATCH("CenHos", 'WFOM - Time_Base'!$B$4:$B$29,0), MATCH(CONCATENATE($G22,AL$2),'WFOM - Time_Base'!$A$8:$API$8,0)) *
INDEX('WFOM - Time_Base'!$A$4:$API$29, MATCH("CenHos_Per", 'WFOM - Time_Base'!$B$4:$B$29,0), MATCH(CONCATENATE($G22,AL$2),'WFOM - Time_Base'!$A$8:$API$8,0)),
IFERROR($AN22 * INDEX('Inputs from Uganda staff'!$E$61:$BM$80,MATCH('HRH Need estimation'!AL$2,'Inputs from Uganda staff'!$E$61:$E$80,0),MATCH('HRH Need estimation'!$D22,'Inputs from Uganda staff'!$E$6:$BM$6,0)),
""))</f>
        <v>0</v>
      </c>
      <c r="AN22">
        <v>1</v>
      </c>
      <c r="AO22" t="str">
        <f t="shared" si="1"/>
        <v>019</v>
      </c>
      <c r="AQ22" t="s">
        <v>268</v>
      </c>
    </row>
    <row r="23" spans="1:43">
      <c r="A23" s="106" t="s">
        <v>924</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1947</v>
      </c>
      <c r="R23" s="122">
        <f>IFERROR(
$AN23 * INDEX('WFOM - Time_Base'!$A$4:$API$29, MATCH("CenHos", 'WFOM - Time_Base'!$B$4:$B$29,0), MATCH(CONCATENATE($G23,R$2),'WFOM - Time_Base'!$A$8:$API$8,0)) *
INDEX('WFOM - Time_Base'!$A$4:$API$29, MATCH("CenHos_Per", 'WFOM - Time_Base'!$B$4:$B$29,0), MATCH(CONCATENATE($G23,R$2),'WFOM - Time_Base'!$A$8:$API$8,0)),
IFERROR($AN23 * INDEX('Inputs from Uganda staff'!$E$61:$BM$80,MATCH('HRH Need estimation'!R$2,'Inputs from Uganda staff'!$E$61:$E$80,0),MATCH('HRH Need estimation'!$D23,'Inputs from Uganda staff'!$E$6:$BM$6,0)),
""))</f>
        <v>0.1</v>
      </c>
      <c r="S23" s="122">
        <f>IFERROR(
$AN23 * INDEX('WFOM - Time_Base'!$A$4:$API$29, MATCH("CenHos", 'WFOM - Time_Base'!$B$4:$B$29,0), MATCH(CONCATENATE($G23,S$2),'WFOM - Time_Base'!$A$8:$API$8,0)) *
INDEX('WFOM - Time_Base'!$A$4:$API$29, MATCH("CenHos_Per", 'WFOM - Time_Base'!$B$4:$B$29,0), MATCH(CONCATENATE($G23,S$2),'WFOM - Time_Base'!$A$8:$API$8,0)),
IFERROR($AN23 * INDEX('Inputs from Uganda staff'!$E$61:$BM$80,MATCH('HRH Need estimation'!S$2,'Inputs from Uganda staff'!$E$61:$E$80,0),MATCH('HRH Need estimation'!$D23,'Inputs from Uganda staff'!$E$6:$BM$6,0)),
""))</f>
        <v>0</v>
      </c>
      <c r="T23" s="122">
        <f>IFERROR(
$AN23 * INDEX('WFOM - Time_Base'!$A$4:$API$29, MATCH("CenHos", 'WFOM - Time_Base'!$B$4:$B$29,0), MATCH(CONCATENATE($G23,T$2),'WFOM - Time_Base'!$A$8:$API$8,0)) *
INDEX('WFOM - Time_Base'!$A$4:$API$29, MATCH("CenHos_Per", 'WFOM - Time_Base'!$B$4:$B$29,0), MATCH(CONCATENATE($G23,T$2),'WFOM - Time_Base'!$A$8:$API$8,0)),
IFERROR($AN23 * INDEX('Inputs from Uganda staff'!$E$61:$BM$80,MATCH('HRH Need estimation'!T$2,'Inputs from Uganda staff'!$E$61:$E$80,0),MATCH('HRH Need estimation'!$D23,'Inputs from Uganda staff'!$E$6:$BM$6,0)),
""))</f>
        <v>0</v>
      </c>
      <c r="U23" s="122">
        <f>IFERROR(
$AN23 * INDEX('WFOM - Time_Base'!$A$4:$API$29, MATCH("CenHos", 'WFOM - Time_Base'!$B$4:$B$29,0), MATCH(CONCATENATE($G23,U$2),'WFOM - Time_Base'!$A$8:$API$8,0)) *
INDEX('WFOM - Time_Base'!$A$4:$API$29, MATCH("CenHos_Per", 'WFOM - Time_Base'!$B$4:$B$29,0), MATCH(CONCATENATE($G23,U$2),'WFOM - Time_Base'!$A$8:$API$8,0)),
IFERROR($AN23 * INDEX('Inputs from Uganda staff'!$E$61:$BM$80,MATCH('HRH Need estimation'!U$2,'Inputs from Uganda staff'!$E$61:$E$80,0),MATCH('HRH Need estimation'!$D23,'Inputs from Uganda staff'!$E$6:$BM$6,0)),
""))</f>
        <v>0</v>
      </c>
      <c r="V23" s="122">
        <f>IFERROR(
$AN23 * INDEX('WFOM - Time_Base'!$A$4:$API$29, MATCH("CenHos", 'WFOM - Time_Base'!$B$4:$B$29,0), MATCH(CONCATENATE($G23,V$2),'WFOM - Time_Base'!$A$8:$API$8,0)) *
INDEX('WFOM - Time_Base'!$A$4:$API$29, MATCH("CenHos_Per", 'WFOM - Time_Base'!$B$4:$B$29,0), MATCH(CONCATENATE($G23,V$2),'WFOM - Time_Base'!$A$8:$API$8,0)),
IFERROR($AN23 * INDEX('Inputs from Uganda staff'!$E$61:$BM$80,MATCH('HRH Need estimation'!V$2,'Inputs from Uganda staff'!$E$61:$E$80,0),MATCH('HRH Need estimation'!$D23,'Inputs from Uganda staff'!$E$6:$BM$6,0)),
""))</f>
        <v>1.2</v>
      </c>
      <c r="W23" s="122">
        <f>IFERROR(
$AN23 * INDEX('WFOM - Time_Base'!$A$4:$API$29, MATCH("CenHos", 'WFOM - Time_Base'!$B$4:$B$29,0), MATCH(CONCATENATE($G23,W$2),'WFOM - Time_Base'!$A$8:$API$8,0)) *
INDEX('WFOM - Time_Base'!$A$4:$API$29, MATCH("CenHos_Per", 'WFOM - Time_Base'!$B$4:$B$29,0), MATCH(CONCATENATE($G23,W$2),'WFOM - Time_Base'!$A$8:$API$8,0)),
IFERROR($AN23 * INDEX('Inputs from Uganda staff'!$E$61:$BM$80,MATCH('HRH Need estimation'!W$2,'Inputs from Uganda staff'!$E$61:$E$80,0),MATCH('HRH Need estimation'!$D23,'Inputs from Uganda staff'!$E$6:$BM$6,0)),
""))</f>
        <v>0</v>
      </c>
      <c r="X23" s="122">
        <f>IFERROR(
$AN23 * INDEX('WFOM - Time_Base'!$A$4:$API$29, MATCH("CenHos", 'WFOM - Time_Base'!$B$4:$B$29,0), MATCH(CONCATENATE($G23,X$2),'WFOM - Time_Base'!$A$8:$API$8,0)) *
INDEX('WFOM - Time_Base'!$A$4:$API$29, MATCH("CenHos_Per", 'WFOM - Time_Base'!$B$4:$B$29,0), MATCH(CONCATENATE($G23,X$2),'WFOM - Time_Base'!$A$8:$API$8,0)),
IFERROR($AN23 * INDEX('Inputs from Uganda staff'!$E$61:$BM$80,MATCH('HRH Need estimation'!X$2,'Inputs from Uganda staff'!$E$61:$E$80,0),MATCH('HRH Need estimation'!$D23,'Inputs from Uganda staff'!$E$6:$BM$6,0)),
""))</f>
        <v>0</v>
      </c>
      <c r="Y23" s="122">
        <f>IFERROR(
$AN23 * INDEX('WFOM - Time_Base'!$A$4:$API$29, MATCH("CenHos", 'WFOM - Time_Base'!$B$4:$B$29,0), MATCH(CONCATENATE($G23,Y$2),'WFOM - Time_Base'!$A$8:$API$8,0)) *
INDEX('WFOM - Time_Base'!$A$4:$API$29, MATCH("CenHos_Per", 'WFOM - Time_Base'!$B$4:$B$29,0), MATCH(CONCATENATE($G23,Y$2),'WFOM - Time_Base'!$A$8:$API$8,0)),
IFERROR($AN23 * INDEX('Inputs from Uganda staff'!$E$61:$BM$80,MATCH('HRH Need estimation'!Y$2,'Inputs from Uganda staff'!$E$61:$E$80,0),MATCH('HRH Need estimation'!$D23,'Inputs from Uganda staff'!$E$6:$BM$6,0)),
""))</f>
        <v>0</v>
      </c>
      <c r="Z23" s="122">
        <f>IFERROR(
$AN23 * INDEX('WFOM - Time_Base'!$A$4:$API$29, MATCH("CenHos", 'WFOM - Time_Base'!$B$4:$B$29,0), MATCH(CONCATENATE($G23,Z$2),'WFOM - Time_Base'!$A$8:$API$8,0)) *
INDEX('WFOM - Time_Base'!$A$4:$API$29, MATCH("CenHos_Per", 'WFOM - Time_Base'!$B$4:$B$29,0), MATCH(CONCATENATE($G23,Z$2),'WFOM - Time_Base'!$A$8:$API$8,0)),
IFERROR($AN23 * INDEX('Inputs from Uganda staff'!$E$61:$BM$80,MATCH('HRH Need estimation'!Z$2,'Inputs from Uganda staff'!$E$61:$E$80,0),MATCH('HRH Need estimation'!$D23,'Inputs from Uganda staff'!$E$6:$BM$6,0)),
""))</f>
        <v>0</v>
      </c>
      <c r="AA23" s="122">
        <f>IFERROR(
$AN23 * INDEX('WFOM - Time_Base'!$A$4:$API$29, MATCH("CenHos", 'WFOM - Time_Base'!$B$4:$B$29,0), MATCH(CONCATENATE($G23,AA$2),'WFOM - Time_Base'!$A$8:$API$8,0)) *
INDEX('WFOM - Time_Base'!$A$4:$API$29, MATCH("CenHos_Per", 'WFOM - Time_Base'!$B$4:$B$29,0), MATCH(CONCATENATE($G23,AA$2),'WFOM - Time_Base'!$A$8:$API$8,0)),
IFERROR($AN23 * INDEX('Inputs from Uganda staff'!$E$61:$BM$80,MATCH('HRH Need estimation'!AA$2,'Inputs from Uganda staff'!$E$61:$E$80,0),MATCH('HRH Need estimation'!$D23,'Inputs from Uganda staff'!$E$6:$BM$6,0)),
""))</f>
        <v>0</v>
      </c>
      <c r="AB23" s="122">
        <f>IFERROR(
$AN23 * INDEX('WFOM - Time_Base'!$A$4:$API$29, MATCH("CenHos", 'WFOM - Time_Base'!$B$4:$B$29,0), MATCH(CONCATENATE($G23,AB$2),'WFOM - Time_Base'!$A$8:$API$8,0)) *
INDEX('WFOM - Time_Base'!$A$4:$API$29, MATCH("CenHos_Per", 'WFOM - Time_Base'!$B$4:$B$29,0), MATCH(CONCATENATE($G23,AB$2),'WFOM - Time_Base'!$A$8:$API$8,0)),
IFERROR($AN23 * INDEX('Inputs from Uganda staff'!$E$61:$BM$80,MATCH('HRH Need estimation'!AB$2,'Inputs from Uganda staff'!$E$61:$E$80,0),MATCH('HRH Need estimation'!$D23,'Inputs from Uganda staff'!$E$6:$BM$6,0)),
""))</f>
        <v>0</v>
      </c>
      <c r="AC23" s="122" t="str">
        <f>IFERROR(
$AN23 * INDEX('WFOM - Time_Base'!$A$4:$API$29, MATCH("CenHos", 'WFOM - Time_Base'!$B$4:$B$29,0), MATCH(CONCATENATE($G23,AC$2),'WFOM - Time_Base'!$A$8:$API$8,0)) *
INDEX('WFOM - Time_Base'!$A$4:$API$29, MATCH("CenHos_Per", 'WFOM - Time_Base'!$B$4:$B$29,0), MATCH(CONCATENATE($G23,AC$2),'WFOM - Time_Base'!$A$8:$API$8,0)),
IFERROR($AN23 * INDEX('Inputs from Uganda staff'!$E$61:$BM$80,MATCH('HRH Need estimation'!AC$2,'Inputs from Uganda staff'!$E$61:$E$80,0),MATCH('HRH Need estimation'!$D23,'Inputs from Uganda staff'!$E$6:$BM$6,0)),
""))</f>
        <v/>
      </c>
      <c r="AD23" s="122">
        <f>IFERROR(
$AN23 * INDEX('WFOM - Time_Base'!$A$4:$API$29, MATCH("CenHos", 'WFOM - Time_Base'!$B$4:$B$29,0), MATCH(CONCATENATE($G23,AD$2),'WFOM - Time_Base'!$A$8:$API$8,0)) *
INDEX('WFOM - Time_Base'!$A$4:$API$29, MATCH("CenHos_Per", 'WFOM - Time_Base'!$B$4:$B$29,0), MATCH(CONCATENATE($G23,AD$2),'WFOM - Time_Base'!$A$8:$API$8,0)),
IFERROR($AN23 * INDEX('Inputs from Uganda staff'!$E$61:$BM$80,MATCH('HRH Need estimation'!AD$2,'Inputs from Uganda staff'!$E$61:$E$80,0),MATCH('HRH Need estimation'!$D23,'Inputs from Uganda staff'!$E$6:$BM$6,0)),
""))</f>
        <v>0</v>
      </c>
      <c r="AE23" s="122">
        <f>IFERROR(
$AN23 * INDEX('WFOM - Time_Base'!$A$4:$API$29, MATCH("CenHos", 'WFOM - Time_Base'!$B$4:$B$29,0), MATCH(CONCATENATE($G23,AE$2),'WFOM - Time_Base'!$A$8:$API$8,0)) *
INDEX('WFOM - Time_Base'!$A$4:$API$29, MATCH("CenHos_Per", 'WFOM - Time_Base'!$B$4:$B$29,0), MATCH(CONCATENATE($G23,AE$2),'WFOM - Time_Base'!$A$8:$API$8,0)),
IFERROR($AN23 * INDEX('Inputs from Uganda staff'!$E$61:$BM$80,MATCH('HRH Need estimation'!AE$2,'Inputs from Uganda staff'!$E$61:$E$80,0),MATCH('HRH Need estimation'!$D23,'Inputs from Uganda staff'!$E$6:$BM$6,0)),
""))</f>
        <v>0</v>
      </c>
      <c r="AF23" s="122">
        <f>IFERROR(
$AN23 * INDEX('WFOM - Time_Base'!$A$4:$API$29, MATCH("CenHos", 'WFOM - Time_Base'!$B$4:$B$29,0), MATCH(CONCATENATE($G23,AF$2),'WFOM - Time_Base'!$A$8:$API$8,0)) *
INDEX('WFOM - Time_Base'!$A$4:$API$29, MATCH("CenHos_Per", 'WFOM - Time_Base'!$B$4:$B$29,0), MATCH(CONCATENATE($G23,AF$2),'WFOM - Time_Base'!$A$8:$API$8,0)),
IFERROR($AN23 * INDEX('Inputs from Uganda staff'!$E$61:$BM$80,MATCH('HRH Need estimation'!AF$2,'Inputs from Uganda staff'!$E$61:$E$80,0),MATCH('HRH Need estimation'!$D23,'Inputs from Uganda staff'!$E$6:$BM$6,0)),
""))</f>
        <v>0</v>
      </c>
      <c r="AG23" s="122">
        <f>IFERROR(
$AN23 * INDEX('WFOM - Time_Base'!$A$4:$API$29, MATCH("CenHos", 'WFOM - Time_Base'!$B$4:$B$29,0), MATCH(CONCATENATE($G23,AG$2),'WFOM - Time_Base'!$A$8:$API$8,0)) *
INDEX('WFOM - Time_Base'!$A$4:$API$29, MATCH("CenHos_Per", 'WFOM - Time_Base'!$B$4:$B$29,0), MATCH(CONCATENATE($G23,AG$2),'WFOM - Time_Base'!$A$8:$API$8,0)),
IFERROR($AN23 * INDEX('Inputs from Uganda staff'!$E$61:$BM$80,MATCH('HRH Need estimation'!AG$2,'Inputs from Uganda staff'!$E$61:$E$80,0),MATCH('HRH Need estimation'!$D23,'Inputs from Uganda staff'!$E$6:$BM$6,0)),
""))</f>
        <v>0</v>
      </c>
      <c r="AH23" s="122">
        <f>IFERROR(
$AN23 * INDEX('WFOM - Time_Base'!$A$4:$API$29, MATCH("CenHos", 'WFOM - Time_Base'!$B$4:$B$29,0), MATCH(CONCATENATE($G23,AH$2),'WFOM - Time_Base'!$A$8:$API$8,0)) *
INDEX('WFOM - Time_Base'!$A$4:$API$29, MATCH("CenHos_Per", 'WFOM - Time_Base'!$B$4:$B$29,0), MATCH(CONCATENATE($G23,AH$2),'WFOM - Time_Base'!$A$8:$API$8,0)),
IFERROR($AN23 * INDEX('Inputs from Uganda staff'!$E$61:$BM$80,MATCH('HRH Need estimation'!AH$2,'Inputs from Uganda staff'!$E$61:$E$80,0),MATCH('HRH Need estimation'!$D23,'Inputs from Uganda staff'!$E$6:$BM$6,0)),
""))</f>
        <v>0</v>
      </c>
      <c r="AI23" s="122">
        <f>IFERROR(
$AN23 * INDEX('WFOM - Time_Base'!$A$4:$API$29, MATCH("CenHos", 'WFOM - Time_Base'!$B$4:$B$29,0), MATCH(CONCATENATE($G23,AI$2),'WFOM - Time_Base'!$A$8:$API$8,0)) *
INDEX('WFOM - Time_Base'!$A$4:$API$29, MATCH("CenHos_Per", 'WFOM - Time_Base'!$B$4:$B$29,0), MATCH(CONCATENATE($G23,AI$2),'WFOM - Time_Base'!$A$8:$API$8,0)),
IFERROR($AN23 * INDEX('Inputs from Uganda staff'!$E$61:$BM$80,MATCH('HRH Need estimation'!AI$2,'Inputs from Uganda staff'!$E$61:$E$80,0),MATCH('HRH Need estimation'!$D23,'Inputs from Uganda staff'!$E$6:$BM$6,0)),
""))</f>
        <v>0</v>
      </c>
      <c r="AJ23" s="122">
        <f>IFERROR(
$AN23 * INDEX('WFOM - Time_Base'!$A$4:$API$29, MATCH("CenHos", 'WFOM - Time_Base'!$B$4:$B$29,0), MATCH(CONCATENATE($G23,AJ$2),'WFOM - Time_Base'!$A$8:$API$8,0)) *
INDEX('WFOM - Time_Base'!$A$4:$API$29, MATCH("CenHos_Per", 'WFOM - Time_Base'!$B$4:$B$29,0), MATCH(CONCATENATE($G23,AJ$2),'WFOM - Time_Base'!$A$8:$API$8,0)),
IFERROR($AN23 * INDEX('Inputs from Uganda staff'!$E$61:$BM$80,MATCH('HRH Need estimation'!AJ$2,'Inputs from Uganda staff'!$E$61:$E$80,0),MATCH('HRH Need estimation'!$D23,'Inputs from Uganda staff'!$E$6:$BM$6,0)),
""))</f>
        <v>0</v>
      </c>
      <c r="AK23" s="122">
        <f>IFERROR(
$AN23 * INDEX('WFOM - Time_Base'!$A$4:$API$29, MATCH("CenHos", 'WFOM - Time_Base'!$B$4:$B$29,0), MATCH(CONCATENATE($G23,AK$2),'WFOM - Time_Base'!$A$8:$API$8,0)) *
INDEX('WFOM - Time_Base'!$A$4:$API$29, MATCH("CenHos_Per", 'WFOM - Time_Base'!$B$4:$B$29,0), MATCH(CONCATENATE($G23,AK$2),'WFOM - Time_Base'!$A$8:$API$8,0)),
IFERROR($AN23 * INDEX('Inputs from Uganda staff'!$E$61:$BM$80,MATCH('HRH Need estimation'!AK$2,'Inputs from Uganda staff'!$E$61:$E$80,0),MATCH('HRH Need estimation'!$D23,'Inputs from Uganda staff'!$E$6:$BM$6,0)),
""))</f>
        <v>0</v>
      </c>
      <c r="AL23" s="122">
        <f>IFERROR(
$AN23 * INDEX('WFOM - Time_Base'!$A$4:$API$29, MATCH("CenHos", 'WFOM - Time_Base'!$B$4:$B$29,0), MATCH(CONCATENATE($G23,AL$2),'WFOM - Time_Base'!$A$8:$API$8,0)) *
INDEX('WFOM - Time_Base'!$A$4:$API$29, MATCH("CenHos_Per", 'WFOM - Time_Base'!$B$4:$B$29,0), MATCH(CONCATENATE($G23,AL$2),'WFOM - Time_Base'!$A$8:$API$8,0)),
IFERROR($AN23 * INDEX('Inputs from Uganda staff'!$E$61:$BM$80,MATCH('HRH Need estimation'!AL$2,'Inputs from Uganda staff'!$E$61:$E$80,0),MATCH('HRH Need estimation'!$D23,'Inputs from Uganda staff'!$E$6:$BM$6,0)),
""))</f>
        <v>0</v>
      </c>
      <c r="AN23">
        <v>1</v>
      </c>
      <c r="AO23" t="str">
        <f t="shared" si="1"/>
        <v>020</v>
      </c>
      <c r="AQ23" t="s">
        <v>270</v>
      </c>
    </row>
    <row r="24" spans="1:43">
      <c r="A24" s="106" t="s">
        <v>920</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1947</v>
      </c>
      <c r="R24" s="252">
        <f>IFERROR(
$AN24 * INDEX('WFOM - Time_Base'!$A$4:$API$29, MATCH("ComHos", 'WFOM - Time_Base'!$B$4:$B$29,0), MATCH(CONCATENATE($G24,R$2),'WFOM - Time_Base'!$A$8:$API$8,0)) *
INDEX('WFOM - Time_Base'!$A$4:$API$29, MATCH("ComHos_Per", 'WFOM - Time_Base'!$B$4:$B$29,0), MATCH(CONCATENATE($G24,R$2),'WFOM - Time_Base'!$A$8:$API$8,0)),
IFERROR($AN24 * INDEX('Inputs from Uganda staff'!$E$61:$BM$80,MATCH('HRH Need estimation'!R$2,'Inputs from Uganda staff'!$E$61:$E$80,0),MATCH('HRH Need estimation'!$D24,'Inputs from Uganda staff'!$E$6:$BM$6,0)),
""))</f>
        <v>0</v>
      </c>
      <c r="S24" s="252">
        <f>IFERROR(
$AN24 * INDEX('WFOM - Time_Base'!$A$4:$API$29, MATCH("ComHos", 'WFOM - Time_Base'!$B$4:$B$29,0), MATCH(CONCATENATE($G24,S$2),'WFOM - Time_Base'!$A$8:$API$8,0)) *
INDEX('WFOM - Time_Base'!$A$4:$API$29, MATCH("ComHos_Per", 'WFOM - Time_Base'!$B$4:$B$29,0), MATCH(CONCATENATE($G24,S$2),'WFOM - Time_Base'!$A$8:$API$8,0)),
IFERROR($AN24 * INDEX('Inputs from Uganda staff'!$E$61:$BM$80,MATCH('HRH Need estimation'!S$2,'Inputs from Uganda staff'!$E$61:$E$80,0),MATCH('HRH Need estimation'!$D24,'Inputs from Uganda staff'!$E$6:$BM$6,0)),
""))</f>
        <v>0</v>
      </c>
      <c r="T24" s="252">
        <f>IFERROR(
$AN24 * INDEX('WFOM - Time_Base'!$A$4:$API$29, MATCH("ComHos", 'WFOM - Time_Base'!$B$4:$B$29,0), MATCH(CONCATENATE($G24,T$2),'WFOM - Time_Base'!$A$8:$API$8,0)) *
INDEX('WFOM - Time_Base'!$A$4:$API$29, MATCH("ComHos_Per", 'WFOM - Time_Base'!$B$4:$B$29,0), MATCH(CONCATENATE($G24,T$2),'WFOM - Time_Base'!$A$8:$API$8,0)),
IFERROR($AN24 * INDEX('Inputs from Uganda staff'!$E$61:$BM$80,MATCH('HRH Need estimation'!T$2,'Inputs from Uganda staff'!$E$61:$E$80,0),MATCH('HRH Need estimation'!$D24,'Inputs from Uganda staff'!$E$6:$BM$6,0)),
""))</f>
        <v>0</v>
      </c>
      <c r="U24" s="252">
        <f>IFERROR(
$AN24 * INDEX('WFOM - Time_Base'!$A$4:$API$29, MATCH("ComHos", 'WFOM - Time_Base'!$B$4:$B$29,0), MATCH(CONCATENATE($G24,U$2),'WFOM - Time_Base'!$A$8:$API$8,0)) *
INDEX('WFOM - Time_Base'!$A$4:$API$29, MATCH("ComHos_Per", 'WFOM - Time_Base'!$B$4:$B$29,0), MATCH(CONCATENATE($G24,U$2),'WFOM - Time_Base'!$A$8:$API$8,0)),
IFERROR($AN24 * INDEX('Inputs from Uganda staff'!$E$61:$BM$80,MATCH('HRH Need estimation'!U$2,'Inputs from Uganda staff'!$E$61:$E$80,0),MATCH('HRH Need estimation'!$D24,'Inputs from Uganda staff'!$E$6:$BM$6,0)),
""))</f>
        <v>0</v>
      </c>
      <c r="V24" s="252">
        <f>IFERROR(
$AN24 * INDEX('WFOM - Time_Base'!$A$4:$API$29, MATCH("ComHos", 'WFOM - Time_Base'!$B$4:$B$29,0), MATCH(CONCATENATE($G24,V$2),'WFOM - Time_Base'!$A$8:$API$8,0)) *
INDEX('WFOM - Time_Base'!$A$4:$API$29, MATCH("ComHos_Per", 'WFOM - Time_Base'!$B$4:$B$29,0), MATCH(CONCATENATE($G24,V$2),'WFOM - Time_Base'!$A$8:$API$8,0)),
IFERROR($AN24 * INDEX('Inputs from Uganda staff'!$E$61:$BM$80,MATCH('HRH Need estimation'!V$2,'Inputs from Uganda staff'!$E$61:$E$80,0),MATCH('HRH Need estimation'!$D24,'Inputs from Uganda staff'!$E$6:$BM$6,0)),
""))</f>
        <v>118</v>
      </c>
      <c r="W24" s="252">
        <f>IFERROR(
$AN24 * INDEX('WFOM - Time_Base'!$A$4:$API$29, MATCH("ComHos", 'WFOM - Time_Base'!$B$4:$B$29,0), MATCH(CONCATENATE($G24,W$2),'WFOM - Time_Base'!$A$8:$API$8,0)) *
INDEX('WFOM - Time_Base'!$A$4:$API$29, MATCH("ComHos_Per", 'WFOM - Time_Base'!$B$4:$B$29,0), MATCH(CONCATENATE($G24,W$2),'WFOM - Time_Base'!$A$8:$API$8,0)),
IFERROR($AN24 * INDEX('Inputs from Uganda staff'!$E$61:$BM$80,MATCH('HRH Need estimation'!W$2,'Inputs from Uganda staff'!$E$61:$E$80,0),MATCH('HRH Need estimation'!$D24,'Inputs from Uganda staff'!$E$6:$BM$6,0)),
""))</f>
        <v>0</v>
      </c>
      <c r="X24" s="252">
        <f>IFERROR(
$AN24 * INDEX('WFOM - Time_Base'!$A$4:$API$29, MATCH("ComHos", 'WFOM - Time_Base'!$B$4:$B$29,0), MATCH(CONCATENATE($G24,X$2),'WFOM - Time_Base'!$A$8:$API$8,0)) *
INDEX('WFOM - Time_Base'!$A$4:$API$29, MATCH("ComHos_Per", 'WFOM - Time_Base'!$B$4:$B$29,0), MATCH(CONCATENATE($G24,X$2),'WFOM - Time_Base'!$A$8:$API$8,0)),
IFERROR($AN24 * INDEX('Inputs from Uganda staff'!$E$61:$BM$80,MATCH('HRH Need estimation'!X$2,'Inputs from Uganda staff'!$E$61:$E$80,0),MATCH('HRH Need estimation'!$D24,'Inputs from Uganda staff'!$E$6:$BM$6,0)),
""))</f>
        <v>1</v>
      </c>
      <c r="Y24" s="252">
        <f>IFERROR(
$AN24 * INDEX('WFOM - Time_Base'!$A$4:$API$29, MATCH("ComHos", 'WFOM - Time_Base'!$B$4:$B$29,0), MATCH(CONCATENATE($G24,Y$2),'WFOM - Time_Base'!$A$8:$API$8,0)) *
INDEX('WFOM - Time_Base'!$A$4:$API$29, MATCH("ComHos_Per", 'WFOM - Time_Base'!$B$4:$B$29,0), MATCH(CONCATENATE($G24,Y$2),'WFOM - Time_Base'!$A$8:$API$8,0)),
IFERROR($AN24 * INDEX('Inputs from Uganda staff'!$E$61:$BM$80,MATCH('HRH Need estimation'!Y$2,'Inputs from Uganda staff'!$E$61:$E$80,0),MATCH('HRH Need estimation'!$D24,'Inputs from Uganda staff'!$E$6:$BM$6,0)),
""))</f>
        <v>1</v>
      </c>
      <c r="Z24" s="252">
        <f>IFERROR(
$AN24 * INDEX('WFOM - Time_Base'!$A$4:$API$29, MATCH("ComHos", 'WFOM - Time_Base'!$B$4:$B$29,0), MATCH(CONCATENATE($G24,Z$2),'WFOM - Time_Base'!$A$8:$API$8,0)) *
INDEX('WFOM - Time_Base'!$A$4:$API$29, MATCH("ComHos_Per", 'WFOM - Time_Base'!$B$4:$B$29,0), MATCH(CONCATENATE($G24,Z$2),'WFOM - Time_Base'!$A$8:$API$8,0)),
IFERROR($AN24 * INDEX('Inputs from Uganda staff'!$E$61:$BM$80,MATCH('HRH Need estimation'!Z$2,'Inputs from Uganda staff'!$E$61:$E$80,0),MATCH('HRH Need estimation'!$D24,'Inputs from Uganda staff'!$E$6:$BM$6,0)),
""))</f>
        <v>0</v>
      </c>
      <c r="AA24" s="252">
        <f>IFERROR(
$AN24 * INDEX('WFOM - Time_Base'!$A$4:$API$29, MATCH("ComHos", 'WFOM - Time_Base'!$B$4:$B$29,0), MATCH(CONCATENATE($G24,AA$2),'WFOM - Time_Base'!$A$8:$API$8,0)) *
INDEX('WFOM - Time_Base'!$A$4:$API$29, MATCH("ComHos_Per", 'WFOM - Time_Base'!$B$4:$B$29,0), MATCH(CONCATENATE($G24,AA$2),'WFOM - Time_Base'!$A$8:$API$8,0)),
IFERROR($AN24 * INDEX('Inputs from Uganda staff'!$E$61:$BM$80,MATCH('HRH Need estimation'!AA$2,'Inputs from Uganda staff'!$E$61:$E$80,0),MATCH('HRH Need estimation'!$D24,'Inputs from Uganda staff'!$E$6:$BM$6,0)),
""))</f>
        <v>0</v>
      </c>
      <c r="AB24" s="252">
        <f>IFERROR(
$AN24 * INDEX('WFOM - Time_Base'!$A$4:$API$29, MATCH("ComHos", 'WFOM - Time_Base'!$B$4:$B$29,0), MATCH(CONCATENATE($G24,AB$2),'WFOM - Time_Base'!$A$8:$API$8,0)) *
INDEX('WFOM - Time_Base'!$A$4:$API$29, MATCH("ComHos_Per", 'WFOM - Time_Base'!$B$4:$B$29,0), MATCH(CONCATENATE($G24,AB$2),'WFOM - Time_Base'!$A$8:$API$8,0)),
IFERROR($AN24 * INDEX('Inputs from Uganda staff'!$E$61:$BM$80,MATCH('HRH Need estimation'!AB$2,'Inputs from Uganda staff'!$E$61:$E$80,0),MATCH('HRH Need estimation'!$D24,'Inputs from Uganda staff'!$E$6:$BM$6,0)),
""))</f>
        <v>0</v>
      </c>
      <c r="AC24" s="252" t="str">
        <f>IFERROR(
$AN24 * INDEX('WFOM - Time_Base'!$A$4:$API$29, MATCH("ComHos", 'WFOM - Time_Base'!$B$4:$B$29,0), MATCH(CONCATENATE($G24,AC$2),'WFOM - Time_Base'!$A$8:$API$8,0)) *
INDEX('WFOM - Time_Base'!$A$4:$API$29, MATCH("ComHos_Per", 'WFOM - Time_Base'!$B$4:$B$29,0), MATCH(CONCATENATE($G24,AC$2),'WFOM - Time_Base'!$A$8:$API$8,0)),
IFERROR($AN24 * INDEX('Inputs from Uganda staff'!$E$61:$BM$80,MATCH('HRH Need estimation'!AC$2,'Inputs from Uganda staff'!$E$61:$E$80,0),MATCH('HRH Need estimation'!$D24,'Inputs from Uganda staff'!$E$6:$BM$6,0)),
""))</f>
        <v/>
      </c>
      <c r="AD24" s="252">
        <f>IFERROR(
$AN24 * INDEX('WFOM - Time_Base'!$A$4:$API$29, MATCH("ComHos", 'WFOM - Time_Base'!$B$4:$B$29,0), MATCH(CONCATENATE($G24,AD$2),'WFOM - Time_Base'!$A$8:$API$8,0)) *
INDEX('WFOM - Time_Base'!$A$4:$API$29, MATCH("ComHos_Per", 'WFOM - Time_Base'!$B$4:$B$29,0), MATCH(CONCATENATE($G24,AD$2),'WFOM - Time_Base'!$A$8:$API$8,0)),
IFERROR($AN24 * INDEX('Inputs from Uganda staff'!$E$61:$BM$80,MATCH('HRH Need estimation'!AD$2,'Inputs from Uganda staff'!$E$61:$E$80,0),MATCH('HRH Need estimation'!$D24,'Inputs from Uganda staff'!$E$6:$BM$6,0)),
""))</f>
        <v>0</v>
      </c>
      <c r="AE24" s="252">
        <f>IFERROR(
$AN24 * INDEX('WFOM - Time_Base'!$A$4:$API$29, MATCH("ComHos", 'WFOM - Time_Base'!$B$4:$B$29,0), MATCH(CONCATENATE($G24,AE$2),'WFOM - Time_Base'!$A$8:$API$8,0)) *
INDEX('WFOM - Time_Base'!$A$4:$API$29, MATCH("ComHos_Per", 'WFOM - Time_Base'!$B$4:$B$29,0), MATCH(CONCATENATE($G24,AE$2),'WFOM - Time_Base'!$A$8:$API$8,0)),
IFERROR($AN24 * INDEX('Inputs from Uganda staff'!$E$61:$BM$80,MATCH('HRH Need estimation'!AE$2,'Inputs from Uganda staff'!$E$61:$E$80,0),MATCH('HRH Need estimation'!$D24,'Inputs from Uganda staff'!$E$6:$BM$6,0)),
""))</f>
        <v>0</v>
      </c>
      <c r="AF24" s="252">
        <f>IFERROR(
$AN24 * INDEX('WFOM - Time_Base'!$A$4:$API$29, MATCH("ComHos", 'WFOM - Time_Base'!$B$4:$B$29,0), MATCH(CONCATENATE($G24,AF$2),'WFOM - Time_Base'!$A$8:$API$8,0)) *
INDEX('WFOM - Time_Base'!$A$4:$API$29, MATCH("ComHos_Per", 'WFOM - Time_Base'!$B$4:$B$29,0), MATCH(CONCATENATE($G24,AF$2),'WFOM - Time_Base'!$A$8:$API$8,0)),
IFERROR($AN24 * INDEX('Inputs from Uganda staff'!$E$61:$BM$80,MATCH('HRH Need estimation'!AF$2,'Inputs from Uganda staff'!$E$61:$E$80,0),MATCH('HRH Need estimation'!$D24,'Inputs from Uganda staff'!$E$6:$BM$6,0)),
""))</f>
        <v>0</v>
      </c>
      <c r="AG24" s="252">
        <f>IFERROR(
$AN24 * INDEX('WFOM - Time_Base'!$A$4:$API$29, MATCH("ComHos", 'WFOM - Time_Base'!$B$4:$B$29,0), MATCH(CONCATENATE($G24,AG$2),'WFOM - Time_Base'!$A$8:$API$8,0)) *
INDEX('WFOM - Time_Base'!$A$4:$API$29, MATCH("ComHos_Per", 'WFOM - Time_Base'!$B$4:$B$29,0), MATCH(CONCATENATE($G24,AG$2),'WFOM - Time_Base'!$A$8:$API$8,0)),
IFERROR($AN24 * INDEX('Inputs from Uganda staff'!$E$61:$BM$80,MATCH('HRH Need estimation'!AG$2,'Inputs from Uganda staff'!$E$61:$E$80,0),MATCH('HRH Need estimation'!$D24,'Inputs from Uganda staff'!$E$6:$BM$6,0)),
""))</f>
        <v>0</v>
      </c>
      <c r="AH24" s="252">
        <f>IFERROR(
$AN24 * INDEX('WFOM - Time_Base'!$A$4:$API$29, MATCH("ComHos", 'WFOM - Time_Base'!$B$4:$B$29,0), MATCH(CONCATENATE($G24,AH$2),'WFOM - Time_Base'!$A$8:$API$8,0)) *
INDEX('WFOM - Time_Base'!$A$4:$API$29, MATCH("ComHos_Per", 'WFOM - Time_Base'!$B$4:$B$29,0), MATCH(CONCATENATE($G24,AH$2),'WFOM - Time_Base'!$A$8:$API$8,0)),
IFERROR($AN24 * INDEX('Inputs from Uganda staff'!$E$61:$BM$80,MATCH('HRH Need estimation'!AH$2,'Inputs from Uganda staff'!$E$61:$E$80,0),MATCH('HRH Need estimation'!$D24,'Inputs from Uganda staff'!$E$6:$BM$6,0)),
""))</f>
        <v>0</v>
      </c>
      <c r="AI24" s="252">
        <f>IFERROR(
$AN24 * INDEX('WFOM - Time_Base'!$A$4:$API$29, MATCH("ComHos", 'WFOM - Time_Base'!$B$4:$B$29,0), MATCH(CONCATENATE($G24,AI$2),'WFOM - Time_Base'!$A$8:$API$8,0)) *
INDEX('WFOM - Time_Base'!$A$4:$API$29, MATCH("ComHos_Per", 'WFOM - Time_Base'!$B$4:$B$29,0), MATCH(CONCATENATE($G24,AI$2),'WFOM - Time_Base'!$A$8:$API$8,0)),
IFERROR($AN24 * INDEX('Inputs from Uganda staff'!$E$61:$BM$80,MATCH('HRH Need estimation'!AI$2,'Inputs from Uganda staff'!$E$61:$E$80,0),MATCH('HRH Need estimation'!$D24,'Inputs from Uganda staff'!$E$6:$BM$6,0)),
""))</f>
        <v>0</v>
      </c>
      <c r="AJ24" s="252">
        <f>IFERROR(
$AN24 * INDEX('WFOM - Time_Base'!$A$4:$API$29, MATCH("ComHos", 'WFOM - Time_Base'!$B$4:$B$29,0), MATCH(CONCATENATE($G24,AJ$2),'WFOM - Time_Base'!$A$8:$API$8,0)) *
INDEX('WFOM - Time_Base'!$A$4:$API$29, MATCH("ComHos_Per", 'WFOM - Time_Base'!$B$4:$B$29,0), MATCH(CONCATENATE($G24,AJ$2),'WFOM - Time_Base'!$A$8:$API$8,0)),
IFERROR($AN24 * INDEX('Inputs from Uganda staff'!$E$61:$BM$80,MATCH('HRH Need estimation'!AJ$2,'Inputs from Uganda staff'!$E$61:$E$80,0),MATCH('HRH Need estimation'!$D24,'Inputs from Uganda staff'!$E$6:$BM$6,0)),
""))</f>
        <v>0</v>
      </c>
      <c r="AK24" s="252">
        <f>IFERROR(
$AN24 * INDEX('WFOM - Time_Base'!$A$4:$API$29, MATCH("ComHos", 'WFOM - Time_Base'!$B$4:$B$29,0), MATCH(CONCATENATE($G24,AK$2),'WFOM - Time_Base'!$A$8:$API$8,0)) *
INDEX('WFOM - Time_Base'!$A$4:$API$29, MATCH("ComHos_Per", 'WFOM - Time_Base'!$B$4:$B$29,0), MATCH(CONCATENATE($G24,AK$2),'WFOM - Time_Base'!$A$8:$API$8,0)),
IFERROR($AN24 * INDEX('Inputs from Uganda staff'!$E$61:$BM$80,MATCH('HRH Need estimation'!AK$2,'Inputs from Uganda staff'!$E$61:$E$80,0),MATCH('HRH Need estimation'!$D24,'Inputs from Uganda staff'!$E$6:$BM$6,0)),
""))</f>
        <v>0</v>
      </c>
      <c r="AL24" s="252">
        <f>IFERROR(
$AN24 * INDEX('WFOM - Time_Base'!$A$4:$API$29, MATCH("ComHos", 'WFOM - Time_Base'!$B$4:$B$29,0), MATCH(CONCATENATE($G24,AL$2),'WFOM - Time_Base'!$A$8:$API$8,0)) *
INDEX('WFOM - Time_Base'!$A$4:$API$29, MATCH("ComHos_Per", 'WFOM - Time_Base'!$B$4:$B$29,0), MATCH(CONCATENATE($G24,AL$2),'WFOM - Time_Base'!$A$8:$API$8,0)),
IFERROR($AN24 * INDEX('Inputs from Uganda staff'!$E$61:$BM$80,MATCH('HRH Need estimation'!AL$2,'Inputs from Uganda staff'!$E$61:$E$80,0),MATCH('HRH Need estimation'!$D24,'Inputs from Uganda staff'!$E$6:$BM$6,0)),
""))</f>
        <v>0</v>
      </c>
      <c r="AM24" t="s">
        <v>2085</v>
      </c>
      <c r="AN24">
        <v>1</v>
      </c>
      <c r="AO24" t="e">
        <f t="shared" si="1"/>
        <v>#N/A</v>
      </c>
      <c r="AQ24" t="s">
        <v>272</v>
      </c>
    </row>
    <row r="25" spans="1:43">
      <c r="A25" s="106" t="s">
        <v>920</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1947</v>
      </c>
      <c r="R25" s="122">
        <f>IFERROR(
$AN25 * INDEX('WFOM - Time_Base'!$A$4:$API$29, MATCH("CenHos", 'WFOM - Time_Base'!$B$4:$B$29,0), MATCH(CONCATENATE($G25,R$2),'WFOM - Time_Base'!$A$8:$API$8,0)) *
INDEX('WFOM - Time_Base'!$A$4:$API$29, MATCH("CenHos_Per", 'WFOM - Time_Base'!$B$4:$B$29,0), MATCH(CONCATENATE($G25,R$2),'WFOM - Time_Base'!$A$8:$API$8,0)),
IFERROR($AN25 * INDEX('Inputs from Uganda staff'!$E$61:$BM$80,MATCH('HRH Need estimation'!R$2,'Inputs from Uganda staff'!$E$61:$E$80,0),MATCH('HRH Need estimation'!$D25,'Inputs from Uganda staff'!$E$6:$BM$6,0)),
""))</f>
        <v>10.5</v>
      </c>
      <c r="S25" s="122">
        <f>IFERROR(
$AN25 * INDEX('WFOM - Time_Base'!$A$4:$API$29, MATCH("CenHos", 'WFOM - Time_Base'!$B$4:$B$29,0), MATCH(CONCATENATE($G25,S$2),'WFOM - Time_Base'!$A$8:$API$8,0)) *
INDEX('WFOM - Time_Base'!$A$4:$API$29, MATCH("CenHos_Per", 'WFOM - Time_Base'!$B$4:$B$29,0), MATCH(CONCATENATE($G25,S$2),'WFOM - Time_Base'!$A$8:$API$8,0)),
IFERROR($AN25 * INDEX('Inputs from Uganda staff'!$E$61:$BM$80,MATCH('HRH Need estimation'!S$2,'Inputs from Uganda staff'!$E$61:$E$80,0),MATCH('HRH Need estimation'!$D25,'Inputs from Uganda staff'!$E$6:$BM$6,0)),
""))</f>
        <v>19.5</v>
      </c>
      <c r="T25" s="122">
        <f>IFERROR(
$AN25 * INDEX('WFOM - Time_Base'!$A$4:$API$29, MATCH("CenHos", 'WFOM - Time_Base'!$B$4:$B$29,0), MATCH(CONCATENATE($G25,T$2),'WFOM - Time_Base'!$A$8:$API$8,0)) *
INDEX('WFOM - Time_Base'!$A$4:$API$29, MATCH("CenHos_Per", 'WFOM - Time_Base'!$B$4:$B$29,0), MATCH(CONCATENATE($G25,T$2),'WFOM - Time_Base'!$A$8:$API$8,0)),
IFERROR($AN25 * INDEX('Inputs from Uganda staff'!$E$61:$BM$80,MATCH('HRH Need estimation'!T$2,'Inputs from Uganda staff'!$E$61:$E$80,0),MATCH('HRH Need estimation'!$D25,'Inputs from Uganda staff'!$E$6:$BM$6,0)),
""))</f>
        <v>0</v>
      </c>
      <c r="U25" s="122">
        <f>IFERROR(
$AN25 * INDEX('WFOM - Time_Base'!$A$4:$API$29, MATCH("CenHos", 'WFOM - Time_Base'!$B$4:$B$29,0), MATCH(CONCATENATE($G25,U$2),'WFOM - Time_Base'!$A$8:$API$8,0)) *
INDEX('WFOM - Time_Base'!$A$4:$API$29, MATCH("CenHos_Per", 'WFOM - Time_Base'!$B$4:$B$29,0), MATCH(CONCATENATE($G25,U$2),'WFOM - Time_Base'!$A$8:$API$8,0)),
IFERROR($AN25 * INDEX('Inputs from Uganda staff'!$E$61:$BM$80,MATCH('HRH Need estimation'!U$2,'Inputs from Uganda staff'!$E$61:$E$80,0),MATCH('HRH Need estimation'!$D25,'Inputs from Uganda staff'!$E$6:$BM$6,0)),
""))</f>
        <v>30</v>
      </c>
      <c r="V25" s="122">
        <f>IFERROR(
$AN25 * INDEX('WFOM - Time_Base'!$A$4:$API$29, MATCH("CenHos", 'WFOM - Time_Base'!$B$4:$B$29,0), MATCH(CONCATENATE($G25,V$2),'WFOM - Time_Base'!$A$8:$API$8,0)) *
INDEX('WFOM - Time_Base'!$A$4:$API$29, MATCH("CenHos_Per", 'WFOM - Time_Base'!$B$4:$B$29,0), MATCH(CONCATENATE($G25,V$2),'WFOM - Time_Base'!$A$8:$API$8,0)),
IFERROR($AN25 * INDEX('Inputs from Uganda staff'!$E$61:$BM$80,MATCH('HRH Need estimation'!V$2,'Inputs from Uganda staff'!$E$61:$E$80,0),MATCH('HRH Need estimation'!$D25,'Inputs from Uganda staff'!$E$6:$BM$6,0)),
""))</f>
        <v>30</v>
      </c>
      <c r="W25" s="122">
        <f>IFERROR(
$AN25 * INDEX('WFOM - Time_Base'!$A$4:$API$29, MATCH("CenHos", 'WFOM - Time_Base'!$B$4:$B$29,0), MATCH(CONCATENATE($G25,W$2),'WFOM - Time_Base'!$A$8:$API$8,0)) *
INDEX('WFOM - Time_Base'!$A$4:$API$29, MATCH("CenHos_Per", 'WFOM - Time_Base'!$B$4:$B$29,0), MATCH(CONCATENATE($G25,W$2),'WFOM - Time_Base'!$A$8:$API$8,0)),
IFERROR($AN25 * INDEX('Inputs from Uganda staff'!$E$61:$BM$80,MATCH('HRH Need estimation'!W$2,'Inputs from Uganda staff'!$E$61:$E$80,0),MATCH('HRH Need estimation'!$D25,'Inputs from Uganda staff'!$E$6:$BM$6,0)),
""))</f>
        <v>0</v>
      </c>
      <c r="X25" s="122">
        <f>IFERROR(
$AN25 * INDEX('WFOM - Time_Base'!$A$4:$API$29, MATCH("CenHos", 'WFOM - Time_Base'!$B$4:$B$29,0), MATCH(CONCATENATE($G25,X$2),'WFOM - Time_Base'!$A$8:$API$8,0)) *
INDEX('WFOM - Time_Base'!$A$4:$API$29, MATCH("CenHos_Per", 'WFOM - Time_Base'!$B$4:$B$29,0), MATCH(CONCATENATE($G25,X$2),'WFOM - Time_Base'!$A$8:$API$8,0)),
IFERROR($AN25 * INDEX('Inputs from Uganda staff'!$E$61:$BM$80,MATCH('HRH Need estimation'!X$2,'Inputs from Uganda staff'!$E$61:$E$80,0),MATCH('HRH Need estimation'!$D25,'Inputs from Uganda staff'!$E$6:$BM$6,0)),
""))</f>
        <v>2</v>
      </c>
      <c r="Y25" s="122">
        <f>IFERROR(
$AN25 * INDEX('WFOM - Time_Base'!$A$4:$API$29, MATCH("CenHos", 'WFOM - Time_Base'!$B$4:$B$29,0), MATCH(CONCATENATE($G25,Y$2),'WFOM - Time_Base'!$A$8:$API$8,0)) *
INDEX('WFOM - Time_Base'!$A$4:$API$29, MATCH("CenHos_Per", 'WFOM - Time_Base'!$B$4:$B$29,0), MATCH(CONCATENATE($G25,Y$2),'WFOM - Time_Base'!$A$8:$API$8,0)),
IFERROR($AN25 * INDEX('Inputs from Uganda staff'!$E$61:$BM$80,MATCH('HRH Need estimation'!Y$2,'Inputs from Uganda staff'!$E$61:$E$80,0),MATCH('HRH Need estimation'!$D25,'Inputs from Uganda staff'!$E$6:$BM$6,0)),
""))</f>
        <v>0</v>
      </c>
      <c r="Z25" s="122">
        <f>IFERROR(
$AN25 * INDEX('WFOM - Time_Base'!$A$4:$API$29, MATCH("CenHos", 'WFOM - Time_Base'!$B$4:$B$29,0), MATCH(CONCATENATE($G25,Z$2),'WFOM - Time_Base'!$A$8:$API$8,0)) *
INDEX('WFOM - Time_Base'!$A$4:$API$29, MATCH("CenHos_Per", 'WFOM - Time_Base'!$B$4:$B$29,0), MATCH(CONCATENATE($G25,Z$2),'WFOM - Time_Base'!$A$8:$API$8,0)),
IFERROR($AN25 * INDEX('Inputs from Uganda staff'!$E$61:$BM$80,MATCH('HRH Need estimation'!Z$2,'Inputs from Uganda staff'!$E$61:$E$80,0),MATCH('HRH Need estimation'!$D25,'Inputs from Uganda staff'!$E$6:$BM$6,0)),
""))</f>
        <v>0</v>
      </c>
      <c r="AA25" s="122">
        <f>IFERROR(
$AN25 * INDEX('WFOM - Time_Base'!$A$4:$API$29, MATCH("CenHos", 'WFOM - Time_Base'!$B$4:$B$29,0), MATCH(CONCATENATE($G25,AA$2),'WFOM - Time_Base'!$A$8:$API$8,0)) *
INDEX('WFOM - Time_Base'!$A$4:$API$29, MATCH("CenHos_Per", 'WFOM - Time_Base'!$B$4:$B$29,0), MATCH(CONCATENATE($G25,AA$2),'WFOM - Time_Base'!$A$8:$API$8,0)),
IFERROR($AN25 * INDEX('Inputs from Uganda staff'!$E$61:$BM$80,MATCH('HRH Need estimation'!AA$2,'Inputs from Uganda staff'!$E$61:$E$80,0),MATCH('HRH Need estimation'!$D25,'Inputs from Uganda staff'!$E$6:$BM$6,0)),
""))</f>
        <v>0</v>
      </c>
      <c r="AB25" s="122">
        <f>IFERROR(
$AN25 * INDEX('WFOM - Time_Base'!$A$4:$API$29, MATCH("CenHos", 'WFOM - Time_Base'!$B$4:$B$29,0), MATCH(CONCATENATE($G25,AB$2),'WFOM - Time_Base'!$A$8:$API$8,0)) *
INDEX('WFOM - Time_Base'!$A$4:$API$29, MATCH("CenHos_Per", 'WFOM - Time_Base'!$B$4:$B$29,0), MATCH(CONCATENATE($G25,AB$2),'WFOM - Time_Base'!$A$8:$API$8,0)),
IFERROR($AN25 * INDEX('Inputs from Uganda staff'!$E$61:$BM$80,MATCH('HRH Need estimation'!AB$2,'Inputs from Uganda staff'!$E$61:$E$80,0),MATCH('HRH Need estimation'!$D25,'Inputs from Uganda staff'!$E$6:$BM$6,0)),
""))</f>
        <v>0</v>
      </c>
      <c r="AC25" s="122" t="str">
        <f>IFERROR(
$AN25 * INDEX('WFOM - Time_Base'!$A$4:$API$29, MATCH("CenHos", 'WFOM - Time_Base'!$B$4:$B$29,0), MATCH(CONCATENATE($G25,AC$2),'WFOM - Time_Base'!$A$8:$API$8,0)) *
INDEX('WFOM - Time_Base'!$A$4:$API$29, MATCH("CenHos_Per", 'WFOM - Time_Base'!$B$4:$B$29,0), MATCH(CONCATENATE($G25,AC$2),'WFOM - Time_Base'!$A$8:$API$8,0)),
IFERROR($AN25 * INDEX('Inputs from Uganda staff'!$E$61:$BM$80,MATCH('HRH Need estimation'!AC$2,'Inputs from Uganda staff'!$E$61:$E$80,0),MATCH('HRH Need estimation'!$D25,'Inputs from Uganda staff'!$E$6:$BM$6,0)),
""))</f>
        <v/>
      </c>
      <c r="AD25" s="122">
        <f>IFERROR(
$AN25 * INDEX('WFOM - Time_Base'!$A$4:$API$29, MATCH("CenHos", 'WFOM - Time_Base'!$B$4:$B$29,0), MATCH(CONCATENATE($G25,AD$2),'WFOM - Time_Base'!$A$8:$API$8,0)) *
INDEX('WFOM - Time_Base'!$A$4:$API$29, MATCH("CenHos_Per", 'WFOM - Time_Base'!$B$4:$B$29,0), MATCH(CONCATENATE($G25,AD$2),'WFOM - Time_Base'!$A$8:$API$8,0)),
IFERROR($AN25 * INDEX('Inputs from Uganda staff'!$E$61:$BM$80,MATCH('HRH Need estimation'!AD$2,'Inputs from Uganda staff'!$E$61:$E$80,0),MATCH('HRH Need estimation'!$D25,'Inputs from Uganda staff'!$E$6:$BM$6,0)),
""))</f>
        <v>0</v>
      </c>
      <c r="AE25" s="122">
        <f>IFERROR(
$AN25 * INDEX('WFOM - Time_Base'!$A$4:$API$29, MATCH("CenHos", 'WFOM - Time_Base'!$B$4:$B$29,0), MATCH(CONCATENATE($G25,AE$2),'WFOM - Time_Base'!$A$8:$API$8,0)) *
INDEX('WFOM - Time_Base'!$A$4:$API$29, MATCH("CenHos_Per", 'WFOM - Time_Base'!$B$4:$B$29,0), MATCH(CONCATENATE($G25,AE$2),'WFOM - Time_Base'!$A$8:$API$8,0)),
IFERROR($AN25 * INDEX('Inputs from Uganda staff'!$E$61:$BM$80,MATCH('HRH Need estimation'!AE$2,'Inputs from Uganda staff'!$E$61:$E$80,0),MATCH('HRH Need estimation'!$D25,'Inputs from Uganda staff'!$E$6:$BM$6,0)),
""))</f>
        <v>0</v>
      </c>
      <c r="AF25" s="122">
        <f>IFERROR(
$AN25 * INDEX('WFOM - Time_Base'!$A$4:$API$29, MATCH("CenHos", 'WFOM - Time_Base'!$B$4:$B$29,0), MATCH(CONCATENATE($G25,AF$2),'WFOM - Time_Base'!$A$8:$API$8,0)) *
INDEX('WFOM - Time_Base'!$A$4:$API$29, MATCH("CenHos_Per", 'WFOM - Time_Base'!$B$4:$B$29,0), MATCH(CONCATENATE($G25,AF$2),'WFOM - Time_Base'!$A$8:$API$8,0)),
IFERROR($AN25 * INDEX('Inputs from Uganda staff'!$E$61:$BM$80,MATCH('HRH Need estimation'!AF$2,'Inputs from Uganda staff'!$E$61:$E$80,0),MATCH('HRH Need estimation'!$D25,'Inputs from Uganda staff'!$E$6:$BM$6,0)),
""))</f>
        <v>0</v>
      </c>
      <c r="AG25" s="122">
        <f>IFERROR(
$AN25 * INDEX('WFOM - Time_Base'!$A$4:$API$29, MATCH("CenHos", 'WFOM - Time_Base'!$B$4:$B$29,0), MATCH(CONCATENATE($G25,AG$2),'WFOM - Time_Base'!$A$8:$API$8,0)) *
INDEX('WFOM - Time_Base'!$A$4:$API$29, MATCH("CenHos_Per", 'WFOM - Time_Base'!$B$4:$B$29,0), MATCH(CONCATENATE($G25,AG$2),'WFOM - Time_Base'!$A$8:$API$8,0)),
IFERROR($AN25 * INDEX('Inputs from Uganda staff'!$E$61:$BM$80,MATCH('HRH Need estimation'!AG$2,'Inputs from Uganda staff'!$E$61:$E$80,0),MATCH('HRH Need estimation'!$D25,'Inputs from Uganda staff'!$E$6:$BM$6,0)),
""))</f>
        <v>0</v>
      </c>
      <c r="AH25" s="122">
        <f>IFERROR(
$AN25 * INDEX('WFOM - Time_Base'!$A$4:$API$29, MATCH("CenHos", 'WFOM - Time_Base'!$B$4:$B$29,0), MATCH(CONCATENATE($G25,AH$2),'WFOM - Time_Base'!$A$8:$API$8,0)) *
INDEX('WFOM - Time_Base'!$A$4:$API$29, MATCH("CenHos_Per", 'WFOM - Time_Base'!$B$4:$B$29,0), MATCH(CONCATENATE($G25,AH$2),'WFOM - Time_Base'!$A$8:$API$8,0)),
IFERROR($AN25 * INDEX('Inputs from Uganda staff'!$E$61:$BM$80,MATCH('HRH Need estimation'!AH$2,'Inputs from Uganda staff'!$E$61:$E$80,0),MATCH('HRH Need estimation'!$D25,'Inputs from Uganda staff'!$E$6:$BM$6,0)),
""))</f>
        <v>0</v>
      </c>
      <c r="AI25" s="122">
        <f>IFERROR(
$AN25 * INDEX('WFOM - Time_Base'!$A$4:$API$29, MATCH("CenHos", 'WFOM - Time_Base'!$B$4:$B$29,0), MATCH(CONCATENATE($G25,AI$2),'WFOM - Time_Base'!$A$8:$API$8,0)) *
INDEX('WFOM - Time_Base'!$A$4:$API$29, MATCH("CenHos_Per", 'WFOM - Time_Base'!$B$4:$B$29,0), MATCH(CONCATENATE($G25,AI$2),'WFOM - Time_Base'!$A$8:$API$8,0)),
IFERROR($AN25 * INDEX('Inputs from Uganda staff'!$E$61:$BM$80,MATCH('HRH Need estimation'!AI$2,'Inputs from Uganda staff'!$E$61:$E$80,0),MATCH('HRH Need estimation'!$D25,'Inputs from Uganda staff'!$E$6:$BM$6,0)),
""))</f>
        <v>0</v>
      </c>
      <c r="AJ25" s="122">
        <f>IFERROR(
$AN25 * INDEX('WFOM - Time_Base'!$A$4:$API$29, MATCH("CenHos", 'WFOM - Time_Base'!$B$4:$B$29,0), MATCH(CONCATENATE($G25,AJ$2),'WFOM - Time_Base'!$A$8:$API$8,0)) *
INDEX('WFOM - Time_Base'!$A$4:$API$29, MATCH("CenHos_Per", 'WFOM - Time_Base'!$B$4:$B$29,0), MATCH(CONCATENATE($G25,AJ$2),'WFOM - Time_Base'!$A$8:$API$8,0)),
IFERROR($AN25 * INDEX('Inputs from Uganda staff'!$E$61:$BM$80,MATCH('HRH Need estimation'!AJ$2,'Inputs from Uganda staff'!$E$61:$E$80,0),MATCH('HRH Need estimation'!$D25,'Inputs from Uganda staff'!$E$6:$BM$6,0)),
""))</f>
        <v>0</v>
      </c>
      <c r="AK25" s="122">
        <f>IFERROR(
$AN25 * INDEX('WFOM - Time_Base'!$A$4:$API$29, MATCH("CenHos", 'WFOM - Time_Base'!$B$4:$B$29,0), MATCH(CONCATENATE($G25,AK$2),'WFOM - Time_Base'!$A$8:$API$8,0)) *
INDEX('WFOM - Time_Base'!$A$4:$API$29, MATCH("CenHos_Per", 'WFOM - Time_Base'!$B$4:$B$29,0), MATCH(CONCATENATE($G25,AK$2),'WFOM - Time_Base'!$A$8:$API$8,0)),
IFERROR($AN25 * INDEX('Inputs from Uganda staff'!$E$61:$BM$80,MATCH('HRH Need estimation'!AK$2,'Inputs from Uganda staff'!$E$61:$E$80,0),MATCH('HRH Need estimation'!$D25,'Inputs from Uganda staff'!$E$6:$BM$6,0)),
""))</f>
        <v>0</v>
      </c>
      <c r="AL25" s="122">
        <f>IFERROR(
$AN25 * INDEX('WFOM - Time_Base'!$A$4:$API$29, MATCH("CenHos", 'WFOM - Time_Base'!$B$4:$B$29,0), MATCH(CONCATENATE($G25,AL$2),'WFOM - Time_Base'!$A$8:$API$8,0)) *
INDEX('WFOM - Time_Base'!$A$4:$API$29, MATCH("CenHos_Per", 'WFOM - Time_Base'!$B$4:$B$29,0), MATCH(CONCATENATE($G25,AL$2),'WFOM - Time_Base'!$A$8:$API$8,0)),
IFERROR($AN25 * INDEX('Inputs from Uganda staff'!$E$61:$BM$80,MATCH('HRH Need estimation'!AL$2,'Inputs from Uganda staff'!$E$61:$E$80,0),MATCH('HRH Need estimation'!$D25,'Inputs from Uganda staff'!$E$6:$BM$6,0)),
""))</f>
        <v>0</v>
      </c>
      <c r="AN25">
        <v>1</v>
      </c>
      <c r="AO25" t="e">
        <f t="shared" si="1"/>
        <v>#N/A</v>
      </c>
      <c r="AQ25" t="s">
        <v>274</v>
      </c>
    </row>
    <row r="26" spans="1:43">
      <c r="A26" s="106" t="s">
        <v>925</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1947</v>
      </c>
      <c r="R26" s="122">
        <f>IFERROR(
$AN26 * INDEX('WFOM - Time_Base'!$A$4:$API$29, MATCH("CenHos", 'WFOM - Time_Base'!$B$4:$B$29,0), MATCH(CONCATENATE($G26,R$2),'WFOM - Time_Base'!$A$8:$API$8,0)) *
INDEX('WFOM - Time_Base'!$A$4:$API$29, MATCH("CenHos_Per", 'WFOM - Time_Base'!$B$4:$B$29,0), MATCH(CONCATENATE($G26,R$2),'WFOM - Time_Base'!$A$8:$API$8,0)),
IFERROR($AN26 * INDEX('Inputs from Uganda staff'!$E$61:$BM$80,MATCH('HRH Need estimation'!R$2,'Inputs from Uganda staff'!$E$61:$E$80,0),MATCH('HRH Need estimation'!$D26,'Inputs from Uganda staff'!$E$6:$BM$6,0)),
""))</f>
        <v>0.1</v>
      </c>
      <c r="S26" s="122">
        <f>IFERROR(
$AN26 * INDEX('WFOM - Time_Base'!$A$4:$API$29, MATCH("CenHos", 'WFOM - Time_Base'!$B$4:$B$29,0), MATCH(CONCATENATE($G26,S$2),'WFOM - Time_Base'!$A$8:$API$8,0)) *
INDEX('WFOM - Time_Base'!$A$4:$API$29, MATCH("CenHos_Per", 'WFOM - Time_Base'!$B$4:$B$29,0), MATCH(CONCATENATE($G26,S$2),'WFOM - Time_Base'!$A$8:$API$8,0)),
IFERROR($AN26 * INDEX('Inputs from Uganda staff'!$E$61:$BM$80,MATCH('HRH Need estimation'!S$2,'Inputs from Uganda staff'!$E$61:$E$80,0),MATCH('HRH Need estimation'!$D26,'Inputs from Uganda staff'!$E$6:$BM$6,0)),
""))</f>
        <v>0</v>
      </c>
      <c r="T26" s="122">
        <f>IFERROR(
$AN26 * INDEX('WFOM - Time_Base'!$A$4:$API$29, MATCH("CenHos", 'WFOM - Time_Base'!$B$4:$B$29,0), MATCH(CONCATENATE($G26,T$2),'WFOM - Time_Base'!$A$8:$API$8,0)) *
INDEX('WFOM - Time_Base'!$A$4:$API$29, MATCH("CenHos_Per", 'WFOM - Time_Base'!$B$4:$B$29,0), MATCH(CONCATENATE($G26,T$2),'WFOM - Time_Base'!$A$8:$API$8,0)),
IFERROR($AN26 * INDEX('Inputs from Uganda staff'!$E$61:$BM$80,MATCH('HRH Need estimation'!T$2,'Inputs from Uganda staff'!$E$61:$E$80,0),MATCH('HRH Need estimation'!$D26,'Inputs from Uganda staff'!$E$6:$BM$6,0)),
""))</f>
        <v>0</v>
      </c>
      <c r="U26" s="122">
        <f>IFERROR(
$AN26 * INDEX('WFOM - Time_Base'!$A$4:$API$29, MATCH("CenHos", 'WFOM - Time_Base'!$B$4:$B$29,0), MATCH(CONCATENATE($G26,U$2),'WFOM - Time_Base'!$A$8:$API$8,0)) *
INDEX('WFOM - Time_Base'!$A$4:$API$29, MATCH("CenHos_Per", 'WFOM - Time_Base'!$B$4:$B$29,0), MATCH(CONCATENATE($G26,U$2),'WFOM - Time_Base'!$A$8:$API$8,0)),
IFERROR($AN26 * INDEX('Inputs from Uganda staff'!$E$61:$BM$80,MATCH('HRH Need estimation'!U$2,'Inputs from Uganda staff'!$E$61:$E$80,0),MATCH('HRH Need estimation'!$D26,'Inputs from Uganda staff'!$E$6:$BM$6,0)),
""))</f>
        <v>0</v>
      </c>
      <c r="V26" s="122">
        <f>IFERROR(
$AN26 * INDEX('WFOM - Time_Base'!$A$4:$API$29, MATCH("CenHos", 'WFOM - Time_Base'!$B$4:$B$29,0), MATCH(CONCATENATE($G26,V$2),'WFOM - Time_Base'!$A$8:$API$8,0)) *
INDEX('WFOM - Time_Base'!$A$4:$API$29, MATCH("CenHos_Per", 'WFOM - Time_Base'!$B$4:$B$29,0), MATCH(CONCATENATE($G26,V$2),'WFOM - Time_Base'!$A$8:$API$8,0)),
IFERROR($AN26 * INDEX('Inputs from Uganda staff'!$E$61:$BM$80,MATCH('HRH Need estimation'!V$2,'Inputs from Uganda staff'!$E$61:$E$80,0),MATCH('HRH Need estimation'!$D26,'Inputs from Uganda staff'!$E$6:$BM$6,0)),
""))</f>
        <v>2</v>
      </c>
      <c r="W26" s="122">
        <f>IFERROR(
$AN26 * INDEX('WFOM - Time_Base'!$A$4:$API$29, MATCH("CenHos", 'WFOM - Time_Base'!$B$4:$B$29,0), MATCH(CONCATENATE($G26,W$2),'WFOM - Time_Base'!$A$8:$API$8,0)) *
INDEX('WFOM - Time_Base'!$A$4:$API$29, MATCH("CenHos_Per", 'WFOM - Time_Base'!$B$4:$B$29,0), MATCH(CONCATENATE($G26,W$2),'WFOM - Time_Base'!$A$8:$API$8,0)),
IFERROR($AN26 * INDEX('Inputs from Uganda staff'!$E$61:$BM$80,MATCH('HRH Need estimation'!W$2,'Inputs from Uganda staff'!$E$61:$E$80,0),MATCH('HRH Need estimation'!$D26,'Inputs from Uganda staff'!$E$6:$BM$6,0)),
""))</f>
        <v>0</v>
      </c>
      <c r="X26" s="122">
        <f>IFERROR(
$AN26 * INDEX('WFOM - Time_Base'!$A$4:$API$29, MATCH("CenHos", 'WFOM - Time_Base'!$B$4:$B$29,0), MATCH(CONCATENATE($G26,X$2),'WFOM - Time_Base'!$A$8:$API$8,0)) *
INDEX('WFOM - Time_Base'!$A$4:$API$29, MATCH("CenHos_Per", 'WFOM - Time_Base'!$B$4:$B$29,0), MATCH(CONCATENATE($G26,X$2),'WFOM - Time_Base'!$A$8:$API$8,0)),
IFERROR($AN26 * INDEX('Inputs from Uganda staff'!$E$61:$BM$80,MATCH('HRH Need estimation'!X$2,'Inputs from Uganda staff'!$E$61:$E$80,0),MATCH('HRH Need estimation'!$D26,'Inputs from Uganda staff'!$E$6:$BM$6,0)),
""))</f>
        <v>0</v>
      </c>
      <c r="Y26" s="122">
        <f>IFERROR(
$AN26 * INDEX('WFOM - Time_Base'!$A$4:$API$29, MATCH("CenHos", 'WFOM - Time_Base'!$B$4:$B$29,0), MATCH(CONCATENATE($G26,Y$2),'WFOM - Time_Base'!$A$8:$API$8,0)) *
INDEX('WFOM - Time_Base'!$A$4:$API$29, MATCH("CenHos_Per", 'WFOM - Time_Base'!$B$4:$B$29,0), MATCH(CONCATENATE($G26,Y$2),'WFOM - Time_Base'!$A$8:$API$8,0)),
IFERROR($AN26 * INDEX('Inputs from Uganda staff'!$E$61:$BM$80,MATCH('HRH Need estimation'!Y$2,'Inputs from Uganda staff'!$E$61:$E$80,0),MATCH('HRH Need estimation'!$D26,'Inputs from Uganda staff'!$E$6:$BM$6,0)),
""))</f>
        <v>0</v>
      </c>
      <c r="Z26" s="122">
        <f>IFERROR(
$AN26 * INDEX('WFOM - Time_Base'!$A$4:$API$29, MATCH("CenHos", 'WFOM - Time_Base'!$B$4:$B$29,0), MATCH(CONCATENATE($G26,Z$2),'WFOM - Time_Base'!$A$8:$API$8,0)) *
INDEX('WFOM - Time_Base'!$A$4:$API$29, MATCH("CenHos_Per", 'WFOM - Time_Base'!$B$4:$B$29,0), MATCH(CONCATENATE($G26,Z$2),'WFOM - Time_Base'!$A$8:$API$8,0)),
IFERROR($AN26 * INDEX('Inputs from Uganda staff'!$E$61:$BM$80,MATCH('HRH Need estimation'!Z$2,'Inputs from Uganda staff'!$E$61:$E$80,0),MATCH('HRH Need estimation'!$D26,'Inputs from Uganda staff'!$E$6:$BM$6,0)),
""))</f>
        <v>0</v>
      </c>
      <c r="AA26" s="122">
        <f>IFERROR(
$AN26 * INDEX('WFOM - Time_Base'!$A$4:$API$29, MATCH("CenHos", 'WFOM - Time_Base'!$B$4:$B$29,0), MATCH(CONCATENATE($G26,AA$2),'WFOM - Time_Base'!$A$8:$API$8,0)) *
INDEX('WFOM - Time_Base'!$A$4:$API$29, MATCH("CenHos_Per", 'WFOM - Time_Base'!$B$4:$B$29,0), MATCH(CONCATENATE($G26,AA$2),'WFOM - Time_Base'!$A$8:$API$8,0)),
IFERROR($AN26 * INDEX('Inputs from Uganda staff'!$E$61:$BM$80,MATCH('HRH Need estimation'!AA$2,'Inputs from Uganda staff'!$E$61:$E$80,0),MATCH('HRH Need estimation'!$D26,'Inputs from Uganda staff'!$E$6:$BM$6,0)),
""))</f>
        <v>0</v>
      </c>
      <c r="AB26" s="122">
        <f>IFERROR(
$AN26 * INDEX('WFOM - Time_Base'!$A$4:$API$29, MATCH("CenHos", 'WFOM - Time_Base'!$B$4:$B$29,0), MATCH(CONCATENATE($G26,AB$2),'WFOM - Time_Base'!$A$8:$API$8,0)) *
INDEX('WFOM - Time_Base'!$A$4:$API$29, MATCH("CenHos_Per", 'WFOM - Time_Base'!$B$4:$B$29,0), MATCH(CONCATENATE($G26,AB$2),'WFOM - Time_Base'!$A$8:$API$8,0)),
IFERROR($AN26 * INDEX('Inputs from Uganda staff'!$E$61:$BM$80,MATCH('HRH Need estimation'!AB$2,'Inputs from Uganda staff'!$E$61:$E$80,0),MATCH('HRH Need estimation'!$D26,'Inputs from Uganda staff'!$E$6:$BM$6,0)),
""))</f>
        <v>0</v>
      </c>
      <c r="AC26" s="122" t="str">
        <f>IFERROR(
$AN26 * INDEX('WFOM - Time_Base'!$A$4:$API$29, MATCH("CenHos", 'WFOM - Time_Base'!$B$4:$B$29,0), MATCH(CONCATENATE($G26,AC$2),'WFOM - Time_Base'!$A$8:$API$8,0)) *
INDEX('WFOM - Time_Base'!$A$4:$API$29, MATCH("CenHos_Per", 'WFOM - Time_Base'!$B$4:$B$29,0), MATCH(CONCATENATE($G26,AC$2),'WFOM - Time_Base'!$A$8:$API$8,0)),
IFERROR($AN26 * INDEX('Inputs from Uganda staff'!$E$61:$BM$80,MATCH('HRH Need estimation'!AC$2,'Inputs from Uganda staff'!$E$61:$E$80,0),MATCH('HRH Need estimation'!$D26,'Inputs from Uganda staff'!$E$6:$BM$6,0)),
""))</f>
        <v/>
      </c>
      <c r="AD26" s="122">
        <f>IFERROR(
$AN26 * INDEX('WFOM - Time_Base'!$A$4:$API$29, MATCH("CenHos", 'WFOM - Time_Base'!$B$4:$B$29,0), MATCH(CONCATENATE($G26,AD$2),'WFOM - Time_Base'!$A$8:$API$8,0)) *
INDEX('WFOM - Time_Base'!$A$4:$API$29, MATCH("CenHos_Per", 'WFOM - Time_Base'!$B$4:$B$29,0), MATCH(CONCATENATE($G26,AD$2),'WFOM - Time_Base'!$A$8:$API$8,0)),
IFERROR($AN26 * INDEX('Inputs from Uganda staff'!$E$61:$BM$80,MATCH('HRH Need estimation'!AD$2,'Inputs from Uganda staff'!$E$61:$E$80,0),MATCH('HRH Need estimation'!$D26,'Inputs from Uganda staff'!$E$6:$BM$6,0)),
""))</f>
        <v>0</v>
      </c>
      <c r="AE26" s="122">
        <f>IFERROR(
$AN26 * INDEX('WFOM - Time_Base'!$A$4:$API$29, MATCH("CenHos", 'WFOM - Time_Base'!$B$4:$B$29,0), MATCH(CONCATENATE($G26,AE$2),'WFOM - Time_Base'!$A$8:$API$8,0)) *
INDEX('WFOM - Time_Base'!$A$4:$API$29, MATCH("CenHos_Per", 'WFOM - Time_Base'!$B$4:$B$29,0), MATCH(CONCATENATE($G26,AE$2),'WFOM - Time_Base'!$A$8:$API$8,0)),
IFERROR($AN26 * INDEX('Inputs from Uganda staff'!$E$61:$BM$80,MATCH('HRH Need estimation'!AE$2,'Inputs from Uganda staff'!$E$61:$E$80,0),MATCH('HRH Need estimation'!$D26,'Inputs from Uganda staff'!$E$6:$BM$6,0)),
""))</f>
        <v>0</v>
      </c>
      <c r="AF26" s="122">
        <f>IFERROR(
$AN26 * INDEX('WFOM - Time_Base'!$A$4:$API$29, MATCH("CenHos", 'WFOM - Time_Base'!$B$4:$B$29,0), MATCH(CONCATENATE($G26,AF$2),'WFOM - Time_Base'!$A$8:$API$8,0)) *
INDEX('WFOM - Time_Base'!$A$4:$API$29, MATCH("CenHos_Per", 'WFOM - Time_Base'!$B$4:$B$29,0), MATCH(CONCATENATE($G26,AF$2),'WFOM - Time_Base'!$A$8:$API$8,0)),
IFERROR($AN26 * INDEX('Inputs from Uganda staff'!$E$61:$BM$80,MATCH('HRH Need estimation'!AF$2,'Inputs from Uganda staff'!$E$61:$E$80,0),MATCH('HRH Need estimation'!$D26,'Inputs from Uganda staff'!$E$6:$BM$6,0)),
""))</f>
        <v>0</v>
      </c>
      <c r="AG26" s="122">
        <f>IFERROR(
$AN26 * INDEX('WFOM - Time_Base'!$A$4:$API$29, MATCH("CenHos", 'WFOM - Time_Base'!$B$4:$B$29,0), MATCH(CONCATENATE($G26,AG$2),'WFOM - Time_Base'!$A$8:$API$8,0)) *
INDEX('WFOM - Time_Base'!$A$4:$API$29, MATCH("CenHos_Per", 'WFOM - Time_Base'!$B$4:$B$29,0), MATCH(CONCATENATE($G26,AG$2),'WFOM - Time_Base'!$A$8:$API$8,0)),
IFERROR($AN26 * INDEX('Inputs from Uganda staff'!$E$61:$BM$80,MATCH('HRH Need estimation'!AG$2,'Inputs from Uganda staff'!$E$61:$E$80,0),MATCH('HRH Need estimation'!$D26,'Inputs from Uganda staff'!$E$6:$BM$6,0)),
""))</f>
        <v>0</v>
      </c>
      <c r="AH26" s="122">
        <f>IFERROR(
$AN26 * INDEX('WFOM - Time_Base'!$A$4:$API$29, MATCH("CenHos", 'WFOM - Time_Base'!$B$4:$B$29,0), MATCH(CONCATENATE($G26,AH$2),'WFOM - Time_Base'!$A$8:$API$8,0)) *
INDEX('WFOM - Time_Base'!$A$4:$API$29, MATCH("CenHos_Per", 'WFOM - Time_Base'!$B$4:$B$29,0), MATCH(CONCATENATE($G26,AH$2),'WFOM - Time_Base'!$A$8:$API$8,0)),
IFERROR($AN26 * INDEX('Inputs from Uganda staff'!$E$61:$BM$80,MATCH('HRH Need estimation'!AH$2,'Inputs from Uganda staff'!$E$61:$E$80,0),MATCH('HRH Need estimation'!$D26,'Inputs from Uganda staff'!$E$6:$BM$6,0)),
""))</f>
        <v>0</v>
      </c>
      <c r="AI26" s="122">
        <f>IFERROR(
$AN26 * INDEX('WFOM - Time_Base'!$A$4:$API$29, MATCH("CenHos", 'WFOM - Time_Base'!$B$4:$B$29,0), MATCH(CONCATENATE($G26,AI$2),'WFOM - Time_Base'!$A$8:$API$8,0)) *
INDEX('WFOM - Time_Base'!$A$4:$API$29, MATCH("CenHos_Per", 'WFOM - Time_Base'!$B$4:$B$29,0), MATCH(CONCATENATE($G26,AI$2),'WFOM - Time_Base'!$A$8:$API$8,0)),
IFERROR($AN26 * INDEX('Inputs from Uganda staff'!$E$61:$BM$80,MATCH('HRH Need estimation'!AI$2,'Inputs from Uganda staff'!$E$61:$E$80,0),MATCH('HRH Need estimation'!$D26,'Inputs from Uganda staff'!$E$6:$BM$6,0)),
""))</f>
        <v>0</v>
      </c>
      <c r="AJ26" s="122">
        <f>IFERROR(
$AN26 * INDEX('WFOM - Time_Base'!$A$4:$API$29, MATCH("CenHos", 'WFOM - Time_Base'!$B$4:$B$29,0), MATCH(CONCATENATE($G26,AJ$2),'WFOM - Time_Base'!$A$8:$API$8,0)) *
INDEX('WFOM - Time_Base'!$A$4:$API$29, MATCH("CenHos_Per", 'WFOM - Time_Base'!$B$4:$B$29,0), MATCH(CONCATENATE($G26,AJ$2),'WFOM - Time_Base'!$A$8:$API$8,0)),
IFERROR($AN26 * INDEX('Inputs from Uganda staff'!$E$61:$BM$80,MATCH('HRH Need estimation'!AJ$2,'Inputs from Uganda staff'!$E$61:$E$80,0),MATCH('HRH Need estimation'!$D26,'Inputs from Uganda staff'!$E$6:$BM$6,0)),
""))</f>
        <v>0</v>
      </c>
      <c r="AK26" s="122">
        <f>IFERROR(
$AN26 * INDEX('WFOM - Time_Base'!$A$4:$API$29, MATCH("CenHos", 'WFOM - Time_Base'!$B$4:$B$29,0), MATCH(CONCATENATE($G26,AK$2),'WFOM - Time_Base'!$A$8:$API$8,0)) *
INDEX('WFOM - Time_Base'!$A$4:$API$29, MATCH("CenHos_Per", 'WFOM - Time_Base'!$B$4:$B$29,0), MATCH(CONCATENATE($G26,AK$2),'WFOM - Time_Base'!$A$8:$API$8,0)),
IFERROR($AN26 * INDEX('Inputs from Uganda staff'!$E$61:$BM$80,MATCH('HRH Need estimation'!AK$2,'Inputs from Uganda staff'!$E$61:$E$80,0),MATCH('HRH Need estimation'!$D26,'Inputs from Uganda staff'!$E$6:$BM$6,0)),
""))</f>
        <v>0</v>
      </c>
      <c r="AL26" s="122">
        <f>IFERROR(
$AN26 * INDEX('WFOM - Time_Base'!$A$4:$API$29, MATCH("CenHos", 'WFOM - Time_Base'!$B$4:$B$29,0), MATCH(CONCATENATE($G26,AL$2),'WFOM - Time_Base'!$A$8:$API$8,0)) *
INDEX('WFOM - Time_Base'!$A$4:$API$29, MATCH("CenHos_Per", 'WFOM - Time_Base'!$B$4:$B$29,0), MATCH(CONCATENATE($G26,AL$2),'WFOM - Time_Base'!$A$8:$API$8,0)),
IFERROR($AN26 * INDEX('Inputs from Uganda staff'!$E$61:$BM$80,MATCH('HRH Need estimation'!AL$2,'Inputs from Uganda staff'!$E$61:$E$80,0),MATCH('HRH Need estimation'!$D26,'Inputs from Uganda staff'!$E$6:$BM$6,0)),
""))</f>
        <v>0</v>
      </c>
      <c r="AN26">
        <v>1</v>
      </c>
      <c r="AO26" t="str">
        <f t="shared" si="1"/>
        <v>023</v>
      </c>
      <c r="AQ26" t="s">
        <v>290</v>
      </c>
    </row>
    <row r="27" spans="1:43">
      <c r="A27" s="106" t="s">
        <v>915</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1947</v>
      </c>
      <c r="R27" s="252">
        <f>IFERROR(
$AN27 * INDEX('WFOM - Time_Base'!$A$4:$API$29, MATCH("CenHos", 'WFOM - Time_Base'!$B$4:$B$29,0), MATCH(CONCATENATE($G27,R$2),'WFOM - Time_Base'!$A$8:$API$8,0)) *
INDEX('WFOM - Time_Base'!$A$4:$API$29, MATCH("CenHos_Per", 'WFOM - Time_Base'!$B$4:$B$29,0), MATCH(CONCATENATE($G27,R$2),'WFOM - Time_Base'!$A$8:$API$8,0)),
IFERROR($AN27 * INDEX('Inputs from Uganda staff'!$E$61:$BM$80,MATCH('HRH Need estimation'!R$2,'Inputs from Uganda staff'!$E$61:$E$80,0),MATCH('HRH Need estimation'!$D27,'Inputs from Uganda staff'!$E$6:$BM$6,0)),
""))</f>
        <v>0.1</v>
      </c>
      <c r="S27" s="252">
        <f>IFERROR(
$AN27 * INDEX('WFOM - Time_Base'!$A$4:$API$29, MATCH("CenHos", 'WFOM - Time_Base'!$B$4:$B$29,0), MATCH(CONCATENATE($G27,S$2),'WFOM - Time_Base'!$A$8:$API$8,0)) *
INDEX('WFOM - Time_Base'!$A$4:$API$29, MATCH("CenHos_Per", 'WFOM - Time_Base'!$B$4:$B$29,0), MATCH(CONCATENATE($G27,S$2),'WFOM - Time_Base'!$A$8:$API$8,0)),
IFERROR($AN27 * INDEX('Inputs from Uganda staff'!$E$61:$BM$80,MATCH('HRH Need estimation'!S$2,'Inputs from Uganda staff'!$E$61:$E$80,0),MATCH('HRH Need estimation'!$D27,'Inputs from Uganda staff'!$E$6:$BM$6,0)),
""))</f>
        <v>0</v>
      </c>
      <c r="T27" s="252">
        <f>IFERROR(
$AN27 * INDEX('WFOM - Time_Base'!$A$4:$API$29, MATCH("CenHos", 'WFOM - Time_Base'!$B$4:$B$29,0), MATCH(CONCATENATE($G27,T$2),'WFOM - Time_Base'!$A$8:$API$8,0)) *
INDEX('WFOM - Time_Base'!$A$4:$API$29, MATCH("CenHos_Per", 'WFOM - Time_Base'!$B$4:$B$29,0), MATCH(CONCATENATE($G27,T$2),'WFOM - Time_Base'!$A$8:$API$8,0)),
IFERROR($AN27 * INDEX('Inputs from Uganda staff'!$E$61:$BM$80,MATCH('HRH Need estimation'!T$2,'Inputs from Uganda staff'!$E$61:$E$80,0),MATCH('HRH Need estimation'!$D27,'Inputs from Uganda staff'!$E$6:$BM$6,0)),
""))</f>
        <v>0</v>
      </c>
      <c r="U27" s="252">
        <f>IFERROR(
$AN27 * INDEX('WFOM - Time_Base'!$A$4:$API$29, MATCH("CenHos", 'WFOM - Time_Base'!$B$4:$B$29,0), MATCH(CONCATENATE($G27,U$2),'WFOM - Time_Base'!$A$8:$API$8,0)) *
INDEX('WFOM - Time_Base'!$A$4:$API$29, MATCH("CenHos_Per", 'WFOM - Time_Base'!$B$4:$B$29,0), MATCH(CONCATENATE($G27,U$2),'WFOM - Time_Base'!$A$8:$API$8,0)),
IFERROR($AN27 * INDEX('Inputs from Uganda staff'!$E$61:$BM$80,MATCH('HRH Need estimation'!U$2,'Inputs from Uganda staff'!$E$61:$E$80,0),MATCH('HRH Need estimation'!$D27,'Inputs from Uganda staff'!$E$6:$BM$6,0)),
""))</f>
        <v>0</v>
      </c>
      <c r="V27" s="252">
        <f>IFERROR(
$AN27 * INDEX('WFOM - Time_Base'!$A$4:$API$29, MATCH("CenHos", 'WFOM - Time_Base'!$B$4:$B$29,0), MATCH(CONCATENATE($G27,V$2),'WFOM - Time_Base'!$A$8:$API$8,0)) *
INDEX('WFOM - Time_Base'!$A$4:$API$29, MATCH("CenHos_Per", 'WFOM - Time_Base'!$B$4:$B$29,0), MATCH(CONCATENATE($G27,V$2),'WFOM - Time_Base'!$A$8:$API$8,0)),
IFERROR($AN27 * INDEX('Inputs from Uganda staff'!$E$61:$BM$80,MATCH('HRH Need estimation'!V$2,'Inputs from Uganda staff'!$E$61:$E$80,0),MATCH('HRH Need estimation'!$D27,'Inputs from Uganda staff'!$E$6:$BM$6,0)),
""))</f>
        <v>1.2</v>
      </c>
      <c r="W27" s="252">
        <f>IFERROR(
$AN27 * INDEX('WFOM - Time_Base'!$A$4:$API$29, MATCH("CenHos", 'WFOM - Time_Base'!$B$4:$B$29,0), MATCH(CONCATENATE($G27,W$2),'WFOM - Time_Base'!$A$8:$API$8,0)) *
INDEX('WFOM - Time_Base'!$A$4:$API$29, MATCH("CenHos_Per", 'WFOM - Time_Base'!$B$4:$B$29,0), MATCH(CONCATENATE($G27,W$2),'WFOM - Time_Base'!$A$8:$API$8,0)),
IFERROR($AN27 * INDEX('Inputs from Uganda staff'!$E$61:$BM$80,MATCH('HRH Need estimation'!W$2,'Inputs from Uganda staff'!$E$61:$E$80,0),MATCH('HRH Need estimation'!$D27,'Inputs from Uganda staff'!$E$6:$BM$6,0)),
""))</f>
        <v>0</v>
      </c>
      <c r="X27" s="252">
        <f>IFERROR(
$AN27 * INDEX('WFOM - Time_Base'!$A$4:$API$29, MATCH("CenHos", 'WFOM - Time_Base'!$B$4:$B$29,0), MATCH(CONCATENATE($G27,X$2),'WFOM - Time_Base'!$A$8:$API$8,0)) *
INDEX('WFOM - Time_Base'!$A$4:$API$29, MATCH("CenHos_Per", 'WFOM - Time_Base'!$B$4:$B$29,0), MATCH(CONCATENATE($G27,X$2),'WFOM - Time_Base'!$A$8:$API$8,0)),
IFERROR($AN27 * INDEX('Inputs from Uganda staff'!$E$61:$BM$80,MATCH('HRH Need estimation'!X$2,'Inputs from Uganda staff'!$E$61:$E$80,0),MATCH('HRH Need estimation'!$D27,'Inputs from Uganda staff'!$E$6:$BM$6,0)),
""))</f>
        <v>0</v>
      </c>
      <c r="Y27" s="252">
        <v>1</v>
      </c>
      <c r="Z27" s="252">
        <f>IFERROR(
$AN27 * INDEX('WFOM - Time_Base'!$A$4:$API$29, MATCH("CenHos", 'WFOM - Time_Base'!$B$4:$B$29,0), MATCH(CONCATENATE($G27,Z$2),'WFOM - Time_Base'!$A$8:$API$8,0)) *
INDEX('WFOM - Time_Base'!$A$4:$API$29, MATCH("CenHos_Per", 'WFOM - Time_Base'!$B$4:$B$29,0), MATCH(CONCATENATE($G27,Z$2),'WFOM - Time_Base'!$A$8:$API$8,0)),
IFERROR($AN27 * INDEX('Inputs from Uganda staff'!$E$61:$BM$80,MATCH('HRH Need estimation'!Z$2,'Inputs from Uganda staff'!$E$61:$E$80,0),MATCH('HRH Need estimation'!$D27,'Inputs from Uganda staff'!$E$6:$BM$6,0)),
""))</f>
        <v>0</v>
      </c>
      <c r="AA27" s="252">
        <f>IFERROR(
$AN27 * INDEX('WFOM - Time_Base'!$A$4:$API$29, MATCH("CenHos", 'WFOM - Time_Base'!$B$4:$B$29,0), MATCH(CONCATENATE($G27,AA$2),'WFOM - Time_Base'!$A$8:$API$8,0)) *
INDEX('WFOM - Time_Base'!$A$4:$API$29, MATCH("CenHos_Per", 'WFOM - Time_Base'!$B$4:$B$29,0), MATCH(CONCATENATE($G27,AA$2),'WFOM - Time_Base'!$A$8:$API$8,0)),
IFERROR($AN27 * INDEX('Inputs from Uganda staff'!$E$61:$BM$80,MATCH('HRH Need estimation'!AA$2,'Inputs from Uganda staff'!$E$61:$E$80,0),MATCH('HRH Need estimation'!$D27,'Inputs from Uganda staff'!$E$6:$BM$6,0)),
""))</f>
        <v>0</v>
      </c>
      <c r="AB27" s="252">
        <f>IFERROR(
$AN27 * INDEX('WFOM - Time_Base'!$A$4:$API$29, MATCH("CenHos", 'WFOM - Time_Base'!$B$4:$B$29,0), MATCH(CONCATENATE($G27,AB$2),'WFOM - Time_Base'!$A$8:$API$8,0)) *
INDEX('WFOM - Time_Base'!$A$4:$API$29, MATCH("CenHos_Per", 'WFOM - Time_Base'!$B$4:$B$29,0), MATCH(CONCATENATE($G27,AB$2),'WFOM - Time_Base'!$A$8:$API$8,0)),
IFERROR($AN27 * INDEX('Inputs from Uganda staff'!$E$61:$BM$80,MATCH('HRH Need estimation'!AB$2,'Inputs from Uganda staff'!$E$61:$E$80,0),MATCH('HRH Need estimation'!$D27,'Inputs from Uganda staff'!$E$6:$BM$6,0)),
""))</f>
        <v>0</v>
      </c>
      <c r="AC27" s="252" t="str">
        <f>IFERROR(
$AN27 * INDEX('WFOM - Time_Base'!$A$4:$API$29, MATCH("CenHos", 'WFOM - Time_Base'!$B$4:$B$29,0), MATCH(CONCATENATE($G27,AC$2),'WFOM - Time_Base'!$A$8:$API$8,0)) *
INDEX('WFOM - Time_Base'!$A$4:$API$29, MATCH("CenHos_Per", 'WFOM - Time_Base'!$B$4:$B$29,0), MATCH(CONCATENATE($G27,AC$2),'WFOM - Time_Base'!$A$8:$API$8,0)),
IFERROR($AN27 * INDEX('Inputs from Uganda staff'!$E$61:$BM$80,MATCH('HRH Need estimation'!AC$2,'Inputs from Uganda staff'!$E$61:$E$80,0),MATCH('HRH Need estimation'!$D27,'Inputs from Uganda staff'!$E$6:$BM$6,0)),
""))</f>
        <v/>
      </c>
      <c r="AD27" s="252">
        <f>IFERROR(
$AN27 * INDEX('WFOM - Time_Base'!$A$4:$API$29, MATCH("CenHos", 'WFOM - Time_Base'!$B$4:$B$29,0), MATCH(CONCATENATE($G27,AD$2),'WFOM - Time_Base'!$A$8:$API$8,0)) *
INDEX('WFOM - Time_Base'!$A$4:$API$29, MATCH("CenHos_Per", 'WFOM - Time_Base'!$B$4:$B$29,0), MATCH(CONCATENATE($G27,AD$2),'WFOM - Time_Base'!$A$8:$API$8,0)),
IFERROR($AN27 * INDEX('Inputs from Uganda staff'!$E$61:$BM$80,MATCH('HRH Need estimation'!AD$2,'Inputs from Uganda staff'!$E$61:$E$80,0),MATCH('HRH Need estimation'!$D27,'Inputs from Uganda staff'!$E$6:$BM$6,0)),
""))</f>
        <v>0</v>
      </c>
      <c r="AE27" s="252">
        <f>IFERROR(
$AN27 * INDEX('WFOM - Time_Base'!$A$4:$API$29, MATCH("CenHos", 'WFOM - Time_Base'!$B$4:$B$29,0), MATCH(CONCATENATE($G27,AE$2),'WFOM - Time_Base'!$A$8:$API$8,0)) *
INDEX('WFOM - Time_Base'!$A$4:$API$29, MATCH("CenHos_Per", 'WFOM - Time_Base'!$B$4:$B$29,0), MATCH(CONCATENATE($G27,AE$2),'WFOM - Time_Base'!$A$8:$API$8,0)),
IFERROR($AN27 * INDEX('Inputs from Uganda staff'!$E$61:$BM$80,MATCH('HRH Need estimation'!AE$2,'Inputs from Uganda staff'!$E$61:$E$80,0),MATCH('HRH Need estimation'!$D27,'Inputs from Uganda staff'!$E$6:$BM$6,0)),
""))</f>
        <v>0</v>
      </c>
      <c r="AF27" s="252">
        <f>IFERROR(
$AN27 * INDEX('WFOM - Time_Base'!$A$4:$API$29, MATCH("CenHos", 'WFOM - Time_Base'!$B$4:$B$29,0), MATCH(CONCATENATE($G27,AF$2),'WFOM - Time_Base'!$A$8:$API$8,0)) *
INDEX('WFOM - Time_Base'!$A$4:$API$29, MATCH("CenHos_Per", 'WFOM - Time_Base'!$B$4:$B$29,0), MATCH(CONCATENATE($G27,AF$2),'WFOM - Time_Base'!$A$8:$API$8,0)),
IFERROR($AN27 * INDEX('Inputs from Uganda staff'!$E$61:$BM$80,MATCH('HRH Need estimation'!AF$2,'Inputs from Uganda staff'!$E$61:$E$80,0),MATCH('HRH Need estimation'!$D27,'Inputs from Uganda staff'!$E$6:$BM$6,0)),
""))</f>
        <v>0</v>
      </c>
      <c r="AG27" s="252">
        <f>IFERROR(
$AN27 * INDEX('WFOM - Time_Base'!$A$4:$API$29, MATCH("CenHos", 'WFOM - Time_Base'!$B$4:$B$29,0), MATCH(CONCATENATE($G27,AG$2),'WFOM - Time_Base'!$A$8:$API$8,0)) *
INDEX('WFOM - Time_Base'!$A$4:$API$29, MATCH("CenHos_Per", 'WFOM - Time_Base'!$B$4:$B$29,0), MATCH(CONCATENATE($G27,AG$2),'WFOM - Time_Base'!$A$8:$API$8,0)),
IFERROR($AN27 * INDEX('Inputs from Uganda staff'!$E$61:$BM$80,MATCH('HRH Need estimation'!AG$2,'Inputs from Uganda staff'!$E$61:$E$80,0),MATCH('HRH Need estimation'!$D27,'Inputs from Uganda staff'!$E$6:$BM$6,0)),
""))</f>
        <v>0</v>
      </c>
      <c r="AH27" s="252">
        <f>IFERROR(
$AN27 * INDEX('WFOM - Time_Base'!$A$4:$API$29, MATCH("CenHos", 'WFOM - Time_Base'!$B$4:$B$29,0), MATCH(CONCATENATE($G27,AH$2),'WFOM - Time_Base'!$A$8:$API$8,0)) *
INDEX('WFOM - Time_Base'!$A$4:$API$29, MATCH("CenHos_Per", 'WFOM - Time_Base'!$B$4:$B$29,0), MATCH(CONCATENATE($G27,AH$2),'WFOM - Time_Base'!$A$8:$API$8,0)),
IFERROR($AN27 * INDEX('Inputs from Uganda staff'!$E$61:$BM$80,MATCH('HRH Need estimation'!AH$2,'Inputs from Uganda staff'!$E$61:$E$80,0),MATCH('HRH Need estimation'!$D27,'Inputs from Uganda staff'!$E$6:$BM$6,0)),
""))</f>
        <v>0</v>
      </c>
      <c r="AI27" s="252">
        <f>IFERROR(
$AN27 * INDEX('WFOM - Time_Base'!$A$4:$API$29, MATCH("CenHos", 'WFOM - Time_Base'!$B$4:$B$29,0), MATCH(CONCATENATE($G27,AI$2),'WFOM - Time_Base'!$A$8:$API$8,0)) *
INDEX('WFOM - Time_Base'!$A$4:$API$29, MATCH("CenHos_Per", 'WFOM - Time_Base'!$B$4:$B$29,0), MATCH(CONCATENATE($G27,AI$2),'WFOM - Time_Base'!$A$8:$API$8,0)),
IFERROR($AN27 * INDEX('Inputs from Uganda staff'!$E$61:$BM$80,MATCH('HRH Need estimation'!AI$2,'Inputs from Uganda staff'!$E$61:$E$80,0),MATCH('HRH Need estimation'!$D27,'Inputs from Uganda staff'!$E$6:$BM$6,0)),
""))</f>
        <v>0</v>
      </c>
      <c r="AJ27" s="252">
        <f>IFERROR(
$AN27 * INDEX('WFOM - Time_Base'!$A$4:$API$29, MATCH("CenHos", 'WFOM - Time_Base'!$B$4:$B$29,0), MATCH(CONCATENATE($G27,AJ$2),'WFOM - Time_Base'!$A$8:$API$8,0)) *
INDEX('WFOM - Time_Base'!$A$4:$API$29, MATCH("CenHos_Per", 'WFOM - Time_Base'!$B$4:$B$29,0), MATCH(CONCATENATE($G27,AJ$2),'WFOM - Time_Base'!$A$8:$API$8,0)),
IFERROR($AN27 * INDEX('Inputs from Uganda staff'!$E$61:$BM$80,MATCH('HRH Need estimation'!AJ$2,'Inputs from Uganda staff'!$E$61:$E$80,0),MATCH('HRH Need estimation'!$D27,'Inputs from Uganda staff'!$E$6:$BM$6,0)),
""))</f>
        <v>0</v>
      </c>
      <c r="AK27" s="252">
        <f>IFERROR(
$AN27 * INDEX('WFOM - Time_Base'!$A$4:$API$29, MATCH("CenHos", 'WFOM - Time_Base'!$B$4:$B$29,0), MATCH(CONCATENATE($G27,AK$2),'WFOM - Time_Base'!$A$8:$API$8,0)) *
INDEX('WFOM - Time_Base'!$A$4:$API$29, MATCH("CenHos_Per", 'WFOM - Time_Base'!$B$4:$B$29,0), MATCH(CONCATENATE($G27,AK$2),'WFOM - Time_Base'!$A$8:$API$8,0)),
IFERROR($AN27 * INDEX('Inputs from Uganda staff'!$E$61:$BM$80,MATCH('HRH Need estimation'!AK$2,'Inputs from Uganda staff'!$E$61:$E$80,0),MATCH('HRH Need estimation'!$D27,'Inputs from Uganda staff'!$E$6:$BM$6,0)),
""))</f>
        <v>0</v>
      </c>
      <c r="AL27" s="252">
        <f>IFERROR(
$AN27 * INDEX('WFOM - Time_Base'!$A$4:$API$29, MATCH("CenHos", 'WFOM - Time_Base'!$B$4:$B$29,0), MATCH(CONCATENATE($G27,AL$2),'WFOM - Time_Base'!$A$8:$API$8,0)) *
INDEX('WFOM - Time_Base'!$A$4:$API$29, MATCH("CenHos_Per", 'WFOM - Time_Base'!$B$4:$B$29,0), MATCH(CONCATENATE($G27,AL$2),'WFOM - Time_Base'!$A$8:$API$8,0)),
IFERROR($AN27 * INDEX('Inputs from Uganda staff'!$E$61:$BM$80,MATCH('HRH Need estimation'!AL$2,'Inputs from Uganda staff'!$E$61:$E$80,0),MATCH('HRH Need estimation'!$D27,'Inputs from Uganda staff'!$E$6:$BM$6,0)),
""))</f>
        <v>0</v>
      </c>
      <c r="AN27">
        <v>1</v>
      </c>
      <c r="AO27" t="str">
        <f t="shared" si="1"/>
        <v>024</v>
      </c>
      <c r="AQ27" t="s">
        <v>293</v>
      </c>
    </row>
    <row r="28" spans="1:43">
      <c r="A28" s="106" t="s">
        <v>915</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1947</v>
      </c>
      <c r="R28" s="122">
        <f>IFERROR(
$AN28 * INDEX('WFOM - Time_Base'!$A$4:$API$29, MATCH("CenHos", 'WFOM - Time_Base'!$B$4:$B$29,0), MATCH(CONCATENATE($G28,R$2),'WFOM - Time_Base'!$A$8:$API$8,0)) *
INDEX('WFOM - Time_Base'!$A$4:$API$29, MATCH("CenHos_Per", 'WFOM - Time_Base'!$B$4:$B$29,0), MATCH(CONCATENATE($G28,R$2),'WFOM - Time_Base'!$A$8:$API$8,0)),
IFERROR($AN28 * INDEX('Inputs from Uganda staff'!$E$61:$BM$80,MATCH('HRH Need estimation'!R$2,'Inputs from Uganda staff'!$E$61:$E$80,0),MATCH('HRH Need estimation'!$D28,'Inputs from Uganda staff'!$E$6:$BM$6,0)),
""))</f>
        <v>0.3</v>
      </c>
      <c r="S28" s="122">
        <f>IFERROR(
$AN28 * INDEX('WFOM - Time_Base'!$A$4:$API$29, MATCH("CenHos", 'WFOM - Time_Base'!$B$4:$B$29,0), MATCH(CONCATENATE($G28,S$2),'WFOM - Time_Base'!$A$8:$API$8,0)) *
INDEX('WFOM - Time_Base'!$A$4:$API$29, MATCH("CenHos_Per", 'WFOM - Time_Base'!$B$4:$B$29,0), MATCH(CONCATENATE($G28,S$2),'WFOM - Time_Base'!$A$8:$API$8,0)),
IFERROR($AN28 * INDEX('Inputs from Uganda staff'!$E$61:$BM$80,MATCH('HRH Need estimation'!S$2,'Inputs from Uganda staff'!$E$61:$E$80,0),MATCH('HRH Need estimation'!$D28,'Inputs from Uganda staff'!$E$6:$BM$6,0)),
""))</f>
        <v>0</v>
      </c>
      <c r="T28" s="122">
        <f>IFERROR(
$AN28 * INDEX('WFOM - Time_Base'!$A$4:$API$29, MATCH("CenHos", 'WFOM - Time_Base'!$B$4:$B$29,0), MATCH(CONCATENATE($G28,T$2),'WFOM - Time_Base'!$A$8:$API$8,0)) *
INDEX('WFOM - Time_Base'!$A$4:$API$29, MATCH("CenHos_Per", 'WFOM - Time_Base'!$B$4:$B$29,0), MATCH(CONCATENATE($G28,T$2),'WFOM - Time_Base'!$A$8:$API$8,0)),
IFERROR($AN28 * INDEX('Inputs from Uganda staff'!$E$61:$BM$80,MATCH('HRH Need estimation'!T$2,'Inputs from Uganda staff'!$E$61:$E$80,0),MATCH('HRH Need estimation'!$D28,'Inputs from Uganda staff'!$E$6:$BM$6,0)),
""))</f>
        <v>0</v>
      </c>
      <c r="U28" s="122">
        <f>IFERROR(
$AN28 * INDEX('WFOM - Time_Base'!$A$4:$API$29, MATCH("CenHos", 'WFOM - Time_Base'!$B$4:$B$29,0), MATCH(CONCATENATE($G28,U$2),'WFOM - Time_Base'!$A$8:$API$8,0)) *
INDEX('WFOM - Time_Base'!$A$4:$API$29, MATCH("CenHos_Per", 'WFOM - Time_Base'!$B$4:$B$29,0), MATCH(CONCATENATE($G28,U$2),'WFOM - Time_Base'!$A$8:$API$8,0)),
IFERROR($AN28 * INDEX('Inputs from Uganda staff'!$E$61:$BM$80,MATCH('HRH Need estimation'!U$2,'Inputs from Uganda staff'!$E$61:$E$80,0),MATCH('HRH Need estimation'!$D28,'Inputs from Uganda staff'!$E$6:$BM$6,0)),
""))</f>
        <v>0</v>
      </c>
      <c r="V28" s="122">
        <f>IFERROR(
$AN28 * INDEX('WFOM - Time_Base'!$A$4:$API$29, MATCH("CenHos", 'WFOM - Time_Base'!$B$4:$B$29,0), MATCH(CONCATENATE($G28,V$2),'WFOM - Time_Base'!$A$8:$API$8,0)) *
INDEX('WFOM - Time_Base'!$A$4:$API$29, MATCH("CenHos_Per", 'WFOM - Time_Base'!$B$4:$B$29,0), MATCH(CONCATENATE($G28,V$2),'WFOM - Time_Base'!$A$8:$API$8,0)),
IFERROR($AN28 * INDEX('Inputs from Uganda staff'!$E$61:$BM$80,MATCH('HRH Need estimation'!V$2,'Inputs from Uganda staff'!$E$61:$E$80,0),MATCH('HRH Need estimation'!$D28,'Inputs from Uganda staff'!$E$6:$BM$6,0)),
""))</f>
        <v>1.2</v>
      </c>
      <c r="W28" s="122">
        <f>IFERROR(
$AN28 * INDEX('WFOM - Time_Base'!$A$4:$API$29, MATCH("CenHos", 'WFOM - Time_Base'!$B$4:$B$29,0), MATCH(CONCATENATE($G28,W$2),'WFOM - Time_Base'!$A$8:$API$8,0)) *
INDEX('WFOM - Time_Base'!$A$4:$API$29, MATCH("CenHos_Per", 'WFOM - Time_Base'!$B$4:$B$29,0), MATCH(CONCATENATE($G28,W$2),'WFOM - Time_Base'!$A$8:$API$8,0)),
IFERROR($AN28 * INDEX('Inputs from Uganda staff'!$E$61:$BM$80,MATCH('HRH Need estimation'!W$2,'Inputs from Uganda staff'!$E$61:$E$80,0),MATCH('HRH Need estimation'!$D28,'Inputs from Uganda staff'!$E$6:$BM$6,0)),
""))</f>
        <v>0</v>
      </c>
      <c r="X28" s="122">
        <f>IFERROR(
$AN28 * INDEX('WFOM - Time_Base'!$A$4:$API$29, MATCH("CenHos", 'WFOM - Time_Base'!$B$4:$B$29,0), MATCH(CONCATENATE($G28,X$2),'WFOM - Time_Base'!$A$8:$API$8,0)) *
INDEX('WFOM - Time_Base'!$A$4:$API$29, MATCH("CenHos_Per", 'WFOM - Time_Base'!$B$4:$B$29,0), MATCH(CONCATENATE($G28,X$2),'WFOM - Time_Base'!$A$8:$API$8,0)),
IFERROR($AN28 * INDEX('Inputs from Uganda staff'!$E$61:$BM$80,MATCH('HRH Need estimation'!X$2,'Inputs from Uganda staff'!$E$61:$E$80,0),MATCH('HRH Need estimation'!$D28,'Inputs from Uganda staff'!$E$6:$BM$6,0)),
""))</f>
        <v>0</v>
      </c>
      <c r="Y28" s="122">
        <f>IFERROR(
$AN28 * INDEX('WFOM - Time_Base'!$A$4:$API$29, MATCH("CenHos", 'WFOM - Time_Base'!$B$4:$B$29,0), MATCH(CONCATENATE($G28,Y$2),'WFOM - Time_Base'!$A$8:$API$8,0)) *
INDEX('WFOM - Time_Base'!$A$4:$API$29, MATCH("CenHos_Per", 'WFOM - Time_Base'!$B$4:$B$29,0), MATCH(CONCATENATE($G28,Y$2),'WFOM - Time_Base'!$A$8:$API$8,0)),
IFERROR($AN28 * INDEX('Inputs from Uganda staff'!$E$61:$BM$80,MATCH('HRH Need estimation'!Y$2,'Inputs from Uganda staff'!$E$61:$E$80,0),MATCH('HRH Need estimation'!$D28,'Inputs from Uganda staff'!$E$6:$BM$6,0)),
""))</f>
        <v>1.6</v>
      </c>
      <c r="Z28" s="122">
        <f>IFERROR(
$AN28 * INDEX('WFOM - Time_Base'!$A$4:$API$29, MATCH("CenHos", 'WFOM - Time_Base'!$B$4:$B$29,0), MATCH(CONCATENATE($G28,Z$2),'WFOM - Time_Base'!$A$8:$API$8,0)) *
INDEX('WFOM - Time_Base'!$A$4:$API$29, MATCH("CenHos_Per", 'WFOM - Time_Base'!$B$4:$B$29,0), MATCH(CONCATENATE($G28,Z$2),'WFOM - Time_Base'!$A$8:$API$8,0)),
IFERROR($AN28 * INDEX('Inputs from Uganda staff'!$E$61:$BM$80,MATCH('HRH Need estimation'!Z$2,'Inputs from Uganda staff'!$E$61:$E$80,0),MATCH('HRH Need estimation'!$D28,'Inputs from Uganda staff'!$E$6:$BM$6,0)),
""))</f>
        <v>0</v>
      </c>
      <c r="AA28" s="122">
        <f>IFERROR(
$AN28 * INDEX('WFOM - Time_Base'!$A$4:$API$29, MATCH("CenHos", 'WFOM - Time_Base'!$B$4:$B$29,0), MATCH(CONCATENATE($G28,AA$2),'WFOM - Time_Base'!$A$8:$API$8,0)) *
INDEX('WFOM - Time_Base'!$A$4:$API$29, MATCH("CenHos_Per", 'WFOM - Time_Base'!$B$4:$B$29,0), MATCH(CONCATENATE($G28,AA$2),'WFOM - Time_Base'!$A$8:$API$8,0)),
IFERROR($AN28 * INDEX('Inputs from Uganda staff'!$E$61:$BM$80,MATCH('HRH Need estimation'!AA$2,'Inputs from Uganda staff'!$E$61:$E$80,0),MATCH('HRH Need estimation'!$D28,'Inputs from Uganda staff'!$E$6:$BM$6,0)),
""))</f>
        <v>0</v>
      </c>
      <c r="AB28" s="122">
        <f>IFERROR(
$AN28 * INDEX('WFOM - Time_Base'!$A$4:$API$29, MATCH("CenHos", 'WFOM - Time_Base'!$B$4:$B$29,0), MATCH(CONCATENATE($G28,AB$2),'WFOM - Time_Base'!$A$8:$API$8,0)) *
INDEX('WFOM - Time_Base'!$A$4:$API$29, MATCH("CenHos_Per", 'WFOM - Time_Base'!$B$4:$B$29,0), MATCH(CONCATENATE($G28,AB$2),'WFOM - Time_Base'!$A$8:$API$8,0)),
IFERROR($AN28 * INDEX('Inputs from Uganda staff'!$E$61:$BM$80,MATCH('HRH Need estimation'!AB$2,'Inputs from Uganda staff'!$E$61:$E$80,0),MATCH('HRH Need estimation'!$D28,'Inputs from Uganda staff'!$E$6:$BM$6,0)),
""))</f>
        <v>0</v>
      </c>
      <c r="AC28" s="122" t="str">
        <f>IFERROR(
$AN28 * INDEX('WFOM - Time_Base'!$A$4:$API$29, MATCH("CenHos", 'WFOM - Time_Base'!$B$4:$B$29,0), MATCH(CONCATENATE($G28,AC$2),'WFOM - Time_Base'!$A$8:$API$8,0)) *
INDEX('WFOM - Time_Base'!$A$4:$API$29, MATCH("CenHos_Per", 'WFOM - Time_Base'!$B$4:$B$29,0), MATCH(CONCATENATE($G28,AC$2),'WFOM - Time_Base'!$A$8:$API$8,0)),
IFERROR($AN28 * INDEX('Inputs from Uganda staff'!$E$61:$BM$80,MATCH('HRH Need estimation'!AC$2,'Inputs from Uganda staff'!$E$61:$E$80,0),MATCH('HRH Need estimation'!$D28,'Inputs from Uganda staff'!$E$6:$BM$6,0)),
""))</f>
        <v/>
      </c>
      <c r="AD28" s="122">
        <f>IFERROR(
$AN28 * INDEX('WFOM - Time_Base'!$A$4:$API$29, MATCH("CenHos", 'WFOM - Time_Base'!$B$4:$B$29,0), MATCH(CONCATENATE($G28,AD$2),'WFOM - Time_Base'!$A$8:$API$8,0)) *
INDEX('WFOM - Time_Base'!$A$4:$API$29, MATCH("CenHos_Per", 'WFOM - Time_Base'!$B$4:$B$29,0), MATCH(CONCATENATE($G28,AD$2),'WFOM - Time_Base'!$A$8:$API$8,0)),
IFERROR($AN28 * INDEX('Inputs from Uganda staff'!$E$61:$BM$80,MATCH('HRH Need estimation'!AD$2,'Inputs from Uganda staff'!$E$61:$E$80,0),MATCH('HRH Need estimation'!$D28,'Inputs from Uganda staff'!$E$6:$BM$6,0)),
""))</f>
        <v>0</v>
      </c>
      <c r="AE28" s="122">
        <f>IFERROR(
$AN28 * INDEX('WFOM - Time_Base'!$A$4:$API$29, MATCH("CenHos", 'WFOM - Time_Base'!$B$4:$B$29,0), MATCH(CONCATENATE($G28,AE$2),'WFOM - Time_Base'!$A$8:$API$8,0)) *
INDEX('WFOM - Time_Base'!$A$4:$API$29, MATCH("CenHos_Per", 'WFOM - Time_Base'!$B$4:$B$29,0), MATCH(CONCATENATE($G28,AE$2),'WFOM - Time_Base'!$A$8:$API$8,0)),
IFERROR($AN28 * INDEX('Inputs from Uganda staff'!$E$61:$BM$80,MATCH('HRH Need estimation'!AE$2,'Inputs from Uganda staff'!$E$61:$E$80,0),MATCH('HRH Need estimation'!$D28,'Inputs from Uganda staff'!$E$6:$BM$6,0)),
""))</f>
        <v>0</v>
      </c>
      <c r="AF28" s="122">
        <f>IFERROR(
$AN28 * INDEX('WFOM - Time_Base'!$A$4:$API$29, MATCH("CenHos", 'WFOM - Time_Base'!$B$4:$B$29,0), MATCH(CONCATENATE($G28,AF$2),'WFOM - Time_Base'!$A$8:$API$8,0)) *
INDEX('WFOM - Time_Base'!$A$4:$API$29, MATCH("CenHos_Per", 'WFOM - Time_Base'!$B$4:$B$29,0), MATCH(CONCATENATE($G28,AF$2),'WFOM - Time_Base'!$A$8:$API$8,0)),
IFERROR($AN28 * INDEX('Inputs from Uganda staff'!$E$61:$BM$80,MATCH('HRH Need estimation'!AF$2,'Inputs from Uganda staff'!$E$61:$E$80,0),MATCH('HRH Need estimation'!$D28,'Inputs from Uganda staff'!$E$6:$BM$6,0)),
""))</f>
        <v>0</v>
      </c>
      <c r="AG28" s="122">
        <f>IFERROR(
$AN28 * INDEX('WFOM - Time_Base'!$A$4:$API$29, MATCH("CenHos", 'WFOM - Time_Base'!$B$4:$B$29,0), MATCH(CONCATENATE($G28,AG$2),'WFOM - Time_Base'!$A$8:$API$8,0)) *
INDEX('WFOM - Time_Base'!$A$4:$API$29, MATCH("CenHos_Per", 'WFOM - Time_Base'!$B$4:$B$29,0), MATCH(CONCATENATE($G28,AG$2),'WFOM - Time_Base'!$A$8:$API$8,0)),
IFERROR($AN28 * INDEX('Inputs from Uganda staff'!$E$61:$BM$80,MATCH('HRH Need estimation'!AG$2,'Inputs from Uganda staff'!$E$61:$E$80,0),MATCH('HRH Need estimation'!$D28,'Inputs from Uganda staff'!$E$6:$BM$6,0)),
""))</f>
        <v>0</v>
      </c>
      <c r="AH28" s="122">
        <f>IFERROR(
$AN28 * INDEX('WFOM - Time_Base'!$A$4:$API$29, MATCH("CenHos", 'WFOM - Time_Base'!$B$4:$B$29,0), MATCH(CONCATENATE($G28,AH$2),'WFOM - Time_Base'!$A$8:$API$8,0)) *
INDEX('WFOM - Time_Base'!$A$4:$API$29, MATCH("CenHos_Per", 'WFOM - Time_Base'!$B$4:$B$29,0), MATCH(CONCATENATE($G28,AH$2),'WFOM - Time_Base'!$A$8:$API$8,0)),
IFERROR($AN28 * INDEX('Inputs from Uganda staff'!$E$61:$BM$80,MATCH('HRH Need estimation'!AH$2,'Inputs from Uganda staff'!$E$61:$E$80,0),MATCH('HRH Need estimation'!$D28,'Inputs from Uganda staff'!$E$6:$BM$6,0)),
""))</f>
        <v>0</v>
      </c>
      <c r="AI28" s="122">
        <f>IFERROR(
$AN28 * INDEX('WFOM - Time_Base'!$A$4:$API$29, MATCH("CenHos", 'WFOM - Time_Base'!$B$4:$B$29,0), MATCH(CONCATENATE($G28,AI$2),'WFOM - Time_Base'!$A$8:$API$8,0)) *
INDEX('WFOM - Time_Base'!$A$4:$API$29, MATCH("CenHos_Per", 'WFOM - Time_Base'!$B$4:$B$29,0), MATCH(CONCATENATE($G28,AI$2),'WFOM - Time_Base'!$A$8:$API$8,0)),
IFERROR($AN28 * INDEX('Inputs from Uganda staff'!$E$61:$BM$80,MATCH('HRH Need estimation'!AI$2,'Inputs from Uganda staff'!$E$61:$E$80,0),MATCH('HRH Need estimation'!$D28,'Inputs from Uganda staff'!$E$6:$BM$6,0)),
""))</f>
        <v>0</v>
      </c>
      <c r="AJ28" s="122">
        <f>IFERROR(
$AN28 * INDEX('WFOM - Time_Base'!$A$4:$API$29, MATCH("CenHos", 'WFOM - Time_Base'!$B$4:$B$29,0), MATCH(CONCATENATE($G28,AJ$2),'WFOM - Time_Base'!$A$8:$API$8,0)) *
INDEX('WFOM - Time_Base'!$A$4:$API$29, MATCH("CenHos_Per", 'WFOM - Time_Base'!$B$4:$B$29,0), MATCH(CONCATENATE($G28,AJ$2),'WFOM - Time_Base'!$A$8:$API$8,0)),
IFERROR($AN28 * INDEX('Inputs from Uganda staff'!$E$61:$BM$80,MATCH('HRH Need estimation'!AJ$2,'Inputs from Uganda staff'!$E$61:$E$80,0),MATCH('HRH Need estimation'!$D28,'Inputs from Uganda staff'!$E$6:$BM$6,0)),
""))</f>
        <v>0</v>
      </c>
      <c r="AK28" s="122">
        <f>IFERROR(
$AN28 * INDEX('WFOM - Time_Base'!$A$4:$API$29, MATCH("CenHos", 'WFOM - Time_Base'!$B$4:$B$29,0), MATCH(CONCATENATE($G28,AK$2),'WFOM - Time_Base'!$A$8:$API$8,0)) *
INDEX('WFOM - Time_Base'!$A$4:$API$29, MATCH("CenHos_Per", 'WFOM - Time_Base'!$B$4:$B$29,0), MATCH(CONCATENATE($G28,AK$2),'WFOM - Time_Base'!$A$8:$API$8,0)),
IFERROR($AN28 * INDEX('Inputs from Uganda staff'!$E$61:$BM$80,MATCH('HRH Need estimation'!AK$2,'Inputs from Uganda staff'!$E$61:$E$80,0),MATCH('HRH Need estimation'!$D28,'Inputs from Uganda staff'!$E$6:$BM$6,0)),
""))</f>
        <v>0</v>
      </c>
      <c r="AL28" s="122">
        <f>IFERROR(
$AN28 * INDEX('WFOM - Time_Base'!$A$4:$API$29, MATCH("CenHos", 'WFOM - Time_Base'!$B$4:$B$29,0), MATCH(CONCATENATE($G28,AL$2),'WFOM - Time_Base'!$A$8:$API$8,0)) *
INDEX('WFOM - Time_Base'!$A$4:$API$29, MATCH("CenHos_Per", 'WFOM - Time_Base'!$B$4:$B$29,0), MATCH(CONCATENATE($G28,AL$2),'WFOM - Time_Base'!$A$8:$API$8,0)),
IFERROR($AN28 * INDEX('Inputs from Uganda staff'!$E$61:$BM$80,MATCH('HRH Need estimation'!AL$2,'Inputs from Uganda staff'!$E$61:$E$80,0),MATCH('HRH Need estimation'!$D28,'Inputs from Uganda staff'!$E$6:$BM$6,0)),
""))</f>
        <v>0</v>
      </c>
      <c r="AN28">
        <v>1</v>
      </c>
      <c r="AO28" t="str">
        <f t="shared" si="1"/>
        <v>025</v>
      </c>
      <c r="AQ28" t="s">
        <v>295</v>
      </c>
    </row>
    <row r="29" spans="1:43">
      <c r="A29" s="106" t="s">
        <v>915</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1947</v>
      </c>
      <c r="R29" s="122">
        <f>IFERROR(
$AN29 * INDEX('WFOM - Time_Base'!$A$4:$API$29, MATCH("CenHos", 'WFOM - Time_Base'!$B$4:$B$29,0), MATCH(CONCATENATE($G29,R$2),'WFOM - Time_Base'!$A$8:$API$8,0)) *
INDEX('WFOM - Time_Base'!$A$4:$API$29, MATCH("CenHos_Per", 'WFOM - Time_Base'!$B$4:$B$29,0), MATCH(CONCATENATE($G29,R$2),'WFOM - Time_Base'!$A$8:$API$8,0)),
IFERROR($AN29 * INDEX('Inputs from Uganda staff'!$E$61:$BM$80,MATCH('HRH Need estimation'!R$2,'Inputs from Uganda staff'!$E$61:$E$80,0),MATCH('HRH Need estimation'!$D29,'Inputs from Uganda staff'!$E$6:$BM$6,0)),
""))</f>
        <v>24</v>
      </c>
      <c r="S29" s="122">
        <f>IFERROR(
$AN29 * INDEX('WFOM - Time_Base'!$A$4:$API$29, MATCH("CenHos", 'WFOM - Time_Base'!$B$4:$B$29,0), MATCH(CONCATENATE($G29,S$2),'WFOM - Time_Base'!$A$8:$API$8,0)) *
INDEX('WFOM - Time_Base'!$A$4:$API$29, MATCH("CenHos_Per", 'WFOM - Time_Base'!$B$4:$B$29,0), MATCH(CONCATENATE($G29,S$2),'WFOM - Time_Base'!$A$8:$API$8,0)),
IFERROR($AN29 * INDEX('Inputs from Uganda staff'!$E$61:$BM$80,MATCH('HRH Need estimation'!S$2,'Inputs from Uganda staff'!$E$61:$E$80,0),MATCH('HRH Need estimation'!$D29,'Inputs from Uganda staff'!$E$6:$BM$6,0)),
""))</f>
        <v>0</v>
      </c>
      <c r="T29" s="122">
        <f>IFERROR(
$AN29 * INDEX('WFOM - Time_Base'!$A$4:$API$29, MATCH("CenHos", 'WFOM - Time_Base'!$B$4:$B$29,0), MATCH(CONCATENATE($G29,T$2),'WFOM - Time_Base'!$A$8:$API$8,0)) *
INDEX('WFOM - Time_Base'!$A$4:$API$29, MATCH("CenHos_Per", 'WFOM - Time_Base'!$B$4:$B$29,0), MATCH(CONCATENATE($G29,T$2),'WFOM - Time_Base'!$A$8:$API$8,0)),
IFERROR($AN29 * INDEX('Inputs from Uganda staff'!$E$61:$BM$80,MATCH('HRH Need estimation'!T$2,'Inputs from Uganda staff'!$E$61:$E$80,0),MATCH('HRH Need estimation'!$D29,'Inputs from Uganda staff'!$E$6:$BM$6,0)),
""))</f>
        <v>0</v>
      </c>
      <c r="U29" s="122">
        <f>IFERROR(
$AN29 * INDEX('WFOM - Time_Base'!$A$4:$API$29, MATCH("CenHos", 'WFOM - Time_Base'!$B$4:$B$29,0), MATCH(CONCATENATE($G29,U$2),'WFOM - Time_Base'!$A$8:$API$8,0)) *
INDEX('WFOM - Time_Base'!$A$4:$API$29, MATCH("CenHos_Per", 'WFOM - Time_Base'!$B$4:$B$29,0), MATCH(CONCATENATE($G29,U$2),'WFOM - Time_Base'!$A$8:$API$8,0)),
IFERROR($AN29 * INDEX('Inputs from Uganda staff'!$E$61:$BM$80,MATCH('HRH Need estimation'!U$2,'Inputs from Uganda staff'!$E$61:$E$80,0),MATCH('HRH Need estimation'!$D29,'Inputs from Uganda staff'!$E$6:$BM$6,0)),
""))</f>
        <v>0.4</v>
      </c>
      <c r="V29" s="122">
        <f>IFERROR(
$AN29 * INDEX('WFOM - Time_Base'!$A$4:$API$29, MATCH("CenHos", 'WFOM - Time_Base'!$B$4:$B$29,0), MATCH(CONCATENATE($G29,V$2),'WFOM - Time_Base'!$A$8:$API$8,0)) *
INDEX('WFOM - Time_Base'!$A$4:$API$29, MATCH("CenHos_Per", 'WFOM - Time_Base'!$B$4:$B$29,0), MATCH(CONCATENATE($G29,V$2),'WFOM - Time_Base'!$A$8:$API$8,0)),
IFERROR($AN29 * INDEX('Inputs from Uganda staff'!$E$61:$BM$80,MATCH('HRH Need estimation'!V$2,'Inputs from Uganda staff'!$E$61:$E$80,0),MATCH('HRH Need estimation'!$D29,'Inputs from Uganda staff'!$E$6:$BM$6,0)),
""))</f>
        <v>96</v>
      </c>
      <c r="W29" s="122">
        <f>IFERROR(
$AN29 * INDEX('WFOM - Time_Base'!$A$4:$API$29, MATCH("CenHos", 'WFOM - Time_Base'!$B$4:$B$29,0), MATCH(CONCATENATE($G29,W$2),'WFOM - Time_Base'!$A$8:$API$8,0)) *
INDEX('WFOM - Time_Base'!$A$4:$API$29, MATCH("CenHos_Per", 'WFOM - Time_Base'!$B$4:$B$29,0), MATCH(CONCATENATE($G29,W$2),'WFOM - Time_Base'!$A$8:$API$8,0)),
IFERROR($AN29 * INDEX('Inputs from Uganda staff'!$E$61:$BM$80,MATCH('HRH Need estimation'!W$2,'Inputs from Uganda staff'!$E$61:$E$80,0),MATCH('HRH Need estimation'!$D29,'Inputs from Uganda staff'!$E$6:$BM$6,0)),
""))</f>
        <v>0</v>
      </c>
      <c r="X29" s="122">
        <f>IFERROR(
$AN29 * INDEX('WFOM - Time_Base'!$A$4:$API$29, MATCH("CenHos", 'WFOM - Time_Base'!$B$4:$B$29,0), MATCH(CONCATENATE($G29,X$2),'WFOM - Time_Base'!$A$8:$API$8,0)) *
INDEX('WFOM - Time_Base'!$A$4:$API$29, MATCH("CenHos_Per", 'WFOM - Time_Base'!$B$4:$B$29,0), MATCH(CONCATENATE($G29,X$2),'WFOM - Time_Base'!$A$8:$API$8,0)),
IFERROR($AN29 * INDEX('Inputs from Uganda staff'!$E$61:$BM$80,MATCH('HRH Need estimation'!X$2,'Inputs from Uganda staff'!$E$61:$E$80,0),MATCH('HRH Need estimation'!$D29,'Inputs from Uganda staff'!$E$6:$BM$6,0)),
""))</f>
        <v>0</v>
      </c>
      <c r="Y29" s="122">
        <f>IFERROR(
$AN29 * INDEX('WFOM - Time_Base'!$A$4:$API$29, MATCH("CenHos", 'WFOM - Time_Base'!$B$4:$B$29,0), MATCH(CONCATENATE($G29,Y$2),'WFOM - Time_Base'!$A$8:$API$8,0)) *
INDEX('WFOM - Time_Base'!$A$4:$API$29, MATCH("CenHos_Per", 'WFOM - Time_Base'!$B$4:$B$29,0), MATCH(CONCATENATE($G29,Y$2),'WFOM - Time_Base'!$A$8:$API$8,0)),
IFERROR($AN29 * INDEX('Inputs from Uganda staff'!$E$61:$BM$80,MATCH('HRH Need estimation'!Y$2,'Inputs from Uganda staff'!$E$61:$E$80,0),MATCH('HRH Need estimation'!$D29,'Inputs from Uganda staff'!$E$6:$BM$6,0)),
""))</f>
        <v>2.0099999999999998</v>
      </c>
      <c r="Z29" s="122">
        <f>IFERROR(
$AN29 * INDEX('WFOM - Time_Base'!$A$4:$API$29, MATCH("CenHos", 'WFOM - Time_Base'!$B$4:$B$29,0), MATCH(CONCATENATE($G29,Z$2),'WFOM - Time_Base'!$A$8:$API$8,0)) *
INDEX('WFOM - Time_Base'!$A$4:$API$29, MATCH("CenHos_Per", 'WFOM - Time_Base'!$B$4:$B$29,0), MATCH(CONCATENATE($G29,Z$2),'WFOM - Time_Base'!$A$8:$API$8,0)),
IFERROR($AN29 * INDEX('Inputs from Uganda staff'!$E$61:$BM$80,MATCH('HRH Need estimation'!Z$2,'Inputs from Uganda staff'!$E$61:$E$80,0),MATCH('HRH Need estimation'!$D29,'Inputs from Uganda staff'!$E$6:$BM$6,0)),
""))</f>
        <v>0</v>
      </c>
      <c r="AA29" s="122">
        <f>IFERROR(
$AN29 * INDEX('WFOM - Time_Base'!$A$4:$API$29, MATCH("CenHos", 'WFOM - Time_Base'!$B$4:$B$29,0), MATCH(CONCATENATE($G29,AA$2),'WFOM - Time_Base'!$A$8:$API$8,0)) *
INDEX('WFOM - Time_Base'!$A$4:$API$29, MATCH("CenHos_Per", 'WFOM - Time_Base'!$B$4:$B$29,0), MATCH(CONCATENATE($G29,AA$2),'WFOM - Time_Base'!$A$8:$API$8,0)),
IFERROR($AN29 * INDEX('Inputs from Uganda staff'!$E$61:$BM$80,MATCH('HRH Need estimation'!AA$2,'Inputs from Uganda staff'!$E$61:$E$80,0),MATCH('HRH Need estimation'!$D29,'Inputs from Uganda staff'!$E$6:$BM$6,0)),
""))</f>
        <v>0</v>
      </c>
      <c r="AB29" s="122">
        <f>IFERROR(
$AN29 * INDEX('WFOM - Time_Base'!$A$4:$API$29, MATCH("CenHos", 'WFOM - Time_Base'!$B$4:$B$29,0), MATCH(CONCATENATE($G29,AB$2),'WFOM - Time_Base'!$A$8:$API$8,0)) *
INDEX('WFOM - Time_Base'!$A$4:$API$29, MATCH("CenHos_Per", 'WFOM - Time_Base'!$B$4:$B$29,0), MATCH(CONCATENATE($G29,AB$2),'WFOM - Time_Base'!$A$8:$API$8,0)),
IFERROR($AN29 * INDEX('Inputs from Uganda staff'!$E$61:$BM$80,MATCH('HRH Need estimation'!AB$2,'Inputs from Uganda staff'!$E$61:$E$80,0),MATCH('HRH Need estimation'!$D29,'Inputs from Uganda staff'!$E$6:$BM$6,0)),
""))</f>
        <v>1.8</v>
      </c>
      <c r="AC29" s="122" t="str">
        <f>IFERROR(
$AN29 * INDEX('WFOM - Time_Base'!$A$4:$API$29, MATCH("CenHos", 'WFOM - Time_Base'!$B$4:$B$29,0), MATCH(CONCATENATE($G29,AC$2),'WFOM - Time_Base'!$A$8:$API$8,0)) *
INDEX('WFOM - Time_Base'!$A$4:$API$29, MATCH("CenHos_Per", 'WFOM - Time_Base'!$B$4:$B$29,0), MATCH(CONCATENATE($G29,AC$2),'WFOM - Time_Base'!$A$8:$API$8,0)),
IFERROR($AN29 * INDEX('Inputs from Uganda staff'!$E$61:$BM$80,MATCH('HRH Need estimation'!AC$2,'Inputs from Uganda staff'!$E$61:$E$80,0),MATCH('HRH Need estimation'!$D29,'Inputs from Uganda staff'!$E$6:$BM$6,0)),
""))</f>
        <v/>
      </c>
      <c r="AD29" s="122">
        <f>IFERROR(
$AN29 * INDEX('WFOM - Time_Base'!$A$4:$API$29, MATCH("CenHos", 'WFOM - Time_Base'!$B$4:$B$29,0), MATCH(CONCATENATE($G29,AD$2),'WFOM - Time_Base'!$A$8:$API$8,0)) *
INDEX('WFOM - Time_Base'!$A$4:$API$29, MATCH("CenHos_Per", 'WFOM - Time_Base'!$B$4:$B$29,0), MATCH(CONCATENATE($G29,AD$2),'WFOM - Time_Base'!$A$8:$API$8,0)),
IFERROR($AN29 * INDEX('Inputs from Uganda staff'!$E$61:$BM$80,MATCH('HRH Need estimation'!AD$2,'Inputs from Uganda staff'!$E$61:$E$80,0),MATCH('HRH Need estimation'!$D29,'Inputs from Uganda staff'!$E$6:$BM$6,0)),
""))</f>
        <v>0</v>
      </c>
      <c r="AE29" s="122">
        <f>IFERROR(
$AN29 * INDEX('WFOM - Time_Base'!$A$4:$API$29, MATCH("CenHos", 'WFOM - Time_Base'!$B$4:$B$29,0), MATCH(CONCATENATE($G29,AE$2),'WFOM - Time_Base'!$A$8:$API$8,0)) *
INDEX('WFOM - Time_Base'!$A$4:$API$29, MATCH("CenHos_Per", 'WFOM - Time_Base'!$B$4:$B$29,0), MATCH(CONCATENATE($G29,AE$2),'WFOM - Time_Base'!$A$8:$API$8,0)),
IFERROR($AN29 * INDEX('Inputs from Uganda staff'!$E$61:$BM$80,MATCH('HRH Need estimation'!AE$2,'Inputs from Uganda staff'!$E$61:$E$80,0),MATCH('HRH Need estimation'!$D29,'Inputs from Uganda staff'!$E$6:$BM$6,0)),
""))</f>
        <v>0</v>
      </c>
      <c r="AF29" s="122">
        <f>IFERROR(
$AN29 * INDEX('WFOM - Time_Base'!$A$4:$API$29, MATCH("CenHos", 'WFOM - Time_Base'!$B$4:$B$29,0), MATCH(CONCATENATE($G29,AF$2),'WFOM - Time_Base'!$A$8:$API$8,0)) *
INDEX('WFOM - Time_Base'!$A$4:$API$29, MATCH("CenHos_Per", 'WFOM - Time_Base'!$B$4:$B$29,0), MATCH(CONCATENATE($G29,AF$2),'WFOM - Time_Base'!$A$8:$API$8,0)),
IFERROR($AN29 * INDEX('Inputs from Uganda staff'!$E$61:$BM$80,MATCH('HRH Need estimation'!AF$2,'Inputs from Uganda staff'!$E$61:$E$80,0),MATCH('HRH Need estimation'!$D29,'Inputs from Uganda staff'!$E$6:$BM$6,0)),
""))</f>
        <v>0</v>
      </c>
      <c r="AG29" s="122">
        <f>IFERROR(
$AN29 * INDEX('WFOM - Time_Base'!$A$4:$API$29, MATCH("CenHos", 'WFOM - Time_Base'!$B$4:$B$29,0), MATCH(CONCATENATE($G29,AG$2),'WFOM - Time_Base'!$A$8:$API$8,0)) *
INDEX('WFOM - Time_Base'!$A$4:$API$29, MATCH("CenHos_Per", 'WFOM - Time_Base'!$B$4:$B$29,0), MATCH(CONCATENATE($G29,AG$2),'WFOM - Time_Base'!$A$8:$API$8,0)),
IFERROR($AN29 * INDEX('Inputs from Uganda staff'!$E$61:$BM$80,MATCH('HRH Need estimation'!AG$2,'Inputs from Uganda staff'!$E$61:$E$80,0),MATCH('HRH Need estimation'!$D29,'Inputs from Uganda staff'!$E$6:$BM$6,0)),
""))</f>
        <v>0</v>
      </c>
      <c r="AH29" s="122">
        <f>IFERROR(
$AN29 * INDEX('WFOM - Time_Base'!$A$4:$API$29, MATCH("CenHos", 'WFOM - Time_Base'!$B$4:$B$29,0), MATCH(CONCATENATE($G29,AH$2),'WFOM - Time_Base'!$A$8:$API$8,0)) *
INDEX('WFOM - Time_Base'!$A$4:$API$29, MATCH("CenHos_Per", 'WFOM - Time_Base'!$B$4:$B$29,0), MATCH(CONCATENATE($G29,AH$2),'WFOM - Time_Base'!$A$8:$API$8,0)),
IFERROR($AN29 * INDEX('Inputs from Uganda staff'!$E$61:$BM$80,MATCH('HRH Need estimation'!AH$2,'Inputs from Uganda staff'!$E$61:$E$80,0),MATCH('HRH Need estimation'!$D29,'Inputs from Uganda staff'!$E$6:$BM$6,0)),
""))</f>
        <v>0</v>
      </c>
      <c r="AI29" s="122">
        <f>IFERROR(
$AN29 * INDEX('WFOM - Time_Base'!$A$4:$API$29, MATCH("CenHos", 'WFOM - Time_Base'!$B$4:$B$29,0), MATCH(CONCATENATE($G29,AI$2),'WFOM - Time_Base'!$A$8:$API$8,0)) *
INDEX('WFOM - Time_Base'!$A$4:$API$29, MATCH("CenHos_Per", 'WFOM - Time_Base'!$B$4:$B$29,0), MATCH(CONCATENATE($G29,AI$2),'WFOM - Time_Base'!$A$8:$API$8,0)),
IFERROR($AN29 * INDEX('Inputs from Uganda staff'!$E$61:$BM$80,MATCH('HRH Need estimation'!AI$2,'Inputs from Uganda staff'!$E$61:$E$80,0),MATCH('HRH Need estimation'!$D29,'Inputs from Uganda staff'!$E$6:$BM$6,0)),
""))</f>
        <v>0</v>
      </c>
      <c r="AJ29" s="122">
        <f>IFERROR(
$AN29 * INDEX('WFOM - Time_Base'!$A$4:$API$29, MATCH("CenHos", 'WFOM - Time_Base'!$B$4:$B$29,0), MATCH(CONCATENATE($G29,AJ$2),'WFOM - Time_Base'!$A$8:$API$8,0)) *
INDEX('WFOM - Time_Base'!$A$4:$API$29, MATCH("CenHos_Per", 'WFOM - Time_Base'!$B$4:$B$29,0), MATCH(CONCATENATE($G29,AJ$2),'WFOM - Time_Base'!$A$8:$API$8,0)),
IFERROR($AN29 * INDEX('Inputs from Uganda staff'!$E$61:$BM$80,MATCH('HRH Need estimation'!AJ$2,'Inputs from Uganda staff'!$E$61:$E$80,0),MATCH('HRH Need estimation'!$D29,'Inputs from Uganda staff'!$E$6:$BM$6,0)),
""))</f>
        <v>0</v>
      </c>
      <c r="AK29" s="122">
        <f>IFERROR(
$AN29 * INDEX('WFOM - Time_Base'!$A$4:$API$29, MATCH("CenHos", 'WFOM - Time_Base'!$B$4:$B$29,0), MATCH(CONCATENATE($G29,AK$2),'WFOM - Time_Base'!$A$8:$API$8,0)) *
INDEX('WFOM - Time_Base'!$A$4:$API$29, MATCH("CenHos_Per", 'WFOM - Time_Base'!$B$4:$B$29,0), MATCH(CONCATENATE($G29,AK$2),'WFOM - Time_Base'!$A$8:$API$8,0)),
IFERROR($AN29 * INDEX('Inputs from Uganda staff'!$E$61:$BM$80,MATCH('HRH Need estimation'!AK$2,'Inputs from Uganda staff'!$E$61:$E$80,0),MATCH('HRH Need estimation'!$D29,'Inputs from Uganda staff'!$E$6:$BM$6,0)),
""))</f>
        <v>0</v>
      </c>
      <c r="AL29" s="122">
        <f>IFERROR(
$AN29 * INDEX('WFOM - Time_Base'!$A$4:$API$29, MATCH("CenHos", 'WFOM - Time_Base'!$B$4:$B$29,0), MATCH(CONCATENATE($G29,AL$2),'WFOM - Time_Base'!$A$8:$API$8,0)) *
INDEX('WFOM - Time_Base'!$A$4:$API$29, MATCH("CenHos_Per", 'WFOM - Time_Base'!$B$4:$B$29,0), MATCH(CONCATENATE($G29,AL$2),'WFOM - Time_Base'!$A$8:$API$8,0)),
IFERROR($AN29 * INDEX('Inputs from Uganda staff'!$E$61:$BM$80,MATCH('HRH Need estimation'!AL$2,'Inputs from Uganda staff'!$E$61:$E$80,0),MATCH('HRH Need estimation'!$D29,'Inputs from Uganda staff'!$E$6:$BM$6,0)),
""))</f>
        <v>0</v>
      </c>
      <c r="AN29">
        <v>1</v>
      </c>
      <c r="AO29" t="str">
        <f t="shared" si="1"/>
        <v>026</v>
      </c>
      <c r="AQ29" t="s">
        <v>305</v>
      </c>
    </row>
    <row r="30" spans="1:43">
      <c r="A30" s="106" t="s">
        <v>926</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1947</v>
      </c>
      <c r="R30" s="122">
        <f>IFERROR(
$AN30 * INDEX('WFOM - Time_Base'!$A$4:$API$29, MATCH("CenHos", 'WFOM - Time_Base'!$B$4:$B$29,0), MATCH(CONCATENATE($G30,R$2),'WFOM - Time_Base'!$A$8:$API$8,0)) *
INDEX('WFOM - Time_Base'!$A$4:$API$29, MATCH("CenHos_Per", 'WFOM - Time_Base'!$B$4:$B$29,0), MATCH(CONCATENATE($G30,R$2),'WFOM - Time_Base'!$A$8:$API$8,0)),
IFERROR($AN30 * INDEX('Inputs from Uganda staff'!$E$61:$BM$80,MATCH('HRH Need estimation'!R$2,'Inputs from Uganda staff'!$E$61:$E$80,0),MATCH('HRH Need estimation'!$D30,'Inputs from Uganda staff'!$E$6:$BM$6,0)),
""))</f>
        <v>20</v>
      </c>
      <c r="S30" s="122">
        <f>IFERROR(
$AN30 * INDEX('WFOM - Time_Base'!$A$4:$API$29, MATCH("CenHos", 'WFOM - Time_Base'!$B$4:$B$29,0), MATCH(CONCATENATE($G30,S$2),'WFOM - Time_Base'!$A$8:$API$8,0)) *
INDEX('WFOM - Time_Base'!$A$4:$API$29, MATCH("CenHos_Per", 'WFOM - Time_Base'!$B$4:$B$29,0), MATCH(CONCATENATE($G30,S$2),'WFOM - Time_Base'!$A$8:$API$8,0)),
IFERROR($AN30 * INDEX('Inputs from Uganda staff'!$E$61:$BM$80,MATCH('HRH Need estimation'!S$2,'Inputs from Uganda staff'!$E$61:$E$80,0),MATCH('HRH Need estimation'!$D30,'Inputs from Uganda staff'!$E$6:$BM$6,0)),
""))</f>
        <v>1</v>
      </c>
      <c r="T30" s="122">
        <f>IFERROR(
$AN30 * INDEX('WFOM - Time_Base'!$A$4:$API$29, MATCH("CenHos", 'WFOM - Time_Base'!$B$4:$B$29,0), MATCH(CONCATENATE($G30,T$2),'WFOM - Time_Base'!$A$8:$API$8,0)) *
INDEX('WFOM - Time_Base'!$A$4:$API$29, MATCH("CenHos_Per", 'WFOM - Time_Base'!$B$4:$B$29,0), MATCH(CONCATENATE($G30,T$2),'WFOM - Time_Base'!$A$8:$API$8,0)),
IFERROR($AN30 * INDEX('Inputs from Uganda staff'!$E$61:$BM$80,MATCH('HRH Need estimation'!T$2,'Inputs from Uganda staff'!$E$61:$E$80,0),MATCH('HRH Need estimation'!$D30,'Inputs from Uganda staff'!$E$6:$BM$6,0)),
""))</f>
        <v>0</v>
      </c>
      <c r="U30" s="122">
        <f>IFERROR(
$AN30 * INDEX('WFOM - Time_Base'!$A$4:$API$29, MATCH("CenHos", 'WFOM - Time_Base'!$B$4:$B$29,0), MATCH(CONCATENATE($G30,U$2),'WFOM - Time_Base'!$A$8:$API$8,0)) *
INDEX('WFOM - Time_Base'!$A$4:$API$29, MATCH("CenHos_Per", 'WFOM - Time_Base'!$B$4:$B$29,0), MATCH(CONCATENATE($G30,U$2),'WFOM - Time_Base'!$A$8:$API$8,0)),
IFERROR($AN30 * INDEX('Inputs from Uganda staff'!$E$61:$BM$80,MATCH('HRH Need estimation'!U$2,'Inputs from Uganda staff'!$E$61:$E$80,0),MATCH('HRH Need estimation'!$D30,'Inputs from Uganda staff'!$E$6:$BM$6,0)),
""))</f>
        <v>4</v>
      </c>
      <c r="V30" s="122">
        <f>IFERROR(
$AN30 * INDEX('WFOM - Time_Base'!$A$4:$API$29, MATCH("CenHos", 'WFOM - Time_Base'!$B$4:$B$29,0), MATCH(CONCATENATE($G30,V$2),'WFOM - Time_Base'!$A$8:$API$8,0)) *
INDEX('WFOM - Time_Base'!$A$4:$API$29, MATCH("CenHos_Per", 'WFOM - Time_Base'!$B$4:$B$29,0), MATCH(CONCATENATE($G30,V$2),'WFOM - Time_Base'!$A$8:$API$8,0)),
IFERROR($AN30 * INDEX('Inputs from Uganda staff'!$E$61:$BM$80,MATCH('HRH Need estimation'!V$2,'Inputs from Uganda staff'!$E$61:$E$80,0),MATCH('HRH Need estimation'!$D30,'Inputs from Uganda staff'!$E$6:$BM$6,0)),
""))</f>
        <v>24</v>
      </c>
      <c r="W30" s="122">
        <f>IFERROR(
$AN30 * INDEX('WFOM - Time_Base'!$A$4:$API$29, MATCH("CenHos", 'WFOM - Time_Base'!$B$4:$B$29,0), MATCH(CONCATENATE($G30,W$2),'WFOM - Time_Base'!$A$8:$API$8,0)) *
INDEX('WFOM - Time_Base'!$A$4:$API$29, MATCH("CenHos_Per", 'WFOM - Time_Base'!$B$4:$B$29,0), MATCH(CONCATENATE($G30,W$2),'WFOM - Time_Base'!$A$8:$API$8,0)),
IFERROR($AN30 * INDEX('Inputs from Uganda staff'!$E$61:$BM$80,MATCH('HRH Need estimation'!W$2,'Inputs from Uganda staff'!$E$61:$E$80,0),MATCH('HRH Need estimation'!$D30,'Inputs from Uganda staff'!$E$6:$BM$6,0)),
""))</f>
        <v>0.3</v>
      </c>
      <c r="X30" s="122">
        <f>IFERROR(
$AN30 * INDEX('WFOM - Time_Base'!$A$4:$API$29, MATCH("CenHos", 'WFOM - Time_Base'!$B$4:$B$29,0), MATCH(CONCATENATE($G30,X$2),'WFOM - Time_Base'!$A$8:$API$8,0)) *
INDEX('WFOM - Time_Base'!$A$4:$API$29, MATCH("CenHos_Per", 'WFOM - Time_Base'!$B$4:$B$29,0), MATCH(CONCATENATE($G30,X$2),'WFOM - Time_Base'!$A$8:$API$8,0)),
IFERROR($AN30 * INDEX('Inputs from Uganda staff'!$E$61:$BM$80,MATCH('HRH Need estimation'!X$2,'Inputs from Uganda staff'!$E$61:$E$80,0),MATCH('HRH Need estimation'!$D30,'Inputs from Uganda staff'!$E$6:$BM$6,0)),
""))</f>
        <v>0</v>
      </c>
      <c r="Y30" s="122">
        <f>IFERROR(
$AN30 * INDEX('WFOM - Time_Base'!$A$4:$API$29, MATCH("CenHos", 'WFOM - Time_Base'!$B$4:$B$29,0), MATCH(CONCATENATE($G30,Y$2),'WFOM - Time_Base'!$A$8:$API$8,0)) *
INDEX('WFOM - Time_Base'!$A$4:$API$29, MATCH("CenHos_Per", 'WFOM - Time_Base'!$B$4:$B$29,0), MATCH(CONCATENATE($G30,Y$2),'WFOM - Time_Base'!$A$8:$API$8,0)),
IFERROR($AN30 * INDEX('Inputs from Uganda staff'!$E$61:$BM$80,MATCH('HRH Need estimation'!Y$2,'Inputs from Uganda staff'!$E$61:$E$80,0),MATCH('HRH Need estimation'!$D30,'Inputs from Uganda staff'!$E$6:$BM$6,0)),
""))</f>
        <v>1.6</v>
      </c>
      <c r="Z30" s="122">
        <f>IFERROR(
$AN30 * INDEX('WFOM - Time_Base'!$A$4:$API$29, MATCH("CenHos", 'WFOM - Time_Base'!$B$4:$B$29,0), MATCH(CONCATENATE($G30,Z$2),'WFOM - Time_Base'!$A$8:$API$8,0)) *
INDEX('WFOM - Time_Base'!$A$4:$API$29, MATCH("CenHos_Per", 'WFOM - Time_Base'!$B$4:$B$29,0), MATCH(CONCATENATE($G30,Z$2),'WFOM - Time_Base'!$A$8:$API$8,0)),
IFERROR($AN30 * INDEX('Inputs from Uganda staff'!$E$61:$BM$80,MATCH('HRH Need estimation'!Z$2,'Inputs from Uganda staff'!$E$61:$E$80,0),MATCH('HRH Need estimation'!$D30,'Inputs from Uganda staff'!$E$6:$BM$6,0)),
""))</f>
        <v>0</v>
      </c>
      <c r="AA30" s="122">
        <f>IFERROR(
$AN30 * INDEX('WFOM - Time_Base'!$A$4:$API$29, MATCH("CenHos", 'WFOM - Time_Base'!$B$4:$B$29,0), MATCH(CONCATENATE($G30,AA$2),'WFOM - Time_Base'!$A$8:$API$8,0)) *
INDEX('WFOM - Time_Base'!$A$4:$API$29, MATCH("CenHos_Per", 'WFOM - Time_Base'!$B$4:$B$29,0), MATCH(CONCATENATE($G30,AA$2),'WFOM - Time_Base'!$A$8:$API$8,0)),
IFERROR($AN30 * INDEX('Inputs from Uganda staff'!$E$61:$BM$80,MATCH('HRH Need estimation'!AA$2,'Inputs from Uganda staff'!$E$61:$E$80,0),MATCH('HRH Need estimation'!$D30,'Inputs from Uganda staff'!$E$6:$BM$6,0)),
""))</f>
        <v>3</v>
      </c>
      <c r="AB30" s="122">
        <f>IFERROR(
$AN30 * INDEX('WFOM - Time_Base'!$A$4:$API$29, MATCH("CenHos", 'WFOM - Time_Base'!$B$4:$B$29,0), MATCH(CONCATENATE($G30,AB$2),'WFOM - Time_Base'!$A$8:$API$8,0)) *
INDEX('WFOM - Time_Base'!$A$4:$API$29, MATCH("CenHos_Per", 'WFOM - Time_Base'!$B$4:$B$29,0), MATCH(CONCATENATE($G30,AB$2),'WFOM - Time_Base'!$A$8:$API$8,0)),
IFERROR($AN30 * INDEX('Inputs from Uganda staff'!$E$61:$BM$80,MATCH('HRH Need estimation'!AB$2,'Inputs from Uganda staff'!$E$61:$E$80,0),MATCH('HRH Need estimation'!$D30,'Inputs from Uganda staff'!$E$6:$BM$6,0)),
""))</f>
        <v>0</v>
      </c>
      <c r="AC30" s="122" t="str">
        <f>IFERROR(
$AN30 * INDEX('WFOM - Time_Base'!$A$4:$API$29, MATCH("CenHos", 'WFOM - Time_Base'!$B$4:$B$29,0), MATCH(CONCATENATE($G30,AC$2),'WFOM - Time_Base'!$A$8:$API$8,0)) *
INDEX('WFOM - Time_Base'!$A$4:$API$29, MATCH("CenHos_Per", 'WFOM - Time_Base'!$B$4:$B$29,0), MATCH(CONCATENATE($G30,AC$2),'WFOM - Time_Base'!$A$8:$API$8,0)),
IFERROR($AN30 * INDEX('Inputs from Uganda staff'!$E$61:$BM$80,MATCH('HRH Need estimation'!AC$2,'Inputs from Uganda staff'!$E$61:$E$80,0),MATCH('HRH Need estimation'!$D30,'Inputs from Uganda staff'!$E$6:$BM$6,0)),
""))</f>
        <v/>
      </c>
      <c r="AD30" s="122">
        <f>IFERROR(
$AN30 * INDEX('WFOM - Time_Base'!$A$4:$API$29, MATCH("CenHos", 'WFOM - Time_Base'!$B$4:$B$29,0), MATCH(CONCATENATE($G30,AD$2),'WFOM - Time_Base'!$A$8:$API$8,0)) *
INDEX('WFOM - Time_Base'!$A$4:$API$29, MATCH("CenHos_Per", 'WFOM - Time_Base'!$B$4:$B$29,0), MATCH(CONCATENATE($G30,AD$2),'WFOM - Time_Base'!$A$8:$API$8,0)),
IFERROR($AN30 * INDEX('Inputs from Uganda staff'!$E$61:$BM$80,MATCH('HRH Need estimation'!AD$2,'Inputs from Uganda staff'!$E$61:$E$80,0),MATCH('HRH Need estimation'!$D30,'Inputs from Uganda staff'!$E$6:$BM$6,0)),
""))</f>
        <v>0</v>
      </c>
      <c r="AE30" s="122">
        <f>IFERROR(
$AN30 * INDEX('WFOM - Time_Base'!$A$4:$API$29, MATCH("CenHos", 'WFOM - Time_Base'!$B$4:$B$29,0), MATCH(CONCATENATE($G30,AE$2),'WFOM - Time_Base'!$A$8:$API$8,0)) *
INDEX('WFOM - Time_Base'!$A$4:$API$29, MATCH("CenHos_Per", 'WFOM - Time_Base'!$B$4:$B$29,0), MATCH(CONCATENATE($G30,AE$2),'WFOM - Time_Base'!$A$8:$API$8,0)),
IFERROR($AN30 * INDEX('Inputs from Uganda staff'!$E$61:$BM$80,MATCH('HRH Need estimation'!AE$2,'Inputs from Uganda staff'!$E$61:$E$80,0),MATCH('HRH Need estimation'!$D30,'Inputs from Uganda staff'!$E$6:$BM$6,0)),
""))</f>
        <v>0</v>
      </c>
      <c r="AF30" s="122">
        <f>IFERROR(
$AN30 * INDEX('WFOM - Time_Base'!$A$4:$API$29, MATCH("CenHos", 'WFOM - Time_Base'!$B$4:$B$29,0), MATCH(CONCATENATE($G30,AF$2),'WFOM - Time_Base'!$A$8:$API$8,0)) *
INDEX('WFOM - Time_Base'!$A$4:$API$29, MATCH("CenHos_Per", 'WFOM - Time_Base'!$B$4:$B$29,0), MATCH(CONCATENATE($G30,AF$2),'WFOM - Time_Base'!$A$8:$API$8,0)),
IFERROR($AN30 * INDEX('Inputs from Uganda staff'!$E$61:$BM$80,MATCH('HRH Need estimation'!AF$2,'Inputs from Uganda staff'!$E$61:$E$80,0),MATCH('HRH Need estimation'!$D30,'Inputs from Uganda staff'!$E$6:$BM$6,0)),
""))</f>
        <v>0</v>
      </c>
      <c r="AG30" s="122">
        <f>IFERROR(
$AN30 * INDEX('WFOM - Time_Base'!$A$4:$API$29, MATCH("CenHos", 'WFOM - Time_Base'!$B$4:$B$29,0), MATCH(CONCATENATE($G30,AG$2),'WFOM - Time_Base'!$A$8:$API$8,0)) *
INDEX('WFOM - Time_Base'!$A$4:$API$29, MATCH("CenHos_Per", 'WFOM - Time_Base'!$B$4:$B$29,0), MATCH(CONCATENATE($G30,AG$2),'WFOM - Time_Base'!$A$8:$API$8,0)),
IFERROR($AN30 * INDEX('Inputs from Uganda staff'!$E$61:$BM$80,MATCH('HRH Need estimation'!AG$2,'Inputs from Uganda staff'!$E$61:$E$80,0),MATCH('HRH Need estimation'!$D30,'Inputs from Uganda staff'!$E$6:$BM$6,0)),
""))</f>
        <v>0</v>
      </c>
      <c r="AH30" s="122">
        <f>IFERROR(
$AN30 * INDEX('WFOM - Time_Base'!$A$4:$API$29, MATCH("CenHos", 'WFOM - Time_Base'!$B$4:$B$29,0), MATCH(CONCATENATE($G30,AH$2),'WFOM - Time_Base'!$A$8:$API$8,0)) *
INDEX('WFOM - Time_Base'!$A$4:$API$29, MATCH("CenHos_Per", 'WFOM - Time_Base'!$B$4:$B$29,0), MATCH(CONCATENATE($G30,AH$2),'WFOM - Time_Base'!$A$8:$API$8,0)),
IFERROR($AN30 * INDEX('Inputs from Uganda staff'!$E$61:$BM$80,MATCH('HRH Need estimation'!AH$2,'Inputs from Uganda staff'!$E$61:$E$80,0),MATCH('HRH Need estimation'!$D30,'Inputs from Uganda staff'!$E$6:$BM$6,0)),
""))</f>
        <v>0</v>
      </c>
      <c r="AI30" s="122">
        <f>IFERROR(
$AN30 * INDEX('WFOM - Time_Base'!$A$4:$API$29, MATCH("CenHos", 'WFOM - Time_Base'!$B$4:$B$29,0), MATCH(CONCATENATE($G30,AI$2),'WFOM - Time_Base'!$A$8:$API$8,0)) *
INDEX('WFOM - Time_Base'!$A$4:$API$29, MATCH("CenHos_Per", 'WFOM - Time_Base'!$B$4:$B$29,0), MATCH(CONCATENATE($G30,AI$2),'WFOM - Time_Base'!$A$8:$API$8,0)),
IFERROR($AN30 * INDEX('Inputs from Uganda staff'!$E$61:$BM$80,MATCH('HRH Need estimation'!AI$2,'Inputs from Uganda staff'!$E$61:$E$80,0),MATCH('HRH Need estimation'!$D30,'Inputs from Uganda staff'!$E$6:$BM$6,0)),
""))</f>
        <v>0</v>
      </c>
      <c r="AJ30" s="122">
        <f>IFERROR(
$AN30 * INDEX('WFOM - Time_Base'!$A$4:$API$29, MATCH("CenHos", 'WFOM - Time_Base'!$B$4:$B$29,0), MATCH(CONCATENATE($G30,AJ$2),'WFOM - Time_Base'!$A$8:$API$8,0)) *
INDEX('WFOM - Time_Base'!$A$4:$API$29, MATCH("CenHos_Per", 'WFOM - Time_Base'!$B$4:$B$29,0), MATCH(CONCATENATE($G30,AJ$2),'WFOM - Time_Base'!$A$8:$API$8,0)),
IFERROR($AN30 * INDEX('Inputs from Uganda staff'!$E$61:$BM$80,MATCH('HRH Need estimation'!AJ$2,'Inputs from Uganda staff'!$E$61:$E$80,0),MATCH('HRH Need estimation'!$D30,'Inputs from Uganda staff'!$E$6:$BM$6,0)),
""))</f>
        <v>0</v>
      </c>
      <c r="AK30" s="122">
        <f>IFERROR(
$AN30 * INDEX('WFOM - Time_Base'!$A$4:$API$29, MATCH("CenHos", 'WFOM - Time_Base'!$B$4:$B$29,0), MATCH(CONCATENATE($G30,AK$2),'WFOM - Time_Base'!$A$8:$API$8,0)) *
INDEX('WFOM - Time_Base'!$A$4:$API$29, MATCH("CenHos_Per", 'WFOM - Time_Base'!$B$4:$B$29,0), MATCH(CONCATENATE($G30,AK$2),'WFOM - Time_Base'!$A$8:$API$8,0)),
IFERROR($AN30 * INDEX('Inputs from Uganda staff'!$E$61:$BM$80,MATCH('HRH Need estimation'!AK$2,'Inputs from Uganda staff'!$E$61:$E$80,0),MATCH('HRH Need estimation'!$D30,'Inputs from Uganda staff'!$E$6:$BM$6,0)),
""))</f>
        <v>0</v>
      </c>
      <c r="AL30" s="122">
        <f>IFERROR(
$AN30 * INDEX('WFOM - Time_Base'!$A$4:$API$29, MATCH("CenHos", 'WFOM - Time_Base'!$B$4:$B$29,0), MATCH(CONCATENATE($G30,AL$2),'WFOM - Time_Base'!$A$8:$API$8,0)) *
INDEX('WFOM - Time_Base'!$A$4:$API$29, MATCH("CenHos_Per", 'WFOM - Time_Base'!$B$4:$B$29,0), MATCH(CONCATENATE($G30,AL$2),'WFOM - Time_Base'!$A$8:$API$8,0)),
IFERROR($AN30 * INDEX('Inputs from Uganda staff'!$E$61:$BM$80,MATCH('HRH Need estimation'!AL$2,'Inputs from Uganda staff'!$E$61:$E$80,0),MATCH('HRH Need estimation'!$D30,'Inputs from Uganda staff'!$E$6:$BM$6,0)),
""))</f>
        <v>0</v>
      </c>
      <c r="AN30">
        <v>1</v>
      </c>
      <c r="AO30" t="str">
        <f t="shared" si="1"/>
        <v>027</v>
      </c>
      <c r="AQ30" t="s">
        <v>307</v>
      </c>
    </row>
    <row r="31" spans="1:43">
      <c r="A31" s="106" t="s">
        <v>927</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1947</v>
      </c>
      <c r="R31" s="122">
        <f>IFERROR(
$AN31 * INDEX('WFOM - Time_Base'!$A$4:$API$29, MATCH("CenHos", 'WFOM - Time_Base'!$B$4:$B$29,0), MATCH(CONCATENATE($G31,R$2),'WFOM - Time_Base'!$A$8:$API$8,0)) *
INDEX('WFOM - Time_Base'!$A$4:$API$29, MATCH("CenHos_Per", 'WFOM - Time_Base'!$B$4:$B$29,0), MATCH(CONCATENATE($G31,R$2),'WFOM - Time_Base'!$A$8:$API$8,0)),
IFERROR($AN31 * INDEX('Inputs from Uganda staff'!$E$61:$BM$80,MATCH('HRH Need estimation'!R$2,'Inputs from Uganda staff'!$E$61:$E$80,0),MATCH('HRH Need estimation'!$D31,'Inputs from Uganda staff'!$E$6:$BM$6,0)),
""))</f>
        <v>20</v>
      </c>
      <c r="S31" s="122">
        <f>IFERROR(
$AN31 * INDEX('WFOM - Time_Base'!$A$4:$API$29, MATCH("CenHos", 'WFOM - Time_Base'!$B$4:$B$29,0), MATCH(CONCATENATE($G31,S$2),'WFOM - Time_Base'!$A$8:$API$8,0)) *
INDEX('WFOM - Time_Base'!$A$4:$API$29, MATCH("CenHos_Per", 'WFOM - Time_Base'!$B$4:$B$29,0), MATCH(CONCATENATE($G31,S$2),'WFOM - Time_Base'!$A$8:$API$8,0)),
IFERROR($AN31 * INDEX('Inputs from Uganda staff'!$E$61:$BM$80,MATCH('HRH Need estimation'!S$2,'Inputs from Uganda staff'!$E$61:$E$80,0),MATCH('HRH Need estimation'!$D31,'Inputs from Uganda staff'!$E$6:$BM$6,0)),
""))</f>
        <v>1</v>
      </c>
      <c r="T31" s="122">
        <f>IFERROR(
$AN31 * INDEX('WFOM - Time_Base'!$A$4:$API$29, MATCH("CenHos", 'WFOM - Time_Base'!$B$4:$B$29,0), MATCH(CONCATENATE($G31,T$2),'WFOM - Time_Base'!$A$8:$API$8,0)) *
INDEX('WFOM - Time_Base'!$A$4:$API$29, MATCH("CenHos_Per", 'WFOM - Time_Base'!$B$4:$B$29,0), MATCH(CONCATENATE($G31,T$2),'WFOM - Time_Base'!$A$8:$API$8,0)),
IFERROR($AN31 * INDEX('Inputs from Uganda staff'!$E$61:$BM$80,MATCH('HRH Need estimation'!T$2,'Inputs from Uganda staff'!$E$61:$E$80,0),MATCH('HRH Need estimation'!$D31,'Inputs from Uganda staff'!$E$6:$BM$6,0)),
""))</f>
        <v>0</v>
      </c>
      <c r="U31" s="122">
        <f>IFERROR(
$AN31 * INDEX('WFOM - Time_Base'!$A$4:$API$29, MATCH("CenHos", 'WFOM - Time_Base'!$B$4:$B$29,0), MATCH(CONCATENATE($G31,U$2),'WFOM - Time_Base'!$A$8:$API$8,0)) *
INDEX('WFOM - Time_Base'!$A$4:$API$29, MATCH("CenHos_Per", 'WFOM - Time_Base'!$B$4:$B$29,0), MATCH(CONCATENATE($G31,U$2),'WFOM - Time_Base'!$A$8:$API$8,0)),
IFERROR($AN31 * INDEX('Inputs from Uganda staff'!$E$61:$BM$80,MATCH('HRH Need estimation'!U$2,'Inputs from Uganda staff'!$E$61:$E$80,0),MATCH('HRH Need estimation'!$D31,'Inputs from Uganda staff'!$E$6:$BM$6,0)),
""))</f>
        <v>4</v>
      </c>
      <c r="V31" s="122">
        <f>IFERROR(
$AN31 * INDEX('WFOM - Time_Base'!$A$4:$API$29, MATCH("CenHos", 'WFOM - Time_Base'!$B$4:$B$29,0), MATCH(CONCATENATE($G31,V$2),'WFOM - Time_Base'!$A$8:$API$8,0)) *
INDEX('WFOM - Time_Base'!$A$4:$API$29, MATCH("CenHos_Per", 'WFOM - Time_Base'!$B$4:$B$29,0), MATCH(CONCATENATE($G31,V$2),'WFOM - Time_Base'!$A$8:$API$8,0)),
IFERROR($AN31 * INDEX('Inputs from Uganda staff'!$E$61:$BM$80,MATCH('HRH Need estimation'!V$2,'Inputs from Uganda staff'!$E$61:$E$80,0),MATCH('HRH Need estimation'!$D31,'Inputs from Uganda staff'!$E$6:$BM$6,0)),
""))</f>
        <v>24</v>
      </c>
      <c r="W31" s="122">
        <f>IFERROR(
$AN31 * INDEX('WFOM - Time_Base'!$A$4:$API$29, MATCH("CenHos", 'WFOM - Time_Base'!$B$4:$B$29,0), MATCH(CONCATENATE($G31,W$2),'WFOM - Time_Base'!$A$8:$API$8,0)) *
INDEX('WFOM - Time_Base'!$A$4:$API$29, MATCH("CenHos_Per", 'WFOM - Time_Base'!$B$4:$B$29,0), MATCH(CONCATENATE($G31,W$2),'WFOM - Time_Base'!$A$8:$API$8,0)),
IFERROR($AN31 * INDEX('Inputs from Uganda staff'!$E$61:$BM$80,MATCH('HRH Need estimation'!W$2,'Inputs from Uganda staff'!$E$61:$E$80,0),MATCH('HRH Need estimation'!$D31,'Inputs from Uganda staff'!$E$6:$BM$6,0)),
""))</f>
        <v>0.3</v>
      </c>
      <c r="X31" s="122">
        <f>IFERROR(
$AN31 * INDEX('WFOM - Time_Base'!$A$4:$API$29, MATCH("CenHos", 'WFOM - Time_Base'!$B$4:$B$29,0), MATCH(CONCATENATE($G31,X$2),'WFOM - Time_Base'!$A$8:$API$8,0)) *
INDEX('WFOM - Time_Base'!$A$4:$API$29, MATCH("CenHos_Per", 'WFOM - Time_Base'!$B$4:$B$29,0), MATCH(CONCATENATE($G31,X$2),'WFOM - Time_Base'!$A$8:$API$8,0)),
IFERROR($AN31 * INDEX('Inputs from Uganda staff'!$E$61:$BM$80,MATCH('HRH Need estimation'!X$2,'Inputs from Uganda staff'!$E$61:$E$80,0),MATCH('HRH Need estimation'!$D31,'Inputs from Uganda staff'!$E$6:$BM$6,0)),
""))</f>
        <v>0</v>
      </c>
      <c r="Y31" s="122">
        <f>IFERROR(
$AN31 * INDEX('WFOM - Time_Base'!$A$4:$API$29, MATCH("CenHos", 'WFOM - Time_Base'!$B$4:$B$29,0), MATCH(CONCATENATE($G31,Y$2),'WFOM - Time_Base'!$A$8:$API$8,0)) *
INDEX('WFOM - Time_Base'!$A$4:$API$29, MATCH("CenHos_Per", 'WFOM - Time_Base'!$B$4:$B$29,0), MATCH(CONCATENATE($G31,Y$2),'WFOM - Time_Base'!$A$8:$API$8,0)),
IFERROR($AN31 * INDEX('Inputs from Uganda staff'!$E$61:$BM$80,MATCH('HRH Need estimation'!Y$2,'Inputs from Uganda staff'!$E$61:$E$80,0),MATCH('HRH Need estimation'!$D31,'Inputs from Uganda staff'!$E$6:$BM$6,0)),
""))</f>
        <v>1.6</v>
      </c>
      <c r="Z31" s="122">
        <f>IFERROR(
$AN31 * INDEX('WFOM - Time_Base'!$A$4:$API$29, MATCH("CenHos", 'WFOM - Time_Base'!$B$4:$B$29,0), MATCH(CONCATENATE($G31,Z$2),'WFOM - Time_Base'!$A$8:$API$8,0)) *
INDEX('WFOM - Time_Base'!$A$4:$API$29, MATCH("CenHos_Per", 'WFOM - Time_Base'!$B$4:$B$29,0), MATCH(CONCATENATE($G31,Z$2),'WFOM - Time_Base'!$A$8:$API$8,0)),
IFERROR($AN31 * INDEX('Inputs from Uganda staff'!$E$61:$BM$80,MATCH('HRH Need estimation'!Z$2,'Inputs from Uganda staff'!$E$61:$E$80,0),MATCH('HRH Need estimation'!$D31,'Inputs from Uganda staff'!$E$6:$BM$6,0)),
""))</f>
        <v>0</v>
      </c>
      <c r="AA31" s="122">
        <f>IFERROR(
$AN31 * INDEX('WFOM - Time_Base'!$A$4:$API$29, MATCH("CenHos", 'WFOM - Time_Base'!$B$4:$B$29,0), MATCH(CONCATENATE($G31,AA$2),'WFOM - Time_Base'!$A$8:$API$8,0)) *
INDEX('WFOM - Time_Base'!$A$4:$API$29, MATCH("CenHos_Per", 'WFOM - Time_Base'!$B$4:$B$29,0), MATCH(CONCATENATE($G31,AA$2),'WFOM - Time_Base'!$A$8:$API$8,0)),
IFERROR($AN31 * INDEX('Inputs from Uganda staff'!$E$61:$BM$80,MATCH('HRH Need estimation'!AA$2,'Inputs from Uganda staff'!$E$61:$E$80,0),MATCH('HRH Need estimation'!$D31,'Inputs from Uganda staff'!$E$6:$BM$6,0)),
""))</f>
        <v>3</v>
      </c>
      <c r="AB31" s="122">
        <f>IFERROR(
$AN31 * INDEX('WFOM - Time_Base'!$A$4:$API$29, MATCH("CenHos", 'WFOM - Time_Base'!$B$4:$B$29,0), MATCH(CONCATENATE($G31,AB$2),'WFOM - Time_Base'!$A$8:$API$8,0)) *
INDEX('WFOM - Time_Base'!$A$4:$API$29, MATCH("CenHos_Per", 'WFOM - Time_Base'!$B$4:$B$29,0), MATCH(CONCATENATE($G31,AB$2),'WFOM - Time_Base'!$A$8:$API$8,0)),
IFERROR($AN31 * INDEX('Inputs from Uganda staff'!$E$61:$BM$80,MATCH('HRH Need estimation'!AB$2,'Inputs from Uganda staff'!$E$61:$E$80,0),MATCH('HRH Need estimation'!$D31,'Inputs from Uganda staff'!$E$6:$BM$6,0)),
""))</f>
        <v>0</v>
      </c>
      <c r="AC31" s="122" t="str">
        <f>IFERROR(
$AN31 * INDEX('WFOM - Time_Base'!$A$4:$API$29, MATCH("CenHos", 'WFOM - Time_Base'!$B$4:$B$29,0), MATCH(CONCATENATE($G31,AC$2),'WFOM - Time_Base'!$A$8:$API$8,0)) *
INDEX('WFOM - Time_Base'!$A$4:$API$29, MATCH("CenHos_Per", 'WFOM - Time_Base'!$B$4:$B$29,0), MATCH(CONCATENATE($G31,AC$2),'WFOM - Time_Base'!$A$8:$API$8,0)),
IFERROR($AN31 * INDEX('Inputs from Uganda staff'!$E$61:$BM$80,MATCH('HRH Need estimation'!AC$2,'Inputs from Uganda staff'!$E$61:$E$80,0),MATCH('HRH Need estimation'!$D31,'Inputs from Uganda staff'!$E$6:$BM$6,0)),
""))</f>
        <v/>
      </c>
      <c r="AD31" s="122">
        <f>IFERROR(
$AN31 * INDEX('WFOM - Time_Base'!$A$4:$API$29, MATCH("CenHos", 'WFOM - Time_Base'!$B$4:$B$29,0), MATCH(CONCATENATE($G31,AD$2),'WFOM - Time_Base'!$A$8:$API$8,0)) *
INDEX('WFOM - Time_Base'!$A$4:$API$29, MATCH("CenHos_Per", 'WFOM - Time_Base'!$B$4:$B$29,0), MATCH(CONCATENATE($G31,AD$2),'WFOM - Time_Base'!$A$8:$API$8,0)),
IFERROR($AN31 * INDEX('Inputs from Uganda staff'!$E$61:$BM$80,MATCH('HRH Need estimation'!AD$2,'Inputs from Uganda staff'!$E$61:$E$80,0),MATCH('HRH Need estimation'!$D31,'Inputs from Uganda staff'!$E$6:$BM$6,0)),
""))</f>
        <v>0</v>
      </c>
      <c r="AE31" s="122">
        <f>IFERROR(
$AN31 * INDEX('WFOM - Time_Base'!$A$4:$API$29, MATCH("CenHos", 'WFOM - Time_Base'!$B$4:$B$29,0), MATCH(CONCATENATE($G31,AE$2),'WFOM - Time_Base'!$A$8:$API$8,0)) *
INDEX('WFOM - Time_Base'!$A$4:$API$29, MATCH("CenHos_Per", 'WFOM - Time_Base'!$B$4:$B$29,0), MATCH(CONCATENATE($G31,AE$2),'WFOM - Time_Base'!$A$8:$API$8,0)),
IFERROR($AN31 * INDEX('Inputs from Uganda staff'!$E$61:$BM$80,MATCH('HRH Need estimation'!AE$2,'Inputs from Uganda staff'!$E$61:$E$80,0),MATCH('HRH Need estimation'!$D31,'Inputs from Uganda staff'!$E$6:$BM$6,0)),
""))</f>
        <v>0</v>
      </c>
      <c r="AF31" s="122">
        <f>IFERROR(
$AN31 * INDEX('WFOM - Time_Base'!$A$4:$API$29, MATCH("CenHos", 'WFOM - Time_Base'!$B$4:$B$29,0), MATCH(CONCATENATE($G31,AF$2),'WFOM - Time_Base'!$A$8:$API$8,0)) *
INDEX('WFOM - Time_Base'!$A$4:$API$29, MATCH("CenHos_Per", 'WFOM - Time_Base'!$B$4:$B$29,0), MATCH(CONCATENATE($G31,AF$2),'WFOM - Time_Base'!$A$8:$API$8,0)),
IFERROR($AN31 * INDEX('Inputs from Uganda staff'!$E$61:$BM$80,MATCH('HRH Need estimation'!AF$2,'Inputs from Uganda staff'!$E$61:$E$80,0),MATCH('HRH Need estimation'!$D31,'Inputs from Uganda staff'!$E$6:$BM$6,0)),
""))</f>
        <v>0</v>
      </c>
      <c r="AG31" s="122">
        <f>IFERROR(
$AN31 * INDEX('WFOM - Time_Base'!$A$4:$API$29, MATCH("CenHos", 'WFOM - Time_Base'!$B$4:$B$29,0), MATCH(CONCATENATE($G31,AG$2),'WFOM - Time_Base'!$A$8:$API$8,0)) *
INDEX('WFOM - Time_Base'!$A$4:$API$29, MATCH("CenHos_Per", 'WFOM - Time_Base'!$B$4:$B$29,0), MATCH(CONCATENATE($G31,AG$2),'WFOM - Time_Base'!$A$8:$API$8,0)),
IFERROR($AN31 * INDEX('Inputs from Uganda staff'!$E$61:$BM$80,MATCH('HRH Need estimation'!AG$2,'Inputs from Uganda staff'!$E$61:$E$80,0),MATCH('HRH Need estimation'!$D31,'Inputs from Uganda staff'!$E$6:$BM$6,0)),
""))</f>
        <v>0</v>
      </c>
      <c r="AH31" s="122">
        <f>IFERROR(
$AN31 * INDEX('WFOM - Time_Base'!$A$4:$API$29, MATCH("CenHos", 'WFOM - Time_Base'!$B$4:$B$29,0), MATCH(CONCATENATE($G31,AH$2),'WFOM - Time_Base'!$A$8:$API$8,0)) *
INDEX('WFOM - Time_Base'!$A$4:$API$29, MATCH("CenHos_Per", 'WFOM - Time_Base'!$B$4:$B$29,0), MATCH(CONCATENATE($G31,AH$2),'WFOM - Time_Base'!$A$8:$API$8,0)),
IFERROR($AN31 * INDEX('Inputs from Uganda staff'!$E$61:$BM$80,MATCH('HRH Need estimation'!AH$2,'Inputs from Uganda staff'!$E$61:$E$80,0),MATCH('HRH Need estimation'!$D31,'Inputs from Uganda staff'!$E$6:$BM$6,0)),
""))</f>
        <v>0</v>
      </c>
      <c r="AI31" s="122">
        <f>IFERROR(
$AN31 * INDEX('WFOM - Time_Base'!$A$4:$API$29, MATCH("CenHos", 'WFOM - Time_Base'!$B$4:$B$29,0), MATCH(CONCATENATE($G31,AI$2),'WFOM - Time_Base'!$A$8:$API$8,0)) *
INDEX('WFOM - Time_Base'!$A$4:$API$29, MATCH("CenHos_Per", 'WFOM - Time_Base'!$B$4:$B$29,0), MATCH(CONCATENATE($G31,AI$2),'WFOM - Time_Base'!$A$8:$API$8,0)),
IFERROR($AN31 * INDEX('Inputs from Uganda staff'!$E$61:$BM$80,MATCH('HRH Need estimation'!AI$2,'Inputs from Uganda staff'!$E$61:$E$80,0),MATCH('HRH Need estimation'!$D31,'Inputs from Uganda staff'!$E$6:$BM$6,0)),
""))</f>
        <v>0</v>
      </c>
      <c r="AJ31" s="122">
        <f>IFERROR(
$AN31 * INDEX('WFOM - Time_Base'!$A$4:$API$29, MATCH("CenHos", 'WFOM - Time_Base'!$B$4:$B$29,0), MATCH(CONCATENATE($G31,AJ$2),'WFOM - Time_Base'!$A$8:$API$8,0)) *
INDEX('WFOM - Time_Base'!$A$4:$API$29, MATCH("CenHos_Per", 'WFOM - Time_Base'!$B$4:$B$29,0), MATCH(CONCATENATE($G31,AJ$2),'WFOM - Time_Base'!$A$8:$API$8,0)),
IFERROR($AN31 * INDEX('Inputs from Uganda staff'!$E$61:$BM$80,MATCH('HRH Need estimation'!AJ$2,'Inputs from Uganda staff'!$E$61:$E$80,0),MATCH('HRH Need estimation'!$D31,'Inputs from Uganda staff'!$E$6:$BM$6,0)),
""))</f>
        <v>0</v>
      </c>
      <c r="AK31" s="122">
        <f>IFERROR(
$AN31 * INDEX('WFOM - Time_Base'!$A$4:$API$29, MATCH("CenHos", 'WFOM - Time_Base'!$B$4:$B$29,0), MATCH(CONCATENATE($G31,AK$2),'WFOM - Time_Base'!$A$8:$API$8,0)) *
INDEX('WFOM - Time_Base'!$A$4:$API$29, MATCH("CenHos_Per", 'WFOM - Time_Base'!$B$4:$B$29,0), MATCH(CONCATENATE($G31,AK$2),'WFOM - Time_Base'!$A$8:$API$8,0)),
IFERROR($AN31 * INDEX('Inputs from Uganda staff'!$E$61:$BM$80,MATCH('HRH Need estimation'!AK$2,'Inputs from Uganda staff'!$E$61:$E$80,0),MATCH('HRH Need estimation'!$D31,'Inputs from Uganda staff'!$E$6:$BM$6,0)),
""))</f>
        <v>0</v>
      </c>
      <c r="AL31" s="122">
        <f>IFERROR(
$AN31 * INDEX('WFOM - Time_Base'!$A$4:$API$29, MATCH("CenHos", 'WFOM - Time_Base'!$B$4:$B$29,0), MATCH(CONCATENATE($G31,AL$2),'WFOM - Time_Base'!$A$8:$API$8,0)) *
INDEX('WFOM - Time_Base'!$A$4:$API$29, MATCH("CenHos_Per", 'WFOM - Time_Base'!$B$4:$B$29,0), MATCH(CONCATENATE($G31,AL$2),'WFOM - Time_Base'!$A$8:$API$8,0)),
IFERROR($AN31 * INDEX('Inputs from Uganda staff'!$E$61:$BM$80,MATCH('HRH Need estimation'!AL$2,'Inputs from Uganda staff'!$E$61:$E$80,0),MATCH('HRH Need estimation'!$D31,'Inputs from Uganda staff'!$E$6:$BM$6,0)),
""))</f>
        <v>0</v>
      </c>
      <c r="AN31">
        <v>1</v>
      </c>
      <c r="AO31" t="str">
        <f t="shared" si="1"/>
        <v>028</v>
      </c>
      <c r="AQ31" t="s">
        <v>310</v>
      </c>
    </row>
    <row r="32" spans="1:43">
      <c r="A32" s="106" t="s">
        <v>915</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1947</v>
      </c>
      <c r="R32" s="122">
        <f>IFERROR(
$AN32 * INDEX('WFOM - Time_Base'!$A$4:$API$29, MATCH("CenHos", 'WFOM - Time_Base'!$B$4:$B$29,0), MATCH(CONCATENATE($G32,R$2),'WFOM - Time_Base'!$A$8:$API$8,0)) *
INDEX('WFOM - Time_Base'!$A$4:$API$29, MATCH("CenHos_Per", 'WFOM - Time_Base'!$B$4:$B$29,0), MATCH(CONCATENATE($G32,R$2),'WFOM - Time_Base'!$A$8:$API$8,0)),
IFERROR($AN32 * INDEX('Inputs from Uganda staff'!$E$61:$BM$80,MATCH('HRH Need estimation'!R$2,'Inputs from Uganda staff'!$E$61:$E$80,0),MATCH('HRH Need estimation'!$D32,'Inputs from Uganda staff'!$E$6:$BM$6,0)),
""))</f>
        <v>0</v>
      </c>
      <c r="S32" s="122">
        <f>IFERROR(
$AN32 * INDEX('WFOM - Time_Base'!$A$4:$API$29, MATCH("CenHos", 'WFOM - Time_Base'!$B$4:$B$29,0), MATCH(CONCATENATE($G32,S$2),'WFOM - Time_Base'!$A$8:$API$8,0)) *
INDEX('WFOM - Time_Base'!$A$4:$API$29, MATCH("CenHos_Per", 'WFOM - Time_Base'!$B$4:$B$29,0), MATCH(CONCATENATE($G32,S$2),'WFOM - Time_Base'!$A$8:$API$8,0)),
IFERROR($AN32 * INDEX('Inputs from Uganda staff'!$E$61:$BM$80,MATCH('HRH Need estimation'!S$2,'Inputs from Uganda staff'!$E$61:$E$80,0),MATCH('HRH Need estimation'!$D32,'Inputs from Uganda staff'!$E$6:$BM$6,0)),
""))</f>
        <v>0</v>
      </c>
      <c r="T32" s="122">
        <f>IFERROR(
$AN32 * INDEX('WFOM - Time_Base'!$A$4:$API$29, MATCH("CenHos", 'WFOM - Time_Base'!$B$4:$B$29,0), MATCH(CONCATENATE($G32,T$2),'WFOM - Time_Base'!$A$8:$API$8,0)) *
INDEX('WFOM - Time_Base'!$A$4:$API$29, MATCH("CenHos_Per", 'WFOM - Time_Base'!$B$4:$B$29,0), MATCH(CONCATENATE($G32,T$2),'WFOM - Time_Base'!$A$8:$API$8,0)),
IFERROR($AN32 * INDEX('Inputs from Uganda staff'!$E$61:$BM$80,MATCH('HRH Need estimation'!T$2,'Inputs from Uganda staff'!$E$61:$E$80,0),MATCH('HRH Need estimation'!$D32,'Inputs from Uganda staff'!$E$6:$BM$6,0)),
""))</f>
        <v>0</v>
      </c>
      <c r="U32" s="122">
        <f>IFERROR(
$AN32 * INDEX('WFOM - Time_Base'!$A$4:$API$29, MATCH("CenHos", 'WFOM - Time_Base'!$B$4:$B$29,0), MATCH(CONCATENATE($G32,U$2),'WFOM - Time_Base'!$A$8:$API$8,0)) *
INDEX('WFOM - Time_Base'!$A$4:$API$29, MATCH("CenHos_Per", 'WFOM - Time_Base'!$B$4:$B$29,0), MATCH(CONCATENATE($G32,U$2),'WFOM - Time_Base'!$A$8:$API$8,0)),
IFERROR($AN32 * INDEX('Inputs from Uganda staff'!$E$61:$BM$80,MATCH('HRH Need estimation'!U$2,'Inputs from Uganda staff'!$E$61:$E$80,0),MATCH('HRH Need estimation'!$D32,'Inputs from Uganda staff'!$E$6:$BM$6,0)),
""))</f>
        <v>0</v>
      </c>
      <c r="V32" s="122">
        <f>IFERROR(
$AN32 * INDEX('WFOM - Time_Base'!$A$4:$API$29, MATCH("CenHos", 'WFOM - Time_Base'!$B$4:$B$29,0), MATCH(CONCATENATE($G32,V$2),'WFOM - Time_Base'!$A$8:$API$8,0)) *
INDEX('WFOM - Time_Base'!$A$4:$API$29, MATCH("CenHos_Per", 'WFOM - Time_Base'!$B$4:$B$29,0), MATCH(CONCATENATE($G32,V$2),'WFOM - Time_Base'!$A$8:$API$8,0)),
IFERROR($AN32 * INDEX('Inputs from Uganda staff'!$E$61:$BM$80,MATCH('HRH Need estimation'!V$2,'Inputs from Uganda staff'!$E$61:$E$80,0),MATCH('HRH Need estimation'!$D32,'Inputs from Uganda staff'!$E$6:$BM$6,0)),
""))</f>
        <v>60</v>
      </c>
      <c r="W32" s="122">
        <f>IFERROR(
$AN32 * INDEX('WFOM - Time_Base'!$A$4:$API$29, MATCH("CenHos", 'WFOM - Time_Base'!$B$4:$B$29,0), MATCH(CONCATENATE($G32,W$2),'WFOM - Time_Base'!$A$8:$API$8,0)) *
INDEX('WFOM - Time_Base'!$A$4:$API$29, MATCH("CenHos_Per", 'WFOM - Time_Base'!$B$4:$B$29,0), MATCH(CONCATENATE($G32,W$2),'WFOM - Time_Base'!$A$8:$API$8,0)),
IFERROR($AN32 * INDEX('Inputs from Uganda staff'!$E$61:$BM$80,MATCH('HRH Need estimation'!W$2,'Inputs from Uganda staff'!$E$61:$E$80,0),MATCH('HRH Need estimation'!$D32,'Inputs from Uganda staff'!$E$6:$BM$6,0)),
""))</f>
        <v>0.3</v>
      </c>
      <c r="X32" s="122">
        <f>IFERROR(
$AN32 * INDEX('WFOM - Time_Base'!$A$4:$API$29, MATCH("CenHos", 'WFOM - Time_Base'!$B$4:$B$29,0), MATCH(CONCATENATE($G32,X$2),'WFOM - Time_Base'!$A$8:$API$8,0)) *
INDEX('WFOM - Time_Base'!$A$4:$API$29, MATCH("CenHos_Per", 'WFOM - Time_Base'!$B$4:$B$29,0), MATCH(CONCATENATE($G32,X$2),'WFOM - Time_Base'!$A$8:$API$8,0)),
IFERROR($AN32 * INDEX('Inputs from Uganda staff'!$E$61:$BM$80,MATCH('HRH Need estimation'!X$2,'Inputs from Uganda staff'!$E$61:$E$80,0),MATCH('HRH Need estimation'!$D32,'Inputs from Uganda staff'!$E$6:$BM$6,0)),
""))</f>
        <v>0</v>
      </c>
      <c r="Y32" s="122">
        <f>IFERROR(
$AN32 * INDEX('WFOM - Time_Base'!$A$4:$API$29, MATCH("CenHos", 'WFOM - Time_Base'!$B$4:$B$29,0), MATCH(CONCATENATE($G32,Y$2),'WFOM - Time_Base'!$A$8:$API$8,0)) *
INDEX('WFOM - Time_Base'!$A$4:$API$29, MATCH("CenHos_Per", 'WFOM - Time_Base'!$B$4:$B$29,0), MATCH(CONCATENATE($G32,Y$2),'WFOM - Time_Base'!$A$8:$API$8,0)),
IFERROR($AN32 * INDEX('Inputs from Uganda staff'!$E$61:$BM$80,MATCH('HRH Need estimation'!Y$2,'Inputs from Uganda staff'!$E$61:$E$80,0),MATCH('HRH Need estimation'!$D32,'Inputs from Uganda staff'!$E$6:$BM$6,0)),
""))</f>
        <v>2</v>
      </c>
      <c r="Z32" s="122">
        <f>IFERROR(
$AN32 * INDEX('WFOM - Time_Base'!$A$4:$API$29, MATCH("CenHos", 'WFOM - Time_Base'!$B$4:$B$29,0), MATCH(CONCATENATE($G32,Z$2),'WFOM - Time_Base'!$A$8:$API$8,0)) *
INDEX('WFOM - Time_Base'!$A$4:$API$29, MATCH("CenHos_Per", 'WFOM - Time_Base'!$B$4:$B$29,0), MATCH(CONCATENATE($G32,Z$2),'WFOM - Time_Base'!$A$8:$API$8,0)),
IFERROR($AN32 * INDEX('Inputs from Uganda staff'!$E$61:$BM$80,MATCH('HRH Need estimation'!Z$2,'Inputs from Uganda staff'!$E$61:$E$80,0),MATCH('HRH Need estimation'!$D32,'Inputs from Uganda staff'!$E$6:$BM$6,0)),
""))</f>
        <v>0</v>
      </c>
      <c r="AA32" s="122">
        <f>IFERROR(
$AN32 * INDEX('WFOM - Time_Base'!$A$4:$API$29, MATCH("CenHos", 'WFOM - Time_Base'!$B$4:$B$29,0), MATCH(CONCATENATE($G32,AA$2),'WFOM - Time_Base'!$A$8:$API$8,0)) *
INDEX('WFOM - Time_Base'!$A$4:$API$29, MATCH("CenHos_Per", 'WFOM - Time_Base'!$B$4:$B$29,0), MATCH(CONCATENATE($G32,AA$2),'WFOM - Time_Base'!$A$8:$API$8,0)),
IFERROR($AN32 * INDEX('Inputs from Uganda staff'!$E$61:$BM$80,MATCH('HRH Need estimation'!AA$2,'Inputs from Uganda staff'!$E$61:$E$80,0),MATCH('HRH Need estimation'!$D32,'Inputs from Uganda staff'!$E$6:$BM$6,0)),
""))</f>
        <v>0</v>
      </c>
      <c r="AB32" s="122">
        <f>IFERROR(
$AN32 * INDEX('WFOM - Time_Base'!$A$4:$API$29, MATCH("CenHos", 'WFOM - Time_Base'!$B$4:$B$29,0), MATCH(CONCATENATE($G32,AB$2),'WFOM - Time_Base'!$A$8:$API$8,0)) *
INDEX('WFOM - Time_Base'!$A$4:$API$29, MATCH("CenHos_Per", 'WFOM - Time_Base'!$B$4:$B$29,0), MATCH(CONCATENATE($G32,AB$2),'WFOM - Time_Base'!$A$8:$API$8,0)),
IFERROR($AN32 * INDEX('Inputs from Uganda staff'!$E$61:$BM$80,MATCH('HRH Need estimation'!AB$2,'Inputs from Uganda staff'!$E$61:$E$80,0),MATCH('HRH Need estimation'!$D32,'Inputs from Uganda staff'!$E$6:$BM$6,0)),
""))</f>
        <v>0</v>
      </c>
      <c r="AC32" s="122" t="str">
        <f>IFERROR(
$AN32 * INDEX('WFOM - Time_Base'!$A$4:$API$29, MATCH("CenHos", 'WFOM - Time_Base'!$B$4:$B$29,0), MATCH(CONCATENATE($G32,AC$2),'WFOM - Time_Base'!$A$8:$API$8,0)) *
INDEX('WFOM - Time_Base'!$A$4:$API$29, MATCH("CenHos_Per", 'WFOM - Time_Base'!$B$4:$B$29,0), MATCH(CONCATENATE($G32,AC$2),'WFOM - Time_Base'!$A$8:$API$8,0)),
IFERROR($AN32 * INDEX('Inputs from Uganda staff'!$E$61:$BM$80,MATCH('HRH Need estimation'!AC$2,'Inputs from Uganda staff'!$E$61:$E$80,0),MATCH('HRH Need estimation'!$D32,'Inputs from Uganda staff'!$E$6:$BM$6,0)),
""))</f>
        <v/>
      </c>
      <c r="AD32" s="122">
        <f>IFERROR(
$AN32 * INDEX('WFOM - Time_Base'!$A$4:$API$29, MATCH("CenHos", 'WFOM - Time_Base'!$B$4:$B$29,0), MATCH(CONCATENATE($G32,AD$2),'WFOM - Time_Base'!$A$8:$API$8,0)) *
INDEX('WFOM - Time_Base'!$A$4:$API$29, MATCH("CenHos_Per", 'WFOM - Time_Base'!$B$4:$B$29,0), MATCH(CONCATENATE($G32,AD$2),'WFOM - Time_Base'!$A$8:$API$8,0)),
IFERROR($AN32 * INDEX('Inputs from Uganda staff'!$E$61:$BM$80,MATCH('HRH Need estimation'!AD$2,'Inputs from Uganda staff'!$E$61:$E$80,0),MATCH('HRH Need estimation'!$D32,'Inputs from Uganda staff'!$E$6:$BM$6,0)),
""))</f>
        <v>0</v>
      </c>
      <c r="AE32" s="122">
        <f>IFERROR(
$AN32 * INDEX('WFOM - Time_Base'!$A$4:$API$29, MATCH("CenHos", 'WFOM - Time_Base'!$B$4:$B$29,0), MATCH(CONCATENATE($G32,AE$2),'WFOM - Time_Base'!$A$8:$API$8,0)) *
INDEX('WFOM - Time_Base'!$A$4:$API$29, MATCH("CenHos_Per", 'WFOM - Time_Base'!$B$4:$B$29,0), MATCH(CONCATENATE($G32,AE$2),'WFOM - Time_Base'!$A$8:$API$8,0)),
IFERROR($AN32 * INDEX('Inputs from Uganda staff'!$E$61:$BM$80,MATCH('HRH Need estimation'!AE$2,'Inputs from Uganda staff'!$E$61:$E$80,0),MATCH('HRH Need estimation'!$D32,'Inputs from Uganda staff'!$E$6:$BM$6,0)),
""))</f>
        <v>0</v>
      </c>
      <c r="AF32" s="122">
        <f>IFERROR(
$AN32 * INDEX('WFOM - Time_Base'!$A$4:$API$29, MATCH("CenHos", 'WFOM - Time_Base'!$B$4:$B$29,0), MATCH(CONCATENATE($G32,AF$2),'WFOM - Time_Base'!$A$8:$API$8,0)) *
INDEX('WFOM - Time_Base'!$A$4:$API$29, MATCH("CenHos_Per", 'WFOM - Time_Base'!$B$4:$B$29,0), MATCH(CONCATENATE($G32,AF$2),'WFOM - Time_Base'!$A$8:$API$8,0)),
IFERROR($AN32 * INDEX('Inputs from Uganda staff'!$E$61:$BM$80,MATCH('HRH Need estimation'!AF$2,'Inputs from Uganda staff'!$E$61:$E$80,0),MATCH('HRH Need estimation'!$D32,'Inputs from Uganda staff'!$E$6:$BM$6,0)),
""))</f>
        <v>0</v>
      </c>
      <c r="AG32" s="122">
        <f>IFERROR(
$AN32 * INDEX('WFOM - Time_Base'!$A$4:$API$29, MATCH("CenHos", 'WFOM - Time_Base'!$B$4:$B$29,0), MATCH(CONCATENATE($G32,AG$2),'WFOM - Time_Base'!$A$8:$API$8,0)) *
INDEX('WFOM - Time_Base'!$A$4:$API$29, MATCH("CenHos_Per", 'WFOM - Time_Base'!$B$4:$B$29,0), MATCH(CONCATENATE($G32,AG$2),'WFOM - Time_Base'!$A$8:$API$8,0)),
IFERROR($AN32 * INDEX('Inputs from Uganda staff'!$E$61:$BM$80,MATCH('HRH Need estimation'!AG$2,'Inputs from Uganda staff'!$E$61:$E$80,0),MATCH('HRH Need estimation'!$D32,'Inputs from Uganda staff'!$E$6:$BM$6,0)),
""))</f>
        <v>0</v>
      </c>
      <c r="AH32" s="122">
        <f>IFERROR(
$AN32 * INDEX('WFOM - Time_Base'!$A$4:$API$29, MATCH("CenHos", 'WFOM - Time_Base'!$B$4:$B$29,0), MATCH(CONCATENATE($G32,AH$2),'WFOM - Time_Base'!$A$8:$API$8,0)) *
INDEX('WFOM - Time_Base'!$A$4:$API$29, MATCH("CenHos_Per", 'WFOM - Time_Base'!$B$4:$B$29,0), MATCH(CONCATENATE($G32,AH$2),'WFOM - Time_Base'!$A$8:$API$8,0)),
IFERROR($AN32 * INDEX('Inputs from Uganda staff'!$E$61:$BM$80,MATCH('HRH Need estimation'!AH$2,'Inputs from Uganda staff'!$E$61:$E$80,0),MATCH('HRH Need estimation'!$D32,'Inputs from Uganda staff'!$E$6:$BM$6,0)),
""))</f>
        <v>0</v>
      </c>
      <c r="AI32" s="122">
        <f>IFERROR(
$AN32 * INDEX('WFOM - Time_Base'!$A$4:$API$29, MATCH("CenHos", 'WFOM - Time_Base'!$B$4:$B$29,0), MATCH(CONCATENATE($G32,AI$2),'WFOM - Time_Base'!$A$8:$API$8,0)) *
INDEX('WFOM - Time_Base'!$A$4:$API$29, MATCH("CenHos_Per", 'WFOM - Time_Base'!$B$4:$B$29,0), MATCH(CONCATENATE($G32,AI$2),'WFOM - Time_Base'!$A$8:$API$8,0)),
IFERROR($AN32 * INDEX('Inputs from Uganda staff'!$E$61:$BM$80,MATCH('HRH Need estimation'!AI$2,'Inputs from Uganda staff'!$E$61:$E$80,0),MATCH('HRH Need estimation'!$D32,'Inputs from Uganda staff'!$E$6:$BM$6,0)),
""))</f>
        <v>0</v>
      </c>
      <c r="AJ32" s="122">
        <f>IFERROR(
$AN32 * INDEX('WFOM - Time_Base'!$A$4:$API$29, MATCH("CenHos", 'WFOM - Time_Base'!$B$4:$B$29,0), MATCH(CONCATENATE($G32,AJ$2),'WFOM - Time_Base'!$A$8:$API$8,0)) *
INDEX('WFOM - Time_Base'!$A$4:$API$29, MATCH("CenHos_Per", 'WFOM - Time_Base'!$B$4:$B$29,0), MATCH(CONCATENATE($G32,AJ$2),'WFOM - Time_Base'!$A$8:$API$8,0)),
IFERROR($AN32 * INDEX('Inputs from Uganda staff'!$E$61:$BM$80,MATCH('HRH Need estimation'!AJ$2,'Inputs from Uganda staff'!$E$61:$E$80,0),MATCH('HRH Need estimation'!$D32,'Inputs from Uganda staff'!$E$6:$BM$6,0)),
""))</f>
        <v>0</v>
      </c>
      <c r="AK32" s="122">
        <f>IFERROR(
$AN32 * INDEX('WFOM - Time_Base'!$A$4:$API$29, MATCH("CenHos", 'WFOM - Time_Base'!$B$4:$B$29,0), MATCH(CONCATENATE($G32,AK$2),'WFOM - Time_Base'!$A$8:$API$8,0)) *
INDEX('WFOM - Time_Base'!$A$4:$API$29, MATCH("CenHos_Per", 'WFOM - Time_Base'!$B$4:$B$29,0), MATCH(CONCATENATE($G32,AK$2),'WFOM - Time_Base'!$A$8:$API$8,0)),
IFERROR($AN32 * INDEX('Inputs from Uganda staff'!$E$61:$BM$80,MATCH('HRH Need estimation'!AK$2,'Inputs from Uganda staff'!$E$61:$E$80,0),MATCH('HRH Need estimation'!$D32,'Inputs from Uganda staff'!$E$6:$BM$6,0)),
""))</f>
        <v>0</v>
      </c>
      <c r="AL32" s="122">
        <f>IFERROR(
$AN32 * INDEX('WFOM - Time_Base'!$A$4:$API$29, MATCH("CenHos", 'WFOM - Time_Base'!$B$4:$B$29,0), MATCH(CONCATENATE($G32,AL$2),'WFOM - Time_Base'!$A$8:$API$8,0)) *
INDEX('WFOM - Time_Base'!$A$4:$API$29, MATCH("CenHos_Per", 'WFOM - Time_Base'!$B$4:$B$29,0), MATCH(CONCATENATE($G32,AL$2),'WFOM - Time_Base'!$A$8:$API$8,0)),
IFERROR($AN32 * INDEX('Inputs from Uganda staff'!$E$61:$BM$80,MATCH('HRH Need estimation'!AL$2,'Inputs from Uganda staff'!$E$61:$E$80,0),MATCH('HRH Need estimation'!$D32,'Inputs from Uganda staff'!$E$6:$BM$6,0)),
""))</f>
        <v>0</v>
      </c>
      <c r="AN32">
        <v>1</v>
      </c>
      <c r="AO32" t="e">
        <f t="shared" si="1"/>
        <v>#N/A</v>
      </c>
      <c r="AQ32" t="s">
        <v>312</v>
      </c>
    </row>
    <row r="33" spans="1:43">
      <c r="A33" s="106" t="s">
        <v>928</v>
      </c>
      <c r="B33" s="106" t="s">
        <v>25</v>
      </c>
      <c r="C33" s="107" t="s">
        <v>278</v>
      </c>
      <c r="D33" s="115" t="s">
        <v>279</v>
      </c>
      <c r="E33" s="199"/>
      <c r="F33" s="199"/>
      <c r="G33" s="199" t="str">
        <f>IF(F33&lt;&gt;"", VLOOKUP(F33,'WFOM - Cadre and Service List'!$E$4:$F$52,2,FALSE), "")</f>
        <v/>
      </c>
      <c r="H33" s="199" t="s">
        <v>910</v>
      </c>
      <c r="I33" s="207"/>
      <c r="J33" s="207"/>
      <c r="K33" s="207"/>
      <c r="L33" s="207"/>
      <c r="M33" s="207"/>
      <c r="N33" s="207"/>
      <c r="O33" s="207"/>
      <c r="P33" s="207">
        <f t="shared" si="0"/>
        <v>0</v>
      </c>
      <c r="Q33" s="122" t="s">
        <v>1947</v>
      </c>
      <c r="R33" s="122" t="str">
        <f>IFERROR(
$AN33 * INDEX('WFOM - Time_Base'!$A$4:$API$29, MATCH("CenHos", 'WFOM - Time_Base'!$B$4:$B$29,0), MATCH(CONCATENATE($G33,R$2),'WFOM - Time_Base'!$A$8:$API$8,0)) *
INDEX('WFOM - Time_Base'!$A$4:$API$29, MATCH("CenHos_Per", 'WFOM - Time_Base'!$B$4:$B$29,0), MATCH(CONCATENATE($G33,R$2),'WFOM - Time_Base'!$A$8:$API$8,0)),
IFERROR($AN33 * INDEX('Inputs from Uganda staff'!$E$61:$BM$80,MATCH('HRH Need estimation'!R$2,'Inputs from Uganda staff'!$E$61:$E$80,0),MATCH('HRH Need estimation'!$D33,'Inputs from Uganda staff'!$E$6:$BM$6,0)),
""))</f>
        <v/>
      </c>
      <c r="S33" s="122" t="str">
        <f>IFERROR(
$AN33 * INDEX('WFOM - Time_Base'!$A$4:$API$29, MATCH("CenHos", 'WFOM - Time_Base'!$B$4:$B$29,0), MATCH(CONCATENATE($G33,S$2),'WFOM - Time_Base'!$A$8:$API$8,0)) *
INDEX('WFOM - Time_Base'!$A$4:$API$29, MATCH("CenHos_Per", 'WFOM - Time_Base'!$B$4:$B$29,0), MATCH(CONCATENATE($G33,S$2),'WFOM - Time_Base'!$A$8:$API$8,0)),
IFERROR($AN33 * INDEX('Inputs from Uganda staff'!$E$61:$BM$80,MATCH('HRH Need estimation'!S$2,'Inputs from Uganda staff'!$E$61:$E$80,0),MATCH('HRH Need estimation'!$D33,'Inputs from Uganda staff'!$E$6:$BM$6,0)),
""))</f>
        <v/>
      </c>
      <c r="T33" s="122" t="str">
        <f>IFERROR(
$AN33 * INDEX('WFOM - Time_Base'!$A$4:$API$29, MATCH("CenHos", 'WFOM - Time_Base'!$B$4:$B$29,0), MATCH(CONCATENATE($G33,T$2),'WFOM - Time_Base'!$A$8:$API$8,0)) *
INDEX('WFOM - Time_Base'!$A$4:$API$29, MATCH("CenHos_Per", 'WFOM - Time_Base'!$B$4:$B$29,0), MATCH(CONCATENATE($G33,T$2),'WFOM - Time_Base'!$A$8:$API$8,0)),
IFERROR($AN33 * INDEX('Inputs from Uganda staff'!$E$61:$BM$80,MATCH('HRH Need estimation'!T$2,'Inputs from Uganda staff'!$E$61:$E$80,0),MATCH('HRH Need estimation'!$D33,'Inputs from Uganda staff'!$E$6:$BM$6,0)),
""))</f>
        <v/>
      </c>
      <c r="U33" s="122" t="str">
        <f>IFERROR(
$AN33 * INDEX('WFOM - Time_Base'!$A$4:$API$29, MATCH("CenHos", 'WFOM - Time_Base'!$B$4:$B$29,0), MATCH(CONCATENATE($G33,U$2),'WFOM - Time_Base'!$A$8:$API$8,0)) *
INDEX('WFOM - Time_Base'!$A$4:$API$29, MATCH("CenHos_Per", 'WFOM - Time_Base'!$B$4:$B$29,0), MATCH(CONCATENATE($G33,U$2),'WFOM - Time_Base'!$A$8:$API$8,0)),
IFERROR($AN33 * INDEX('Inputs from Uganda staff'!$E$61:$BM$80,MATCH('HRH Need estimation'!U$2,'Inputs from Uganda staff'!$E$61:$E$80,0),MATCH('HRH Need estimation'!$D33,'Inputs from Uganda staff'!$E$6:$BM$6,0)),
""))</f>
        <v/>
      </c>
      <c r="V33" s="122" t="str">
        <f>IFERROR(
$AN33 * INDEX('WFOM - Time_Base'!$A$4:$API$29, MATCH("CenHos", 'WFOM - Time_Base'!$B$4:$B$29,0), MATCH(CONCATENATE($G33,V$2),'WFOM - Time_Base'!$A$8:$API$8,0)) *
INDEX('WFOM - Time_Base'!$A$4:$API$29, MATCH("CenHos_Per", 'WFOM - Time_Base'!$B$4:$B$29,0), MATCH(CONCATENATE($G33,V$2),'WFOM - Time_Base'!$A$8:$API$8,0)),
IFERROR($AN33 * INDEX('Inputs from Uganda staff'!$E$61:$BM$80,MATCH('HRH Need estimation'!V$2,'Inputs from Uganda staff'!$E$61:$E$80,0),MATCH('HRH Need estimation'!$D33,'Inputs from Uganda staff'!$E$6:$BM$6,0)),
""))</f>
        <v/>
      </c>
      <c r="W33" s="122" t="str">
        <f>IFERROR(
$AN33 * INDEX('WFOM - Time_Base'!$A$4:$API$29, MATCH("CenHos", 'WFOM - Time_Base'!$B$4:$B$29,0), MATCH(CONCATENATE($G33,W$2),'WFOM - Time_Base'!$A$8:$API$8,0)) *
INDEX('WFOM - Time_Base'!$A$4:$API$29, MATCH("CenHos_Per", 'WFOM - Time_Base'!$B$4:$B$29,0), MATCH(CONCATENATE($G33,W$2),'WFOM - Time_Base'!$A$8:$API$8,0)),
IFERROR($AN33 * INDEX('Inputs from Uganda staff'!$E$61:$BM$80,MATCH('HRH Need estimation'!W$2,'Inputs from Uganda staff'!$E$61:$E$80,0),MATCH('HRH Need estimation'!$D33,'Inputs from Uganda staff'!$E$6:$BM$6,0)),
""))</f>
        <v/>
      </c>
      <c r="X33" s="122" t="str">
        <f>IFERROR(
$AN33 * INDEX('WFOM - Time_Base'!$A$4:$API$29, MATCH("CenHos", 'WFOM - Time_Base'!$B$4:$B$29,0), MATCH(CONCATENATE($G33,X$2),'WFOM - Time_Base'!$A$8:$API$8,0)) *
INDEX('WFOM - Time_Base'!$A$4:$API$29, MATCH("CenHos_Per", 'WFOM - Time_Base'!$B$4:$B$29,0), MATCH(CONCATENATE($G33,X$2),'WFOM - Time_Base'!$A$8:$API$8,0)),
IFERROR($AN33 * INDEX('Inputs from Uganda staff'!$E$61:$BM$80,MATCH('HRH Need estimation'!X$2,'Inputs from Uganda staff'!$E$61:$E$80,0),MATCH('HRH Need estimation'!$D33,'Inputs from Uganda staff'!$E$6:$BM$6,0)),
""))</f>
        <v/>
      </c>
      <c r="Y33" s="122" t="str">
        <f>IFERROR(
$AN33 * INDEX('WFOM - Time_Base'!$A$4:$API$29, MATCH("CenHos", 'WFOM - Time_Base'!$B$4:$B$29,0), MATCH(CONCATENATE($G33,Y$2),'WFOM - Time_Base'!$A$8:$API$8,0)) *
INDEX('WFOM - Time_Base'!$A$4:$API$29, MATCH("CenHos_Per", 'WFOM - Time_Base'!$B$4:$B$29,0), MATCH(CONCATENATE($G33,Y$2),'WFOM - Time_Base'!$A$8:$API$8,0)),
IFERROR($AN33 * INDEX('Inputs from Uganda staff'!$E$61:$BM$80,MATCH('HRH Need estimation'!Y$2,'Inputs from Uganda staff'!$E$61:$E$80,0),MATCH('HRH Need estimation'!$D33,'Inputs from Uganda staff'!$E$6:$BM$6,0)),
""))</f>
        <v/>
      </c>
      <c r="Z33" s="122" t="str">
        <f>IFERROR(
$AN33 * INDEX('WFOM - Time_Base'!$A$4:$API$29, MATCH("CenHos", 'WFOM - Time_Base'!$B$4:$B$29,0), MATCH(CONCATENATE($G33,Z$2),'WFOM - Time_Base'!$A$8:$API$8,0)) *
INDEX('WFOM - Time_Base'!$A$4:$API$29, MATCH("CenHos_Per", 'WFOM - Time_Base'!$B$4:$B$29,0), MATCH(CONCATENATE($G33,Z$2),'WFOM - Time_Base'!$A$8:$API$8,0)),
IFERROR($AN33 * INDEX('Inputs from Uganda staff'!$E$61:$BM$80,MATCH('HRH Need estimation'!Z$2,'Inputs from Uganda staff'!$E$61:$E$80,0),MATCH('HRH Need estimation'!$D33,'Inputs from Uganda staff'!$E$6:$BM$6,0)),
""))</f>
        <v/>
      </c>
      <c r="AA33" s="122" t="str">
        <f>IFERROR(
$AN33 * INDEX('WFOM - Time_Base'!$A$4:$API$29, MATCH("CenHos", 'WFOM - Time_Base'!$B$4:$B$29,0), MATCH(CONCATENATE($G33,AA$2),'WFOM - Time_Base'!$A$8:$API$8,0)) *
INDEX('WFOM - Time_Base'!$A$4:$API$29, MATCH("CenHos_Per", 'WFOM - Time_Base'!$B$4:$B$29,0), MATCH(CONCATENATE($G33,AA$2),'WFOM - Time_Base'!$A$8:$API$8,0)),
IFERROR($AN33 * INDEX('Inputs from Uganda staff'!$E$61:$BM$80,MATCH('HRH Need estimation'!AA$2,'Inputs from Uganda staff'!$E$61:$E$80,0),MATCH('HRH Need estimation'!$D33,'Inputs from Uganda staff'!$E$6:$BM$6,0)),
""))</f>
        <v/>
      </c>
      <c r="AB33" s="122" t="str">
        <f>IFERROR(
$AN33 * INDEX('WFOM - Time_Base'!$A$4:$API$29, MATCH("CenHos", 'WFOM - Time_Base'!$B$4:$B$29,0), MATCH(CONCATENATE($G33,AB$2),'WFOM - Time_Base'!$A$8:$API$8,0)) *
INDEX('WFOM - Time_Base'!$A$4:$API$29, MATCH("CenHos_Per", 'WFOM - Time_Base'!$B$4:$B$29,0), MATCH(CONCATENATE($G33,AB$2),'WFOM - Time_Base'!$A$8:$API$8,0)),
IFERROR($AN33 * INDEX('Inputs from Uganda staff'!$E$61:$BM$80,MATCH('HRH Need estimation'!AB$2,'Inputs from Uganda staff'!$E$61:$E$80,0),MATCH('HRH Need estimation'!$D33,'Inputs from Uganda staff'!$E$6:$BM$6,0)),
""))</f>
        <v/>
      </c>
      <c r="AC33" s="122" t="str">
        <f>IFERROR(
$AN33 * INDEX('WFOM - Time_Base'!$A$4:$API$29, MATCH("CenHos", 'WFOM - Time_Base'!$B$4:$B$29,0), MATCH(CONCATENATE($G33,AC$2),'WFOM - Time_Base'!$A$8:$API$8,0)) *
INDEX('WFOM - Time_Base'!$A$4:$API$29, MATCH("CenHos_Per", 'WFOM - Time_Base'!$B$4:$B$29,0), MATCH(CONCATENATE($G33,AC$2),'WFOM - Time_Base'!$A$8:$API$8,0)),
IFERROR($AN33 * INDEX('Inputs from Uganda staff'!$E$61:$BM$80,MATCH('HRH Need estimation'!AC$2,'Inputs from Uganda staff'!$E$61:$E$80,0),MATCH('HRH Need estimation'!$D33,'Inputs from Uganda staff'!$E$6:$BM$6,0)),
""))</f>
        <v/>
      </c>
      <c r="AD33" s="122" t="str">
        <f>IFERROR(
$AN33 * INDEX('WFOM - Time_Base'!$A$4:$API$29, MATCH("CenHos", 'WFOM - Time_Base'!$B$4:$B$29,0), MATCH(CONCATENATE($G33,AD$2),'WFOM - Time_Base'!$A$8:$API$8,0)) *
INDEX('WFOM - Time_Base'!$A$4:$API$29, MATCH("CenHos_Per", 'WFOM - Time_Base'!$B$4:$B$29,0), MATCH(CONCATENATE($G33,AD$2),'WFOM - Time_Base'!$A$8:$API$8,0)),
IFERROR($AN33 * INDEX('Inputs from Uganda staff'!$E$61:$BM$80,MATCH('HRH Need estimation'!AD$2,'Inputs from Uganda staff'!$E$61:$E$80,0),MATCH('HRH Need estimation'!$D33,'Inputs from Uganda staff'!$E$6:$BM$6,0)),
""))</f>
        <v/>
      </c>
      <c r="AE33" s="122" t="str">
        <f>IFERROR(
$AN33 * INDEX('WFOM - Time_Base'!$A$4:$API$29, MATCH("CenHos", 'WFOM - Time_Base'!$B$4:$B$29,0), MATCH(CONCATENATE($G33,AE$2),'WFOM - Time_Base'!$A$8:$API$8,0)) *
INDEX('WFOM - Time_Base'!$A$4:$API$29, MATCH("CenHos_Per", 'WFOM - Time_Base'!$B$4:$B$29,0), MATCH(CONCATENATE($G33,AE$2),'WFOM - Time_Base'!$A$8:$API$8,0)),
IFERROR($AN33 * INDEX('Inputs from Uganda staff'!$E$61:$BM$80,MATCH('HRH Need estimation'!AE$2,'Inputs from Uganda staff'!$E$61:$E$80,0),MATCH('HRH Need estimation'!$D33,'Inputs from Uganda staff'!$E$6:$BM$6,0)),
""))</f>
        <v/>
      </c>
      <c r="AF33" s="122" t="str">
        <f>IFERROR(
$AN33 * INDEX('WFOM - Time_Base'!$A$4:$API$29, MATCH("CenHos", 'WFOM - Time_Base'!$B$4:$B$29,0), MATCH(CONCATENATE($G33,AF$2),'WFOM - Time_Base'!$A$8:$API$8,0)) *
INDEX('WFOM - Time_Base'!$A$4:$API$29, MATCH("CenHos_Per", 'WFOM - Time_Base'!$B$4:$B$29,0), MATCH(CONCATENATE($G33,AF$2),'WFOM - Time_Base'!$A$8:$API$8,0)),
IFERROR($AN33 * INDEX('Inputs from Uganda staff'!$E$61:$BM$80,MATCH('HRH Need estimation'!AF$2,'Inputs from Uganda staff'!$E$61:$E$80,0),MATCH('HRH Need estimation'!$D33,'Inputs from Uganda staff'!$E$6:$BM$6,0)),
""))</f>
        <v/>
      </c>
      <c r="AG33" s="122" t="str">
        <f>IFERROR(
$AN33 * INDEX('WFOM - Time_Base'!$A$4:$API$29, MATCH("CenHos", 'WFOM - Time_Base'!$B$4:$B$29,0), MATCH(CONCATENATE($G33,AG$2),'WFOM - Time_Base'!$A$8:$API$8,0)) *
INDEX('WFOM - Time_Base'!$A$4:$API$29, MATCH("CenHos_Per", 'WFOM - Time_Base'!$B$4:$B$29,0), MATCH(CONCATENATE($G33,AG$2),'WFOM - Time_Base'!$A$8:$API$8,0)),
IFERROR($AN33 * INDEX('Inputs from Uganda staff'!$E$61:$BM$80,MATCH('HRH Need estimation'!AG$2,'Inputs from Uganda staff'!$E$61:$E$80,0),MATCH('HRH Need estimation'!$D33,'Inputs from Uganda staff'!$E$6:$BM$6,0)),
""))</f>
        <v/>
      </c>
      <c r="AH33" s="122" t="str">
        <f>IFERROR(
$AN33 * INDEX('WFOM - Time_Base'!$A$4:$API$29, MATCH("CenHos", 'WFOM - Time_Base'!$B$4:$B$29,0), MATCH(CONCATENATE($G33,AH$2),'WFOM - Time_Base'!$A$8:$API$8,0)) *
INDEX('WFOM - Time_Base'!$A$4:$API$29, MATCH("CenHos_Per", 'WFOM - Time_Base'!$B$4:$B$29,0), MATCH(CONCATENATE($G33,AH$2),'WFOM - Time_Base'!$A$8:$API$8,0)),
IFERROR($AN33 * INDEX('Inputs from Uganda staff'!$E$61:$BM$80,MATCH('HRH Need estimation'!AH$2,'Inputs from Uganda staff'!$E$61:$E$80,0),MATCH('HRH Need estimation'!$D33,'Inputs from Uganda staff'!$E$6:$BM$6,0)),
""))</f>
        <v/>
      </c>
      <c r="AI33" s="122" t="str">
        <f>IFERROR(
$AN33 * INDEX('WFOM - Time_Base'!$A$4:$API$29, MATCH("CenHos", 'WFOM - Time_Base'!$B$4:$B$29,0), MATCH(CONCATENATE($G33,AI$2),'WFOM - Time_Base'!$A$8:$API$8,0)) *
INDEX('WFOM - Time_Base'!$A$4:$API$29, MATCH("CenHos_Per", 'WFOM - Time_Base'!$B$4:$B$29,0), MATCH(CONCATENATE($G33,AI$2),'WFOM - Time_Base'!$A$8:$API$8,0)),
IFERROR($AN33 * INDEX('Inputs from Uganda staff'!$E$61:$BM$80,MATCH('HRH Need estimation'!AI$2,'Inputs from Uganda staff'!$E$61:$E$80,0),MATCH('HRH Need estimation'!$D33,'Inputs from Uganda staff'!$E$6:$BM$6,0)),
""))</f>
        <v/>
      </c>
      <c r="AJ33" s="122" t="str">
        <f>IFERROR(
$AN33 * INDEX('WFOM - Time_Base'!$A$4:$API$29, MATCH("CenHos", 'WFOM - Time_Base'!$B$4:$B$29,0), MATCH(CONCATENATE($G33,AJ$2),'WFOM - Time_Base'!$A$8:$API$8,0)) *
INDEX('WFOM - Time_Base'!$A$4:$API$29, MATCH("CenHos_Per", 'WFOM - Time_Base'!$B$4:$B$29,0), MATCH(CONCATENATE($G33,AJ$2),'WFOM - Time_Base'!$A$8:$API$8,0)),
IFERROR($AN33 * INDEX('Inputs from Uganda staff'!$E$61:$BM$80,MATCH('HRH Need estimation'!AJ$2,'Inputs from Uganda staff'!$E$61:$E$80,0),MATCH('HRH Need estimation'!$D33,'Inputs from Uganda staff'!$E$6:$BM$6,0)),
""))</f>
        <v/>
      </c>
      <c r="AK33" s="122" t="str">
        <f>IFERROR(
$AN33 * INDEX('WFOM - Time_Base'!$A$4:$API$29, MATCH("CenHos", 'WFOM - Time_Base'!$B$4:$B$29,0), MATCH(CONCATENATE($G33,AK$2),'WFOM - Time_Base'!$A$8:$API$8,0)) *
INDEX('WFOM - Time_Base'!$A$4:$API$29, MATCH("CenHos_Per", 'WFOM - Time_Base'!$B$4:$B$29,0), MATCH(CONCATENATE($G33,AK$2),'WFOM - Time_Base'!$A$8:$API$8,0)),
IFERROR($AN33 * INDEX('Inputs from Uganda staff'!$E$61:$BM$80,MATCH('HRH Need estimation'!AK$2,'Inputs from Uganda staff'!$E$61:$E$80,0),MATCH('HRH Need estimation'!$D33,'Inputs from Uganda staff'!$E$6:$BM$6,0)),
""))</f>
        <v/>
      </c>
      <c r="AL33" s="122" t="str">
        <f>IFERROR(
$AN33 * INDEX('WFOM - Time_Base'!$A$4:$API$29, MATCH("CenHos", 'WFOM - Time_Base'!$B$4:$B$29,0), MATCH(CONCATENATE($G33,AL$2),'WFOM - Time_Base'!$A$8:$API$8,0)) *
INDEX('WFOM - Time_Base'!$A$4:$API$29, MATCH("CenHos_Per", 'WFOM - Time_Base'!$B$4:$B$29,0), MATCH(CONCATENATE($G33,AL$2),'WFOM - Time_Base'!$A$8:$API$8,0)),
IFERROR($AN33 * INDEX('Inputs from Uganda staff'!$E$61:$BM$80,MATCH('HRH Need estimation'!AL$2,'Inputs from Uganda staff'!$E$61:$E$80,0),MATCH('HRH Need estimation'!$D33,'Inputs from Uganda staff'!$E$6:$BM$6,0)),
""))</f>
        <v/>
      </c>
      <c r="AN33">
        <v>1</v>
      </c>
      <c r="AO33" t="e">
        <f t="shared" si="1"/>
        <v>#N/A</v>
      </c>
      <c r="AQ33" t="s">
        <v>314</v>
      </c>
    </row>
    <row r="34" spans="1:43">
      <c r="A34" s="106" t="s">
        <v>929</v>
      </c>
      <c r="B34" s="106" t="s">
        <v>25</v>
      </c>
      <c r="C34" s="107" t="s">
        <v>280</v>
      </c>
      <c r="D34" s="115" t="s">
        <v>281</v>
      </c>
      <c r="E34" s="122" t="s">
        <v>25</v>
      </c>
      <c r="F34" s="199"/>
      <c r="G34" s="199" t="str">
        <f>IF(F34&lt;&gt;"", VLOOKUP(F34,'WFOM - Cadre and Service List'!$E$4:$F$52,2,FALSE), "")</f>
        <v/>
      </c>
      <c r="H34" s="199" t="s">
        <v>909</v>
      </c>
      <c r="I34" s="208"/>
      <c r="J34" s="208"/>
      <c r="K34" s="208"/>
      <c r="L34" s="208"/>
      <c r="M34" s="208"/>
      <c r="N34" s="208"/>
      <c r="O34" s="208"/>
      <c r="P34" s="207">
        <f t="shared" si="0"/>
        <v>0</v>
      </c>
      <c r="Q34" s="122" t="s">
        <v>1947</v>
      </c>
      <c r="R34" s="122" t="str">
        <f>IFERROR(
$AN34 * INDEX('WFOM - Time_Base'!$A$4:$API$29, MATCH("CenHos", 'WFOM - Time_Base'!$B$4:$B$29,0), MATCH(CONCATENATE($G34,R$2),'WFOM - Time_Base'!$A$8:$API$8,0)) *
INDEX('WFOM - Time_Base'!$A$4:$API$29, MATCH("CenHos_Per", 'WFOM - Time_Base'!$B$4:$B$29,0), MATCH(CONCATENATE($G34,R$2),'WFOM - Time_Base'!$A$8:$API$8,0)),
IFERROR($AN34 * INDEX('Inputs from Uganda staff'!$E$61:$BM$80,MATCH('HRH Need estimation'!R$2,'Inputs from Uganda staff'!$E$61:$E$80,0),MATCH('HRH Need estimation'!$D34,'Inputs from Uganda staff'!$E$6:$BM$6,0)),
""))</f>
        <v/>
      </c>
      <c r="S34" s="122" t="str">
        <f>IFERROR(
$AN34 * INDEX('WFOM - Time_Base'!$A$4:$API$29, MATCH("CenHos", 'WFOM - Time_Base'!$B$4:$B$29,0), MATCH(CONCATENATE($G34,S$2),'WFOM - Time_Base'!$A$8:$API$8,0)) *
INDEX('WFOM - Time_Base'!$A$4:$API$29, MATCH("CenHos_Per", 'WFOM - Time_Base'!$B$4:$B$29,0), MATCH(CONCATENATE($G34,S$2),'WFOM - Time_Base'!$A$8:$API$8,0)),
IFERROR($AN34 * INDEX('Inputs from Uganda staff'!$E$61:$BM$80,MATCH('HRH Need estimation'!S$2,'Inputs from Uganda staff'!$E$61:$E$80,0),MATCH('HRH Need estimation'!$D34,'Inputs from Uganda staff'!$E$6:$BM$6,0)),
""))</f>
        <v/>
      </c>
      <c r="T34" s="122" t="str">
        <f>IFERROR(
$AN34 * INDEX('WFOM - Time_Base'!$A$4:$API$29, MATCH("CenHos", 'WFOM - Time_Base'!$B$4:$B$29,0), MATCH(CONCATENATE($G34,T$2),'WFOM - Time_Base'!$A$8:$API$8,0)) *
INDEX('WFOM - Time_Base'!$A$4:$API$29, MATCH("CenHos_Per", 'WFOM - Time_Base'!$B$4:$B$29,0), MATCH(CONCATENATE($G34,T$2),'WFOM - Time_Base'!$A$8:$API$8,0)),
IFERROR($AN34 * INDEX('Inputs from Uganda staff'!$E$61:$BM$80,MATCH('HRH Need estimation'!T$2,'Inputs from Uganda staff'!$E$61:$E$80,0),MATCH('HRH Need estimation'!$D34,'Inputs from Uganda staff'!$E$6:$BM$6,0)),
""))</f>
        <v/>
      </c>
      <c r="U34" s="122" t="str">
        <f>IFERROR(
$AN34 * INDEX('WFOM - Time_Base'!$A$4:$API$29, MATCH("CenHos", 'WFOM - Time_Base'!$B$4:$B$29,0), MATCH(CONCATENATE($G34,U$2),'WFOM - Time_Base'!$A$8:$API$8,0)) *
INDEX('WFOM - Time_Base'!$A$4:$API$29, MATCH("CenHos_Per", 'WFOM - Time_Base'!$B$4:$B$29,0), MATCH(CONCATENATE($G34,U$2),'WFOM - Time_Base'!$A$8:$API$8,0)),
IFERROR($AN34 * INDEX('Inputs from Uganda staff'!$E$61:$BM$80,MATCH('HRH Need estimation'!U$2,'Inputs from Uganda staff'!$E$61:$E$80,0),MATCH('HRH Need estimation'!$D34,'Inputs from Uganda staff'!$E$6:$BM$6,0)),
""))</f>
        <v/>
      </c>
      <c r="V34" s="122" t="str">
        <f>IFERROR(
$AN34 * INDEX('WFOM - Time_Base'!$A$4:$API$29, MATCH("CenHos", 'WFOM - Time_Base'!$B$4:$B$29,0), MATCH(CONCATENATE($G34,V$2),'WFOM - Time_Base'!$A$8:$API$8,0)) *
INDEX('WFOM - Time_Base'!$A$4:$API$29, MATCH("CenHos_Per", 'WFOM - Time_Base'!$B$4:$B$29,0), MATCH(CONCATENATE($G34,V$2),'WFOM - Time_Base'!$A$8:$API$8,0)),
IFERROR($AN34 * INDEX('Inputs from Uganda staff'!$E$61:$BM$80,MATCH('HRH Need estimation'!V$2,'Inputs from Uganda staff'!$E$61:$E$80,0),MATCH('HRH Need estimation'!$D34,'Inputs from Uganda staff'!$E$6:$BM$6,0)),
""))</f>
        <v/>
      </c>
      <c r="W34" s="122" t="str">
        <f>IFERROR(
$AN34 * INDEX('WFOM - Time_Base'!$A$4:$API$29, MATCH("CenHos", 'WFOM - Time_Base'!$B$4:$B$29,0), MATCH(CONCATENATE($G34,W$2),'WFOM - Time_Base'!$A$8:$API$8,0)) *
INDEX('WFOM - Time_Base'!$A$4:$API$29, MATCH("CenHos_Per", 'WFOM - Time_Base'!$B$4:$B$29,0), MATCH(CONCATENATE($G34,W$2),'WFOM - Time_Base'!$A$8:$API$8,0)),
IFERROR($AN34 * INDEX('Inputs from Uganda staff'!$E$61:$BM$80,MATCH('HRH Need estimation'!W$2,'Inputs from Uganda staff'!$E$61:$E$80,0),MATCH('HRH Need estimation'!$D34,'Inputs from Uganda staff'!$E$6:$BM$6,0)),
""))</f>
        <v/>
      </c>
      <c r="X34" s="122" t="str">
        <f>IFERROR(
$AN34 * INDEX('WFOM - Time_Base'!$A$4:$API$29, MATCH("CenHos", 'WFOM - Time_Base'!$B$4:$B$29,0), MATCH(CONCATENATE($G34,X$2),'WFOM - Time_Base'!$A$8:$API$8,0)) *
INDEX('WFOM - Time_Base'!$A$4:$API$29, MATCH("CenHos_Per", 'WFOM - Time_Base'!$B$4:$B$29,0), MATCH(CONCATENATE($G34,X$2),'WFOM - Time_Base'!$A$8:$API$8,0)),
IFERROR($AN34 * INDEX('Inputs from Uganda staff'!$E$61:$BM$80,MATCH('HRH Need estimation'!X$2,'Inputs from Uganda staff'!$E$61:$E$80,0),MATCH('HRH Need estimation'!$D34,'Inputs from Uganda staff'!$E$6:$BM$6,0)),
""))</f>
        <v/>
      </c>
      <c r="Y34" s="122" t="str">
        <f>IFERROR(
$AN34 * INDEX('WFOM - Time_Base'!$A$4:$API$29, MATCH("CenHos", 'WFOM - Time_Base'!$B$4:$B$29,0), MATCH(CONCATENATE($G34,Y$2),'WFOM - Time_Base'!$A$8:$API$8,0)) *
INDEX('WFOM - Time_Base'!$A$4:$API$29, MATCH("CenHos_Per", 'WFOM - Time_Base'!$B$4:$B$29,0), MATCH(CONCATENATE($G34,Y$2),'WFOM - Time_Base'!$A$8:$API$8,0)),
IFERROR($AN34 * INDEX('Inputs from Uganda staff'!$E$61:$BM$80,MATCH('HRH Need estimation'!Y$2,'Inputs from Uganda staff'!$E$61:$E$80,0),MATCH('HRH Need estimation'!$D34,'Inputs from Uganda staff'!$E$6:$BM$6,0)),
""))</f>
        <v/>
      </c>
      <c r="Z34" s="122" t="str">
        <f>IFERROR(
$AN34 * INDEX('WFOM - Time_Base'!$A$4:$API$29, MATCH("CenHos", 'WFOM - Time_Base'!$B$4:$B$29,0), MATCH(CONCATENATE($G34,Z$2),'WFOM - Time_Base'!$A$8:$API$8,0)) *
INDEX('WFOM - Time_Base'!$A$4:$API$29, MATCH("CenHos_Per", 'WFOM - Time_Base'!$B$4:$B$29,0), MATCH(CONCATENATE($G34,Z$2),'WFOM - Time_Base'!$A$8:$API$8,0)),
IFERROR($AN34 * INDEX('Inputs from Uganda staff'!$E$61:$BM$80,MATCH('HRH Need estimation'!Z$2,'Inputs from Uganda staff'!$E$61:$E$80,0),MATCH('HRH Need estimation'!$D34,'Inputs from Uganda staff'!$E$6:$BM$6,0)),
""))</f>
        <v/>
      </c>
      <c r="AA34" s="122" t="str">
        <f>IFERROR(
$AN34 * INDEX('WFOM - Time_Base'!$A$4:$API$29, MATCH("CenHos", 'WFOM - Time_Base'!$B$4:$B$29,0), MATCH(CONCATENATE($G34,AA$2),'WFOM - Time_Base'!$A$8:$API$8,0)) *
INDEX('WFOM - Time_Base'!$A$4:$API$29, MATCH("CenHos_Per", 'WFOM - Time_Base'!$B$4:$B$29,0), MATCH(CONCATENATE($G34,AA$2),'WFOM - Time_Base'!$A$8:$API$8,0)),
IFERROR($AN34 * INDEX('Inputs from Uganda staff'!$E$61:$BM$80,MATCH('HRH Need estimation'!AA$2,'Inputs from Uganda staff'!$E$61:$E$80,0),MATCH('HRH Need estimation'!$D34,'Inputs from Uganda staff'!$E$6:$BM$6,0)),
""))</f>
        <v/>
      </c>
      <c r="AB34" s="122" t="str">
        <f>IFERROR(
$AN34 * INDEX('WFOM - Time_Base'!$A$4:$API$29, MATCH("CenHos", 'WFOM - Time_Base'!$B$4:$B$29,0), MATCH(CONCATENATE($G34,AB$2),'WFOM - Time_Base'!$A$8:$API$8,0)) *
INDEX('WFOM - Time_Base'!$A$4:$API$29, MATCH("CenHos_Per", 'WFOM - Time_Base'!$B$4:$B$29,0), MATCH(CONCATENATE($G34,AB$2),'WFOM - Time_Base'!$A$8:$API$8,0)),
IFERROR($AN34 * INDEX('Inputs from Uganda staff'!$E$61:$BM$80,MATCH('HRH Need estimation'!AB$2,'Inputs from Uganda staff'!$E$61:$E$80,0),MATCH('HRH Need estimation'!$D34,'Inputs from Uganda staff'!$E$6:$BM$6,0)),
""))</f>
        <v/>
      </c>
      <c r="AC34" s="122" t="str">
        <f>IFERROR(
$AN34 * INDEX('WFOM - Time_Base'!$A$4:$API$29, MATCH("CenHos", 'WFOM - Time_Base'!$B$4:$B$29,0), MATCH(CONCATENATE($G34,AC$2),'WFOM - Time_Base'!$A$8:$API$8,0)) *
INDEX('WFOM - Time_Base'!$A$4:$API$29, MATCH("CenHos_Per", 'WFOM - Time_Base'!$B$4:$B$29,0), MATCH(CONCATENATE($G34,AC$2),'WFOM - Time_Base'!$A$8:$API$8,0)),
IFERROR($AN34 * INDEX('Inputs from Uganda staff'!$E$61:$BM$80,MATCH('HRH Need estimation'!AC$2,'Inputs from Uganda staff'!$E$61:$E$80,0),MATCH('HRH Need estimation'!$D34,'Inputs from Uganda staff'!$E$6:$BM$6,0)),
""))</f>
        <v/>
      </c>
      <c r="AD34" s="122" t="str">
        <f>IFERROR(
$AN34 * INDEX('WFOM - Time_Base'!$A$4:$API$29, MATCH("CenHos", 'WFOM - Time_Base'!$B$4:$B$29,0), MATCH(CONCATENATE($G34,AD$2),'WFOM - Time_Base'!$A$8:$API$8,0)) *
INDEX('WFOM - Time_Base'!$A$4:$API$29, MATCH("CenHos_Per", 'WFOM - Time_Base'!$B$4:$B$29,0), MATCH(CONCATENATE($G34,AD$2),'WFOM - Time_Base'!$A$8:$API$8,0)),
IFERROR($AN34 * INDEX('Inputs from Uganda staff'!$E$61:$BM$80,MATCH('HRH Need estimation'!AD$2,'Inputs from Uganda staff'!$E$61:$E$80,0),MATCH('HRH Need estimation'!$D34,'Inputs from Uganda staff'!$E$6:$BM$6,0)),
""))</f>
        <v/>
      </c>
      <c r="AE34" s="122" t="str">
        <f>IFERROR(
$AN34 * INDEX('WFOM - Time_Base'!$A$4:$API$29, MATCH("CenHos", 'WFOM - Time_Base'!$B$4:$B$29,0), MATCH(CONCATENATE($G34,AE$2),'WFOM - Time_Base'!$A$8:$API$8,0)) *
INDEX('WFOM - Time_Base'!$A$4:$API$29, MATCH("CenHos_Per", 'WFOM - Time_Base'!$B$4:$B$29,0), MATCH(CONCATENATE($G34,AE$2),'WFOM - Time_Base'!$A$8:$API$8,0)),
IFERROR($AN34 * INDEX('Inputs from Uganda staff'!$E$61:$BM$80,MATCH('HRH Need estimation'!AE$2,'Inputs from Uganda staff'!$E$61:$E$80,0),MATCH('HRH Need estimation'!$D34,'Inputs from Uganda staff'!$E$6:$BM$6,0)),
""))</f>
        <v/>
      </c>
      <c r="AF34" s="122" t="str">
        <f>IFERROR(
$AN34 * INDEX('WFOM - Time_Base'!$A$4:$API$29, MATCH("CenHos", 'WFOM - Time_Base'!$B$4:$B$29,0), MATCH(CONCATENATE($G34,AF$2),'WFOM - Time_Base'!$A$8:$API$8,0)) *
INDEX('WFOM - Time_Base'!$A$4:$API$29, MATCH("CenHos_Per", 'WFOM - Time_Base'!$B$4:$B$29,0), MATCH(CONCATENATE($G34,AF$2),'WFOM - Time_Base'!$A$8:$API$8,0)),
IFERROR($AN34 * INDEX('Inputs from Uganda staff'!$E$61:$BM$80,MATCH('HRH Need estimation'!AF$2,'Inputs from Uganda staff'!$E$61:$E$80,0),MATCH('HRH Need estimation'!$D34,'Inputs from Uganda staff'!$E$6:$BM$6,0)),
""))</f>
        <v/>
      </c>
      <c r="AG34" s="122" t="str">
        <f>IFERROR(
$AN34 * INDEX('WFOM - Time_Base'!$A$4:$API$29, MATCH("CenHos", 'WFOM - Time_Base'!$B$4:$B$29,0), MATCH(CONCATENATE($G34,AG$2),'WFOM - Time_Base'!$A$8:$API$8,0)) *
INDEX('WFOM - Time_Base'!$A$4:$API$29, MATCH("CenHos_Per", 'WFOM - Time_Base'!$B$4:$B$29,0), MATCH(CONCATENATE($G34,AG$2),'WFOM - Time_Base'!$A$8:$API$8,0)),
IFERROR($AN34 * INDEX('Inputs from Uganda staff'!$E$61:$BM$80,MATCH('HRH Need estimation'!AG$2,'Inputs from Uganda staff'!$E$61:$E$80,0),MATCH('HRH Need estimation'!$D34,'Inputs from Uganda staff'!$E$6:$BM$6,0)),
""))</f>
        <v/>
      </c>
      <c r="AH34" s="122" t="str">
        <f>IFERROR(
$AN34 * INDEX('WFOM - Time_Base'!$A$4:$API$29, MATCH("CenHos", 'WFOM - Time_Base'!$B$4:$B$29,0), MATCH(CONCATENATE($G34,AH$2),'WFOM - Time_Base'!$A$8:$API$8,0)) *
INDEX('WFOM - Time_Base'!$A$4:$API$29, MATCH("CenHos_Per", 'WFOM - Time_Base'!$B$4:$B$29,0), MATCH(CONCATENATE($G34,AH$2),'WFOM - Time_Base'!$A$8:$API$8,0)),
IFERROR($AN34 * INDEX('Inputs from Uganda staff'!$E$61:$BM$80,MATCH('HRH Need estimation'!AH$2,'Inputs from Uganda staff'!$E$61:$E$80,0),MATCH('HRH Need estimation'!$D34,'Inputs from Uganda staff'!$E$6:$BM$6,0)),
""))</f>
        <v/>
      </c>
      <c r="AI34" s="122" t="str">
        <f>IFERROR(
$AN34 * INDEX('WFOM - Time_Base'!$A$4:$API$29, MATCH("CenHos", 'WFOM - Time_Base'!$B$4:$B$29,0), MATCH(CONCATENATE($G34,AI$2),'WFOM - Time_Base'!$A$8:$API$8,0)) *
INDEX('WFOM - Time_Base'!$A$4:$API$29, MATCH("CenHos_Per", 'WFOM - Time_Base'!$B$4:$B$29,0), MATCH(CONCATENATE($G34,AI$2),'WFOM - Time_Base'!$A$8:$API$8,0)),
IFERROR($AN34 * INDEX('Inputs from Uganda staff'!$E$61:$BM$80,MATCH('HRH Need estimation'!AI$2,'Inputs from Uganda staff'!$E$61:$E$80,0),MATCH('HRH Need estimation'!$D34,'Inputs from Uganda staff'!$E$6:$BM$6,0)),
""))</f>
        <v/>
      </c>
      <c r="AJ34" s="122" t="str">
        <f>IFERROR(
$AN34 * INDEX('WFOM - Time_Base'!$A$4:$API$29, MATCH("CenHos", 'WFOM - Time_Base'!$B$4:$B$29,0), MATCH(CONCATENATE($G34,AJ$2),'WFOM - Time_Base'!$A$8:$API$8,0)) *
INDEX('WFOM - Time_Base'!$A$4:$API$29, MATCH("CenHos_Per", 'WFOM - Time_Base'!$B$4:$B$29,0), MATCH(CONCATENATE($G34,AJ$2),'WFOM - Time_Base'!$A$8:$API$8,0)),
IFERROR($AN34 * INDEX('Inputs from Uganda staff'!$E$61:$BM$80,MATCH('HRH Need estimation'!AJ$2,'Inputs from Uganda staff'!$E$61:$E$80,0),MATCH('HRH Need estimation'!$D34,'Inputs from Uganda staff'!$E$6:$BM$6,0)),
""))</f>
        <v/>
      </c>
      <c r="AK34" s="122" t="str">
        <f>IFERROR(
$AN34 * INDEX('WFOM - Time_Base'!$A$4:$API$29, MATCH("CenHos", 'WFOM - Time_Base'!$B$4:$B$29,0), MATCH(CONCATENATE($G34,AK$2),'WFOM - Time_Base'!$A$8:$API$8,0)) *
INDEX('WFOM - Time_Base'!$A$4:$API$29, MATCH("CenHos_Per", 'WFOM - Time_Base'!$B$4:$B$29,0), MATCH(CONCATENATE($G34,AK$2),'WFOM - Time_Base'!$A$8:$API$8,0)),
IFERROR($AN34 * INDEX('Inputs from Uganda staff'!$E$61:$BM$80,MATCH('HRH Need estimation'!AK$2,'Inputs from Uganda staff'!$E$61:$E$80,0),MATCH('HRH Need estimation'!$D34,'Inputs from Uganda staff'!$E$6:$BM$6,0)),
""))</f>
        <v/>
      </c>
      <c r="AL34" s="122" t="str">
        <f>IFERROR(
$AN34 * INDEX('WFOM - Time_Base'!$A$4:$API$29, MATCH("CenHos", 'WFOM - Time_Base'!$B$4:$B$29,0), MATCH(CONCATENATE($G34,AL$2),'WFOM - Time_Base'!$A$8:$API$8,0)) *
INDEX('WFOM - Time_Base'!$A$4:$API$29, MATCH("CenHos_Per", 'WFOM - Time_Base'!$B$4:$B$29,0), MATCH(CONCATENATE($G34,AL$2),'WFOM - Time_Base'!$A$8:$API$8,0)),
IFERROR($AN34 * INDEX('Inputs from Uganda staff'!$E$61:$BM$80,MATCH('HRH Need estimation'!AL$2,'Inputs from Uganda staff'!$E$61:$E$80,0),MATCH('HRH Need estimation'!$D34,'Inputs from Uganda staff'!$E$6:$BM$6,0)),
""))</f>
        <v/>
      </c>
      <c r="AN34">
        <v>1</v>
      </c>
      <c r="AO34" t="e">
        <f t="shared" si="1"/>
        <v>#N/A</v>
      </c>
      <c r="AQ34" t="s">
        <v>316</v>
      </c>
    </row>
    <row r="35" spans="1:43">
      <c r="A35" s="106" t="s">
        <v>930</v>
      </c>
      <c r="B35" s="106" t="s">
        <v>25</v>
      </c>
      <c r="C35" s="107" t="s">
        <v>282</v>
      </c>
      <c r="D35" s="115" t="s">
        <v>283</v>
      </c>
      <c r="E35" s="122" t="s">
        <v>25</v>
      </c>
      <c r="F35" s="199"/>
      <c r="G35" s="199" t="str">
        <f>IF(F35&lt;&gt;"", VLOOKUP(F35,'WFOM - Cadre and Service List'!$E$4:$F$52,2,FALSE), "")</f>
        <v/>
      </c>
      <c r="H35" s="199" t="s">
        <v>909</v>
      </c>
      <c r="I35" s="208"/>
      <c r="J35" s="208"/>
      <c r="K35" s="208"/>
      <c r="L35" s="208"/>
      <c r="M35" s="208"/>
      <c r="N35" s="208"/>
      <c r="O35" s="208"/>
      <c r="P35" s="207">
        <f t="shared" si="0"/>
        <v>0</v>
      </c>
      <c r="Q35" s="122" t="s">
        <v>1947</v>
      </c>
      <c r="R35" s="122" t="str">
        <f>IFERROR(
$AN35 * INDEX('WFOM - Time_Base'!$A$4:$API$29, MATCH("CenHos", 'WFOM - Time_Base'!$B$4:$B$29,0), MATCH(CONCATENATE($G35,R$2),'WFOM - Time_Base'!$A$8:$API$8,0)) *
INDEX('WFOM - Time_Base'!$A$4:$API$29, MATCH("CenHos_Per", 'WFOM - Time_Base'!$B$4:$B$29,0), MATCH(CONCATENATE($G35,R$2),'WFOM - Time_Base'!$A$8:$API$8,0)),
IFERROR($AN35 * INDEX('Inputs from Uganda staff'!$E$61:$BM$80,MATCH('HRH Need estimation'!R$2,'Inputs from Uganda staff'!$E$61:$E$80,0),MATCH('HRH Need estimation'!$D35,'Inputs from Uganda staff'!$E$6:$BM$6,0)),
""))</f>
        <v/>
      </c>
      <c r="S35" s="122" t="str">
        <f>IFERROR(
$AN35 * INDEX('WFOM - Time_Base'!$A$4:$API$29, MATCH("CenHos", 'WFOM - Time_Base'!$B$4:$B$29,0), MATCH(CONCATENATE($G35,S$2),'WFOM - Time_Base'!$A$8:$API$8,0)) *
INDEX('WFOM - Time_Base'!$A$4:$API$29, MATCH("CenHos_Per", 'WFOM - Time_Base'!$B$4:$B$29,0), MATCH(CONCATENATE($G35,S$2),'WFOM - Time_Base'!$A$8:$API$8,0)),
IFERROR($AN35 * INDEX('Inputs from Uganda staff'!$E$61:$BM$80,MATCH('HRH Need estimation'!S$2,'Inputs from Uganda staff'!$E$61:$E$80,0),MATCH('HRH Need estimation'!$D35,'Inputs from Uganda staff'!$E$6:$BM$6,0)),
""))</f>
        <v/>
      </c>
      <c r="T35" s="122" t="str">
        <f>IFERROR(
$AN35 * INDEX('WFOM - Time_Base'!$A$4:$API$29, MATCH("CenHos", 'WFOM - Time_Base'!$B$4:$B$29,0), MATCH(CONCATENATE($G35,T$2),'WFOM - Time_Base'!$A$8:$API$8,0)) *
INDEX('WFOM - Time_Base'!$A$4:$API$29, MATCH("CenHos_Per", 'WFOM - Time_Base'!$B$4:$B$29,0), MATCH(CONCATENATE($G35,T$2),'WFOM - Time_Base'!$A$8:$API$8,0)),
IFERROR($AN35 * INDEX('Inputs from Uganda staff'!$E$61:$BM$80,MATCH('HRH Need estimation'!T$2,'Inputs from Uganda staff'!$E$61:$E$80,0),MATCH('HRH Need estimation'!$D35,'Inputs from Uganda staff'!$E$6:$BM$6,0)),
""))</f>
        <v/>
      </c>
      <c r="U35" s="122" t="str">
        <f>IFERROR(
$AN35 * INDEX('WFOM - Time_Base'!$A$4:$API$29, MATCH("CenHos", 'WFOM - Time_Base'!$B$4:$B$29,0), MATCH(CONCATENATE($G35,U$2),'WFOM - Time_Base'!$A$8:$API$8,0)) *
INDEX('WFOM - Time_Base'!$A$4:$API$29, MATCH("CenHos_Per", 'WFOM - Time_Base'!$B$4:$B$29,0), MATCH(CONCATENATE($G35,U$2),'WFOM - Time_Base'!$A$8:$API$8,0)),
IFERROR($AN35 * INDEX('Inputs from Uganda staff'!$E$61:$BM$80,MATCH('HRH Need estimation'!U$2,'Inputs from Uganda staff'!$E$61:$E$80,0),MATCH('HRH Need estimation'!$D35,'Inputs from Uganda staff'!$E$6:$BM$6,0)),
""))</f>
        <v/>
      </c>
      <c r="V35" s="122" t="str">
        <f>IFERROR(
$AN35 * INDEX('WFOM - Time_Base'!$A$4:$API$29, MATCH("CenHos", 'WFOM - Time_Base'!$B$4:$B$29,0), MATCH(CONCATENATE($G35,V$2),'WFOM - Time_Base'!$A$8:$API$8,0)) *
INDEX('WFOM - Time_Base'!$A$4:$API$29, MATCH("CenHos_Per", 'WFOM - Time_Base'!$B$4:$B$29,0), MATCH(CONCATENATE($G35,V$2),'WFOM - Time_Base'!$A$8:$API$8,0)),
IFERROR($AN35 * INDEX('Inputs from Uganda staff'!$E$61:$BM$80,MATCH('HRH Need estimation'!V$2,'Inputs from Uganda staff'!$E$61:$E$80,0),MATCH('HRH Need estimation'!$D35,'Inputs from Uganda staff'!$E$6:$BM$6,0)),
""))</f>
        <v/>
      </c>
      <c r="W35" s="122" t="str">
        <f>IFERROR(
$AN35 * INDEX('WFOM - Time_Base'!$A$4:$API$29, MATCH("CenHos", 'WFOM - Time_Base'!$B$4:$B$29,0), MATCH(CONCATENATE($G35,W$2),'WFOM - Time_Base'!$A$8:$API$8,0)) *
INDEX('WFOM - Time_Base'!$A$4:$API$29, MATCH("CenHos_Per", 'WFOM - Time_Base'!$B$4:$B$29,0), MATCH(CONCATENATE($G35,W$2),'WFOM - Time_Base'!$A$8:$API$8,0)),
IFERROR($AN35 * INDEX('Inputs from Uganda staff'!$E$61:$BM$80,MATCH('HRH Need estimation'!W$2,'Inputs from Uganda staff'!$E$61:$E$80,0),MATCH('HRH Need estimation'!$D35,'Inputs from Uganda staff'!$E$6:$BM$6,0)),
""))</f>
        <v/>
      </c>
      <c r="X35" s="122" t="str">
        <f>IFERROR(
$AN35 * INDEX('WFOM - Time_Base'!$A$4:$API$29, MATCH("CenHos", 'WFOM - Time_Base'!$B$4:$B$29,0), MATCH(CONCATENATE($G35,X$2),'WFOM - Time_Base'!$A$8:$API$8,0)) *
INDEX('WFOM - Time_Base'!$A$4:$API$29, MATCH("CenHos_Per", 'WFOM - Time_Base'!$B$4:$B$29,0), MATCH(CONCATENATE($G35,X$2),'WFOM - Time_Base'!$A$8:$API$8,0)),
IFERROR($AN35 * INDEX('Inputs from Uganda staff'!$E$61:$BM$80,MATCH('HRH Need estimation'!X$2,'Inputs from Uganda staff'!$E$61:$E$80,0),MATCH('HRH Need estimation'!$D35,'Inputs from Uganda staff'!$E$6:$BM$6,0)),
""))</f>
        <v/>
      </c>
      <c r="Y35" s="122" t="str">
        <f>IFERROR(
$AN35 * INDEX('WFOM - Time_Base'!$A$4:$API$29, MATCH("CenHos", 'WFOM - Time_Base'!$B$4:$B$29,0), MATCH(CONCATENATE($G35,Y$2),'WFOM - Time_Base'!$A$8:$API$8,0)) *
INDEX('WFOM - Time_Base'!$A$4:$API$29, MATCH("CenHos_Per", 'WFOM - Time_Base'!$B$4:$B$29,0), MATCH(CONCATENATE($G35,Y$2),'WFOM - Time_Base'!$A$8:$API$8,0)),
IFERROR($AN35 * INDEX('Inputs from Uganda staff'!$E$61:$BM$80,MATCH('HRH Need estimation'!Y$2,'Inputs from Uganda staff'!$E$61:$E$80,0),MATCH('HRH Need estimation'!$D35,'Inputs from Uganda staff'!$E$6:$BM$6,0)),
""))</f>
        <v/>
      </c>
      <c r="Z35" s="122" t="str">
        <f>IFERROR(
$AN35 * INDEX('WFOM - Time_Base'!$A$4:$API$29, MATCH("CenHos", 'WFOM - Time_Base'!$B$4:$B$29,0), MATCH(CONCATENATE($G35,Z$2),'WFOM - Time_Base'!$A$8:$API$8,0)) *
INDEX('WFOM - Time_Base'!$A$4:$API$29, MATCH("CenHos_Per", 'WFOM - Time_Base'!$B$4:$B$29,0), MATCH(CONCATENATE($G35,Z$2),'WFOM - Time_Base'!$A$8:$API$8,0)),
IFERROR($AN35 * INDEX('Inputs from Uganda staff'!$E$61:$BM$80,MATCH('HRH Need estimation'!Z$2,'Inputs from Uganda staff'!$E$61:$E$80,0),MATCH('HRH Need estimation'!$D35,'Inputs from Uganda staff'!$E$6:$BM$6,0)),
""))</f>
        <v/>
      </c>
      <c r="AA35" s="122" t="str">
        <f>IFERROR(
$AN35 * INDEX('WFOM - Time_Base'!$A$4:$API$29, MATCH("CenHos", 'WFOM - Time_Base'!$B$4:$B$29,0), MATCH(CONCATENATE($G35,AA$2),'WFOM - Time_Base'!$A$8:$API$8,0)) *
INDEX('WFOM - Time_Base'!$A$4:$API$29, MATCH("CenHos_Per", 'WFOM - Time_Base'!$B$4:$B$29,0), MATCH(CONCATENATE($G35,AA$2),'WFOM - Time_Base'!$A$8:$API$8,0)),
IFERROR($AN35 * INDEX('Inputs from Uganda staff'!$E$61:$BM$80,MATCH('HRH Need estimation'!AA$2,'Inputs from Uganda staff'!$E$61:$E$80,0),MATCH('HRH Need estimation'!$D35,'Inputs from Uganda staff'!$E$6:$BM$6,0)),
""))</f>
        <v/>
      </c>
      <c r="AB35" s="122" t="str">
        <f>IFERROR(
$AN35 * INDEX('WFOM - Time_Base'!$A$4:$API$29, MATCH("CenHos", 'WFOM - Time_Base'!$B$4:$B$29,0), MATCH(CONCATENATE($G35,AB$2),'WFOM - Time_Base'!$A$8:$API$8,0)) *
INDEX('WFOM - Time_Base'!$A$4:$API$29, MATCH("CenHos_Per", 'WFOM - Time_Base'!$B$4:$B$29,0), MATCH(CONCATENATE($G35,AB$2),'WFOM - Time_Base'!$A$8:$API$8,0)),
IFERROR($AN35 * INDEX('Inputs from Uganda staff'!$E$61:$BM$80,MATCH('HRH Need estimation'!AB$2,'Inputs from Uganda staff'!$E$61:$E$80,0),MATCH('HRH Need estimation'!$D35,'Inputs from Uganda staff'!$E$6:$BM$6,0)),
""))</f>
        <v/>
      </c>
      <c r="AC35" s="122" t="str">
        <f>IFERROR(
$AN35 * INDEX('WFOM - Time_Base'!$A$4:$API$29, MATCH("CenHos", 'WFOM - Time_Base'!$B$4:$B$29,0), MATCH(CONCATENATE($G35,AC$2),'WFOM - Time_Base'!$A$8:$API$8,0)) *
INDEX('WFOM - Time_Base'!$A$4:$API$29, MATCH("CenHos_Per", 'WFOM - Time_Base'!$B$4:$B$29,0), MATCH(CONCATENATE($G35,AC$2),'WFOM - Time_Base'!$A$8:$API$8,0)),
IFERROR($AN35 * INDEX('Inputs from Uganda staff'!$E$61:$BM$80,MATCH('HRH Need estimation'!AC$2,'Inputs from Uganda staff'!$E$61:$E$80,0),MATCH('HRH Need estimation'!$D35,'Inputs from Uganda staff'!$E$6:$BM$6,0)),
""))</f>
        <v/>
      </c>
      <c r="AD35" s="122" t="str">
        <f>IFERROR(
$AN35 * INDEX('WFOM - Time_Base'!$A$4:$API$29, MATCH("CenHos", 'WFOM - Time_Base'!$B$4:$B$29,0), MATCH(CONCATENATE($G35,AD$2),'WFOM - Time_Base'!$A$8:$API$8,0)) *
INDEX('WFOM - Time_Base'!$A$4:$API$29, MATCH("CenHos_Per", 'WFOM - Time_Base'!$B$4:$B$29,0), MATCH(CONCATENATE($G35,AD$2),'WFOM - Time_Base'!$A$8:$API$8,0)),
IFERROR($AN35 * INDEX('Inputs from Uganda staff'!$E$61:$BM$80,MATCH('HRH Need estimation'!AD$2,'Inputs from Uganda staff'!$E$61:$E$80,0),MATCH('HRH Need estimation'!$D35,'Inputs from Uganda staff'!$E$6:$BM$6,0)),
""))</f>
        <v/>
      </c>
      <c r="AE35" s="122" t="str">
        <f>IFERROR(
$AN35 * INDEX('WFOM - Time_Base'!$A$4:$API$29, MATCH("CenHos", 'WFOM - Time_Base'!$B$4:$B$29,0), MATCH(CONCATENATE($G35,AE$2),'WFOM - Time_Base'!$A$8:$API$8,0)) *
INDEX('WFOM - Time_Base'!$A$4:$API$29, MATCH("CenHos_Per", 'WFOM - Time_Base'!$B$4:$B$29,0), MATCH(CONCATENATE($G35,AE$2),'WFOM - Time_Base'!$A$8:$API$8,0)),
IFERROR($AN35 * INDEX('Inputs from Uganda staff'!$E$61:$BM$80,MATCH('HRH Need estimation'!AE$2,'Inputs from Uganda staff'!$E$61:$E$80,0),MATCH('HRH Need estimation'!$D35,'Inputs from Uganda staff'!$E$6:$BM$6,0)),
""))</f>
        <v/>
      </c>
      <c r="AF35" s="122" t="str">
        <f>IFERROR(
$AN35 * INDEX('WFOM - Time_Base'!$A$4:$API$29, MATCH("CenHos", 'WFOM - Time_Base'!$B$4:$B$29,0), MATCH(CONCATENATE($G35,AF$2),'WFOM - Time_Base'!$A$8:$API$8,0)) *
INDEX('WFOM - Time_Base'!$A$4:$API$29, MATCH("CenHos_Per", 'WFOM - Time_Base'!$B$4:$B$29,0), MATCH(CONCATENATE($G35,AF$2),'WFOM - Time_Base'!$A$8:$API$8,0)),
IFERROR($AN35 * INDEX('Inputs from Uganda staff'!$E$61:$BM$80,MATCH('HRH Need estimation'!AF$2,'Inputs from Uganda staff'!$E$61:$E$80,0),MATCH('HRH Need estimation'!$D35,'Inputs from Uganda staff'!$E$6:$BM$6,0)),
""))</f>
        <v/>
      </c>
      <c r="AG35" s="122" t="str">
        <f>IFERROR(
$AN35 * INDEX('WFOM - Time_Base'!$A$4:$API$29, MATCH("CenHos", 'WFOM - Time_Base'!$B$4:$B$29,0), MATCH(CONCATENATE($G35,AG$2),'WFOM - Time_Base'!$A$8:$API$8,0)) *
INDEX('WFOM - Time_Base'!$A$4:$API$29, MATCH("CenHos_Per", 'WFOM - Time_Base'!$B$4:$B$29,0), MATCH(CONCATENATE($G35,AG$2),'WFOM - Time_Base'!$A$8:$API$8,0)),
IFERROR($AN35 * INDEX('Inputs from Uganda staff'!$E$61:$BM$80,MATCH('HRH Need estimation'!AG$2,'Inputs from Uganda staff'!$E$61:$E$80,0),MATCH('HRH Need estimation'!$D35,'Inputs from Uganda staff'!$E$6:$BM$6,0)),
""))</f>
        <v/>
      </c>
      <c r="AH35" s="122" t="str">
        <f>IFERROR(
$AN35 * INDEX('WFOM - Time_Base'!$A$4:$API$29, MATCH("CenHos", 'WFOM - Time_Base'!$B$4:$B$29,0), MATCH(CONCATENATE($G35,AH$2),'WFOM - Time_Base'!$A$8:$API$8,0)) *
INDEX('WFOM - Time_Base'!$A$4:$API$29, MATCH("CenHos_Per", 'WFOM - Time_Base'!$B$4:$B$29,0), MATCH(CONCATENATE($G35,AH$2),'WFOM - Time_Base'!$A$8:$API$8,0)),
IFERROR($AN35 * INDEX('Inputs from Uganda staff'!$E$61:$BM$80,MATCH('HRH Need estimation'!AH$2,'Inputs from Uganda staff'!$E$61:$E$80,0),MATCH('HRH Need estimation'!$D35,'Inputs from Uganda staff'!$E$6:$BM$6,0)),
""))</f>
        <v/>
      </c>
      <c r="AI35" s="122" t="str">
        <f>IFERROR(
$AN35 * INDEX('WFOM - Time_Base'!$A$4:$API$29, MATCH("CenHos", 'WFOM - Time_Base'!$B$4:$B$29,0), MATCH(CONCATENATE($G35,AI$2),'WFOM - Time_Base'!$A$8:$API$8,0)) *
INDEX('WFOM - Time_Base'!$A$4:$API$29, MATCH("CenHos_Per", 'WFOM - Time_Base'!$B$4:$B$29,0), MATCH(CONCATENATE($G35,AI$2),'WFOM - Time_Base'!$A$8:$API$8,0)),
IFERROR($AN35 * INDEX('Inputs from Uganda staff'!$E$61:$BM$80,MATCH('HRH Need estimation'!AI$2,'Inputs from Uganda staff'!$E$61:$E$80,0),MATCH('HRH Need estimation'!$D35,'Inputs from Uganda staff'!$E$6:$BM$6,0)),
""))</f>
        <v/>
      </c>
      <c r="AJ35" s="122" t="str">
        <f>IFERROR(
$AN35 * INDEX('WFOM - Time_Base'!$A$4:$API$29, MATCH("CenHos", 'WFOM - Time_Base'!$B$4:$B$29,0), MATCH(CONCATENATE($G35,AJ$2),'WFOM - Time_Base'!$A$8:$API$8,0)) *
INDEX('WFOM - Time_Base'!$A$4:$API$29, MATCH("CenHos_Per", 'WFOM - Time_Base'!$B$4:$B$29,0), MATCH(CONCATENATE($G35,AJ$2),'WFOM - Time_Base'!$A$8:$API$8,0)),
IFERROR($AN35 * INDEX('Inputs from Uganda staff'!$E$61:$BM$80,MATCH('HRH Need estimation'!AJ$2,'Inputs from Uganda staff'!$E$61:$E$80,0),MATCH('HRH Need estimation'!$D35,'Inputs from Uganda staff'!$E$6:$BM$6,0)),
""))</f>
        <v/>
      </c>
      <c r="AK35" s="122" t="str">
        <f>IFERROR(
$AN35 * INDEX('WFOM - Time_Base'!$A$4:$API$29, MATCH("CenHos", 'WFOM - Time_Base'!$B$4:$B$29,0), MATCH(CONCATENATE($G35,AK$2),'WFOM - Time_Base'!$A$8:$API$8,0)) *
INDEX('WFOM - Time_Base'!$A$4:$API$29, MATCH("CenHos_Per", 'WFOM - Time_Base'!$B$4:$B$29,0), MATCH(CONCATENATE($G35,AK$2),'WFOM - Time_Base'!$A$8:$API$8,0)),
IFERROR($AN35 * INDEX('Inputs from Uganda staff'!$E$61:$BM$80,MATCH('HRH Need estimation'!AK$2,'Inputs from Uganda staff'!$E$61:$E$80,0),MATCH('HRH Need estimation'!$D35,'Inputs from Uganda staff'!$E$6:$BM$6,0)),
""))</f>
        <v/>
      </c>
      <c r="AL35" s="122" t="str">
        <f>IFERROR(
$AN35 * INDEX('WFOM - Time_Base'!$A$4:$API$29, MATCH("CenHos", 'WFOM - Time_Base'!$B$4:$B$29,0), MATCH(CONCATENATE($G35,AL$2),'WFOM - Time_Base'!$A$8:$API$8,0)) *
INDEX('WFOM - Time_Base'!$A$4:$API$29, MATCH("CenHos_Per", 'WFOM - Time_Base'!$B$4:$B$29,0), MATCH(CONCATENATE($G35,AL$2),'WFOM - Time_Base'!$A$8:$API$8,0)),
IFERROR($AN35 * INDEX('Inputs from Uganda staff'!$E$61:$BM$80,MATCH('HRH Need estimation'!AL$2,'Inputs from Uganda staff'!$E$61:$E$80,0),MATCH('HRH Need estimation'!$D35,'Inputs from Uganda staff'!$E$6:$BM$6,0)),
""))</f>
        <v/>
      </c>
      <c r="AN35">
        <v>1</v>
      </c>
      <c r="AO35" t="e">
        <f t="shared" si="1"/>
        <v>#N/A</v>
      </c>
      <c r="AQ35" t="s">
        <v>322</v>
      </c>
    </row>
    <row r="36" spans="1:43">
      <c r="A36" s="106" t="s">
        <v>931</v>
      </c>
      <c r="B36" s="106" t="s">
        <v>25</v>
      </c>
      <c r="C36" s="107" t="s">
        <v>284</v>
      </c>
      <c r="D36" s="115" t="s">
        <v>285</v>
      </c>
      <c r="E36" s="122" t="s">
        <v>25</v>
      </c>
      <c r="F36" s="199"/>
      <c r="G36" s="199" t="str">
        <f>IF(F36&lt;&gt;"", VLOOKUP(F36,'WFOM - Cadre and Service List'!$E$4:$F$52,2,FALSE), "")</f>
        <v/>
      </c>
      <c r="H36" s="199" t="s">
        <v>909</v>
      </c>
      <c r="I36" s="208"/>
      <c r="J36" s="208"/>
      <c r="K36" s="208"/>
      <c r="L36" s="208"/>
      <c r="M36" s="208"/>
      <c r="N36" s="208"/>
      <c r="O36" s="208"/>
      <c r="P36" s="207">
        <f t="shared" si="0"/>
        <v>0</v>
      </c>
      <c r="Q36" s="122" t="s">
        <v>1947</v>
      </c>
      <c r="R36" s="122" t="str">
        <f>IFERROR(
$AN36 * INDEX('WFOM - Time_Base'!$A$4:$API$29, MATCH("CenHos", 'WFOM - Time_Base'!$B$4:$B$29,0), MATCH(CONCATENATE($G36,R$2),'WFOM - Time_Base'!$A$8:$API$8,0)) *
INDEX('WFOM - Time_Base'!$A$4:$API$29, MATCH("CenHos_Per", 'WFOM - Time_Base'!$B$4:$B$29,0), MATCH(CONCATENATE($G36,R$2),'WFOM - Time_Base'!$A$8:$API$8,0)),
IFERROR($AN36 * INDEX('Inputs from Uganda staff'!$E$61:$BM$80,MATCH('HRH Need estimation'!R$2,'Inputs from Uganda staff'!$E$61:$E$80,0),MATCH('HRH Need estimation'!$D36,'Inputs from Uganda staff'!$E$6:$BM$6,0)),
""))</f>
        <v/>
      </c>
      <c r="S36" s="122" t="str">
        <f>IFERROR(
$AN36 * INDEX('WFOM - Time_Base'!$A$4:$API$29, MATCH("CenHos", 'WFOM - Time_Base'!$B$4:$B$29,0), MATCH(CONCATENATE($G36,S$2),'WFOM - Time_Base'!$A$8:$API$8,0)) *
INDEX('WFOM - Time_Base'!$A$4:$API$29, MATCH("CenHos_Per", 'WFOM - Time_Base'!$B$4:$B$29,0), MATCH(CONCATENATE($G36,S$2),'WFOM - Time_Base'!$A$8:$API$8,0)),
IFERROR($AN36 * INDEX('Inputs from Uganda staff'!$E$61:$BM$80,MATCH('HRH Need estimation'!S$2,'Inputs from Uganda staff'!$E$61:$E$80,0),MATCH('HRH Need estimation'!$D36,'Inputs from Uganda staff'!$E$6:$BM$6,0)),
""))</f>
        <v/>
      </c>
      <c r="T36" s="122" t="str">
        <f>IFERROR(
$AN36 * INDEX('WFOM - Time_Base'!$A$4:$API$29, MATCH("CenHos", 'WFOM - Time_Base'!$B$4:$B$29,0), MATCH(CONCATENATE($G36,T$2),'WFOM - Time_Base'!$A$8:$API$8,0)) *
INDEX('WFOM - Time_Base'!$A$4:$API$29, MATCH("CenHos_Per", 'WFOM - Time_Base'!$B$4:$B$29,0), MATCH(CONCATENATE($G36,T$2),'WFOM - Time_Base'!$A$8:$API$8,0)),
IFERROR($AN36 * INDEX('Inputs from Uganda staff'!$E$61:$BM$80,MATCH('HRH Need estimation'!T$2,'Inputs from Uganda staff'!$E$61:$E$80,0),MATCH('HRH Need estimation'!$D36,'Inputs from Uganda staff'!$E$6:$BM$6,0)),
""))</f>
        <v/>
      </c>
      <c r="U36" s="122" t="str">
        <f>IFERROR(
$AN36 * INDEX('WFOM - Time_Base'!$A$4:$API$29, MATCH("CenHos", 'WFOM - Time_Base'!$B$4:$B$29,0), MATCH(CONCATENATE($G36,U$2),'WFOM - Time_Base'!$A$8:$API$8,0)) *
INDEX('WFOM - Time_Base'!$A$4:$API$29, MATCH("CenHos_Per", 'WFOM - Time_Base'!$B$4:$B$29,0), MATCH(CONCATENATE($G36,U$2),'WFOM - Time_Base'!$A$8:$API$8,0)),
IFERROR($AN36 * INDEX('Inputs from Uganda staff'!$E$61:$BM$80,MATCH('HRH Need estimation'!U$2,'Inputs from Uganda staff'!$E$61:$E$80,0),MATCH('HRH Need estimation'!$D36,'Inputs from Uganda staff'!$E$6:$BM$6,0)),
""))</f>
        <v/>
      </c>
      <c r="V36" s="122" t="str">
        <f>IFERROR(
$AN36 * INDEX('WFOM - Time_Base'!$A$4:$API$29, MATCH("CenHos", 'WFOM - Time_Base'!$B$4:$B$29,0), MATCH(CONCATENATE($G36,V$2),'WFOM - Time_Base'!$A$8:$API$8,0)) *
INDEX('WFOM - Time_Base'!$A$4:$API$29, MATCH("CenHos_Per", 'WFOM - Time_Base'!$B$4:$B$29,0), MATCH(CONCATENATE($G36,V$2),'WFOM - Time_Base'!$A$8:$API$8,0)),
IFERROR($AN36 * INDEX('Inputs from Uganda staff'!$E$61:$BM$80,MATCH('HRH Need estimation'!V$2,'Inputs from Uganda staff'!$E$61:$E$80,0),MATCH('HRH Need estimation'!$D36,'Inputs from Uganda staff'!$E$6:$BM$6,0)),
""))</f>
        <v/>
      </c>
      <c r="W36" s="122" t="str">
        <f>IFERROR(
$AN36 * INDEX('WFOM - Time_Base'!$A$4:$API$29, MATCH("CenHos", 'WFOM - Time_Base'!$B$4:$B$29,0), MATCH(CONCATENATE($G36,W$2),'WFOM - Time_Base'!$A$8:$API$8,0)) *
INDEX('WFOM - Time_Base'!$A$4:$API$29, MATCH("CenHos_Per", 'WFOM - Time_Base'!$B$4:$B$29,0), MATCH(CONCATENATE($G36,W$2),'WFOM - Time_Base'!$A$8:$API$8,0)),
IFERROR($AN36 * INDEX('Inputs from Uganda staff'!$E$61:$BM$80,MATCH('HRH Need estimation'!W$2,'Inputs from Uganda staff'!$E$61:$E$80,0),MATCH('HRH Need estimation'!$D36,'Inputs from Uganda staff'!$E$6:$BM$6,0)),
""))</f>
        <v/>
      </c>
      <c r="X36" s="122" t="str">
        <f>IFERROR(
$AN36 * INDEX('WFOM - Time_Base'!$A$4:$API$29, MATCH("CenHos", 'WFOM - Time_Base'!$B$4:$B$29,0), MATCH(CONCATENATE($G36,X$2),'WFOM - Time_Base'!$A$8:$API$8,0)) *
INDEX('WFOM - Time_Base'!$A$4:$API$29, MATCH("CenHos_Per", 'WFOM - Time_Base'!$B$4:$B$29,0), MATCH(CONCATENATE($G36,X$2),'WFOM - Time_Base'!$A$8:$API$8,0)),
IFERROR($AN36 * INDEX('Inputs from Uganda staff'!$E$61:$BM$80,MATCH('HRH Need estimation'!X$2,'Inputs from Uganda staff'!$E$61:$E$80,0),MATCH('HRH Need estimation'!$D36,'Inputs from Uganda staff'!$E$6:$BM$6,0)),
""))</f>
        <v/>
      </c>
      <c r="Y36" s="122" t="str">
        <f>IFERROR(
$AN36 * INDEX('WFOM - Time_Base'!$A$4:$API$29, MATCH("CenHos", 'WFOM - Time_Base'!$B$4:$B$29,0), MATCH(CONCATENATE($G36,Y$2),'WFOM - Time_Base'!$A$8:$API$8,0)) *
INDEX('WFOM - Time_Base'!$A$4:$API$29, MATCH("CenHos_Per", 'WFOM - Time_Base'!$B$4:$B$29,0), MATCH(CONCATENATE($G36,Y$2),'WFOM - Time_Base'!$A$8:$API$8,0)),
IFERROR($AN36 * INDEX('Inputs from Uganda staff'!$E$61:$BM$80,MATCH('HRH Need estimation'!Y$2,'Inputs from Uganda staff'!$E$61:$E$80,0),MATCH('HRH Need estimation'!$D36,'Inputs from Uganda staff'!$E$6:$BM$6,0)),
""))</f>
        <v/>
      </c>
      <c r="Z36" s="122" t="str">
        <f>IFERROR(
$AN36 * INDEX('WFOM - Time_Base'!$A$4:$API$29, MATCH("CenHos", 'WFOM - Time_Base'!$B$4:$B$29,0), MATCH(CONCATENATE($G36,Z$2),'WFOM - Time_Base'!$A$8:$API$8,0)) *
INDEX('WFOM - Time_Base'!$A$4:$API$29, MATCH("CenHos_Per", 'WFOM - Time_Base'!$B$4:$B$29,0), MATCH(CONCATENATE($G36,Z$2),'WFOM - Time_Base'!$A$8:$API$8,0)),
IFERROR($AN36 * INDEX('Inputs from Uganda staff'!$E$61:$BM$80,MATCH('HRH Need estimation'!Z$2,'Inputs from Uganda staff'!$E$61:$E$80,0),MATCH('HRH Need estimation'!$D36,'Inputs from Uganda staff'!$E$6:$BM$6,0)),
""))</f>
        <v/>
      </c>
      <c r="AA36" s="122" t="str">
        <f>IFERROR(
$AN36 * INDEX('WFOM - Time_Base'!$A$4:$API$29, MATCH("CenHos", 'WFOM - Time_Base'!$B$4:$B$29,0), MATCH(CONCATENATE($G36,AA$2),'WFOM - Time_Base'!$A$8:$API$8,0)) *
INDEX('WFOM - Time_Base'!$A$4:$API$29, MATCH("CenHos_Per", 'WFOM - Time_Base'!$B$4:$B$29,0), MATCH(CONCATENATE($G36,AA$2),'WFOM - Time_Base'!$A$8:$API$8,0)),
IFERROR($AN36 * INDEX('Inputs from Uganda staff'!$E$61:$BM$80,MATCH('HRH Need estimation'!AA$2,'Inputs from Uganda staff'!$E$61:$E$80,0),MATCH('HRH Need estimation'!$D36,'Inputs from Uganda staff'!$E$6:$BM$6,0)),
""))</f>
        <v/>
      </c>
      <c r="AB36" s="122" t="str">
        <f>IFERROR(
$AN36 * INDEX('WFOM - Time_Base'!$A$4:$API$29, MATCH("CenHos", 'WFOM - Time_Base'!$B$4:$B$29,0), MATCH(CONCATENATE($G36,AB$2),'WFOM - Time_Base'!$A$8:$API$8,0)) *
INDEX('WFOM - Time_Base'!$A$4:$API$29, MATCH("CenHos_Per", 'WFOM - Time_Base'!$B$4:$B$29,0), MATCH(CONCATENATE($G36,AB$2),'WFOM - Time_Base'!$A$8:$API$8,0)),
IFERROR($AN36 * INDEX('Inputs from Uganda staff'!$E$61:$BM$80,MATCH('HRH Need estimation'!AB$2,'Inputs from Uganda staff'!$E$61:$E$80,0),MATCH('HRH Need estimation'!$D36,'Inputs from Uganda staff'!$E$6:$BM$6,0)),
""))</f>
        <v/>
      </c>
      <c r="AC36" s="122" t="str">
        <f>IFERROR(
$AN36 * INDEX('WFOM - Time_Base'!$A$4:$API$29, MATCH("CenHos", 'WFOM - Time_Base'!$B$4:$B$29,0), MATCH(CONCATENATE($G36,AC$2),'WFOM - Time_Base'!$A$8:$API$8,0)) *
INDEX('WFOM - Time_Base'!$A$4:$API$29, MATCH("CenHos_Per", 'WFOM - Time_Base'!$B$4:$B$29,0), MATCH(CONCATENATE($G36,AC$2),'WFOM - Time_Base'!$A$8:$API$8,0)),
IFERROR($AN36 * INDEX('Inputs from Uganda staff'!$E$61:$BM$80,MATCH('HRH Need estimation'!AC$2,'Inputs from Uganda staff'!$E$61:$E$80,0),MATCH('HRH Need estimation'!$D36,'Inputs from Uganda staff'!$E$6:$BM$6,0)),
""))</f>
        <v/>
      </c>
      <c r="AD36" s="122" t="str">
        <f>IFERROR(
$AN36 * INDEX('WFOM - Time_Base'!$A$4:$API$29, MATCH("CenHos", 'WFOM - Time_Base'!$B$4:$B$29,0), MATCH(CONCATENATE($G36,AD$2),'WFOM - Time_Base'!$A$8:$API$8,0)) *
INDEX('WFOM - Time_Base'!$A$4:$API$29, MATCH("CenHos_Per", 'WFOM - Time_Base'!$B$4:$B$29,0), MATCH(CONCATENATE($G36,AD$2),'WFOM - Time_Base'!$A$8:$API$8,0)),
IFERROR($AN36 * INDEX('Inputs from Uganda staff'!$E$61:$BM$80,MATCH('HRH Need estimation'!AD$2,'Inputs from Uganda staff'!$E$61:$E$80,0),MATCH('HRH Need estimation'!$D36,'Inputs from Uganda staff'!$E$6:$BM$6,0)),
""))</f>
        <v/>
      </c>
      <c r="AE36" s="122" t="str">
        <f>IFERROR(
$AN36 * INDEX('WFOM - Time_Base'!$A$4:$API$29, MATCH("CenHos", 'WFOM - Time_Base'!$B$4:$B$29,0), MATCH(CONCATENATE($G36,AE$2),'WFOM - Time_Base'!$A$8:$API$8,0)) *
INDEX('WFOM - Time_Base'!$A$4:$API$29, MATCH("CenHos_Per", 'WFOM - Time_Base'!$B$4:$B$29,0), MATCH(CONCATENATE($G36,AE$2),'WFOM - Time_Base'!$A$8:$API$8,0)),
IFERROR($AN36 * INDEX('Inputs from Uganda staff'!$E$61:$BM$80,MATCH('HRH Need estimation'!AE$2,'Inputs from Uganda staff'!$E$61:$E$80,0),MATCH('HRH Need estimation'!$D36,'Inputs from Uganda staff'!$E$6:$BM$6,0)),
""))</f>
        <v/>
      </c>
      <c r="AF36" s="122" t="str">
        <f>IFERROR(
$AN36 * INDEX('WFOM - Time_Base'!$A$4:$API$29, MATCH("CenHos", 'WFOM - Time_Base'!$B$4:$B$29,0), MATCH(CONCATENATE($G36,AF$2),'WFOM - Time_Base'!$A$8:$API$8,0)) *
INDEX('WFOM - Time_Base'!$A$4:$API$29, MATCH("CenHos_Per", 'WFOM - Time_Base'!$B$4:$B$29,0), MATCH(CONCATENATE($G36,AF$2),'WFOM - Time_Base'!$A$8:$API$8,0)),
IFERROR($AN36 * INDEX('Inputs from Uganda staff'!$E$61:$BM$80,MATCH('HRH Need estimation'!AF$2,'Inputs from Uganda staff'!$E$61:$E$80,0),MATCH('HRH Need estimation'!$D36,'Inputs from Uganda staff'!$E$6:$BM$6,0)),
""))</f>
        <v/>
      </c>
      <c r="AG36" s="122" t="str">
        <f>IFERROR(
$AN36 * INDEX('WFOM - Time_Base'!$A$4:$API$29, MATCH("CenHos", 'WFOM - Time_Base'!$B$4:$B$29,0), MATCH(CONCATENATE($G36,AG$2),'WFOM - Time_Base'!$A$8:$API$8,0)) *
INDEX('WFOM - Time_Base'!$A$4:$API$29, MATCH("CenHos_Per", 'WFOM - Time_Base'!$B$4:$B$29,0), MATCH(CONCATENATE($G36,AG$2),'WFOM - Time_Base'!$A$8:$API$8,0)),
IFERROR($AN36 * INDEX('Inputs from Uganda staff'!$E$61:$BM$80,MATCH('HRH Need estimation'!AG$2,'Inputs from Uganda staff'!$E$61:$E$80,0),MATCH('HRH Need estimation'!$D36,'Inputs from Uganda staff'!$E$6:$BM$6,0)),
""))</f>
        <v/>
      </c>
      <c r="AH36" s="122" t="str">
        <f>IFERROR(
$AN36 * INDEX('WFOM - Time_Base'!$A$4:$API$29, MATCH("CenHos", 'WFOM - Time_Base'!$B$4:$B$29,0), MATCH(CONCATENATE($G36,AH$2),'WFOM - Time_Base'!$A$8:$API$8,0)) *
INDEX('WFOM - Time_Base'!$A$4:$API$29, MATCH("CenHos_Per", 'WFOM - Time_Base'!$B$4:$B$29,0), MATCH(CONCATENATE($G36,AH$2),'WFOM - Time_Base'!$A$8:$API$8,0)),
IFERROR($AN36 * INDEX('Inputs from Uganda staff'!$E$61:$BM$80,MATCH('HRH Need estimation'!AH$2,'Inputs from Uganda staff'!$E$61:$E$80,0),MATCH('HRH Need estimation'!$D36,'Inputs from Uganda staff'!$E$6:$BM$6,0)),
""))</f>
        <v/>
      </c>
      <c r="AI36" s="122" t="str">
        <f>IFERROR(
$AN36 * INDEX('WFOM - Time_Base'!$A$4:$API$29, MATCH("CenHos", 'WFOM - Time_Base'!$B$4:$B$29,0), MATCH(CONCATENATE($G36,AI$2),'WFOM - Time_Base'!$A$8:$API$8,0)) *
INDEX('WFOM - Time_Base'!$A$4:$API$29, MATCH("CenHos_Per", 'WFOM - Time_Base'!$B$4:$B$29,0), MATCH(CONCATENATE($G36,AI$2),'WFOM - Time_Base'!$A$8:$API$8,0)),
IFERROR($AN36 * INDEX('Inputs from Uganda staff'!$E$61:$BM$80,MATCH('HRH Need estimation'!AI$2,'Inputs from Uganda staff'!$E$61:$E$80,0),MATCH('HRH Need estimation'!$D36,'Inputs from Uganda staff'!$E$6:$BM$6,0)),
""))</f>
        <v/>
      </c>
      <c r="AJ36" s="122" t="str">
        <f>IFERROR(
$AN36 * INDEX('WFOM - Time_Base'!$A$4:$API$29, MATCH("CenHos", 'WFOM - Time_Base'!$B$4:$B$29,0), MATCH(CONCATENATE($G36,AJ$2),'WFOM - Time_Base'!$A$8:$API$8,0)) *
INDEX('WFOM - Time_Base'!$A$4:$API$29, MATCH("CenHos_Per", 'WFOM - Time_Base'!$B$4:$B$29,0), MATCH(CONCATENATE($G36,AJ$2),'WFOM - Time_Base'!$A$8:$API$8,0)),
IFERROR($AN36 * INDEX('Inputs from Uganda staff'!$E$61:$BM$80,MATCH('HRH Need estimation'!AJ$2,'Inputs from Uganda staff'!$E$61:$E$80,0),MATCH('HRH Need estimation'!$D36,'Inputs from Uganda staff'!$E$6:$BM$6,0)),
""))</f>
        <v/>
      </c>
      <c r="AK36" s="122" t="str">
        <f>IFERROR(
$AN36 * INDEX('WFOM - Time_Base'!$A$4:$API$29, MATCH("CenHos", 'WFOM - Time_Base'!$B$4:$B$29,0), MATCH(CONCATENATE($G36,AK$2),'WFOM - Time_Base'!$A$8:$API$8,0)) *
INDEX('WFOM - Time_Base'!$A$4:$API$29, MATCH("CenHos_Per", 'WFOM - Time_Base'!$B$4:$B$29,0), MATCH(CONCATENATE($G36,AK$2),'WFOM - Time_Base'!$A$8:$API$8,0)),
IFERROR($AN36 * INDEX('Inputs from Uganda staff'!$E$61:$BM$80,MATCH('HRH Need estimation'!AK$2,'Inputs from Uganda staff'!$E$61:$E$80,0),MATCH('HRH Need estimation'!$D36,'Inputs from Uganda staff'!$E$6:$BM$6,0)),
""))</f>
        <v/>
      </c>
      <c r="AL36" s="122" t="str">
        <f>IFERROR(
$AN36 * INDEX('WFOM - Time_Base'!$A$4:$API$29, MATCH("CenHos", 'WFOM - Time_Base'!$B$4:$B$29,0), MATCH(CONCATENATE($G36,AL$2),'WFOM - Time_Base'!$A$8:$API$8,0)) *
INDEX('WFOM - Time_Base'!$A$4:$API$29, MATCH("CenHos_Per", 'WFOM - Time_Base'!$B$4:$B$29,0), MATCH(CONCATENATE($G36,AL$2),'WFOM - Time_Base'!$A$8:$API$8,0)),
IFERROR($AN36 * INDEX('Inputs from Uganda staff'!$E$61:$BM$80,MATCH('HRH Need estimation'!AL$2,'Inputs from Uganda staff'!$E$61:$E$80,0),MATCH('HRH Need estimation'!$D36,'Inputs from Uganda staff'!$E$6:$BM$6,0)),
""))</f>
        <v/>
      </c>
      <c r="AN36">
        <v>1</v>
      </c>
      <c r="AO36" t="e">
        <f t="shared" si="1"/>
        <v>#N/A</v>
      </c>
      <c r="AQ36" t="s">
        <v>324</v>
      </c>
    </row>
    <row r="37" spans="1:43">
      <c r="A37" s="106" t="s">
        <v>915</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1947</v>
      </c>
      <c r="R37" s="122">
        <f>IFERROR(
$AN37 * INDEX('WFOM - Time_Base'!$A$4:$API$29, MATCH("CenHos", 'WFOM - Time_Base'!$B$4:$B$29,0), MATCH(CONCATENATE($G37,R$2),'WFOM - Time_Base'!$A$8:$API$8,0)) *
INDEX('WFOM - Time_Base'!$A$4:$API$29, MATCH("CenHos_Per", 'WFOM - Time_Base'!$B$4:$B$29,0), MATCH(CONCATENATE($G37,R$2),'WFOM - Time_Base'!$A$8:$API$8,0)),
IFERROR($AN37 * INDEX('Inputs from Uganda staff'!$E$61:$BM$80,MATCH('HRH Need estimation'!R$2,'Inputs from Uganda staff'!$E$61:$E$80,0),MATCH('HRH Need estimation'!$D37,'Inputs from Uganda staff'!$E$6:$BM$6,0)),
""))</f>
        <v>0.25</v>
      </c>
      <c r="S37" s="122">
        <f>IFERROR(
$AN37 * INDEX('WFOM - Time_Base'!$A$4:$API$29, MATCH("CenHos", 'WFOM - Time_Base'!$B$4:$B$29,0), MATCH(CONCATENATE($G37,S$2),'WFOM - Time_Base'!$A$8:$API$8,0)) *
INDEX('WFOM - Time_Base'!$A$4:$API$29, MATCH("CenHos_Per", 'WFOM - Time_Base'!$B$4:$B$29,0), MATCH(CONCATENATE($G37,S$2),'WFOM - Time_Base'!$A$8:$API$8,0)),
IFERROR($AN37 * INDEX('Inputs from Uganda staff'!$E$61:$BM$80,MATCH('HRH Need estimation'!S$2,'Inputs from Uganda staff'!$E$61:$E$80,0),MATCH('HRH Need estimation'!$D37,'Inputs from Uganda staff'!$E$6:$BM$6,0)),
""))</f>
        <v>1</v>
      </c>
      <c r="T37" s="122">
        <f>IFERROR(
$AN37 * INDEX('WFOM - Time_Base'!$A$4:$API$29, MATCH("CenHos", 'WFOM - Time_Base'!$B$4:$B$29,0), MATCH(CONCATENATE($G37,T$2),'WFOM - Time_Base'!$A$8:$API$8,0)) *
INDEX('WFOM - Time_Base'!$A$4:$API$29, MATCH("CenHos_Per", 'WFOM - Time_Base'!$B$4:$B$29,0), MATCH(CONCATENATE($G37,T$2),'WFOM - Time_Base'!$A$8:$API$8,0)),
IFERROR($AN37 * INDEX('Inputs from Uganda staff'!$E$61:$BM$80,MATCH('HRH Need estimation'!T$2,'Inputs from Uganda staff'!$E$61:$E$80,0),MATCH('HRH Need estimation'!$D37,'Inputs from Uganda staff'!$E$6:$BM$6,0)),
""))</f>
        <v>0</v>
      </c>
      <c r="U37" s="122">
        <f>IFERROR(
$AN37 * INDEX('WFOM - Time_Base'!$A$4:$API$29, MATCH("CenHos", 'WFOM - Time_Base'!$B$4:$B$29,0), MATCH(CONCATENATE($G37,U$2),'WFOM - Time_Base'!$A$8:$API$8,0)) *
INDEX('WFOM - Time_Base'!$A$4:$API$29, MATCH("CenHos_Per", 'WFOM - Time_Base'!$B$4:$B$29,0), MATCH(CONCATENATE($G37,U$2),'WFOM - Time_Base'!$A$8:$API$8,0)),
IFERROR($AN37 * INDEX('Inputs from Uganda staff'!$E$61:$BM$80,MATCH('HRH Need estimation'!U$2,'Inputs from Uganda staff'!$E$61:$E$80,0),MATCH('HRH Need estimation'!$D37,'Inputs from Uganda staff'!$E$6:$BM$6,0)),
""))</f>
        <v>1</v>
      </c>
      <c r="V37" s="122">
        <f>IFERROR(
$AN37 * INDEX('WFOM - Time_Base'!$A$4:$API$29, MATCH("CenHos", 'WFOM - Time_Base'!$B$4:$B$29,0), MATCH(CONCATENATE($G37,V$2),'WFOM - Time_Base'!$A$8:$API$8,0)) *
INDEX('WFOM - Time_Base'!$A$4:$API$29, MATCH("CenHos_Per", 'WFOM - Time_Base'!$B$4:$B$29,0), MATCH(CONCATENATE($G37,V$2),'WFOM - Time_Base'!$A$8:$API$8,0)),
IFERROR($AN37 * INDEX('Inputs from Uganda staff'!$E$61:$BM$80,MATCH('HRH Need estimation'!V$2,'Inputs from Uganda staff'!$E$61:$E$80,0),MATCH('HRH Need estimation'!$D37,'Inputs from Uganda staff'!$E$6:$BM$6,0)),
""))</f>
        <v>1.5</v>
      </c>
      <c r="W37" s="122">
        <f>IFERROR(
$AN37 * INDEX('WFOM - Time_Base'!$A$4:$API$29, MATCH("CenHos", 'WFOM - Time_Base'!$B$4:$B$29,0), MATCH(CONCATENATE($G37,W$2),'WFOM - Time_Base'!$A$8:$API$8,0)) *
INDEX('WFOM - Time_Base'!$A$4:$API$29, MATCH("CenHos_Per", 'WFOM - Time_Base'!$B$4:$B$29,0), MATCH(CONCATENATE($G37,W$2),'WFOM - Time_Base'!$A$8:$API$8,0)),
IFERROR($AN37 * INDEX('Inputs from Uganda staff'!$E$61:$BM$80,MATCH('HRH Need estimation'!W$2,'Inputs from Uganda staff'!$E$61:$E$80,0),MATCH('HRH Need estimation'!$D37,'Inputs from Uganda staff'!$E$6:$BM$6,0)),
""))</f>
        <v>0.3</v>
      </c>
      <c r="X37" s="122">
        <f>IFERROR(
$AN37 * INDEX('WFOM - Time_Base'!$A$4:$API$29, MATCH("CenHos", 'WFOM - Time_Base'!$B$4:$B$29,0), MATCH(CONCATENATE($G37,X$2),'WFOM - Time_Base'!$A$8:$API$8,0)) *
INDEX('WFOM - Time_Base'!$A$4:$API$29, MATCH("CenHos_Per", 'WFOM - Time_Base'!$B$4:$B$29,0), MATCH(CONCATENATE($G37,X$2),'WFOM - Time_Base'!$A$8:$API$8,0)),
IFERROR($AN37 * INDEX('Inputs from Uganda staff'!$E$61:$BM$80,MATCH('HRH Need estimation'!X$2,'Inputs from Uganda staff'!$E$61:$E$80,0),MATCH('HRH Need estimation'!$D37,'Inputs from Uganda staff'!$E$6:$BM$6,0)),
""))</f>
        <v>0</v>
      </c>
      <c r="Y37" s="122">
        <f>IFERROR(
$AN37 * INDEX('WFOM - Time_Base'!$A$4:$API$29, MATCH("CenHos", 'WFOM - Time_Base'!$B$4:$B$29,0), MATCH(CONCATENATE($G37,Y$2),'WFOM - Time_Base'!$A$8:$API$8,0)) *
INDEX('WFOM - Time_Base'!$A$4:$API$29, MATCH("CenHos_Per", 'WFOM - Time_Base'!$B$4:$B$29,0), MATCH(CONCATENATE($G37,Y$2),'WFOM - Time_Base'!$A$8:$API$8,0)),
IFERROR($AN37 * INDEX('Inputs from Uganda staff'!$E$61:$BM$80,MATCH('HRH Need estimation'!Y$2,'Inputs from Uganda staff'!$E$61:$E$80,0),MATCH('HRH Need estimation'!$D37,'Inputs from Uganda staff'!$E$6:$BM$6,0)),
""))</f>
        <v>1.2</v>
      </c>
      <c r="Z37" s="122">
        <f>IFERROR(
$AN37 * INDEX('WFOM - Time_Base'!$A$4:$API$29, MATCH("CenHos", 'WFOM - Time_Base'!$B$4:$B$29,0), MATCH(CONCATENATE($G37,Z$2),'WFOM - Time_Base'!$A$8:$API$8,0)) *
INDEX('WFOM - Time_Base'!$A$4:$API$29, MATCH("CenHos_Per", 'WFOM - Time_Base'!$B$4:$B$29,0), MATCH(CONCATENATE($G37,Z$2),'WFOM - Time_Base'!$A$8:$API$8,0)),
IFERROR($AN37 * INDEX('Inputs from Uganda staff'!$E$61:$BM$80,MATCH('HRH Need estimation'!Z$2,'Inputs from Uganda staff'!$E$61:$E$80,0),MATCH('HRH Need estimation'!$D37,'Inputs from Uganda staff'!$E$6:$BM$6,0)),
""))</f>
        <v>0</v>
      </c>
      <c r="AA37" s="122">
        <f>IFERROR(
$AN37 * INDEX('WFOM - Time_Base'!$A$4:$API$29, MATCH("CenHos", 'WFOM - Time_Base'!$B$4:$B$29,0), MATCH(CONCATENATE($G37,AA$2),'WFOM - Time_Base'!$A$8:$API$8,0)) *
INDEX('WFOM - Time_Base'!$A$4:$API$29, MATCH("CenHos_Per", 'WFOM - Time_Base'!$B$4:$B$29,0), MATCH(CONCATENATE($G37,AA$2),'WFOM - Time_Base'!$A$8:$API$8,0)),
IFERROR($AN37 * INDEX('Inputs from Uganda staff'!$E$61:$BM$80,MATCH('HRH Need estimation'!AA$2,'Inputs from Uganda staff'!$E$61:$E$80,0),MATCH('HRH Need estimation'!$D37,'Inputs from Uganda staff'!$E$6:$BM$6,0)),
""))</f>
        <v>3</v>
      </c>
      <c r="AB37" s="122">
        <f>IFERROR(
$AN37 * INDEX('WFOM - Time_Base'!$A$4:$API$29, MATCH("CenHos", 'WFOM - Time_Base'!$B$4:$B$29,0), MATCH(CONCATENATE($G37,AB$2),'WFOM - Time_Base'!$A$8:$API$8,0)) *
INDEX('WFOM - Time_Base'!$A$4:$API$29, MATCH("CenHos_Per", 'WFOM - Time_Base'!$B$4:$B$29,0), MATCH(CONCATENATE($G37,AB$2),'WFOM - Time_Base'!$A$8:$API$8,0)),
IFERROR($AN37 * INDEX('Inputs from Uganda staff'!$E$61:$BM$80,MATCH('HRH Need estimation'!AB$2,'Inputs from Uganda staff'!$E$61:$E$80,0),MATCH('HRH Need estimation'!$D37,'Inputs from Uganda staff'!$E$6:$BM$6,0)),
""))</f>
        <v>0</v>
      </c>
      <c r="AC37" s="122" t="str">
        <f>IFERROR(
$AN37 * INDEX('WFOM - Time_Base'!$A$4:$API$29, MATCH("CenHos", 'WFOM - Time_Base'!$B$4:$B$29,0), MATCH(CONCATENATE($G37,AC$2),'WFOM - Time_Base'!$A$8:$API$8,0)) *
INDEX('WFOM - Time_Base'!$A$4:$API$29, MATCH("CenHos_Per", 'WFOM - Time_Base'!$B$4:$B$29,0), MATCH(CONCATENATE($G37,AC$2),'WFOM - Time_Base'!$A$8:$API$8,0)),
IFERROR($AN37 * INDEX('Inputs from Uganda staff'!$E$61:$BM$80,MATCH('HRH Need estimation'!AC$2,'Inputs from Uganda staff'!$E$61:$E$80,0),MATCH('HRH Need estimation'!$D37,'Inputs from Uganda staff'!$E$6:$BM$6,0)),
""))</f>
        <v/>
      </c>
      <c r="AD37" s="122">
        <f>IFERROR(
$AN37 * INDEX('WFOM - Time_Base'!$A$4:$API$29, MATCH("CenHos", 'WFOM - Time_Base'!$B$4:$B$29,0), MATCH(CONCATENATE($G37,AD$2),'WFOM - Time_Base'!$A$8:$API$8,0)) *
INDEX('WFOM - Time_Base'!$A$4:$API$29, MATCH("CenHos_Per", 'WFOM - Time_Base'!$B$4:$B$29,0), MATCH(CONCATENATE($G37,AD$2),'WFOM - Time_Base'!$A$8:$API$8,0)),
IFERROR($AN37 * INDEX('Inputs from Uganda staff'!$E$61:$BM$80,MATCH('HRH Need estimation'!AD$2,'Inputs from Uganda staff'!$E$61:$E$80,0),MATCH('HRH Need estimation'!$D37,'Inputs from Uganda staff'!$E$6:$BM$6,0)),
""))</f>
        <v>0</v>
      </c>
      <c r="AE37" s="122">
        <f>IFERROR(
$AN37 * INDEX('WFOM - Time_Base'!$A$4:$API$29, MATCH("CenHos", 'WFOM - Time_Base'!$B$4:$B$29,0), MATCH(CONCATENATE($G37,AE$2),'WFOM - Time_Base'!$A$8:$API$8,0)) *
INDEX('WFOM - Time_Base'!$A$4:$API$29, MATCH("CenHos_Per", 'WFOM - Time_Base'!$B$4:$B$29,0), MATCH(CONCATENATE($G37,AE$2),'WFOM - Time_Base'!$A$8:$API$8,0)),
IFERROR($AN37 * INDEX('Inputs from Uganda staff'!$E$61:$BM$80,MATCH('HRH Need estimation'!AE$2,'Inputs from Uganda staff'!$E$61:$E$80,0),MATCH('HRH Need estimation'!$D37,'Inputs from Uganda staff'!$E$6:$BM$6,0)),
""))</f>
        <v>0</v>
      </c>
      <c r="AF37" s="122">
        <f>IFERROR(
$AN37 * INDEX('WFOM - Time_Base'!$A$4:$API$29, MATCH("CenHos", 'WFOM - Time_Base'!$B$4:$B$29,0), MATCH(CONCATENATE($G37,AF$2),'WFOM - Time_Base'!$A$8:$API$8,0)) *
INDEX('WFOM - Time_Base'!$A$4:$API$29, MATCH("CenHos_Per", 'WFOM - Time_Base'!$B$4:$B$29,0), MATCH(CONCATENATE($G37,AF$2),'WFOM - Time_Base'!$A$8:$API$8,0)),
IFERROR($AN37 * INDEX('Inputs from Uganda staff'!$E$61:$BM$80,MATCH('HRH Need estimation'!AF$2,'Inputs from Uganda staff'!$E$61:$E$80,0),MATCH('HRH Need estimation'!$D37,'Inputs from Uganda staff'!$E$6:$BM$6,0)),
""))</f>
        <v>0</v>
      </c>
      <c r="AG37" s="122">
        <f>IFERROR(
$AN37 * INDEX('WFOM - Time_Base'!$A$4:$API$29, MATCH("CenHos", 'WFOM - Time_Base'!$B$4:$B$29,0), MATCH(CONCATENATE($G37,AG$2),'WFOM - Time_Base'!$A$8:$API$8,0)) *
INDEX('WFOM - Time_Base'!$A$4:$API$29, MATCH("CenHos_Per", 'WFOM - Time_Base'!$B$4:$B$29,0), MATCH(CONCATENATE($G37,AG$2),'WFOM - Time_Base'!$A$8:$API$8,0)),
IFERROR($AN37 * INDEX('Inputs from Uganda staff'!$E$61:$BM$80,MATCH('HRH Need estimation'!AG$2,'Inputs from Uganda staff'!$E$61:$E$80,0),MATCH('HRH Need estimation'!$D37,'Inputs from Uganda staff'!$E$6:$BM$6,0)),
""))</f>
        <v>0</v>
      </c>
      <c r="AH37" s="122">
        <f>IFERROR(
$AN37 * INDEX('WFOM - Time_Base'!$A$4:$API$29, MATCH("CenHos", 'WFOM - Time_Base'!$B$4:$B$29,0), MATCH(CONCATENATE($G37,AH$2),'WFOM - Time_Base'!$A$8:$API$8,0)) *
INDEX('WFOM - Time_Base'!$A$4:$API$29, MATCH("CenHos_Per", 'WFOM - Time_Base'!$B$4:$B$29,0), MATCH(CONCATENATE($G37,AH$2),'WFOM - Time_Base'!$A$8:$API$8,0)),
IFERROR($AN37 * INDEX('Inputs from Uganda staff'!$E$61:$BM$80,MATCH('HRH Need estimation'!AH$2,'Inputs from Uganda staff'!$E$61:$E$80,0),MATCH('HRH Need estimation'!$D37,'Inputs from Uganda staff'!$E$6:$BM$6,0)),
""))</f>
        <v>0</v>
      </c>
      <c r="AI37" s="122">
        <f>IFERROR(
$AN37 * INDEX('WFOM - Time_Base'!$A$4:$API$29, MATCH("CenHos", 'WFOM - Time_Base'!$B$4:$B$29,0), MATCH(CONCATENATE($G37,AI$2),'WFOM - Time_Base'!$A$8:$API$8,0)) *
INDEX('WFOM - Time_Base'!$A$4:$API$29, MATCH("CenHos_Per", 'WFOM - Time_Base'!$B$4:$B$29,0), MATCH(CONCATENATE($G37,AI$2),'WFOM - Time_Base'!$A$8:$API$8,0)),
IFERROR($AN37 * INDEX('Inputs from Uganda staff'!$E$61:$BM$80,MATCH('HRH Need estimation'!AI$2,'Inputs from Uganda staff'!$E$61:$E$80,0),MATCH('HRH Need estimation'!$D37,'Inputs from Uganda staff'!$E$6:$BM$6,0)),
""))</f>
        <v>0</v>
      </c>
      <c r="AJ37" s="122">
        <f>IFERROR(
$AN37 * INDEX('WFOM - Time_Base'!$A$4:$API$29, MATCH("CenHos", 'WFOM - Time_Base'!$B$4:$B$29,0), MATCH(CONCATENATE($G37,AJ$2),'WFOM - Time_Base'!$A$8:$API$8,0)) *
INDEX('WFOM - Time_Base'!$A$4:$API$29, MATCH("CenHos_Per", 'WFOM - Time_Base'!$B$4:$B$29,0), MATCH(CONCATENATE($G37,AJ$2),'WFOM - Time_Base'!$A$8:$API$8,0)),
IFERROR($AN37 * INDEX('Inputs from Uganda staff'!$E$61:$BM$80,MATCH('HRH Need estimation'!AJ$2,'Inputs from Uganda staff'!$E$61:$E$80,0),MATCH('HRH Need estimation'!$D37,'Inputs from Uganda staff'!$E$6:$BM$6,0)),
""))</f>
        <v>0</v>
      </c>
      <c r="AK37" s="122">
        <f>IFERROR(
$AN37 * INDEX('WFOM - Time_Base'!$A$4:$API$29, MATCH("CenHos", 'WFOM - Time_Base'!$B$4:$B$29,0), MATCH(CONCATENATE($G37,AK$2),'WFOM - Time_Base'!$A$8:$API$8,0)) *
INDEX('WFOM - Time_Base'!$A$4:$API$29, MATCH("CenHos_Per", 'WFOM - Time_Base'!$B$4:$B$29,0), MATCH(CONCATENATE($G37,AK$2),'WFOM - Time_Base'!$A$8:$API$8,0)),
IFERROR($AN37 * INDEX('Inputs from Uganda staff'!$E$61:$BM$80,MATCH('HRH Need estimation'!AK$2,'Inputs from Uganda staff'!$E$61:$E$80,0),MATCH('HRH Need estimation'!$D37,'Inputs from Uganda staff'!$E$6:$BM$6,0)),
""))</f>
        <v>0</v>
      </c>
      <c r="AL37" s="122">
        <f>IFERROR(
$AN37 * INDEX('WFOM - Time_Base'!$A$4:$API$29, MATCH("CenHos", 'WFOM - Time_Base'!$B$4:$B$29,0), MATCH(CONCATENATE($G37,AL$2),'WFOM - Time_Base'!$A$8:$API$8,0)) *
INDEX('WFOM - Time_Base'!$A$4:$API$29, MATCH("CenHos_Per", 'WFOM - Time_Base'!$B$4:$B$29,0), MATCH(CONCATENATE($G37,AL$2),'WFOM - Time_Base'!$A$8:$API$8,0)),
IFERROR($AN37 * INDEX('Inputs from Uganda staff'!$E$61:$BM$80,MATCH('HRH Need estimation'!AL$2,'Inputs from Uganda staff'!$E$61:$E$80,0),MATCH('HRH Need estimation'!$D37,'Inputs from Uganda staff'!$E$6:$BM$6,0)),
""))</f>
        <v>0</v>
      </c>
      <c r="AN37">
        <v>1</v>
      </c>
      <c r="AO37" t="e">
        <f t="shared" si="1"/>
        <v>#N/A</v>
      </c>
      <c r="AQ37" t="s">
        <v>328</v>
      </c>
    </row>
    <row r="38" spans="1:43">
      <c r="A38" s="106" t="s">
        <v>915</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1947</v>
      </c>
      <c r="R38" s="122">
        <f>IFERROR(
$AN38 * INDEX('WFOM - Time_Base'!$A$4:$API$29, MATCH("CenHos", 'WFOM - Time_Base'!$B$4:$B$29,0), MATCH(CONCATENATE($G38,R$2),'WFOM - Time_Base'!$A$8:$API$8,0)) *
INDEX('WFOM - Time_Base'!$A$4:$API$29, MATCH("CenHos_Per", 'WFOM - Time_Base'!$B$4:$B$29,0), MATCH(CONCATENATE($G38,R$2),'WFOM - Time_Base'!$A$8:$API$8,0)),
IFERROR($AN38 * INDEX('Inputs from Uganda staff'!$E$61:$BM$80,MATCH('HRH Need estimation'!R$2,'Inputs from Uganda staff'!$E$61:$E$80,0),MATCH('HRH Need estimation'!$D38,'Inputs from Uganda staff'!$E$6:$BM$6,0)),
""))</f>
        <v>0.5</v>
      </c>
      <c r="S38" s="122">
        <f>IFERROR(
$AN38 * INDEX('WFOM - Time_Base'!$A$4:$API$29, MATCH("CenHos", 'WFOM - Time_Base'!$B$4:$B$29,0), MATCH(CONCATENATE($G38,S$2),'WFOM - Time_Base'!$A$8:$API$8,0)) *
INDEX('WFOM - Time_Base'!$A$4:$API$29, MATCH("CenHos_Per", 'WFOM - Time_Base'!$B$4:$B$29,0), MATCH(CONCATENATE($G38,S$2),'WFOM - Time_Base'!$A$8:$API$8,0)),
IFERROR($AN38 * INDEX('Inputs from Uganda staff'!$E$61:$BM$80,MATCH('HRH Need estimation'!S$2,'Inputs from Uganda staff'!$E$61:$E$80,0),MATCH('HRH Need estimation'!$D38,'Inputs from Uganda staff'!$E$6:$BM$6,0)),
""))</f>
        <v>0</v>
      </c>
      <c r="T38" s="122">
        <f>IFERROR(
$AN38 * INDEX('WFOM - Time_Base'!$A$4:$API$29, MATCH("CenHos", 'WFOM - Time_Base'!$B$4:$B$29,0), MATCH(CONCATENATE($G38,T$2),'WFOM - Time_Base'!$A$8:$API$8,0)) *
INDEX('WFOM - Time_Base'!$A$4:$API$29, MATCH("CenHos_Per", 'WFOM - Time_Base'!$B$4:$B$29,0), MATCH(CONCATENATE($G38,T$2),'WFOM - Time_Base'!$A$8:$API$8,0)),
IFERROR($AN38 * INDEX('Inputs from Uganda staff'!$E$61:$BM$80,MATCH('HRH Need estimation'!T$2,'Inputs from Uganda staff'!$E$61:$E$80,0),MATCH('HRH Need estimation'!$D38,'Inputs from Uganda staff'!$E$6:$BM$6,0)),
""))</f>
        <v>0</v>
      </c>
      <c r="U38" s="122">
        <f>IFERROR(
$AN38 * INDEX('WFOM - Time_Base'!$A$4:$API$29, MATCH("CenHos", 'WFOM - Time_Base'!$B$4:$B$29,0), MATCH(CONCATENATE($G38,U$2),'WFOM - Time_Base'!$A$8:$API$8,0)) *
INDEX('WFOM - Time_Base'!$A$4:$API$29, MATCH("CenHos_Per", 'WFOM - Time_Base'!$B$4:$B$29,0), MATCH(CONCATENATE($G38,U$2),'WFOM - Time_Base'!$A$8:$API$8,0)),
IFERROR($AN38 * INDEX('Inputs from Uganda staff'!$E$61:$BM$80,MATCH('HRH Need estimation'!U$2,'Inputs from Uganda staff'!$E$61:$E$80,0),MATCH('HRH Need estimation'!$D38,'Inputs from Uganda staff'!$E$6:$BM$6,0)),
""))</f>
        <v>0.5</v>
      </c>
      <c r="V38" s="122">
        <f>IFERROR(
$AN38 * INDEX('WFOM - Time_Base'!$A$4:$API$29, MATCH("CenHos", 'WFOM - Time_Base'!$B$4:$B$29,0), MATCH(CONCATENATE($G38,V$2),'WFOM - Time_Base'!$A$8:$API$8,0)) *
INDEX('WFOM - Time_Base'!$A$4:$API$29, MATCH("CenHos_Per", 'WFOM - Time_Base'!$B$4:$B$29,0), MATCH(CONCATENATE($G38,V$2),'WFOM - Time_Base'!$A$8:$API$8,0)),
IFERROR($AN38 * INDEX('Inputs from Uganda staff'!$E$61:$BM$80,MATCH('HRH Need estimation'!V$2,'Inputs from Uganda staff'!$E$61:$E$80,0),MATCH('HRH Need estimation'!$D38,'Inputs from Uganda staff'!$E$6:$BM$6,0)),
""))</f>
        <v>24</v>
      </c>
      <c r="W38" s="122">
        <f>IFERROR(
$AN38 * INDEX('WFOM - Time_Base'!$A$4:$API$29, MATCH("CenHos", 'WFOM - Time_Base'!$B$4:$B$29,0), MATCH(CONCATENATE($G38,W$2),'WFOM - Time_Base'!$A$8:$API$8,0)) *
INDEX('WFOM - Time_Base'!$A$4:$API$29, MATCH("CenHos_Per", 'WFOM - Time_Base'!$B$4:$B$29,0), MATCH(CONCATENATE($G38,W$2),'WFOM - Time_Base'!$A$8:$API$8,0)),
IFERROR($AN38 * INDEX('Inputs from Uganda staff'!$E$61:$BM$80,MATCH('HRH Need estimation'!W$2,'Inputs from Uganda staff'!$E$61:$E$80,0),MATCH('HRH Need estimation'!$D38,'Inputs from Uganda staff'!$E$6:$BM$6,0)),
""))</f>
        <v>0</v>
      </c>
      <c r="X38" s="122">
        <f>IFERROR(
$AN38 * INDEX('WFOM - Time_Base'!$A$4:$API$29, MATCH("CenHos", 'WFOM - Time_Base'!$B$4:$B$29,0), MATCH(CONCATENATE($G38,X$2),'WFOM - Time_Base'!$A$8:$API$8,0)) *
INDEX('WFOM - Time_Base'!$A$4:$API$29, MATCH("CenHos_Per", 'WFOM - Time_Base'!$B$4:$B$29,0), MATCH(CONCATENATE($G38,X$2),'WFOM - Time_Base'!$A$8:$API$8,0)),
IFERROR($AN38 * INDEX('Inputs from Uganda staff'!$E$61:$BM$80,MATCH('HRH Need estimation'!X$2,'Inputs from Uganda staff'!$E$61:$E$80,0),MATCH('HRH Need estimation'!$D38,'Inputs from Uganda staff'!$E$6:$BM$6,0)),
""))</f>
        <v>0</v>
      </c>
      <c r="Y38" s="122">
        <f>IFERROR(
$AN38 * INDEX('WFOM - Time_Base'!$A$4:$API$29, MATCH("CenHos", 'WFOM - Time_Base'!$B$4:$B$29,0), MATCH(CONCATENATE($G38,Y$2),'WFOM - Time_Base'!$A$8:$API$8,0)) *
INDEX('WFOM - Time_Base'!$A$4:$API$29, MATCH("CenHos_Per", 'WFOM - Time_Base'!$B$4:$B$29,0), MATCH(CONCATENATE($G38,Y$2),'WFOM - Time_Base'!$A$8:$API$8,0)),
IFERROR($AN38 * INDEX('Inputs from Uganda staff'!$E$61:$BM$80,MATCH('HRH Need estimation'!Y$2,'Inputs from Uganda staff'!$E$61:$E$80,0),MATCH('HRH Need estimation'!$D38,'Inputs from Uganda staff'!$E$6:$BM$6,0)),
""))</f>
        <v>0</v>
      </c>
      <c r="Z38" s="122">
        <f>IFERROR(
$AN38 * INDEX('WFOM - Time_Base'!$A$4:$API$29, MATCH("CenHos", 'WFOM - Time_Base'!$B$4:$B$29,0), MATCH(CONCATENATE($G38,Z$2),'WFOM - Time_Base'!$A$8:$API$8,0)) *
INDEX('WFOM - Time_Base'!$A$4:$API$29, MATCH("CenHos_Per", 'WFOM - Time_Base'!$B$4:$B$29,0), MATCH(CONCATENATE($G38,Z$2),'WFOM - Time_Base'!$A$8:$API$8,0)),
IFERROR($AN38 * INDEX('Inputs from Uganda staff'!$E$61:$BM$80,MATCH('HRH Need estimation'!Z$2,'Inputs from Uganda staff'!$E$61:$E$80,0),MATCH('HRH Need estimation'!$D38,'Inputs from Uganda staff'!$E$6:$BM$6,0)),
""))</f>
        <v>0.2</v>
      </c>
      <c r="AA38" s="122">
        <f>IFERROR(
$AN38 * INDEX('WFOM - Time_Base'!$A$4:$API$29, MATCH("CenHos", 'WFOM - Time_Base'!$B$4:$B$29,0), MATCH(CONCATENATE($G38,AA$2),'WFOM - Time_Base'!$A$8:$API$8,0)) *
INDEX('WFOM - Time_Base'!$A$4:$API$29, MATCH("CenHos_Per", 'WFOM - Time_Base'!$B$4:$B$29,0), MATCH(CONCATENATE($G38,AA$2),'WFOM - Time_Base'!$A$8:$API$8,0)),
IFERROR($AN38 * INDEX('Inputs from Uganda staff'!$E$61:$BM$80,MATCH('HRH Need estimation'!AA$2,'Inputs from Uganda staff'!$E$61:$E$80,0),MATCH('HRH Need estimation'!$D38,'Inputs from Uganda staff'!$E$6:$BM$6,0)),
""))</f>
        <v>0.4</v>
      </c>
      <c r="AB38" s="122">
        <f>IFERROR(
$AN38 * INDEX('WFOM - Time_Base'!$A$4:$API$29, MATCH("CenHos", 'WFOM - Time_Base'!$B$4:$B$29,0), MATCH(CONCATENATE($G38,AB$2),'WFOM - Time_Base'!$A$8:$API$8,0)) *
INDEX('WFOM - Time_Base'!$A$4:$API$29, MATCH("CenHos_Per", 'WFOM - Time_Base'!$B$4:$B$29,0), MATCH(CONCATENATE($G38,AB$2),'WFOM - Time_Base'!$A$8:$API$8,0)),
IFERROR($AN38 * INDEX('Inputs from Uganda staff'!$E$61:$BM$80,MATCH('HRH Need estimation'!AB$2,'Inputs from Uganda staff'!$E$61:$E$80,0),MATCH('HRH Need estimation'!$D38,'Inputs from Uganda staff'!$E$6:$BM$6,0)),
""))</f>
        <v>1.2</v>
      </c>
      <c r="AC38" s="122" t="str">
        <f>IFERROR(
$AN38 * INDEX('WFOM - Time_Base'!$A$4:$API$29, MATCH("CenHos", 'WFOM - Time_Base'!$B$4:$B$29,0), MATCH(CONCATENATE($G38,AC$2),'WFOM - Time_Base'!$A$8:$API$8,0)) *
INDEX('WFOM - Time_Base'!$A$4:$API$29, MATCH("CenHos_Per", 'WFOM - Time_Base'!$B$4:$B$29,0), MATCH(CONCATENATE($G38,AC$2),'WFOM - Time_Base'!$A$8:$API$8,0)),
IFERROR($AN38 * INDEX('Inputs from Uganda staff'!$E$61:$BM$80,MATCH('HRH Need estimation'!AC$2,'Inputs from Uganda staff'!$E$61:$E$80,0),MATCH('HRH Need estimation'!$D38,'Inputs from Uganda staff'!$E$6:$BM$6,0)),
""))</f>
        <v/>
      </c>
      <c r="AD38" s="122">
        <f>IFERROR(
$AN38 * INDEX('WFOM - Time_Base'!$A$4:$API$29, MATCH("CenHos", 'WFOM - Time_Base'!$B$4:$B$29,0), MATCH(CONCATENATE($G38,AD$2),'WFOM - Time_Base'!$A$8:$API$8,0)) *
INDEX('WFOM - Time_Base'!$A$4:$API$29, MATCH("CenHos_Per", 'WFOM - Time_Base'!$B$4:$B$29,0), MATCH(CONCATENATE($G38,AD$2),'WFOM - Time_Base'!$A$8:$API$8,0)),
IFERROR($AN38 * INDEX('Inputs from Uganda staff'!$E$61:$BM$80,MATCH('HRH Need estimation'!AD$2,'Inputs from Uganda staff'!$E$61:$E$80,0),MATCH('HRH Need estimation'!$D38,'Inputs from Uganda staff'!$E$6:$BM$6,0)),
""))</f>
        <v>0</v>
      </c>
      <c r="AE38" s="122">
        <f>IFERROR(
$AN38 * INDEX('WFOM - Time_Base'!$A$4:$API$29, MATCH("CenHos", 'WFOM - Time_Base'!$B$4:$B$29,0), MATCH(CONCATENATE($G38,AE$2),'WFOM - Time_Base'!$A$8:$API$8,0)) *
INDEX('WFOM - Time_Base'!$A$4:$API$29, MATCH("CenHos_Per", 'WFOM - Time_Base'!$B$4:$B$29,0), MATCH(CONCATENATE($G38,AE$2),'WFOM - Time_Base'!$A$8:$API$8,0)),
IFERROR($AN38 * INDEX('Inputs from Uganda staff'!$E$61:$BM$80,MATCH('HRH Need estimation'!AE$2,'Inputs from Uganda staff'!$E$61:$E$80,0),MATCH('HRH Need estimation'!$D38,'Inputs from Uganda staff'!$E$6:$BM$6,0)),
""))</f>
        <v>0</v>
      </c>
      <c r="AF38" s="122">
        <f>IFERROR(
$AN38 * INDEX('WFOM - Time_Base'!$A$4:$API$29, MATCH("CenHos", 'WFOM - Time_Base'!$B$4:$B$29,0), MATCH(CONCATENATE($G38,AF$2),'WFOM - Time_Base'!$A$8:$API$8,0)) *
INDEX('WFOM - Time_Base'!$A$4:$API$29, MATCH("CenHos_Per", 'WFOM - Time_Base'!$B$4:$B$29,0), MATCH(CONCATENATE($G38,AF$2),'WFOM - Time_Base'!$A$8:$API$8,0)),
IFERROR($AN38 * INDEX('Inputs from Uganda staff'!$E$61:$BM$80,MATCH('HRH Need estimation'!AF$2,'Inputs from Uganda staff'!$E$61:$E$80,0),MATCH('HRH Need estimation'!$D38,'Inputs from Uganda staff'!$E$6:$BM$6,0)),
""))</f>
        <v>0</v>
      </c>
      <c r="AG38" s="122">
        <f>IFERROR(
$AN38 * INDEX('WFOM - Time_Base'!$A$4:$API$29, MATCH("CenHos", 'WFOM - Time_Base'!$B$4:$B$29,0), MATCH(CONCATENATE($G38,AG$2),'WFOM - Time_Base'!$A$8:$API$8,0)) *
INDEX('WFOM - Time_Base'!$A$4:$API$29, MATCH("CenHos_Per", 'WFOM - Time_Base'!$B$4:$B$29,0), MATCH(CONCATENATE($G38,AG$2),'WFOM - Time_Base'!$A$8:$API$8,0)),
IFERROR($AN38 * INDEX('Inputs from Uganda staff'!$E$61:$BM$80,MATCH('HRH Need estimation'!AG$2,'Inputs from Uganda staff'!$E$61:$E$80,0),MATCH('HRH Need estimation'!$D38,'Inputs from Uganda staff'!$E$6:$BM$6,0)),
""))</f>
        <v>0</v>
      </c>
      <c r="AH38" s="122">
        <f>IFERROR(
$AN38 * INDEX('WFOM - Time_Base'!$A$4:$API$29, MATCH("CenHos", 'WFOM - Time_Base'!$B$4:$B$29,0), MATCH(CONCATENATE($G38,AH$2),'WFOM - Time_Base'!$A$8:$API$8,0)) *
INDEX('WFOM - Time_Base'!$A$4:$API$29, MATCH("CenHos_Per", 'WFOM - Time_Base'!$B$4:$B$29,0), MATCH(CONCATENATE($G38,AH$2),'WFOM - Time_Base'!$A$8:$API$8,0)),
IFERROR($AN38 * INDEX('Inputs from Uganda staff'!$E$61:$BM$80,MATCH('HRH Need estimation'!AH$2,'Inputs from Uganda staff'!$E$61:$E$80,0),MATCH('HRH Need estimation'!$D38,'Inputs from Uganda staff'!$E$6:$BM$6,0)),
""))</f>
        <v>0</v>
      </c>
      <c r="AI38" s="122">
        <f>IFERROR(
$AN38 * INDEX('WFOM - Time_Base'!$A$4:$API$29, MATCH("CenHos", 'WFOM - Time_Base'!$B$4:$B$29,0), MATCH(CONCATENATE($G38,AI$2),'WFOM - Time_Base'!$A$8:$API$8,0)) *
INDEX('WFOM - Time_Base'!$A$4:$API$29, MATCH("CenHos_Per", 'WFOM - Time_Base'!$B$4:$B$29,0), MATCH(CONCATENATE($G38,AI$2),'WFOM - Time_Base'!$A$8:$API$8,0)),
IFERROR($AN38 * INDEX('Inputs from Uganda staff'!$E$61:$BM$80,MATCH('HRH Need estimation'!AI$2,'Inputs from Uganda staff'!$E$61:$E$80,0),MATCH('HRH Need estimation'!$D38,'Inputs from Uganda staff'!$E$6:$BM$6,0)),
""))</f>
        <v>0</v>
      </c>
      <c r="AJ38" s="122">
        <f>IFERROR(
$AN38 * INDEX('WFOM - Time_Base'!$A$4:$API$29, MATCH("CenHos", 'WFOM - Time_Base'!$B$4:$B$29,0), MATCH(CONCATENATE($G38,AJ$2),'WFOM - Time_Base'!$A$8:$API$8,0)) *
INDEX('WFOM - Time_Base'!$A$4:$API$29, MATCH("CenHos_Per", 'WFOM - Time_Base'!$B$4:$B$29,0), MATCH(CONCATENATE($G38,AJ$2),'WFOM - Time_Base'!$A$8:$API$8,0)),
IFERROR($AN38 * INDEX('Inputs from Uganda staff'!$E$61:$BM$80,MATCH('HRH Need estimation'!AJ$2,'Inputs from Uganda staff'!$E$61:$E$80,0),MATCH('HRH Need estimation'!$D38,'Inputs from Uganda staff'!$E$6:$BM$6,0)),
""))</f>
        <v>0</v>
      </c>
      <c r="AK38" s="122">
        <f>IFERROR(
$AN38 * INDEX('WFOM - Time_Base'!$A$4:$API$29, MATCH("CenHos", 'WFOM - Time_Base'!$B$4:$B$29,0), MATCH(CONCATENATE($G38,AK$2),'WFOM - Time_Base'!$A$8:$API$8,0)) *
INDEX('WFOM - Time_Base'!$A$4:$API$29, MATCH("CenHos_Per", 'WFOM - Time_Base'!$B$4:$B$29,0), MATCH(CONCATENATE($G38,AK$2),'WFOM - Time_Base'!$A$8:$API$8,0)),
IFERROR($AN38 * INDEX('Inputs from Uganda staff'!$E$61:$BM$80,MATCH('HRH Need estimation'!AK$2,'Inputs from Uganda staff'!$E$61:$E$80,0),MATCH('HRH Need estimation'!$D38,'Inputs from Uganda staff'!$E$6:$BM$6,0)),
""))</f>
        <v>0</v>
      </c>
      <c r="AL38" s="122">
        <f>IFERROR(
$AN38 * INDEX('WFOM - Time_Base'!$A$4:$API$29, MATCH("CenHos", 'WFOM - Time_Base'!$B$4:$B$29,0), MATCH(CONCATENATE($G38,AL$2),'WFOM - Time_Base'!$A$8:$API$8,0)) *
INDEX('WFOM - Time_Base'!$A$4:$API$29, MATCH("CenHos_Per", 'WFOM - Time_Base'!$B$4:$B$29,0), MATCH(CONCATENATE($G38,AL$2),'WFOM - Time_Base'!$A$8:$API$8,0)),
IFERROR($AN38 * INDEX('Inputs from Uganda staff'!$E$61:$BM$80,MATCH('HRH Need estimation'!AL$2,'Inputs from Uganda staff'!$E$61:$E$80,0),MATCH('HRH Need estimation'!$D38,'Inputs from Uganda staff'!$E$6:$BM$6,0)),
""))</f>
        <v>0</v>
      </c>
      <c r="AN38">
        <v>1</v>
      </c>
      <c r="AO38" t="e">
        <f t="shared" si="1"/>
        <v>#N/A</v>
      </c>
      <c r="AQ38" t="s">
        <v>330</v>
      </c>
    </row>
    <row r="39" spans="1:43">
      <c r="A39" s="106" t="s">
        <v>915</v>
      </c>
      <c r="B39" s="106" t="s">
        <v>25</v>
      </c>
      <c r="C39" s="107" t="s">
        <v>290</v>
      </c>
      <c r="D39" s="113" t="s">
        <v>291</v>
      </c>
      <c r="E39" s="252" t="s">
        <v>25</v>
      </c>
      <c r="F39" s="252"/>
      <c r="G39" s="122" t="str">
        <f>IF(F39&lt;&gt;"", VLOOKUP(F39,'WFOM - Cadre and Service List'!$E$4:$F$52,2,FALSE), "")</f>
        <v/>
      </c>
      <c r="H39" s="122"/>
      <c r="I39" s="207"/>
      <c r="J39" s="207"/>
      <c r="K39" s="207"/>
      <c r="L39" s="207"/>
      <c r="M39" s="207"/>
      <c r="N39" s="207"/>
      <c r="O39" s="207"/>
      <c r="P39" s="207">
        <f t="shared" si="0"/>
        <v>0</v>
      </c>
      <c r="Q39" s="122" t="s">
        <v>1947</v>
      </c>
      <c r="R39" s="122">
        <f>IFERROR(
$AN39 * INDEX('WFOM - Time_Base'!$A$4:$API$29, MATCH("CenHos", 'WFOM - Time_Base'!$B$4:$B$29,0), MATCH(CONCATENATE($G39,R$2),'WFOM - Time_Base'!$A$8:$API$8,0)) *
INDEX('WFOM - Time_Base'!$A$4:$API$29, MATCH("CenHos_Per", 'WFOM - Time_Base'!$B$4:$B$29,0), MATCH(CONCATENATE($G39,R$2),'WFOM - Time_Base'!$A$8:$API$8,0)),
IFERROR($AN39 * INDEX('Inputs from Uganda staff'!$E$61:$BM$80,MATCH('HRH Need estimation'!R$2,'Inputs from Uganda staff'!$E$61:$E$80,0),MATCH('HRH Need estimation'!$D39,'Inputs from Uganda staff'!$E$6:$BM$6,0)),
""))</f>
        <v>0.5</v>
      </c>
      <c r="S39" s="122">
        <f>IFERROR(
$AN39 * INDEX('WFOM - Time_Base'!$A$4:$API$29, MATCH("CenHos", 'WFOM - Time_Base'!$B$4:$B$29,0), MATCH(CONCATENATE($G39,S$2),'WFOM - Time_Base'!$A$8:$API$8,0)) *
INDEX('WFOM - Time_Base'!$A$4:$API$29, MATCH("CenHos_Per", 'WFOM - Time_Base'!$B$4:$B$29,0), MATCH(CONCATENATE($G39,S$2),'WFOM - Time_Base'!$A$8:$API$8,0)),
IFERROR($AN39 * INDEX('Inputs from Uganda staff'!$E$61:$BM$80,MATCH('HRH Need estimation'!S$2,'Inputs from Uganda staff'!$E$61:$E$80,0),MATCH('HRH Need estimation'!$D39,'Inputs from Uganda staff'!$E$6:$BM$6,0)),
""))</f>
        <v>0</v>
      </c>
      <c r="T39" s="122">
        <f>IFERROR(
$AN39 * INDEX('WFOM - Time_Base'!$A$4:$API$29, MATCH("CenHos", 'WFOM - Time_Base'!$B$4:$B$29,0), MATCH(CONCATENATE($G39,T$2),'WFOM - Time_Base'!$A$8:$API$8,0)) *
INDEX('WFOM - Time_Base'!$A$4:$API$29, MATCH("CenHos_Per", 'WFOM - Time_Base'!$B$4:$B$29,0), MATCH(CONCATENATE($G39,T$2),'WFOM - Time_Base'!$A$8:$API$8,0)),
IFERROR($AN39 * INDEX('Inputs from Uganda staff'!$E$61:$BM$80,MATCH('HRH Need estimation'!T$2,'Inputs from Uganda staff'!$E$61:$E$80,0),MATCH('HRH Need estimation'!$D39,'Inputs from Uganda staff'!$E$6:$BM$6,0)),
""))</f>
        <v>0</v>
      </c>
      <c r="U39" s="122">
        <f>IFERROR(
$AN39 * INDEX('WFOM - Time_Base'!$A$4:$API$29, MATCH("CenHos", 'WFOM - Time_Base'!$B$4:$B$29,0), MATCH(CONCATENATE($G39,U$2),'WFOM - Time_Base'!$A$8:$API$8,0)) *
INDEX('WFOM - Time_Base'!$A$4:$API$29, MATCH("CenHos_Per", 'WFOM - Time_Base'!$B$4:$B$29,0), MATCH(CONCATENATE($G39,U$2),'WFOM - Time_Base'!$A$8:$API$8,0)),
IFERROR($AN39 * INDEX('Inputs from Uganda staff'!$E$61:$BM$80,MATCH('HRH Need estimation'!U$2,'Inputs from Uganda staff'!$E$61:$E$80,0),MATCH('HRH Need estimation'!$D39,'Inputs from Uganda staff'!$E$6:$BM$6,0)),
""))</f>
        <v>0.5</v>
      </c>
      <c r="V39" s="122">
        <f>IFERROR(
$AN39 * INDEX('WFOM - Time_Base'!$A$4:$API$29, MATCH("CenHos", 'WFOM - Time_Base'!$B$4:$B$29,0), MATCH(CONCATENATE($G39,V$2),'WFOM - Time_Base'!$A$8:$API$8,0)) *
INDEX('WFOM - Time_Base'!$A$4:$API$29, MATCH("CenHos_Per", 'WFOM - Time_Base'!$B$4:$B$29,0), MATCH(CONCATENATE($G39,V$2),'WFOM - Time_Base'!$A$8:$API$8,0)),
IFERROR($AN39 * INDEX('Inputs from Uganda staff'!$E$61:$BM$80,MATCH('HRH Need estimation'!V$2,'Inputs from Uganda staff'!$E$61:$E$80,0),MATCH('HRH Need estimation'!$D39,'Inputs from Uganda staff'!$E$6:$BM$6,0)),
""))</f>
        <v>24</v>
      </c>
      <c r="W39" s="122">
        <f>IFERROR(
$AN39 * INDEX('WFOM - Time_Base'!$A$4:$API$29, MATCH("CenHos", 'WFOM - Time_Base'!$B$4:$B$29,0), MATCH(CONCATENATE($G39,W$2),'WFOM - Time_Base'!$A$8:$API$8,0)) *
INDEX('WFOM - Time_Base'!$A$4:$API$29, MATCH("CenHos_Per", 'WFOM - Time_Base'!$B$4:$B$29,0), MATCH(CONCATENATE($G39,W$2),'WFOM - Time_Base'!$A$8:$API$8,0)),
IFERROR($AN39 * INDEX('Inputs from Uganda staff'!$E$61:$BM$80,MATCH('HRH Need estimation'!W$2,'Inputs from Uganda staff'!$E$61:$E$80,0),MATCH('HRH Need estimation'!$D39,'Inputs from Uganda staff'!$E$6:$BM$6,0)),
""))</f>
        <v>0</v>
      </c>
      <c r="X39" s="122">
        <f>IFERROR(
$AN39 * INDEX('WFOM - Time_Base'!$A$4:$API$29, MATCH("CenHos", 'WFOM - Time_Base'!$B$4:$B$29,0), MATCH(CONCATENATE($G39,X$2),'WFOM - Time_Base'!$A$8:$API$8,0)) *
INDEX('WFOM - Time_Base'!$A$4:$API$29, MATCH("CenHos_Per", 'WFOM - Time_Base'!$B$4:$B$29,0), MATCH(CONCATENATE($G39,X$2),'WFOM - Time_Base'!$A$8:$API$8,0)),
IFERROR($AN39 * INDEX('Inputs from Uganda staff'!$E$61:$BM$80,MATCH('HRH Need estimation'!X$2,'Inputs from Uganda staff'!$E$61:$E$80,0),MATCH('HRH Need estimation'!$D39,'Inputs from Uganda staff'!$E$6:$BM$6,0)),
""))</f>
        <v>0</v>
      </c>
      <c r="Y39" s="122">
        <f>IFERROR(
$AN39 * INDEX('WFOM - Time_Base'!$A$4:$API$29, MATCH("CenHos", 'WFOM - Time_Base'!$B$4:$B$29,0), MATCH(CONCATENATE($G39,Y$2),'WFOM - Time_Base'!$A$8:$API$8,0)) *
INDEX('WFOM - Time_Base'!$A$4:$API$29, MATCH("CenHos_Per", 'WFOM - Time_Base'!$B$4:$B$29,0), MATCH(CONCATENATE($G39,Y$2),'WFOM - Time_Base'!$A$8:$API$8,0)),
IFERROR($AN39 * INDEX('Inputs from Uganda staff'!$E$61:$BM$80,MATCH('HRH Need estimation'!Y$2,'Inputs from Uganda staff'!$E$61:$E$80,0),MATCH('HRH Need estimation'!$D39,'Inputs from Uganda staff'!$E$6:$BM$6,0)),
""))</f>
        <v>1.2</v>
      </c>
      <c r="Z39" s="122">
        <f>IFERROR(
$AN39 * INDEX('WFOM - Time_Base'!$A$4:$API$29, MATCH("CenHos", 'WFOM - Time_Base'!$B$4:$B$29,0), MATCH(CONCATENATE($G39,Z$2),'WFOM - Time_Base'!$A$8:$API$8,0)) *
INDEX('WFOM - Time_Base'!$A$4:$API$29, MATCH("CenHos_Per", 'WFOM - Time_Base'!$B$4:$B$29,0), MATCH(CONCATENATE($G39,Z$2),'WFOM - Time_Base'!$A$8:$API$8,0)),
IFERROR($AN39 * INDEX('Inputs from Uganda staff'!$E$61:$BM$80,MATCH('HRH Need estimation'!Z$2,'Inputs from Uganda staff'!$E$61:$E$80,0),MATCH('HRH Need estimation'!$D39,'Inputs from Uganda staff'!$E$6:$BM$6,0)),
""))</f>
        <v>0</v>
      </c>
      <c r="AA39" s="122">
        <f>IFERROR(
$AN39 * INDEX('WFOM - Time_Base'!$A$4:$API$29, MATCH("CenHos", 'WFOM - Time_Base'!$B$4:$B$29,0), MATCH(CONCATENATE($G39,AA$2),'WFOM - Time_Base'!$A$8:$API$8,0)) *
INDEX('WFOM - Time_Base'!$A$4:$API$29, MATCH("CenHos_Per", 'WFOM - Time_Base'!$B$4:$B$29,0), MATCH(CONCATENATE($G39,AA$2),'WFOM - Time_Base'!$A$8:$API$8,0)),
IFERROR($AN39 * INDEX('Inputs from Uganda staff'!$E$61:$BM$80,MATCH('HRH Need estimation'!AA$2,'Inputs from Uganda staff'!$E$61:$E$80,0),MATCH('HRH Need estimation'!$D39,'Inputs from Uganda staff'!$E$6:$BM$6,0)),
""))</f>
        <v>0</v>
      </c>
      <c r="AB39" s="122">
        <f>IFERROR(
$AN39 * INDEX('WFOM - Time_Base'!$A$4:$API$29, MATCH("CenHos", 'WFOM - Time_Base'!$B$4:$B$29,0), MATCH(CONCATENATE($G39,AB$2),'WFOM - Time_Base'!$A$8:$API$8,0)) *
INDEX('WFOM - Time_Base'!$A$4:$API$29, MATCH("CenHos_Per", 'WFOM - Time_Base'!$B$4:$B$29,0), MATCH(CONCATENATE($G39,AB$2),'WFOM - Time_Base'!$A$8:$API$8,0)),
IFERROR($AN39 * INDEX('Inputs from Uganda staff'!$E$61:$BM$80,MATCH('HRH Need estimation'!AB$2,'Inputs from Uganda staff'!$E$61:$E$80,0),MATCH('HRH Need estimation'!$D39,'Inputs from Uganda staff'!$E$6:$BM$6,0)),
""))</f>
        <v>1.2</v>
      </c>
      <c r="AC39" s="122" t="str">
        <f>IFERROR(
$AN39 * INDEX('WFOM - Time_Base'!$A$4:$API$29, MATCH("CenHos", 'WFOM - Time_Base'!$B$4:$B$29,0), MATCH(CONCATENATE($G39,AC$2),'WFOM - Time_Base'!$A$8:$API$8,0)) *
INDEX('WFOM - Time_Base'!$A$4:$API$29, MATCH("CenHos_Per", 'WFOM - Time_Base'!$B$4:$B$29,0), MATCH(CONCATENATE($G39,AC$2),'WFOM - Time_Base'!$A$8:$API$8,0)),
IFERROR($AN39 * INDEX('Inputs from Uganda staff'!$E$61:$BM$80,MATCH('HRH Need estimation'!AC$2,'Inputs from Uganda staff'!$E$61:$E$80,0),MATCH('HRH Need estimation'!$D39,'Inputs from Uganda staff'!$E$6:$BM$6,0)),
""))</f>
        <v/>
      </c>
      <c r="AD39" s="122">
        <f>IFERROR(
$AN39 * INDEX('WFOM - Time_Base'!$A$4:$API$29, MATCH("CenHos", 'WFOM - Time_Base'!$B$4:$B$29,0), MATCH(CONCATENATE($G39,AD$2),'WFOM - Time_Base'!$A$8:$API$8,0)) *
INDEX('WFOM - Time_Base'!$A$4:$API$29, MATCH("CenHos_Per", 'WFOM - Time_Base'!$B$4:$B$29,0), MATCH(CONCATENATE($G39,AD$2),'WFOM - Time_Base'!$A$8:$API$8,0)),
IFERROR($AN39 * INDEX('Inputs from Uganda staff'!$E$61:$BM$80,MATCH('HRH Need estimation'!AD$2,'Inputs from Uganda staff'!$E$61:$E$80,0),MATCH('HRH Need estimation'!$D39,'Inputs from Uganda staff'!$E$6:$BM$6,0)),
""))</f>
        <v>0</v>
      </c>
      <c r="AE39" s="122">
        <f>IFERROR(
$AN39 * INDEX('WFOM - Time_Base'!$A$4:$API$29, MATCH("CenHos", 'WFOM - Time_Base'!$B$4:$B$29,0), MATCH(CONCATENATE($G39,AE$2),'WFOM - Time_Base'!$A$8:$API$8,0)) *
INDEX('WFOM - Time_Base'!$A$4:$API$29, MATCH("CenHos_Per", 'WFOM - Time_Base'!$B$4:$B$29,0), MATCH(CONCATENATE($G39,AE$2),'WFOM - Time_Base'!$A$8:$API$8,0)),
IFERROR($AN39 * INDEX('Inputs from Uganda staff'!$E$61:$BM$80,MATCH('HRH Need estimation'!AE$2,'Inputs from Uganda staff'!$E$61:$E$80,0),MATCH('HRH Need estimation'!$D39,'Inputs from Uganda staff'!$E$6:$BM$6,0)),
""))</f>
        <v>0</v>
      </c>
      <c r="AF39" s="122">
        <f>IFERROR(
$AN39 * INDEX('WFOM - Time_Base'!$A$4:$API$29, MATCH("CenHos", 'WFOM - Time_Base'!$B$4:$B$29,0), MATCH(CONCATENATE($G39,AF$2),'WFOM - Time_Base'!$A$8:$API$8,0)) *
INDEX('WFOM - Time_Base'!$A$4:$API$29, MATCH("CenHos_Per", 'WFOM - Time_Base'!$B$4:$B$29,0), MATCH(CONCATENATE($G39,AF$2),'WFOM - Time_Base'!$A$8:$API$8,0)),
IFERROR($AN39 * INDEX('Inputs from Uganda staff'!$E$61:$BM$80,MATCH('HRH Need estimation'!AF$2,'Inputs from Uganda staff'!$E$61:$E$80,0),MATCH('HRH Need estimation'!$D39,'Inputs from Uganda staff'!$E$6:$BM$6,0)),
""))</f>
        <v>0</v>
      </c>
      <c r="AG39" s="122">
        <f>IFERROR(
$AN39 * INDEX('WFOM - Time_Base'!$A$4:$API$29, MATCH("CenHos", 'WFOM - Time_Base'!$B$4:$B$29,0), MATCH(CONCATENATE($G39,AG$2),'WFOM - Time_Base'!$A$8:$API$8,0)) *
INDEX('WFOM - Time_Base'!$A$4:$API$29, MATCH("CenHos_Per", 'WFOM - Time_Base'!$B$4:$B$29,0), MATCH(CONCATENATE($G39,AG$2),'WFOM - Time_Base'!$A$8:$API$8,0)),
IFERROR($AN39 * INDEX('Inputs from Uganda staff'!$E$61:$BM$80,MATCH('HRH Need estimation'!AG$2,'Inputs from Uganda staff'!$E$61:$E$80,0),MATCH('HRH Need estimation'!$D39,'Inputs from Uganda staff'!$E$6:$BM$6,0)),
""))</f>
        <v>0</v>
      </c>
      <c r="AH39" s="122">
        <f>IFERROR(
$AN39 * INDEX('WFOM - Time_Base'!$A$4:$API$29, MATCH("CenHos", 'WFOM - Time_Base'!$B$4:$B$29,0), MATCH(CONCATENATE($G39,AH$2),'WFOM - Time_Base'!$A$8:$API$8,0)) *
INDEX('WFOM - Time_Base'!$A$4:$API$29, MATCH("CenHos_Per", 'WFOM - Time_Base'!$B$4:$B$29,0), MATCH(CONCATENATE($G39,AH$2),'WFOM - Time_Base'!$A$8:$API$8,0)),
IFERROR($AN39 * INDEX('Inputs from Uganda staff'!$E$61:$BM$80,MATCH('HRH Need estimation'!AH$2,'Inputs from Uganda staff'!$E$61:$E$80,0),MATCH('HRH Need estimation'!$D39,'Inputs from Uganda staff'!$E$6:$BM$6,0)),
""))</f>
        <v>0</v>
      </c>
      <c r="AI39" s="122">
        <f>IFERROR(
$AN39 * INDEX('WFOM - Time_Base'!$A$4:$API$29, MATCH("CenHos", 'WFOM - Time_Base'!$B$4:$B$29,0), MATCH(CONCATENATE($G39,AI$2),'WFOM - Time_Base'!$A$8:$API$8,0)) *
INDEX('WFOM - Time_Base'!$A$4:$API$29, MATCH("CenHos_Per", 'WFOM - Time_Base'!$B$4:$B$29,0), MATCH(CONCATENATE($G39,AI$2),'WFOM - Time_Base'!$A$8:$API$8,0)),
IFERROR($AN39 * INDEX('Inputs from Uganda staff'!$E$61:$BM$80,MATCH('HRH Need estimation'!AI$2,'Inputs from Uganda staff'!$E$61:$E$80,0),MATCH('HRH Need estimation'!$D39,'Inputs from Uganda staff'!$E$6:$BM$6,0)),
""))</f>
        <v>0</v>
      </c>
      <c r="AJ39" s="122">
        <f>IFERROR(
$AN39 * INDEX('WFOM - Time_Base'!$A$4:$API$29, MATCH("CenHos", 'WFOM - Time_Base'!$B$4:$B$29,0), MATCH(CONCATENATE($G39,AJ$2),'WFOM - Time_Base'!$A$8:$API$8,0)) *
INDEX('WFOM - Time_Base'!$A$4:$API$29, MATCH("CenHos_Per", 'WFOM - Time_Base'!$B$4:$B$29,0), MATCH(CONCATENATE($G39,AJ$2),'WFOM - Time_Base'!$A$8:$API$8,0)),
IFERROR($AN39 * INDEX('Inputs from Uganda staff'!$E$61:$BM$80,MATCH('HRH Need estimation'!AJ$2,'Inputs from Uganda staff'!$E$61:$E$80,0),MATCH('HRH Need estimation'!$D39,'Inputs from Uganda staff'!$E$6:$BM$6,0)),
""))</f>
        <v>0</v>
      </c>
      <c r="AK39" s="122">
        <f>IFERROR(
$AN39 * INDEX('WFOM - Time_Base'!$A$4:$API$29, MATCH("CenHos", 'WFOM - Time_Base'!$B$4:$B$29,0), MATCH(CONCATENATE($G39,AK$2),'WFOM - Time_Base'!$A$8:$API$8,0)) *
INDEX('WFOM - Time_Base'!$A$4:$API$29, MATCH("CenHos_Per", 'WFOM - Time_Base'!$B$4:$B$29,0), MATCH(CONCATENATE($G39,AK$2),'WFOM - Time_Base'!$A$8:$API$8,0)),
IFERROR($AN39 * INDEX('Inputs from Uganda staff'!$E$61:$BM$80,MATCH('HRH Need estimation'!AK$2,'Inputs from Uganda staff'!$E$61:$E$80,0),MATCH('HRH Need estimation'!$D39,'Inputs from Uganda staff'!$E$6:$BM$6,0)),
""))</f>
        <v>0</v>
      </c>
      <c r="AL39" s="122">
        <f>IFERROR(
$AN39 * INDEX('WFOM - Time_Base'!$A$4:$API$29, MATCH("CenHos", 'WFOM - Time_Base'!$B$4:$B$29,0), MATCH(CONCATENATE($G39,AL$2),'WFOM - Time_Base'!$A$8:$API$8,0)) *
INDEX('WFOM - Time_Base'!$A$4:$API$29, MATCH("CenHos_Per", 'WFOM - Time_Base'!$B$4:$B$29,0), MATCH(CONCATENATE($G39,AL$2),'WFOM - Time_Base'!$A$8:$API$8,0)),
IFERROR($AN39 * INDEX('Inputs from Uganda staff'!$E$61:$BM$80,MATCH('HRH Need estimation'!AL$2,'Inputs from Uganda staff'!$E$61:$E$80,0),MATCH('HRH Need estimation'!$D39,'Inputs from Uganda staff'!$E$6:$BM$6,0)),
""))</f>
        <v>0</v>
      </c>
      <c r="AN39">
        <v>1</v>
      </c>
      <c r="AO39" t="str">
        <f t="shared" si="1"/>
        <v>036</v>
      </c>
      <c r="AQ39" t="s">
        <v>337</v>
      </c>
    </row>
    <row r="40" spans="1:43">
      <c r="A40" s="106" t="s">
        <v>932</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1947</v>
      </c>
      <c r="R40" s="122">
        <f>IFERROR(
$AN40 * INDEX('WFOM - Time_Base'!$A$4:$API$29, MATCH("CenHos", 'WFOM - Time_Base'!$B$4:$B$29,0), MATCH(CONCATENATE($G40,R$2),'WFOM - Time_Base'!$A$8:$API$8,0)) *
INDEX('WFOM - Time_Base'!$A$4:$API$29, MATCH("CenHos_Per", 'WFOM - Time_Base'!$B$4:$B$29,0), MATCH(CONCATENATE($G40,R$2),'WFOM - Time_Base'!$A$8:$API$8,0)),
IFERROR($AN40 * INDEX('Inputs from Uganda staff'!$E$61:$BM$80,MATCH('HRH Need estimation'!R$2,'Inputs from Uganda staff'!$E$61:$E$80,0),MATCH('HRH Need estimation'!$D40,'Inputs from Uganda staff'!$E$6:$BM$6,0)),
""))</f>
        <v>0</v>
      </c>
      <c r="S40" s="122">
        <f>IFERROR(
$AN40 * INDEX('WFOM - Time_Base'!$A$4:$API$29, MATCH("CenHos", 'WFOM - Time_Base'!$B$4:$B$29,0), MATCH(CONCATENATE($G40,S$2),'WFOM - Time_Base'!$A$8:$API$8,0)) *
INDEX('WFOM - Time_Base'!$A$4:$API$29, MATCH("CenHos_Per", 'WFOM - Time_Base'!$B$4:$B$29,0), MATCH(CONCATENATE($G40,S$2),'WFOM - Time_Base'!$A$8:$API$8,0)),
IFERROR($AN40 * INDEX('Inputs from Uganda staff'!$E$61:$BM$80,MATCH('HRH Need estimation'!S$2,'Inputs from Uganda staff'!$E$61:$E$80,0),MATCH('HRH Need estimation'!$D40,'Inputs from Uganda staff'!$E$6:$BM$6,0)),
""))</f>
        <v>5</v>
      </c>
      <c r="T40" s="122">
        <f>IFERROR(
$AN40 * INDEX('WFOM - Time_Base'!$A$4:$API$29, MATCH("CenHos", 'WFOM - Time_Base'!$B$4:$B$29,0), MATCH(CONCATENATE($G40,T$2),'WFOM - Time_Base'!$A$8:$API$8,0)) *
INDEX('WFOM - Time_Base'!$A$4:$API$29, MATCH("CenHos_Per", 'WFOM - Time_Base'!$B$4:$B$29,0), MATCH(CONCATENATE($G40,T$2),'WFOM - Time_Base'!$A$8:$API$8,0)),
IFERROR($AN40 * INDEX('Inputs from Uganda staff'!$E$61:$BM$80,MATCH('HRH Need estimation'!T$2,'Inputs from Uganda staff'!$E$61:$E$80,0),MATCH('HRH Need estimation'!$D40,'Inputs from Uganda staff'!$E$6:$BM$6,0)),
""))</f>
        <v>0</v>
      </c>
      <c r="U40" s="122">
        <f>IFERROR(
$AN40 * INDEX('WFOM - Time_Base'!$A$4:$API$29, MATCH("CenHos", 'WFOM - Time_Base'!$B$4:$B$29,0), MATCH(CONCATENATE($G40,U$2),'WFOM - Time_Base'!$A$8:$API$8,0)) *
INDEX('WFOM - Time_Base'!$A$4:$API$29, MATCH("CenHos_Per", 'WFOM - Time_Base'!$B$4:$B$29,0), MATCH(CONCATENATE($G40,U$2),'WFOM - Time_Base'!$A$8:$API$8,0)),
IFERROR($AN40 * INDEX('Inputs from Uganda staff'!$E$61:$BM$80,MATCH('HRH Need estimation'!U$2,'Inputs from Uganda staff'!$E$61:$E$80,0),MATCH('HRH Need estimation'!$D40,'Inputs from Uganda staff'!$E$6:$BM$6,0)),
""))</f>
        <v>5</v>
      </c>
      <c r="V40" s="122">
        <f>IFERROR(
$AN40 * INDEX('WFOM - Time_Base'!$A$4:$API$29, MATCH("CenHos", 'WFOM - Time_Base'!$B$4:$B$29,0), MATCH(CONCATENATE($G40,V$2),'WFOM - Time_Base'!$A$8:$API$8,0)) *
INDEX('WFOM - Time_Base'!$A$4:$API$29, MATCH("CenHos_Per", 'WFOM - Time_Base'!$B$4:$B$29,0), MATCH(CONCATENATE($G40,V$2),'WFOM - Time_Base'!$A$8:$API$8,0)),
IFERROR($AN40 * INDEX('Inputs from Uganda staff'!$E$61:$BM$80,MATCH('HRH Need estimation'!V$2,'Inputs from Uganda staff'!$E$61:$E$80,0),MATCH('HRH Need estimation'!$D40,'Inputs from Uganda staff'!$E$6:$BM$6,0)),
""))</f>
        <v>5</v>
      </c>
      <c r="W40" s="122">
        <f>IFERROR(
$AN40 * INDEX('WFOM - Time_Base'!$A$4:$API$29, MATCH("CenHos", 'WFOM - Time_Base'!$B$4:$B$29,0), MATCH(CONCATENATE($G40,W$2),'WFOM - Time_Base'!$A$8:$API$8,0)) *
INDEX('WFOM - Time_Base'!$A$4:$API$29, MATCH("CenHos_Per", 'WFOM - Time_Base'!$B$4:$B$29,0), MATCH(CONCATENATE($G40,W$2),'WFOM - Time_Base'!$A$8:$API$8,0)),
IFERROR($AN40 * INDEX('Inputs from Uganda staff'!$E$61:$BM$80,MATCH('HRH Need estimation'!W$2,'Inputs from Uganda staff'!$E$61:$E$80,0),MATCH('HRH Need estimation'!$D40,'Inputs from Uganda staff'!$E$6:$BM$6,0)),
""))</f>
        <v>0.2</v>
      </c>
      <c r="X40" s="122">
        <f>IFERROR(
$AN40 * INDEX('WFOM - Time_Base'!$A$4:$API$29, MATCH("CenHos", 'WFOM - Time_Base'!$B$4:$B$29,0), MATCH(CONCATENATE($G40,X$2),'WFOM - Time_Base'!$A$8:$API$8,0)) *
INDEX('WFOM - Time_Base'!$A$4:$API$29, MATCH("CenHos_Per", 'WFOM - Time_Base'!$B$4:$B$29,0), MATCH(CONCATENATE($G40,X$2),'WFOM - Time_Base'!$A$8:$API$8,0)),
IFERROR($AN40 * INDEX('Inputs from Uganda staff'!$E$61:$BM$80,MATCH('HRH Need estimation'!X$2,'Inputs from Uganda staff'!$E$61:$E$80,0),MATCH('HRH Need estimation'!$D40,'Inputs from Uganda staff'!$E$6:$BM$6,0)),
""))</f>
        <v>1.5</v>
      </c>
      <c r="Y40" s="122">
        <f>IFERROR(
$AN40 * INDEX('WFOM - Time_Base'!$A$4:$API$29, MATCH("CenHos", 'WFOM - Time_Base'!$B$4:$B$29,0), MATCH(CONCATENATE($G40,Y$2),'WFOM - Time_Base'!$A$8:$API$8,0)) *
INDEX('WFOM - Time_Base'!$A$4:$API$29, MATCH("CenHos_Per", 'WFOM - Time_Base'!$B$4:$B$29,0), MATCH(CONCATENATE($G40,Y$2),'WFOM - Time_Base'!$A$8:$API$8,0)),
IFERROR($AN40 * INDEX('Inputs from Uganda staff'!$E$61:$BM$80,MATCH('HRH Need estimation'!Y$2,'Inputs from Uganda staff'!$E$61:$E$80,0),MATCH('HRH Need estimation'!$D40,'Inputs from Uganda staff'!$E$6:$BM$6,0)),
""))</f>
        <v>1.5</v>
      </c>
      <c r="Z40" s="122">
        <f>IFERROR(
$AN40 * INDEX('WFOM - Time_Base'!$A$4:$API$29, MATCH("CenHos", 'WFOM - Time_Base'!$B$4:$B$29,0), MATCH(CONCATENATE($G40,Z$2),'WFOM - Time_Base'!$A$8:$API$8,0)) *
INDEX('WFOM - Time_Base'!$A$4:$API$29, MATCH("CenHos_Per", 'WFOM - Time_Base'!$B$4:$B$29,0), MATCH(CONCATENATE($G40,Z$2),'WFOM - Time_Base'!$A$8:$API$8,0)),
IFERROR($AN40 * INDEX('Inputs from Uganda staff'!$E$61:$BM$80,MATCH('HRH Need estimation'!Z$2,'Inputs from Uganda staff'!$E$61:$E$80,0),MATCH('HRH Need estimation'!$D40,'Inputs from Uganda staff'!$E$6:$BM$6,0)),
""))</f>
        <v>0</v>
      </c>
      <c r="AA40" s="122">
        <f>IFERROR(
$AN40 * INDEX('WFOM - Time_Base'!$A$4:$API$29, MATCH("CenHos", 'WFOM - Time_Base'!$B$4:$B$29,0), MATCH(CONCATENATE($G40,AA$2),'WFOM - Time_Base'!$A$8:$API$8,0)) *
INDEX('WFOM - Time_Base'!$A$4:$API$29, MATCH("CenHos_Per", 'WFOM - Time_Base'!$B$4:$B$29,0), MATCH(CONCATENATE($G40,AA$2),'WFOM - Time_Base'!$A$8:$API$8,0)),
IFERROR($AN40 * INDEX('Inputs from Uganda staff'!$E$61:$BM$80,MATCH('HRH Need estimation'!AA$2,'Inputs from Uganda staff'!$E$61:$E$80,0),MATCH('HRH Need estimation'!$D40,'Inputs from Uganda staff'!$E$6:$BM$6,0)),
""))</f>
        <v>0</v>
      </c>
      <c r="AB40" s="122">
        <f>IFERROR(
$AN40 * INDEX('WFOM - Time_Base'!$A$4:$API$29, MATCH("CenHos", 'WFOM - Time_Base'!$B$4:$B$29,0), MATCH(CONCATENATE($G40,AB$2),'WFOM - Time_Base'!$A$8:$API$8,0)) *
INDEX('WFOM - Time_Base'!$A$4:$API$29, MATCH("CenHos_Per", 'WFOM - Time_Base'!$B$4:$B$29,0), MATCH(CONCATENATE($G40,AB$2),'WFOM - Time_Base'!$A$8:$API$8,0)),
IFERROR($AN40 * INDEX('Inputs from Uganda staff'!$E$61:$BM$80,MATCH('HRH Need estimation'!AB$2,'Inputs from Uganda staff'!$E$61:$E$80,0),MATCH('HRH Need estimation'!$D40,'Inputs from Uganda staff'!$E$6:$BM$6,0)),
""))</f>
        <v>0</v>
      </c>
      <c r="AC40" s="122" t="str">
        <f>IFERROR(
$AN40 * INDEX('WFOM - Time_Base'!$A$4:$API$29, MATCH("CenHos", 'WFOM - Time_Base'!$B$4:$B$29,0), MATCH(CONCATENATE($G40,AC$2),'WFOM - Time_Base'!$A$8:$API$8,0)) *
INDEX('WFOM - Time_Base'!$A$4:$API$29, MATCH("CenHos_Per", 'WFOM - Time_Base'!$B$4:$B$29,0), MATCH(CONCATENATE($G40,AC$2),'WFOM - Time_Base'!$A$8:$API$8,0)),
IFERROR($AN40 * INDEX('Inputs from Uganda staff'!$E$61:$BM$80,MATCH('HRH Need estimation'!AC$2,'Inputs from Uganda staff'!$E$61:$E$80,0),MATCH('HRH Need estimation'!$D40,'Inputs from Uganda staff'!$E$6:$BM$6,0)),
""))</f>
        <v/>
      </c>
      <c r="AD40" s="122">
        <f>IFERROR(
$AN40 * INDEX('WFOM - Time_Base'!$A$4:$API$29, MATCH("CenHos", 'WFOM - Time_Base'!$B$4:$B$29,0), MATCH(CONCATENATE($G40,AD$2),'WFOM - Time_Base'!$A$8:$API$8,0)) *
INDEX('WFOM - Time_Base'!$A$4:$API$29, MATCH("CenHos_Per", 'WFOM - Time_Base'!$B$4:$B$29,0), MATCH(CONCATENATE($G40,AD$2),'WFOM - Time_Base'!$A$8:$API$8,0)),
IFERROR($AN40 * INDEX('Inputs from Uganda staff'!$E$61:$BM$80,MATCH('HRH Need estimation'!AD$2,'Inputs from Uganda staff'!$E$61:$E$80,0),MATCH('HRH Need estimation'!$D40,'Inputs from Uganda staff'!$E$6:$BM$6,0)),
""))</f>
        <v>0</v>
      </c>
      <c r="AE40" s="122">
        <f>IFERROR(
$AN40 * INDEX('WFOM - Time_Base'!$A$4:$API$29, MATCH("CenHos", 'WFOM - Time_Base'!$B$4:$B$29,0), MATCH(CONCATENATE($G40,AE$2),'WFOM - Time_Base'!$A$8:$API$8,0)) *
INDEX('WFOM - Time_Base'!$A$4:$API$29, MATCH("CenHos_Per", 'WFOM - Time_Base'!$B$4:$B$29,0), MATCH(CONCATENATE($G40,AE$2),'WFOM - Time_Base'!$A$8:$API$8,0)),
IFERROR($AN40 * INDEX('Inputs from Uganda staff'!$E$61:$BM$80,MATCH('HRH Need estimation'!AE$2,'Inputs from Uganda staff'!$E$61:$E$80,0),MATCH('HRH Need estimation'!$D40,'Inputs from Uganda staff'!$E$6:$BM$6,0)),
""))</f>
        <v>0</v>
      </c>
      <c r="AF40" s="122">
        <f>IFERROR(
$AN40 * INDEX('WFOM - Time_Base'!$A$4:$API$29, MATCH("CenHos", 'WFOM - Time_Base'!$B$4:$B$29,0), MATCH(CONCATENATE($G40,AF$2),'WFOM - Time_Base'!$A$8:$API$8,0)) *
INDEX('WFOM - Time_Base'!$A$4:$API$29, MATCH("CenHos_Per", 'WFOM - Time_Base'!$B$4:$B$29,0), MATCH(CONCATENATE($G40,AF$2),'WFOM - Time_Base'!$A$8:$API$8,0)),
IFERROR($AN40 * INDEX('Inputs from Uganda staff'!$E$61:$BM$80,MATCH('HRH Need estimation'!AF$2,'Inputs from Uganda staff'!$E$61:$E$80,0),MATCH('HRH Need estimation'!$D40,'Inputs from Uganda staff'!$E$6:$BM$6,0)),
""))</f>
        <v>0</v>
      </c>
      <c r="AG40" s="122">
        <f>IFERROR(
$AN40 * INDEX('WFOM - Time_Base'!$A$4:$API$29, MATCH("CenHos", 'WFOM - Time_Base'!$B$4:$B$29,0), MATCH(CONCATENATE($G40,AG$2),'WFOM - Time_Base'!$A$8:$API$8,0)) *
INDEX('WFOM - Time_Base'!$A$4:$API$29, MATCH("CenHos_Per", 'WFOM - Time_Base'!$B$4:$B$29,0), MATCH(CONCATENATE($G40,AG$2),'WFOM - Time_Base'!$A$8:$API$8,0)),
IFERROR($AN40 * INDEX('Inputs from Uganda staff'!$E$61:$BM$80,MATCH('HRH Need estimation'!AG$2,'Inputs from Uganda staff'!$E$61:$E$80,0),MATCH('HRH Need estimation'!$D40,'Inputs from Uganda staff'!$E$6:$BM$6,0)),
""))</f>
        <v>0</v>
      </c>
      <c r="AH40" s="122">
        <f>IFERROR(
$AN40 * INDEX('WFOM - Time_Base'!$A$4:$API$29, MATCH("CenHos", 'WFOM - Time_Base'!$B$4:$B$29,0), MATCH(CONCATENATE($G40,AH$2),'WFOM - Time_Base'!$A$8:$API$8,0)) *
INDEX('WFOM - Time_Base'!$A$4:$API$29, MATCH("CenHos_Per", 'WFOM - Time_Base'!$B$4:$B$29,0), MATCH(CONCATENATE($G40,AH$2),'WFOM - Time_Base'!$A$8:$API$8,0)),
IFERROR($AN40 * INDEX('Inputs from Uganda staff'!$E$61:$BM$80,MATCH('HRH Need estimation'!AH$2,'Inputs from Uganda staff'!$E$61:$E$80,0),MATCH('HRH Need estimation'!$D40,'Inputs from Uganda staff'!$E$6:$BM$6,0)),
""))</f>
        <v>0</v>
      </c>
      <c r="AI40" s="122">
        <f>IFERROR(
$AN40 * INDEX('WFOM - Time_Base'!$A$4:$API$29, MATCH("CenHos", 'WFOM - Time_Base'!$B$4:$B$29,0), MATCH(CONCATENATE($G40,AI$2),'WFOM - Time_Base'!$A$8:$API$8,0)) *
INDEX('WFOM - Time_Base'!$A$4:$API$29, MATCH("CenHos_Per", 'WFOM - Time_Base'!$B$4:$B$29,0), MATCH(CONCATENATE($G40,AI$2),'WFOM - Time_Base'!$A$8:$API$8,0)),
IFERROR($AN40 * INDEX('Inputs from Uganda staff'!$E$61:$BM$80,MATCH('HRH Need estimation'!AI$2,'Inputs from Uganda staff'!$E$61:$E$80,0),MATCH('HRH Need estimation'!$D40,'Inputs from Uganda staff'!$E$6:$BM$6,0)),
""))</f>
        <v>0</v>
      </c>
      <c r="AJ40" s="122">
        <f>IFERROR(
$AN40 * INDEX('WFOM - Time_Base'!$A$4:$API$29, MATCH("CenHos", 'WFOM - Time_Base'!$B$4:$B$29,0), MATCH(CONCATENATE($G40,AJ$2),'WFOM - Time_Base'!$A$8:$API$8,0)) *
INDEX('WFOM - Time_Base'!$A$4:$API$29, MATCH("CenHos_Per", 'WFOM - Time_Base'!$B$4:$B$29,0), MATCH(CONCATENATE($G40,AJ$2),'WFOM - Time_Base'!$A$8:$API$8,0)),
IFERROR($AN40 * INDEX('Inputs from Uganda staff'!$E$61:$BM$80,MATCH('HRH Need estimation'!AJ$2,'Inputs from Uganda staff'!$E$61:$E$80,0),MATCH('HRH Need estimation'!$D40,'Inputs from Uganda staff'!$E$6:$BM$6,0)),
""))</f>
        <v>0</v>
      </c>
      <c r="AK40" s="122">
        <f>IFERROR(
$AN40 * INDEX('WFOM - Time_Base'!$A$4:$API$29, MATCH("CenHos", 'WFOM - Time_Base'!$B$4:$B$29,0), MATCH(CONCATENATE($G40,AK$2),'WFOM - Time_Base'!$A$8:$API$8,0)) *
INDEX('WFOM - Time_Base'!$A$4:$API$29, MATCH("CenHos_Per", 'WFOM - Time_Base'!$B$4:$B$29,0), MATCH(CONCATENATE($G40,AK$2),'WFOM - Time_Base'!$A$8:$API$8,0)),
IFERROR($AN40 * INDEX('Inputs from Uganda staff'!$E$61:$BM$80,MATCH('HRH Need estimation'!AK$2,'Inputs from Uganda staff'!$E$61:$E$80,0),MATCH('HRH Need estimation'!$D40,'Inputs from Uganda staff'!$E$6:$BM$6,0)),
""))</f>
        <v>0</v>
      </c>
      <c r="AL40" s="122">
        <f>IFERROR(
$AN40 * INDEX('WFOM - Time_Base'!$A$4:$API$29, MATCH("CenHos", 'WFOM - Time_Base'!$B$4:$B$29,0), MATCH(CONCATENATE($G40,AL$2),'WFOM - Time_Base'!$A$8:$API$8,0)) *
INDEX('WFOM - Time_Base'!$A$4:$API$29, MATCH("CenHos_Per", 'WFOM - Time_Base'!$B$4:$B$29,0), MATCH(CONCATENATE($G40,AL$2),'WFOM - Time_Base'!$A$8:$API$8,0)),
IFERROR($AN40 * INDEX('Inputs from Uganda staff'!$E$61:$BM$80,MATCH('HRH Need estimation'!AL$2,'Inputs from Uganda staff'!$E$61:$E$80,0),MATCH('HRH Need estimation'!$D40,'Inputs from Uganda staff'!$E$6:$BM$6,0)),
""))</f>
        <v>0</v>
      </c>
      <c r="AN40">
        <v>1</v>
      </c>
      <c r="AO40" t="str">
        <f t="shared" si="1"/>
        <v>037</v>
      </c>
      <c r="AQ40" t="s">
        <v>339</v>
      </c>
    </row>
    <row r="41" spans="1:43">
      <c r="A41" s="106" t="s">
        <v>932</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1947</v>
      </c>
      <c r="R41" s="122">
        <f>IFERROR(
$AN41 * INDEX('WFOM - Time_Base'!$A$4:$API$29, MATCH("CenHos", 'WFOM - Time_Base'!$B$4:$B$29,0), MATCH(CONCATENATE($G41,R$2),'WFOM - Time_Base'!$A$8:$API$8,0)) *
INDEX('WFOM - Time_Base'!$A$4:$API$29, MATCH("CenHos_Per", 'WFOM - Time_Base'!$B$4:$B$29,0), MATCH(CONCATENATE($G41,R$2),'WFOM - Time_Base'!$A$8:$API$8,0)),
IFERROR($AN41 * INDEX('Inputs from Uganda staff'!$E$61:$BM$80,MATCH('HRH Need estimation'!R$2,'Inputs from Uganda staff'!$E$61:$E$80,0),MATCH('HRH Need estimation'!$D41,'Inputs from Uganda staff'!$E$6:$BM$6,0)),
""))</f>
        <v>0</v>
      </c>
      <c r="S41" s="122">
        <f>IFERROR(
$AN41 * INDEX('WFOM - Time_Base'!$A$4:$API$29, MATCH("CenHos", 'WFOM - Time_Base'!$B$4:$B$29,0), MATCH(CONCATENATE($G41,S$2),'WFOM - Time_Base'!$A$8:$API$8,0)) *
INDEX('WFOM - Time_Base'!$A$4:$API$29, MATCH("CenHos_Per", 'WFOM - Time_Base'!$B$4:$B$29,0), MATCH(CONCATENATE($G41,S$2),'WFOM - Time_Base'!$A$8:$API$8,0)),
IFERROR($AN41 * INDEX('Inputs from Uganda staff'!$E$61:$BM$80,MATCH('HRH Need estimation'!S$2,'Inputs from Uganda staff'!$E$61:$E$80,0),MATCH('HRH Need estimation'!$D41,'Inputs from Uganda staff'!$E$6:$BM$6,0)),
""))</f>
        <v>5</v>
      </c>
      <c r="T41" s="122">
        <f>IFERROR(
$AN41 * INDEX('WFOM - Time_Base'!$A$4:$API$29, MATCH("CenHos", 'WFOM - Time_Base'!$B$4:$B$29,0), MATCH(CONCATENATE($G41,T$2),'WFOM - Time_Base'!$A$8:$API$8,0)) *
INDEX('WFOM - Time_Base'!$A$4:$API$29, MATCH("CenHos_Per", 'WFOM - Time_Base'!$B$4:$B$29,0), MATCH(CONCATENATE($G41,T$2),'WFOM - Time_Base'!$A$8:$API$8,0)),
IFERROR($AN41 * INDEX('Inputs from Uganda staff'!$E$61:$BM$80,MATCH('HRH Need estimation'!T$2,'Inputs from Uganda staff'!$E$61:$E$80,0),MATCH('HRH Need estimation'!$D41,'Inputs from Uganda staff'!$E$6:$BM$6,0)),
""))</f>
        <v>0</v>
      </c>
      <c r="U41" s="122">
        <f>IFERROR(
$AN41 * INDEX('WFOM - Time_Base'!$A$4:$API$29, MATCH("CenHos", 'WFOM - Time_Base'!$B$4:$B$29,0), MATCH(CONCATENATE($G41,U$2),'WFOM - Time_Base'!$A$8:$API$8,0)) *
INDEX('WFOM - Time_Base'!$A$4:$API$29, MATCH("CenHos_Per", 'WFOM - Time_Base'!$B$4:$B$29,0), MATCH(CONCATENATE($G41,U$2),'WFOM - Time_Base'!$A$8:$API$8,0)),
IFERROR($AN41 * INDEX('Inputs from Uganda staff'!$E$61:$BM$80,MATCH('HRH Need estimation'!U$2,'Inputs from Uganda staff'!$E$61:$E$80,0),MATCH('HRH Need estimation'!$D41,'Inputs from Uganda staff'!$E$6:$BM$6,0)),
""))</f>
        <v>5</v>
      </c>
      <c r="V41" s="122">
        <f>IFERROR(
$AN41 * INDEX('WFOM - Time_Base'!$A$4:$API$29, MATCH("CenHos", 'WFOM - Time_Base'!$B$4:$B$29,0), MATCH(CONCATENATE($G41,V$2),'WFOM - Time_Base'!$A$8:$API$8,0)) *
INDEX('WFOM - Time_Base'!$A$4:$API$29, MATCH("CenHos_Per", 'WFOM - Time_Base'!$B$4:$B$29,0), MATCH(CONCATENATE($G41,V$2),'WFOM - Time_Base'!$A$8:$API$8,0)),
IFERROR($AN41 * INDEX('Inputs from Uganda staff'!$E$61:$BM$80,MATCH('HRH Need estimation'!V$2,'Inputs from Uganda staff'!$E$61:$E$80,0),MATCH('HRH Need estimation'!$D41,'Inputs from Uganda staff'!$E$6:$BM$6,0)),
""))</f>
        <v>5</v>
      </c>
      <c r="W41" s="122">
        <f>IFERROR(
$AN41 * INDEX('WFOM - Time_Base'!$A$4:$API$29, MATCH("CenHos", 'WFOM - Time_Base'!$B$4:$B$29,0), MATCH(CONCATENATE($G41,W$2),'WFOM - Time_Base'!$A$8:$API$8,0)) *
INDEX('WFOM - Time_Base'!$A$4:$API$29, MATCH("CenHos_Per", 'WFOM - Time_Base'!$B$4:$B$29,0), MATCH(CONCATENATE($G41,W$2),'WFOM - Time_Base'!$A$8:$API$8,0)),
IFERROR($AN41 * INDEX('Inputs from Uganda staff'!$E$61:$BM$80,MATCH('HRH Need estimation'!W$2,'Inputs from Uganda staff'!$E$61:$E$80,0),MATCH('HRH Need estimation'!$D41,'Inputs from Uganda staff'!$E$6:$BM$6,0)),
""))</f>
        <v>0.2</v>
      </c>
      <c r="X41" s="122">
        <f>IFERROR(
$AN41 * INDEX('WFOM - Time_Base'!$A$4:$API$29, MATCH("CenHos", 'WFOM - Time_Base'!$B$4:$B$29,0), MATCH(CONCATENATE($G41,X$2),'WFOM - Time_Base'!$A$8:$API$8,0)) *
INDEX('WFOM - Time_Base'!$A$4:$API$29, MATCH("CenHos_Per", 'WFOM - Time_Base'!$B$4:$B$29,0), MATCH(CONCATENATE($G41,X$2),'WFOM - Time_Base'!$A$8:$API$8,0)),
IFERROR($AN41 * INDEX('Inputs from Uganda staff'!$E$61:$BM$80,MATCH('HRH Need estimation'!X$2,'Inputs from Uganda staff'!$E$61:$E$80,0),MATCH('HRH Need estimation'!$D41,'Inputs from Uganda staff'!$E$6:$BM$6,0)),
""))</f>
        <v>1.5</v>
      </c>
      <c r="Y41" s="122">
        <f>IFERROR(
$AN41 * INDEX('WFOM - Time_Base'!$A$4:$API$29, MATCH("CenHos", 'WFOM - Time_Base'!$B$4:$B$29,0), MATCH(CONCATENATE($G41,Y$2),'WFOM - Time_Base'!$A$8:$API$8,0)) *
INDEX('WFOM - Time_Base'!$A$4:$API$29, MATCH("CenHos_Per", 'WFOM - Time_Base'!$B$4:$B$29,0), MATCH(CONCATENATE($G41,Y$2),'WFOM - Time_Base'!$A$8:$API$8,0)),
IFERROR($AN41 * INDEX('Inputs from Uganda staff'!$E$61:$BM$80,MATCH('HRH Need estimation'!Y$2,'Inputs from Uganda staff'!$E$61:$E$80,0),MATCH('HRH Need estimation'!$D41,'Inputs from Uganda staff'!$E$6:$BM$6,0)),
""))</f>
        <v>1.5</v>
      </c>
      <c r="Z41" s="122">
        <f>IFERROR(
$AN41 * INDEX('WFOM - Time_Base'!$A$4:$API$29, MATCH("CenHos", 'WFOM - Time_Base'!$B$4:$B$29,0), MATCH(CONCATENATE($G41,Z$2),'WFOM - Time_Base'!$A$8:$API$8,0)) *
INDEX('WFOM - Time_Base'!$A$4:$API$29, MATCH("CenHos_Per", 'WFOM - Time_Base'!$B$4:$B$29,0), MATCH(CONCATENATE($G41,Z$2),'WFOM - Time_Base'!$A$8:$API$8,0)),
IFERROR($AN41 * INDEX('Inputs from Uganda staff'!$E$61:$BM$80,MATCH('HRH Need estimation'!Z$2,'Inputs from Uganda staff'!$E$61:$E$80,0),MATCH('HRH Need estimation'!$D41,'Inputs from Uganda staff'!$E$6:$BM$6,0)),
""))</f>
        <v>0</v>
      </c>
      <c r="AA41" s="122">
        <f>IFERROR(
$AN41 * INDEX('WFOM - Time_Base'!$A$4:$API$29, MATCH("CenHos", 'WFOM - Time_Base'!$B$4:$B$29,0), MATCH(CONCATENATE($G41,AA$2),'WFOM - Time_Base'!$A$8:$API$8,0)) *
INDEX('WFOM - Time_Base'!$A$4:$API$29, MATCH("CenHos_Per", 'WFOM - Time_Base'!$B$4:$B$29,0), MATCH(CONCATENATE($G41,AA$2),'WFOM - Time_Base'!$A$8:$API$8,0)),
IFERROR($AN41 * INDEX('Inputs from Uganda staff'!$E$61:$BM$80,MATCH('HRH Need estimation'!AA$2,'Inputs from Uganda staff'!$E$61:$E$80,0),MATCH('HRH Need estimation'!$D41,'Inputs from Uganda staff'!$E$6:$BM$6,0)),
""))</f>
        <v>0</v>
      </c>
      <c r="AB41" s="122">
        <f>IFERROR(
$AN41 * INDEX('WFOM - Time_Base'!$A$4:$API$29, MATCH("CenHos", 'WFOM - Time_Base'!$B$4:$B$29,0), MATCH(CONCATENATE($G41,AB$2),'WFOM - Time_Base'!$A$8:$API$8,0)) *
INDEX('WFOM - Time_Base'!$A$4:$API$29, MATCH("CenHos_Per", 'WFOM - Time_Base'!$B$4:$B$29,0), MATCH(CONCATENATE($G41,AB$2),'WFOM - Time_Base'!$A$8:$API$8,0)),
IFERROR($AN41 * INDEX('Inputs from Uganda staff'!$E$61:$BM$80,MATCH('HRH Need estimation'!AB$2,'Inputs from Uganda staff'!$E$61:$E$80,0),MATCH('HRH Need estimation'!$D41,'Inputs from Uganda staff'!$E$6:$BM$6,0)),
""))</f>
        <v>0</v>
      </c>
      <c r="AC41" s="122" t="str">
        <f>IFERROR(
$AN41 * INDEX('WFOM - Time_Base'!$A$4:$API$29, MATCH("CenHos", 'WFOM - Time_Base'!$B$4:$B$29,0), MATCH(CONCATENATE($G41,AC$2),'WFOM - Time_Base'!$A$8:$API$8,0)) *
INDEX('WFOM - Time_Base'!$A$4:$API$29, MATCH("CenHos_Per", 'WFOM - Time_Base'!$B$4:$B$29,0), MATCH(CONCATENATE($G41,AC$2),'WFOM - Time_Base'!$A$8:$API$8,0)),
IFERROR($AN41 * INDEX('Inputs from Uganda staff'!$E$61:$BM$80,MATCH('HRH Need estimation'!AC$2,'Inputs from Uganda staff'!$E$61:$E$80,0),MATCH('HRH Need estimation'!$D41,'Inputs from Uganda staff'!$E$6:$BM$6,0)),
""))</f>
        <v/>
      </c>
      <c r="AD41" s="122">
        <f>IFERROR(
$AN41 * INDEX('WFOM - Time_Base'!$A$4:$API$29, MATCH("CenHos", 'WFOM - Time_Base'!$B$4:$B$29,0), MATCH(CONCATENATE($G41,AD$2),'WFOM - Time_Base'!$A$8:$API$8,0)) *
INDEX('WFOM - Time_Base'!$A$4:$API$29, MATCH("CenHos_Per", 'WFOM - Time_Base'!$B$4:$B$29,0), MATCH(CONCATENATE($G41,AD$2),'WFOM - Time_Base'!$A$8:$API$8,0)),
IFERROR($AN41 * INDEX('Inputs from Uganda staff'!$E$61:$BM$80,MATCH('HRH Need estimation'!AD$2,'Inputs from Uganda staff'!$E$61:$E$80,0),MATCH('HRH Need estimation'!$D41,'Inputs from Uganda staff'!$E$6:$BM$6,0)),
""))</f>
        <v>0</v>
      </c>
      <c r="AE41" s="122">
        <f>IFERROR(
$AN41 * INDEX('WFOM - Time_Base'!$A$4:$API$29, MATCH("CenHos", 'WFOM - Time_Base'!$B$4:$B$29,0), MATCH(CONCATENATE($G41,AE$2),'WFOM - Time_Base'!$A$8:$API$8,0)) *
INDEX('WFOM - Time_Base'!$A$4:$API$29, MATCH("CenHos_Per", 'WFOM - Time_Base'!$B$4:$B$29,0), MATCH(CONCATENATE($G41,AE$2),'WFOM - Time_Base'!$A$8:$API$8,0)),
IFERROR($AN41 * INDEX('Inputs from Uganda staff'!$E$61:$BM$80,MATCH('HRH Need estimation'!AE$2,'Inputs from Uganda staff'!$E$61:$E$80,0),MATCH('HRH Need estimation'!$D41,'Inputs from Uganda staff'!$E$6:$BM$6,0)),
""))</f>
        <v>0</v>
      </c>
      <c r="AF41" s="122">
        <f>IFERROR(
$AN41 * INDEX('WFOM - Time_Base'!$A$4:$API$29, MATCH("CenHos", 'WFOM - Time_Base'!$B$4:$B$29,0), MATCH(CONCATENATE($G41,AF$2),'WFOM - Time_Base'!$A$8:$API$8,0)) *
INDEX('WFOM - Time_Base'!$A$4:$API$29, MATCH("CenHos_Per", 'WFOM - Time_Base'!$B$4:$B$29,0), MATCH(CONCATENATE($G41,AF$2),'WFOM - Time_Base'!$A$8:$API$8,0)),
IFERROR($AN41 * INDEX('Inputs from Uganda staff'!$E$61:$BM$80,MATCH('HRH Need estimation'!AF$2,'Inputs from Uganda staff'!$E$61:$E$80,0),MATCH('HRH Need estimation'!$D41,'Inputs from Uganda staff'!$E$6:$BM$6,0)),
""))</f>
        <v>0</v>
      </c>
      <c r="AG41" s="122">
        <f>IFERROR(
$AN41 * INDEX('WFOM - Time_Base'!$A$4:$API$29, MATCH("CenHos", 'WFOM - Time_Base'!$B$4:$B$29,0), MATCH(CONCATENATE($G41,AG$2),'WFOM - Time_Base'!$A$8:$API$8,0)) *
INDEX('WFOM - Time_Base'!$A$4:$API$29, MATCH("CenHos_Per", 'WFOM - Time_Base'!$B$4:$B$29,0), MATCH(CONCATENATE($G41,AG$2),'WFOM - Time_Base'!$A$8:$API$8,0)),
IFERROR($AN41 * INDEX('Inputs from Uganda staff'!$E$61:$BM$80,MATCH('HRH Need estimation'!AG$2,'Inputs from Uganda staff'!$E$61:$E$80,0),MATCH('HRH Need estimation'!$D41,'Inputs from Uganda staff'!$E$6:$BM$6,0)),
""))</f>
        <v>0</v>
      </c>
      <c r="AH41" s="122">
        <f>IFERROR(
$AN41 * INDEX('WFOM - Time_Base'!$A$4:$API$29, MATCH("CenHos", 'WFOM - Time_Base'!$B$4:$B$29,0), MATCH(CONCATENATE($G41,AH$2),'WFOM - Time_Base'!$A$8:$API$8,0)) *
INDEX('WFOM - Time_Base'!$A$4:$API$29, MATCH("CenHos_Per", 'WFOM - Time_Base'!$B$4:$B$29,0), MATCH(CONCATENATE($G41,AH$2),'WFOM - Time_Base'!$A$8:$API$8,0)),
IFERROR($AN41 * INDEX('Inputs from Uganda staff'!$E$61:$BM$80,MATCH('HRH Need estimation'!AH$2,'Inputs from Uganda staff'!$E$61:$E$80,0),MATCH('HRH Need estimation'!$D41,'Inputs from Uganda staff'!$E$6:$BM$6,0)),
""))</f>
        <v>0</v>
      </c>
      <c r="AI41" s="122">
        <f>IFERROR(
$AN41 * INDEX('WFOM - Time_Base'!$A$4:$API$29, MATCH("CenHos", 'WFOM - Time_Base'!$B$4:$B$29,0), MATCH(CONCATENATE($G41,AI$2),'WFOM - Time_Base'!$A$8:$API$8,0)) *
INDEX('WFOM - Time_Base'!$A$4:$API$29, MATCH("CenHos_Per", 'WFOM - Time_Base'!$B$4:$B$29,0), MATCH(CONCATENATE($G41,AI$2),'WFOM - Time_Base'!$A$8:$API$8,0)),
IFERROR($AN41 * INDEX('Inputs from Uganda staff'!$E$61:$BM$80,MATCH('HRH Need estimation'!AI$2,'Inputs from Uganda staff'!$E$61:$E$80,0),MATCH('HRH Need estimation'!$D41,'Inputs from Uganda staff'!$E$6:$BM$6,0)),
""))</f>
        <v>0</v>
      </c>
      <c r="AJ41" s="122">
        <f>IFERROR(
$AN41 * INDEX('WFOM - Time_Base'!$A$4:$API$29, MATCH("CenHos", 'WFOM - Time_Base'!$B$4:$B$29,0), MATCH(CONCATENATE($G41,AJ$2),'WFOM - Time_Base'!$A$8:$API$8,0)) *
INDEX('WFOM - Time_Base'!$A$4:$API$29, MATCH("CenHos_Per", 'WFOM - Time_Base'!$B$4:$B$29,0), MATCH(CONCATENATE($G41,AJ$2),'WFOM - Time_Base'!$A$8:$API$8,0)),
IFERROR($AN41 * INDEX('Inputs from Uganda staff'!$E$61:$BM$80,MATCH('HRH Need estimation'!AJ$2,'Inputs from Uganda staff'!$E$61:$E$80,0),MATCH('HRH Need estimation'!$D41,'Inputs from Uganda staff'!$E$6:$BM$6,0)),
""))</f>
        <v>0</v>
      </c>
      <c r="AK41" s="122">
        <f>IFERROR(
$AN41 * INDEX('WFOM - Time_Base'!$A$4:$API$29, MATCH("CenHos", 'WFOM - Time_Base'!$B$4:$B$29,0), MATCH(CONCATENATE($G41,AK$2),'WFOM - Time_Base'!$A$8:$API$8,0)) *
INDEX('WFOM - Time_Base'!$A$4:$API$29, MATCH("CenHos_Per", 'WFOM - Time_Base'!$B$4:$B$29,0), MATCH(CONCATENATE($G41,AK$2),'WFOM - Time_Base'!$A$8:$API$8,0)),
IFERROR($AN41 * INDEX('Inputs from Uganda staff'!$E$61:$BM$80,MATCH('HRH Need estimation'!AK$2,'Inputs from Uganda staff'!$E$61:$E$80,0),MATCH('HRH Need estimation'!$D41,'Inputs from Uganda staff'!$E$6:$BM$6,0)),
""))</f>
        <v>0</v>
      </c>
      <c r="AL41" s="122">
        <f>IFERROR(
$AN41 * INDEX('WFOM - Time_Base'!$A$4:$API$29, MATCH("CenHos", 'WFOM - Time_Base'!$B$4:$B$29,0), MATCH(CONCATENATE($G41,AL$2),'WFOM - Time_Base'!$A$8:$API$8,0)) *
INDEX('WFOM - Time_Base'!$A$4:$API$29, MATCH("CenHos_Per", 'WFOM - Time_Base'!$B$4:$B$29,0), MATCH(CONCATENATE($G41,AL$2),'WFOM - Time_Base'!$A$8:$API$8,0)),
IFERROR($AN41 * INDEX('Inputs from Uganda staff'!$E$61:$BM$80,MATCH('HRH Need estimation'!AL$2,'Inputs from Uganda staff'!$E$61:$E$80,0),MATCH('HRH Need estimation'!$D41,'Inputs from Uganda staff'!$E$6:$BM$6,0)),
""))</f>
        <v>0</v>
      </c>
      <c r="AN41">
        <v>1</v>
      </c>
      <c r="AO41" t="str">
        <f t="shared" si="1"/>
        <v>038</v>
      </c>
      <c r="AQ41" t="s">
        <v>343</v>
      </c>
    </row>
    <row r="42" spans="1:43">
      <c r="A42" s="106" t="s">
        <v>933</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1947</v>
      </c>
      <c r="R42" s="122">
        <f>IFERROR(
$AN42 * INDEX('WFOM - Time_Base'!$A$4:$API$29, MATCH("CenHos", 'WFOM - Time_Base'!$B$4:$B$29,0), MATCH(CONCATENATE($G42,R$2),'WFOM - Time_Base'!$A$8:$API$8,0)) *
INDEX('WFOM - Time_Base'!$A$4:$API$29, MATCH("CenHos_Per", 'WFOM - Time_Base'!$B$4:$B$29,0), MATCH(CONCATENATE($G42,R$2),'WFOM - Time_Base'!$A$8:$API$8,0)),
IFERROR($AN42 * INDEX('Inputs from Uganda staff'!$E$61:$BM$80,MATCH('HRH Need estimation'!R$2,'Inputs from Uganda staff'!$E$61:$E$80,0),MATCH('HRH Need estimation'!$D42,'Inputs from Uganda staff'!$E$6:$BM$6,0)),
""))</f>
        <v>0</v>
      </c>
      <c r="S42" s="122">
        <f>IFERROR(
$AN42 * INDEX('WFOM - Time_Base'!$A$4:$API$29, MATCH("CenHos", 'WFOM - Time_Base'!$B$4:$B$29,0), MATCH(CONCATENATE($G42,S$2),'WFOM - Time_Base'!$A$8:$API$8,0)) *
INDEX('WFOM - Time_Base'!$A$4:$API$29, MATCH("CenHos_Per", 'WFOM - Time_Base'!$B$4:$B$29,0), MATCH(CONCATENATE($G42,S$2),'WFOM - Time_Base'!$A$8:$API$8,0)),
IFERROR($AN42 * INDEX('Inputs from Uganda staff'!$E$61:$BM$80,MATCH('HRH Need estimation'!S$2,'Inputs from Uganda staff'!$E$61:$E$80,0),MATCH('HRH Need estimation'!$D42,'Inputs from Uganda staff'!$E$6:$BM$6,0)),
""))</f>
        <v>5</v>
      </c>
      <c r="T42" s="122">
        <f>IFERROR(
$AN42 * INDEX('WFOM - Time_Base'!$A$4:$API$29, MATCH("CenHos", 'WFOM - Time_Base'!$B$4:$B$29,0), MATCH(CONCATENATE($G42,T$2),'WFOM - Time_Base'!$A$8:$API$8,0)) *
INDEX('WFOM - Time_Base'!$A$4:$API$29, MATCH("CenHos_Per", 'WFOM - Time_Base'!$B$4:$B$29,0), MATCH(CONCATENATE($G42,T$2),'WFOM - Time_Base'!$A$8:$API$8,0)),
IFERROR($AN42 * INDEX('Inputs from Uganda staff'!$E$61:$BM$80,MATCH('HRH Need estimation'!T$2,'Inputs from Uganda staff'!$E$61:$E$80,0),MATCH('HRH Need estimation'!$D42,'Inputs from Uganda staff'!$E$6:$BM$6,0)),
""))</f>
        <v>0</v>
      </c>
      <c r="U42" s="122">
        <f>IFERROR(
$AN42 * INDEX('WFOM - Time_Base'!$A$4:$API$29, MATCH("CenHos", 'WFOM - Time_Base'!$B$4:$B$29,0), MATCH(CONCATENATE($G42,U$2),'WFOM - Time_Base'!$A$8:$API$8,0)) *
INDEX('WFOM - Time_Base'!$A$4:$API$29, MATCH("CenHos_Per", 'WFOM - Time_Base'!$B$4:$B$29,0), MATCH(CONCATENATE($G42,U$2),'WFOM - Time_Base'!$A$8:$API$8,0)),
IFERROR($AN42 * INDEX('Inputs from Uganda staff'!$E$61:$BM$80,MATCH('HRH Need estimation'!U$2,'Inputs from Uganda staff'!$E$61:$E$80,0),MATCH('HRH Need estimation'!$D42,'Inputs from Uganda staff'!$E$6:$BM$6,0)),
""))</f>
        <v>5</v>
      </c>
      <c r="V42" s="122">
        <f>IFERROR(
$AN42 * INDEX('WFOM - Time_Base'!$A$4:$API$29, MATCH("CenHos", 'WFOM - Time_Base'!$B$4:$B$29,0), MATCH(CONCATENATE($G42,V$2),'WFOM - Time_Base'!$A$8:$API$8,0)) *
INDEX('WFOM - Time_Base'!$A$4:$API$29, MATCH("CenHos_Per", 'WFOM - Time_Base'!$B$4:$B$29,0), MATCH(CONCATENATE($G42,V$2),'WFOM - Time_Base'!$A$8:$API$8,0)),
IFERROR($AN42 * INDEX('Inputs from Uganda staff'!$E$61:$BM$80,MATCH('HRH Need estimation'!V$2,'Inputs from Uganda staff'!$E$61:$E$80,0),MATCH('HRH Need estimation'!$D42,'Inputs from Uganda staff'!$E$6:$BM$6,0)),
""))</f>
        <v>5</v>
      </c>
      <c r="W42" s="122">
        <f>IFERROR(
$AN42 * INDEX('WFOM - Time_Base'!$A$4:$API$29, MATCH("CenHos", 'WFOM - Time_Base'!$B$4:$B$29,0), MATCH(CONCATENATE($G42,W$2),'WFOM - Time_Base'!$A$8:$API$8,0)) *
INDEX('WFOM - Time_Base'!$A$4:$API$29, MATCH("CenHos_Per", 'WFOM - Time_Base'!$B$4:$B$29,0), MATCH(CONCATENATE($G42,W$2),'WFOM - Time_Base'!$A$8:$API$8,0)),
IFERROR($AN42 * INDEX('Inputs from Uganda staff'!$E$61:$BM$80,MATCH('HRH Need estimation'!W$2,'Inputs from Uganda staff'!$E$61:$E$80,0),MATCH('HRH Need estimation'!$D42,'Inputs from Uganda staff'!$E$6:$BM$6,0)),
""))</f>
        <v>0.2</v>
      </c>
      <c r="X42" s="122">
        <f>IFERROR(
$AN42 * INDEX('WFOM - Time_Base'!$A$4:$API$29, MATCH("CenHos", 'WFOM - Time_Base'!$B$4:$B$29,0), MATCH(CONCATENATE($G42,X$2),'WFOM - Time_Base'!$A$8:$API$8,0)) *
INDEX('WFOM - Time_Base'!$A$4:$API$29, MATCH("CenHos_Per", 'WFOM - Time_Base'!$B$4:$B$29,0), MATCH(CONCATENATE($G42,X$2),'WFOM - Time_Base'!$A$8:$API$8,0)),
IFERROR($AN42 * INDEX('Inputs from Uganda staff'!$E$61:$BM$80,MATCH('HRH Need estimation'!X$2,'Inputs from Uganda staff'!$E$61:$E$80,0),MATCH('HRH Need estimation'!$D42,'Inputs from Uganda staff'!$E$6:$BM$6,0)),
""))</f>
        <v>1.5</v>
      </c>
      <c r="Y42" s="122">
        <f>IFERROR(
$AN42 * INDEX('WFOM - Time_Base'!$A$4:$API$29, MATCH("CenHos", 'WFOM - Time_Base'!$B$4:$B$29,0), MATCH(CONCATENATE($G42,Y$2),'WFOM - Time_Base'!$A$8:$API$8,0)) *
INDEX('WFOM - Time_Base'!$A$4:$API$29, MATCH("CenHos_Per", 'WFOM - Time_Base'!$B$4:$B$29,0), MATCH(CONCATENATE($G42,Y$2),'WFOM - Time_Base'!$A$8:$API$8,0)),
IFERROR($AN42 * INDEX('Inputs from Uganda staff'!$E$61:$BM$80,MATCH('HRH Need estimation'!Y$2,'Inputs from Uganda staff'!$E$61:$E$80,0),MATCH('HRH Need estimation'!$D42,'Inputs from Uganda staff'!$E$6:$BM$6,0)),
""))</f>
        <v>1.5</v>
      </c>
      <c r="Z42" s="122">
        <f>IFERROR(
$AN42 * INDEX('WFOM - Time_Base'!$A$4:$API$29, MATCH("CenHos", 'WFOM - Time_Base'!$B$4:$B$29,0), MATCH(CONCATENATE($G42,Z$2),'WFOM - Time_Base'!$A$8:$API$8,0)) *
INDEX('WFOM - Time_Base'!$A$4:$API$29, MATCH("CenHos_Per", 'WFOM - Time_Base'!$B$4:$B$29,0), MATCH(CONCATENATE($G42,Z$2),'WFOM - Time_Base'!$A$8:$API$8,0)),
IFERROR($AN42 * INDEX('Inputs from Uganda staff'!$E$61:$BM$80,MATCH('HRH Need estimation'!Z$2,'Inputs from Uganda staff'!$E$61:$E$80,0),MATCH('HRH Need estimation'!$D42,'Inputs from Uganda staff'!$E$6:$BM$6,0)),
""))</f>
        <v>0</v>
      </c>
      <c r="AA42" s="122">
        <f>IFERROR(
$AN42 * INDEX('WFOM - Time_Base'!$A$4:$API$29, MATCH("CenHos", 'WFOM - Time_Base'!$B$4:$B$29,0), MATCH(CONCATENATE($G42,AA$2),'WFOM - Time_Base'!$A$8:$API$8,0)) *
INDEX('WFOM - Time_Base'!$A$4:$API$29, MATCH("CenHos_Per", 'WFOM - Time_Base'!$B$4:$B$29,0), MATCH(CONCATENATE($G42,AA$2),'WFOM - Time_Base'!$A$8:$API$8,0)),
IFERROR($AN42 * INDEX('Inputs from Uganda staff'!$E$61:$BM$80,MATCH('HRH Need estimation'!AA$2,'Inputs from Uganda staff'!$E$61:$E$80,0),MATCH('HRH Need estimation'!$D42,'Inputs from Uganda staff'!$E$6:$BM$6,0)),
""))</f>
        <v>0</v>
      </c>
      <c r="AB42" s="122">
        <f>IFERROR(
$AN42 * INDEX('WFOM - Time_Base'!$A$4:$API$29, MATCH("CenHos", 'WFOM - Time_Base'!$B$4:$B$29,0), MATCH(CONCATENATE($G42,AB$2),'WFOM - Time_Base'!$A$8:$API$8,0)) *
INDEX('WFOM - Time_Base'!$A$4:$API$29, MATCH("CenHos_Per", 'WFOM - Time_Base'!$B$4:$B$29,0), MATCH(CONCATENATE($G42,AB$2),'WFOM - Time_Base'!$A$8:$API$8,0)),
IFERROR($AN42 * INDEX('Inputs from Uganda staff'!$E$61:$BM$80,MATCH('HRH Need estimation'!AB$2,'Inputs from Uganda staff'!$E$61:$E$80,0),MATCH('HRH Need estimation'!$D42,'Inputs from Uganda staff'!$E$6:$BM$6,0)),
""))</f>
        <v>0</v>
      </c>
      <c r="AC42" s="122" t="str">
        <f>IFERROR(
$AN42 * INDEX('WFOM - Time_Base'!$A$4:$API$29, MATCH("CenHos", 'WFOM - Time_Base'!$B$4:$B$29,0), MATCH(CONCATENATE($G42,AC$2),'WFOM - Time_Base'!$A$8:$API$8,0)) *
INDEX('WFOM - Time_Base'!$A$4:$API$29, MATCH("CenHos_Per", 'WFOM - Time_Base'!$B$4:$B$29,0), MATCH(CONCATENATE($G42,AC$2),'WFOM - Time_Base'!$A$8:$API$8,0)),
IFERROR($AN42 * INDEX('Inputs from Uganda staff'!$E$61:$BM$80,MATCH('HRH Need estimation'!AC$2,'Inputs from Uganda staff'!$E$61:$E$80,0),MATCH('HRH Need estimation'!$D42,'Inputs from Uganda staff'!$E$6:$BM$6,0)),
""))</f>
        <v/>
      </c>
      <c r="AD42" s="122">
        <f>IFERROR(
$AN42 * INDEX('WFOM - Time_Base'!$A$4:$API$29, MATCH("CenHos", 'WFOM - Time_Base'!$B$4:$B$29,0), MATCH(CONCATENATE($G42,AD$2),'WFOM - Time_Base'!$A$8:$API$8,0)) *
INDEX('WFOM - Time_Base'!$A$4:$API$29, MATCH("CenHos_Per", 'WFOM - Time_Base'!$B$4:$B$29,0), MATCH(CONCATENATE($G42,AD$2),'WFOM - Time_Base'!$A$8:$API$8,0)),
IFERROR($AN42 * INDEX('Inputs from Uganda staff'!$E$61:$BM$80,MATCH('HRH Need estimation'!AD$2,'Inputs from Uganda staff'!$E$61:$E$80,0),MATCH('HRH Need estimation'!$D42,'Inputs from Uganda staff'!$E$6:$BM$6,0)),
""))</f>
        <v>0</v>
      </c>
      <c r="AE42" s="122">
        <f>IFERROR(
$AN42 * INDEX('WFOM - Time_Base'!$A$4:$API$29, MATCH("CenHos", 'WFOM - Time_Base'!$B$4:$B$29,0), MATCH(CONCATENATE($G42,AE$2),'WFOM - Time_Base'!$A$8:$API$8,0)) *
INDEX('WFOM - Time_Base'!$A$4:$API$29, MATCH("CenHos_Per", 'WFOM - Time_Base'!$B$4:$B$29,0), MATCH(CONCATENATE($G42,AE$2),'WFOM - Time_Base'!$A$8:$API$8,0)),
IFERROR($AN42 * INDEX('Inputs from Uganda staff'!$E$61:$BM$80,MATCH('HRH Need estimation'!AE$2,'Inputs from Uganda staff'!$E$61:$E$80,0),MATCH('HRH Need estimation'!$D42,'Inputs from Uganda staff'!$E$6:$BM$6,0)),
""))</f>
        <v>0</v>
      </c>
      <c r="AF42" s="122">
        <f>IFERROR(
$AN42 * INDEX('WFOM - Time_Base'!$A$4:$API$29, MATCH("CenHos", 'WFOM - Time_Base'!$B$4:$B$29,0), MATCH(CONCATENATE($G42,AF$2),'WFOM - Time_Base'!$A$8:$API$8,0)) *
INDEX('WFOM - Time_Base'!$A$4:$API$29, MATCH("CenHos_Per", 'WFOM - Time_Base'!$B$4:$B$29,0), MATCH(CONCATENATE($G42,AF$2),'WFOM - Time_Base'!$A$8:$API$8,0)),
IFERROR($AN42 * INDEX('Inputs from Uganda staff'!$E$61:$BM$80,MATCH('HRH Need estimation'!AF$2,'Inputs from Uganda staff'!$E$61:$E$80,0),MATCH('HRH Need estimation'!$D42,'Inputs from Uganda staff'!$E$6:$BM$6,0)),
""))</f>
        <v>0</v>
      </c>
      <c r="AG42" s="122">
        <f>IFERROR(
$AN42 * INDEX('WFOM - Time_Base'!$A$4:$API$29, MATCH("CenHos", 'WFOM - Time_Base'!$B$4:$B$29,0), MATCH(CONCATENATE($G42,AG$2),'WFOM - Time_Base'!$A$8:$API$8,0)) *
INDEX('WFOM - Time_Base'!$A$4:$API$29, MATCH("CenHos_Per", 'WFOM - Time_Base'!$B$4:$B$29,0), MATCH(CONCATENATE($G42,AG$2),'WFOM - Time_Base'!$A$8:$API$8,0)),
IFERROR($AN42 * INDEX('Inputs from Uganda staff'!$E$61:$BM$80,MATCH('HRH Need estimation'!AG$2,'Inputs from Uganda staff'!$E$61:$E$80,0),MATCH('HRH Need estimation'!$D42,'Inputs from Uganda staff'!$E$6:$BM$6,0)),
""))</f>
        <v>0</v>
      </c>
      <c r="AH42" s="122">
        <f>IFERROR(
$AN42 * INDEX('WFOM - Time_Base'!$A$4:$API$29, MATCH("CenHos", 'WFOM - Time_Base'!$B$4:$B$29,0), MATCH(CONCATENATE($G42,AH$2),'WFOM - Time_Base'!$A$8:$API$8,0)) *
INDEX('WFOM - Time_Base'!$A$4:$API$29, MATCH("CenHos_Per", 'WFOM - Time_Base'!$B$4:$B$29,0), MATCH(CONCATENATE($G42,AH$2),'WFOM - Time_Base'!$A$8:$API$8,0)),
IFERROR($AN42 * INDEX('Inputs from Uganda staff'!$E$61:$BM$80,MATCH('HRH Need estimation'!AH$2,'Inputs from Uganda staff'!$E$61:$E$80,0),MATCH('HRH Need estimation'!$D42,'Inputs from Uganda staff'!$E$6:$BM$6,0)),
""))</f>
        <v>0</v>
      </c>
      <c r="AI42" s="122">
        <f>IFERROR(
$AN42 * INDEX('WFOM - Time_Base'!$A$4:$API$29, MATCH("CenHos", 'WFOM - Time_Base'!$B$4:$B$29,0), MATCH(CONCATENATE($G42,AI$2),'WFOM - Time_Base'!$A$8:$API$8,0)) *
INDEX('WFOM - Time_Base'!$A$4:$API$29, MATCH("CenHos_Per", 'WFOM - Time_Base'!$B$4:$B$29,0), MATCH(CONCATENATE($G42,AI$2),'WFOM - Time_Base'!$A$8:$API$8,0)),
IFERROR($AN42 * INDEX('Inputs from Uganda staff'!$E$61:$BM$80,MATCH('HRH Need estimation'!AI$2,'Inputs from Uganda staff'!$E$61:$E$80,0),MATCH('HRH Need estimation'!$D42,'Inputs from Uganda staff'!$E$6:$BM$6,0)),
""))</f>
        <v>0</v>
      </c>
      <c r="AJ42" s="122">
        <f>IFERROR(
$AN42 * INDEX('WFOM - Time_Base'!$A$4:$API$29, MATCH("CenHos", 'WFOM - Time_Base'!$B$4:$B$29,0), MATCH(CONCATENATE($G42,AJ$2),'WFOM - Time_Base'!$A$8:$API$8,0)) *
INDEX('WFOM - Time_Base'!$A$4:$API$29, MATCH("CenHos_Per", 'WFOM - Time_Base'!$B$4:$B$29,0), MATCH(CONCATENATE($G42,AJ$2),'WFOM - Time_Base'!$A$8:$API$8,0)),
IFERROR($AN42 * INDEX('Inputs from Uganda staff'!$E$61:$BM$80,MATCH('HRH Need estimation'!AJ$2,'Inputs from Uganda staff'!$E$61:$E$80,0),MATCH('HRH Need estimation'!$D42,'Inputs from Uganda staff'!$E$6:$BM$6,0)),
""))</f>
        <v>0</v>
      </c>
      <c r="AK42" s="122">
        <f>IFERROR(
$AN42 * INDEX('WFOM - Time_Base'!$A$4:$API$29, MATCH("CenHos", 'WFOM - Time_Base'!$B$4:$B$29,0), MATCH(CONCATENATE($G42,AK$2),'WFOM - Time_Base'!$A$8:$API$8,0)) *
INDEX('WFOM - Time_Base'!$A$4:$API$29, MATCH("CenHos_Per", 'WFOM - Time_Base'!$B$4:$B$29,0), MATCH(CONCATENATE($G42,AK$2),'WFOM - Time_Base'!$A$8:$API$8,0)),
IFERROR($AN42 * INDEX('Inputs from Uganda staff'!$E$61:$BM$80,MATCH('HRH Need estimation'!AK$2,'Inputs from Uganda staff'!$E$61:$E$80,0),MATCH('HRH Need estimation'!$D42,'Inputs from Uganda staff'!$E$6:$BM$6,0)),
""))</f>
        <v>0</v>
      </c>
      <c r="AL42" s="122">
        <f>IFERROR(
$AN42 * INDEX('WFOM - Time_Base'!$A$4:$API$29, MATCH("CenHos", 'WFOM - Time_Base'!$B$4:$B$29,0), MATCH(CONCATENATE($G42,AL$2),'WFOM - Time_Base'!$A$8:$API$8,0)) *
INDEX('WFOM - Time_Base'!$A$4:$API$29, MATCH("CenHos_Per", 'WFOM - Time_Base'!$B$4:$B$29,0), MATCH(CONCATENATE($G42,AL$2),'WFOM - Time_Base'!$A$8:$API$8,0)),
IFERROR($AN42 * INDEX('Inputs from Uganda staff'!$E$61:$BM$80,MATCH('HRH Need estimation'!AL$2,'Inputs from Uganda staff'!$E$61:$E$80,0),MATCH('HRH Need estimation'!$D42,'Inputs from Uganda staff'!$E$6:$BM$6,0)),
""))</f>
        <v>0</v>
      </c>
      <c r="AN42">
        <v>1</v>
      </c>
      <c r="AO42" t="e">
        <f t="shared" si="1"/>
        <v>#N/A</v>
      </c>
      <c r="AQ42" t="s">
        <v>359</v>
      </c>
    </row>
    <row r="43" spans="1:43">
      <c r="A43" s="106" t="s">
        <v>934</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1947</v>
      </c>
      <c r="R43" s="122">
        <f>IFERROR(
$AN43 * INDEX('WFOM - Time_Base'!$A$4:$API$29, MATCH("CenHos", 'WFOM - Time_Base'!$B$4:$B$29,0), MATCH(CONCATENATE($G43,R$2),'WFOM - Time_Base'!$A$8:$API$8,0)) *
INDEX('WFOM - Time_Base'!$A$4:$API$29, MATCH("CenHos_Per", 'WFOM - Time_Base'!$B$4:$B$29,0), MATCH(CONCATENATE($G43,R$2),'WFOM - Time_Base'!$A$8:$API$8,0)),
IFERROR($AN43 * INDEX('Inputs from Uganda staff'!$E$61:$BM$80,MATCH('HRH Need estimation'!R$2,'Inputs from Uganda staff'!$E$61:$E$80,0),MATCH('HRH Need estimation'!$D43,'Inputs from Uganda staff'!$E$6:$BM$6,0)),
""))</f>
        <v>0</v>
      </c>
      <c r="S43" s="122">
        <f>IFERROR(
$AN43 * INDEX('WFOM - Time_Base'!$A$4:$API$29, MATCH("CenHos", 'WFOM - Time_Base'!$B$4:$B$29,0), MATCH(CONCATENATE($G43,S$2),'WFOM - Time_Base'!$A$8:$API$8,0)) *
INDEX('WFOM - Time_Base'!$A$4:$API$29, MATCH("CenHos_Per", 'WFOM - Time_Base'!$B$4:$B$29,0), MATCH(CONCATENATE($G43,S$2),'WFOM - Time_Base'!$A$8:$API$8,0)),
IFERROR($AN43 * INDEX('Inputs from Uganda staff'!$E$61:$BM$80,MATCH('HRH Need estimation'!S$2,'Inputs from Uganda staff'!$E$61:$E$80,0),MATCH('HRH Need estimation'!$D43,'Inputs from Uganda staff'!$E$6:$BM$6,0)),
""))</f>
        <v>5</v>
      </c>
      <c r="T43" s="122">
        <f>IFERROR(
$AN43 * INDEX('WFOM - Time_Base'!$A$4:$API$29, MATCH("CenHos", 'WFOM - Time_Base'!$B$4:$B$29,0), MATCH(CONCATENATE($G43,T$2),'WFOM - Time_Base'!$A$8:$API$8,0)) *
INDEX('WFOM - Time_Base'!$A$4:$API$29, MATCH("CenHos_Per", 'WFOM - Time_Base'!$B$4:$B$29,0), MATCH(CONCATENATE($G43,T$2),'WFOM - Time_Base'!$A$8:$API$8,0)),
IFERROR($AN43 * INDEX('Inputs from Uganda staff'!$E$61:$BM$80,MATCH('HRH Need estimation'!T$2,'Inputs from Uganda staff'!$E$61:$E$80,0),MATCH('HRH Need estimation'!$D43,'Inputs from Uganda staff'!$E$6:$BM$6,0)),
""))</f>
        <v>0</v>
      </c>
      <c r="U43" s="122">
        <f>IFERROR(
$AN43 * INDEX('WFOM - Time_Base'!$A$4:$API$29, MATCH("CenHos", 'WFOM - Time_Base'!$B$4:$B$29,0), MATCH(CONCATENATE($G43,U$2),'WFOM - Time_Base'!$A$8:$API$8,0)) *
INDEX('WFOM - Time_Base'!$A$4:$API$29, MATCH("CenHos_Per", 'WFOM - Time_Base'!$B$4:$B$29,0), MATCH(CONCATENATE($G43,U$2),'WFOM - Time_Base'!$A$8:$API$8,0)),
IFERROR($AN43 * INDEX('Inputs from Uganda staff'!$E$61:$BM$80,MATCH('HRH Need estimation'!U$2,'Inputs from Uganda staff'!$E$61:$E$80,0),MATCH('HRH Need estimation'!$D43,'Inputs from Uganda staff'!$E$6:$BM$6,0)),
""))</f>
        <v>5</v>
      </c>
      <c r="V43" s="122">
        <f>IFERROR(
$AN43 * INDEX('WFOM - Time_Base'!$A$4:$API$29, MATCH("CenHos", 'WFOM - Time_Base'!$B$4:$B$29,0), MATCH(CONCATENATE($G43,V$2),'WFOM - Time_Base'!$A$8:$API$8,0)) *
INDEX('WFOM - Time_Base'!$A$4:$API$29, MATCH("CenHos_Per", 'WFOM - Time_Base'!$B$4:$B$29,0), MATCH(CONCATENATE($G43,V$2),'WFOM - Time_Base'!$A$8:$API$8,0)),
IFERROR($AN43 * INDEX('Inputs from Uganda staff'!$E$61:$BM$80,MATCH('HRH Need estimation'!V$2,'Inputs from Uganda staff'!$E$61:$E$80,0),MATCH('HRH Need estimation'!$D43,'Inputs from Uganda staff'!$E$6:$BM$6,0)),
""))</f>
        <v>5</v>
      </c>
      <c r="W43" s="122">
        <f>IFERROR(
$AN43 * INDEX('WFOM - Time_Base'!$A$4:$API$29, MATCH("CenHos", 'WFOM - Time_Base'!$B$4:$B$29,0), MATCH(CONCATENATE($G43,W$2),'WFOM - Time_Base'!$A$8:$API$8,0)) *
INDEX('WFOM - Time_Base'!$A$4:$API$29, MATCH("CenHos_Per", 'WFOM - Time_Base'!$B$4:$B$29,0), MATCH(CONCATENATE($G43,W$2),'WFOM - Time_Base'!$A$8:$API$8,0)),
IFERROR($AN43 * INDEX('Inputs from Uganda staff'!$E$61:$BM$80,MATCH('HRH Need estimation'!W$2,'Inputs from Uganda staff'!$E$61:$E$80,0),MATCH('HRH Need estimation'!$D43,'Inputs from Uganda staff'!$E$6:$BM$6,0)),
""))</f>
        <v>0.2</v>
      </c>
      <c r="X43" s="122">
        <f>IFERROR(
$AN43 * INDEX('WFOM - Time_Base'!$A$4:$API$29, MATCH("CenHos", 'WFOM - Time_Base'!$B$4:$B$29,0), MATCH(CONCATENATE($G43,X$2),'WFOM - Time_Base'!$A$8:$API$8,0)) *
INDEX('WFOM - Time_Base'!$A$4:$API$29, MATCH("CenHos_Per", 'WFOM - Time_Base'!$B$4:$B$29,0), MATCH(CONCATENATE($G43,X$2),'WFOM - Time_Base'!$A$8:$API$8,0)),
IFERROR($AN43 * INDEX('Inputs from Uganda staff'!$E$61:$BM$80,MATCH('HRH Need estimation'!X$2,'Inputs from Uganda staff'!$E$61:$E$80,0),MATCH('HRH Need estimation'!$D43,'Inputs from Uganda staff'!$E$6:$BM$6,0)),
""))</f>
        <v>1.5</v>
      </c>
      <c r="Y43" s="122">
        <f>IFERROR(
$AN43 * INDEX('WFOM - Time_Base'!$A$4:$API$29, MATCH("CenHos", 'WFOM - Time_Base'!$B$4:$B$29,0), MATCH(CONCATENATE($G43,Y$2),'WFOM - Time_Base'!$A$8:$API$8,0)) *
INDEX('WFOM - Time_Base'!$A$4:$API$29, MATCH("CenHos_Per", 'WFOM - Time_Base'!$B$4:$B$29,0), MATCH(CONCATENATE($G43,Y$2),'WFOM - Time_Base'!$A$8:$API$8,0)),
IFERROR($AN43 * INDEX('Inputs from Uganda staff'!$E$61:$BM$80,MATCH('HRH Need estimation'!Y$2,'Inputs from Uganda staff'!$E$61:$E$80,0),MATCH('HRH Need estimation'!$D43,'Inputs from Uganda staff'!$E$6:$BM$6,0)),
""))</f>
        <v>1.5</v>
      </c>
      <c r="Z43" s="122">
        <f>IFERROR(
$AN43 * INDEX('WFOM - Time_Base'!$A$4:$API$29, MATCH("CenHos", 'WFOM - Time_Base'!$B$4:$B$29,0), MATCH(CONCATENATE($G43,Z$2),'WFOM - Time_Base'!$A$8:$API$8,0)) *
INDEX('WFOM - Time_Base'!$A$4:$API$29, MATCH("CenHos_Per", 'WFOM - Time_Base'!$B$4:$B$29,0), MATCH(CONCATENATE($G43,Z$2),'WFOM - Time_Base'!$A$8:$API$8,0)),
IFERROR($AN43 * INDEX('Inputs from Uganda staff'!$E$61:$BM$80,MATCH('HRH Need estimation'!Z$2,'Inputs from Uganda staff'!$E$61:$E$80,0),MATCH('HRH Need estimation'!$D43,'Inputs from Uganda staff'!$E$6:$BM$6,0)),
""))</f>
        <v>0</v>
      </c>
      <c r="AA43" s="122">
        <f>IFERROR(
$AN43 * INDEX('WFOM - Time_Base'!$A$4:$API$29, MATCH("CenHos", 'WFOM - Time_Base'!$B$4:$B$29,0), MATCH(CONCATENATE($G43,AA$2),'WFOM - Time_Base'!$A$8:$API$8,0)) *
INDEX('WFOM - Time_Base'!$A$4:$API$29, MATCH("CenHos_Per", 'WFOM - Time_Base'!$B$4:$B$29,0), MATCH(CONCATENATE($G43,AA$2),'WFOM - Time_Base'!$A$8:$API$8,0)),
IFERROR($AN43 * INDEX('Inputs from Uganda staff'!$E$61:$BM$80,MATCH('HRH Need estimation'!AA$2,'Inputs from Uganda staff'!$E$61:$E$80,0),MATCH('HRH Need estimation'!$D43,'Inputs from Uganda staff'!$E$6:$BM$6,0)),
""))</f>
        <v>0</v>
      </c>
      <c r="AB43" s="122">
        <f>IFERROR(
$AN43 * INDEX('WFOM - Time_Base'!$A$4:$API$29, MATCH("CenHos", 'WFOM - Time_Base'!$B$4:$B$29,0), MATCH(CONCATENATE($G43,AB$2),'WFOM - Time_Base'!$A$8:$API$8,0)) *
INDEX('WFOM - Time_Base'!$A$4:$API$29, MATCH("CenHos_Per", 'WFOM - Time_Base'!$B$4:$B$29,0), MATCH(CONCATENATE($G43,AB$2),'WFOM - Time_Base'!$A$8:$API$8,0)),
IFERROR($AN43 * INDEX('Inputs from Uganda staff'!$E$61:$BM$80,MATCH('HRH Need estimation'!AB$2,'Inputs from Uganda staff'!$E$61:$E$80,0),MATCH('HRH Need estimation'!$D43,'Inputs from Uganda staff'!$E$6:$BM$6,0)),
""))</f>
        <v>0</v>
      </c>
      <c r="AC43" s="122" t="str">
        <f>IFERROR(
$AN43 * INDEX('WFOM - Time_Base'!$A$4:$API$29, MATCH("CenHos", 'WFOM - Time_Base'!$B$4:$B$29,0), MATCH(CONCATENATE($G43,AC$2),'WFOM - Time_Base'!$A$8:$API$8,0)) *
INDEX('WFOM - Time_Base'!$A$4:$API$29, MATCH("CenHos_Per", 'WFOM - Time_Base'!$B$4:$B$29,0), MATCH(CONCATENATE($G43,AC$2),'WFOM - Time_Base'!$A$8:$API$8,0)),
IFERROR($AN43 * INDEX('Inputs from Uganda staff'!$E$61:$BM$80,MATCH('HRH Need estimation'!AC$2,'Inputs from Uganda staff'!$E$61:$E$80,0),MATCH('HRH Need estimation'!$D43,'Inputs from Uganda staff'!$E$6:$BM$6,0)),
""))</f>
        <v/>
      </c>
      <c r="AD43" s="122">
        <f>IFERROR(
$AN43 * INDEX('WFOM - Time_Base'!$A$4:$API$29, MATCH("CenHos", 'WFOM - Time_Base'!$B$4:$B$29,0), MATCH(CONCATENATE($G43,AD$2),'WFOM - Time_Base'!$A$8:$API$8,0)) *
INDEX('WFOM - Time_Base'!$A$4:$API$29, MATCH("CenHos_Per", 'WFOM - Time_Base'!$B$4:$B$29,0), MATCH(CONCATENATE($G43,AD$2),'WFOM - Time_Base'!$A$8:$API$8,0)),
IFERROR($AN43 * INDEX('Inputs from Uganda staff'!$E$61:$BM$80,MATCH('HRH Need estimation'!AD$2,'Inputs from Uganda staff'!$E$61:$E$80,0),MATCH('HRH Need estimation'!$D43,'Inputs from Uganda staff'!$E$6:$BM$6,0)),
""))</f>
        <v>0</v>
      </c>
      <c r="AE43" s="122">
        <f>IFERROR(
$AN43 * INDEX('WFOM - Time_Base'!$A$4:$API$29, MATCH("CenHos", 'WFOM - Time_Base'!$B$4:$B$29,0), MATCH(CONCATENATE($G43,AE$2),'WFOM - Time_Base'!$A$8:$API$8,0)) *
INDEX('WFOM - Time_Base'!$A$4:$API$29, MATCH("CenHos_Per", 'WFOM - Time_Base'!$B$4:$B$29,0), MATCH(CONCATENATE($G43,AE$2),'WFOM - Time_Base'!$A$8:$API$8,0)),
IFERROR($AN43 * INDEX('Inputs from Uganda staff'!$E$61:$BM$80,MATCH('HRH Need estimation'!AE$2,'Inputs from Uganda staff'!$E$61:$E$80,0),MATCH('HRH Need estimation'!$D43,'Inputs from Uganda staff'!$E$6:$BM$6,0)),
""))</f>
        <v>0</v>
      </c>
      <c r="AF43" s="122">
        <f>IFERROR(
$AN43 * INDEX('WFOM - Time_Base'!$A$4:$API$29, MATCH("CenHos", 'WFOM - Time_Base'!$B$4:$B$29,0), MATCH(CONCATENATE($G43,AF$2),'WFOM - Time_Base'!$A$8:$API$8,0)) *
INDEX('WFOM - Time_Base'!$A$4:$API$29, MATCH("CenHos_Per", 'WFOM - Time_Base'!$B$4:$B$29,0), MATCH(CONCATENATE($G43,AF$2),'WFOM - Time_Base'!$A$8:$API$8,0)),
IFERROR($AN43 * INDEX('Inputs from Uganda staff'!$E$61:$BM$80,MATCH('HRH Need estimation'!AF$2,'Inputs from Uganda staff'!$E$61:$E$80,0),MATCH('HRH Need estimation'!$D43,'Inputs from Uganda staff'!$E$6:$BM$6,0)),
""))</f>
        <v>0</v>
      </c>
      <c r="AG43" s="122">
        <f>IFERROR(
$AN43 * INDEX('WFOM - Time_Base'!$A$4:$API$29, MATCH("CenHos", 'WFOM - Time_Base'!$B$4:$B$29,0), MATCH(CONCATENATE($G43,AG$2),'WFOM - Time_Base'!$A$8:$API$8,0)) *
INDEX('WFOM - Time_Base'!$A$4:$API$29, MATCH("CenHos_Per", 'WFOM - Time_Base'!$B$4:$B$29,0), MATCH(CONCATENATE($G43,AG$2),'WFOM - Time_Base'!$A$8:$API$8,0)),
IFERROR($AN43 * INDEX('Inputs from Uganda staff'!$E$61:$BM$80,MATCH('HRH Need estimation'!AG$2,'Inputs from Uganda staff'!$E$61:$E$80,0),MATCH('HRH Need estimation'!$D43,'Inputs from Uganda staff'!$E$6:$BM$6,0)),
""))</f>
        <v>0</v>
      </c>
      <c r="AH43" s="122">
        <f>IFERROR(
$AN43 * INDEX('WFOM - Time_Base'!$A$4:$API$29, MATCH("CenHos", 'WFOM - Time_Base'!$B$4:$B$29,0), MATCH(CONCATENATE($G43,AH$2),'WFOM - Time_Base'!$A$8:$API$8,0)) *
INDEX('WFOM - Time_Base'!$A$4:$API$29, MATCH("CenHos_Per", 'WFOM - Time_Base'!$B$4:$B$29,0), MATCH(CONCATENATE($G43,AH$2),'WFOM - Time_Base'!$A$8:$API$8,0)),
IFERROR($AN43 * INDEX('Inputs from Uganda staff'!$E$61:$BM$80,MATCH('HRH Need estimation'!AH$2,'Inputs from Uganda staff'!$E$61:$E$80,0),MATCH('HRH Need estimation'!$D43,'Inputs from Uganda staff'!$E$6:$BM$6,0)),
""))</f>
        <v>0</v>
      </c>
      <c r="AI43" s="122">
        <f>IFERROR(
$AN43 * INDEX('WFOM - Time_Base'!$A$4:$API$29, MATCH("CenHos", 'WFOM - Time_Base'!$B$4:$B$29,0), MATCH(CONCATENATE($G43,AI$2),'WFOM - Time_Base'!$A$8:$API$8,0)) *
INDEX('WFOM - Time_Base'!$A$4:$API$29, MATCH("CenHos_Per", 'WFOM - Time_Base'!$B$4:$B$29,0), MATCH(CONCATENATE($G43,AI$2),'WFOM - Time_Base'!$A$8:$API$8,0)),
IFERROR($AN43 * INDEX('Inputs from Uganda staff'!$E$61:$BM$80,MATCH('HRH Need estimation'!AI$2,'Inputs from Uganda staff'!$E$61:$E$80,0),MATCH('HRH Need estimation'!$D43,'Inputs from Uganda staff'!$E$6:$BM$6,0)),
""))</f>
        <v>0</v>
      </c>
      <c r="AJ43" s="122">
        <f>IFERROR(
$AN43 * INDEX('WFOM - Time_Base'!$A$4:$API$29, MATCH("CenHos", 'WFOM - Time_Base'!$B$4:$B$29,0), MATCH(CONCATENATE($G43,AJ$2),'WFOM - Time_Base'!$A$8:$API$8,0)) *
INDEX('WFOM - Time_Base'!$A$4:$API$29, MATCH("CenHos_Per", 'WFOM - Time_Base'!$B$4:$B$29,0), MATCH(CONCATENATE($G43,AJ$2),'WFOM - Time_Base'!$A$8:$API$8,0)),
IFERROR($AN43 * INDEX('Inputs from Uganda staff'!$E$61:$BM$80,MATCH('HRH Need estimation'!AJ$2,'Inputs from Uganda staff'!$E$61:$E$80,0),MATCH('HRH Need estimation'!$D43,'Inputs from Uganda staff'!$E$6:$BM$6,0)),
""))</f>
        <v>0</v>
      </c>
      <c r="AK43" s="122">
        <f>IFERROR(
$AN43 * INDEX('WFOM - Time_Base'!$A$4:$API$29, MATCH("CenHos", 'WFOM - Time_Base'!$B$4:$B$29,0), MATCH(CONCATENATE($G43,AK$2),'WFOM - Time_Base'!$A$8:$API$8,0)) *
INDEX('WFOM - Time_Base'!$A$4:$API$29, MATCH("CenHos_Per", 'WFOM - Time_Base'!$B$4:$B$29,0), MATCH(CONCATENATE($G43,AK$2),'WFOM - Time_Base'!$A$8:$API$8,0)),
IFERROR($AN43 * INDEX('Inputs from Uganda staff'!$E$61:$BM$80,MATCH('HRH Need estimation'!AK$2,'Inputs from Uganda staff'!$E$61:$E$80,0),MATCH('HRH Need estimation'!$D43,'Inputs from Uganda staff'!$E$6:$BM$6,0)),
""))</f>
        <v>0</v>
      </c>
      <c r="AL43" s="122">
        <f>IFERROR(
$AN43 * INDEX('WFOM - Time_Base'!$A$4:$API$29, MATCH("CenHos", 'WFOM - Time_Base'!$B$4:$B$29,0), MATCH(CONCATENATE($G43,AL$2),'WFOM - Time_Base'!$A$8:$API$8,0)) *
INDEX('WFOM - Time_Base'!$A$4:$API$29, MATCH("CenHos_Per", 'WFOM - Time_Base'!$B$4:$B$29,0), MATCH(CONCATENATE($G43,AL$2),'WFOM - Time_Base'!$A$8:$API$8,0)),
IFERROR($AN43 * INDEX('Inputs from Uganda staff'!$E$61:$BM$80,MATCH('HRH Need estimation'!AL$2,'Inputs from Uganda staff'!$E$61:$E$80,0),MATCH('HRH Need estimation'!$D43,'Inputs from Uganda staff'!$E$6:$BM$6,0)),
""))</f>
        <v>0</v>
      </c>
      <c r="AN43">
        <v>1</v>
      </c>
      <c r="AO43" t="e">
        <f t="shared" si="1"/>
        <v>#N/A</v>
      </c>
      <c r="AQ43" t="s">
        <v>371</v>
      </c>
    </row>
    <row r="44" spans="1:43">
      <c r="A44" s="106" t="s">
        <v>935</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1947</v>
      </c>
      <c r="R44" s="122">
        <f>IFERROR(
$AN44 * INDEX('WFOM - Time_Base'!$A$4:$API$29, MATCH("CenHos", 'WFOM - Time_Base'!$B$4:$B$29,0), MATCH(CONCATENATE($G44,R$2),'WFOM - Time_Base'!$A$8:$API$8,0)) *
INDEX('WFOM - Time_Base'!$A$4:$API$29, MATCH("CenHos_Per", 'WFOM - Time_Base'!$B$4:$B$29,0), MATCH(CONCATENATE($G44,R$2),'WFOM - Time_Base'!$A$8:$API$8,0)),
IFERROR($AN44 * INDEX('Inputs from Uganda staff'!$E$61:$BM$80,MATCH('HRH Need estimation'!R$2,'Inputs from Uganda staff'!$E$61:$E$80,0),MATCH('HRH Need estimation'!$D44,'Inputs from Uganda staff'!$E$6:$BM$6,0)),
""))</f>
        <v>0</v>
      </c>
      <c r="S44" s="122">
        <f>IFERROR(
$AN44 * INDEX('WFOM - Time_Base'!$A$4:$API$29, MATCH("CenHos", 'WFOM - Time_Base'!$B$4:$B$29,0), MATCH(CONCATENATE($G44,S$2),'WFOM - Time_Base'!$A$8:$API$8,0)) *
INDEX('WFOM - Time_Base'!$A$4:$API$29, MATCH("CenHos_Per", 'WFOM - Time_Base'!$B$4:$B$29,0), MATCH(CONCATENATE($G44,S$2),'WFOM - Time_Base'!$A$8:$API$8,0)),
IFERROR($AN44 * INDEX('Inputs from Uganda staff'!$E$61:$BM$80,MATCH('HRH Need estimation'!S$2,'Inputs from Uganda staff'!$E$61:$E$80,0),MATCH('HRH Need estimation'!$D44,'Inputs from Uganda staff'!$E$6:$BM$6,0)),
""))</f>
        <v>5</v>
      </c>
      <c r="T44" s="122">
        <f>IFERROR(
$AN44 * INDEX('WFOM - Time_Base'!$A$4:$API$29, MATCH("CenHos", 'WFOM - Time_Base'!$B$4:$B$29,0), MATCH(CONCATENATE($G44,T$2),'WFOM - Time_Base'!$A$8:$API$8,0)) *
INDEX('WFOM - Time_Base'!$A$4:$API$29, MATCH("CenHos_Per", 'WFOM - Time_Base'!$B$4:$B$29,0), MATCH(CONCATENATE($G44,T$2),'WFOM - Time_Base'!$A$8:$API$8,0)),
IFERROR($AN44 * INDEX('Inputs from Uganda staff'!$E$61:$BM$80,MATCH('HRH Need estimation'!T$2,'Inputs from Uganda staff'!$E$61:$E$80,0),MATCH('HRH Need estimation'!$D44,'Inputs from Uganda staff'!$E$6:$BM$6,0)),
""))</f>
        <v>0</v>
      </c>
      <c r="U44" s="122">
        <f>IFERROR(
$AN44 * INDEX('WFOM - Time_Base'!$A$4:$API$29, MATCH("CenHos", 'WFOM - Time_Base'!$B$4:$B$29,0), MATCH(CONCATENATE($G44,U$2),'WFOM - Time_Base'!$A$8:$API$8,0)) *
INDEX('WFOM - Time_Base'!$A$4:$API$29, MATCH("CenHos_Per", 'WFOM - Time_Base'!$B$4:$B$29,0), MATCH(CONCATENATE($G44,U$2),'WFOM - Time_Base'!$A$8:$API$8,0)),
IFERROR($AN44 * INDEX('Inputs from Uganda staff'!$E$61:$BM$80,MATCH('HRH Need estimation'!U$2,'Inputs from Uganda staff'!$E$61:$E$80,0),MATCH('HRH Need estimation'!$D44,'Inputs from Uganda staff'!$E$6:$BM$6,0)),
""))</f>
        <v>5</v>
      </c>
      <c r="V44" s="122">
        <f>IFERROR(
$AN44 * INDEX('WFOM - Time_Base'!$A$4:$API$29, MATCH("CenHos", 'WFOM - Time_Base'!$B$4:$B$29,0), MATCH(CONCATENATE($G44,V$2),'WFOM - Time_Base'!$A$8:$API$8,0)) *
INDEX('WFOM - Time_Base'!$A$4:$API$29, MATCH("CenHos_Per", 'WFOM - Time_Base'!$B$4:$B$29,0), MATCH(CONCATENATE($G44,V$2),'WFOM - Time_Base'!$A$8:$API$8,0)),
IFERROR($AN44 * INDEX('Inputs from Uganda staff'!$E$61:$BM$80,MATCH('HRH Need estimation'!V$2,'Inputs from Uganda staff'!$E$61:$E$80,0),MATCH('HRH Need estimation'!$D44,'Inputs from Uganda staff'!$E$6:$BM$6,0)),
""))</f>
        <v>5</v>
      </c>
      <c r="W44" s="122">
        <f>IFERROR(
$AN44 * INDEX('WFOM - Time_Base'!$A$4:$API$29, MATCH("CenHos", 'WFOM - Time_Base'!$B$4:$B$29,0), MATCH(CONCATENATE($G44,W$2),'WFOM - Time_Base'!$A$8:$API$8,0)) *
INDEX('WFOM - Time_Base'!$A$4:$API$29, MATCH("CenHos_Per", 'WFOM - Time_Base'!$B$4:$B$29,0), MATCH(CONCATENATE($G44,W$2),'WFOM - Time_Base'!$A$8:$API$8,0)),
IFERROR($AN44 * INDEX('Inputs from Uganda staff'!$E$61:$BM$80,MATCH('HRH Need estimation'!W$2,'Inputs from Uganda staff'!$E$61:$E$80,0),MATCH('HRH Need estimation'!$D44,'Inputs from Uganda staff'!$E$6:$BM$6,0)),
""))</f>
        <v>0.2</v>
      </c>
      <c r="X44" s="122">
        <f>IFERROR(
$AN44 * INDEX('WFOM - Time_Base'!$A$4:$API$29, MATCH("CenHos", 'WFOM - Time_Base'!$B$4:$B$29,0), MATCH(CONCATENATE($G44,X$2),'WFOM - Time_Base'!$A$8:$API$8,0)) *
INDEX('WFOM - Time_Base'!$A$4:$API$29, MATCH("CenHos_Per", 'WFOM - Time_Base'!$B$4:$B$29,0), MATCH(CONCATENATE($G44,X$2),'WFOM - Time_Base'!$A$8:$API$8,0)),
IFERROR($AN44 * INDEX('Inputs from Uganda staff'!$E$61:$BM$80,MATCH('HRH Need estimation'!X$2,'Inputs from Uganda staff'!$E$61:$E$80,0),MATCH('HRH Need estimation'!$D44,'Inputs from Uganda staff'!$E$6:$BM$6,0)),
""))</f>
        <v>1.5</v>
      </c>
      <c r="Y44" s="122">
        <f>IFERROR(
$AN44 * INDEX('WFOM - Time_Base'!$A$4:$API$29, MATCH("CenHos", 'WFOM - Time_Base'!$B$4:$B$29,0), MATCH(CONCATENATE($G44,Y$2),'WFOM - Time_Base'!$A$8:$API$8,0)) *
INDEX('WFOM - Time_Base'!$A$4:$API$29, MATCH("CenHos_Per", 'WFOM - Time_Base'!$B$4:$B$29,0), MATCH(CONCATENATE($G44,Y$2),'WFOM - Time_Base'!$A$8:$API$8,0)),
IFERROR($AN44 * INDEX('Inputs from Uganda staff'!$E$61:$BM$80,MATCH('HRH Need estimation'!Y$2,'Inputs from Uganda staff'!$E$61:$E$80,0),MATCH('HRH Need estimation'!$D44,'Inputs from Uganda staff'!$E$6:$BM$6,0)),
""))</f>
        <v>1.5</v>
      </c>
      <c r="Z44" s="122">
        <f>IFERROR(
$AN44 * INDEX('WFOM - Time_Base'!$A$4:$API$29, MATCH("CenHos", 'WFOM - Time_Base'!$B$4:$B$29,0), MATCH(CONCATENATE($G44,Z$2),'WFOM - Time_Base'!$A$8:$API$8,0)) *
INDEX('WFOM - Time_Base'!$A$4:$API$29, MATCH("CenHos_Per", 'WFOM - Time_Base'!$B$4:$B$29,0), MATCH(CONCATENATE($G44,Z$2),'WFOM - Time_Base'!$A$8:$API$8,0)),
IFERROR($AN44 * INDEX('Inputs from Uganda staff'!$E$61:$BM$80,MATCH('HRH Need estimation'!Z$2,'Inputs from Uganda staff'!$E$61:$E$80,0),MATCH('HRH Need estimation'!$D44,'Inputs from Uganda staff'!$E$6:$BM$6,0)),
""))</f>
        <v>0</v>
      </c>
      <c r="AA44" s="122">
        <f>IFERROR(
$AN44 * INDEX('WFOM - Time_Base'!$A$4:$API$29, MATCH("CenHos", 'WFOM - Time_Base'!$B$4:$B$29,0), MATCH(CONCATENATE($G44,AA$2),'WFOM - Time_Base'!$A$8:$API$8,0)) *
INDEX('WFOM - Time_Base'!$A$4:$API$29, MATCH("CenHos_Per", 'WFOM - Time_Base'!$B$4:$B$29,0), MATCH(CONCATENATE($G44,AA$2),'WFOM - Time_Base'!$A$8:$API$8,0)),
IFERROR($AN44 * INDEX('Inputs from Uganda staff'!$E$61:$BM$80,MATCH('HRH Need estimation'!AA$2,'Inputs from Uganda staff'!$E$61:$E$80,0),MATCH('HRH Need estimation'!$D44,'Inputs from Uganda staff'!$E$6:$BM$6,0)),
""))</f>
        <v>0</v>
      </c>
      <c r="AB44" s="122">
        <f>IFERROR(
$AN44 * INDEX('WFOM - Time_Base'!$A$4:$API$29, MATCH("CenHos", 'WFOM - Time_Base'!$B$4:$B$29,0), MATCH(CONCATENATE($G44,AB$2),'WFOM - Time_Base'!$A$8:$API$8,0)) *
INDEX('WFOM - Time_Base'!$A$4:$API$29, MATCH("CenHos_Per", 'WFOM - Time_Base'!$B$4:$B$29,0), MATCH(CONCATENATE($G44,AB$2),'WFOM - Time_Base'!$A$8:$API$8,0)),
IFERROR($AN44 * INDEX('Inputs from Uganda staff'!$E$61:$BM$80,MATCH('HRH Need estimation'!AB$2,'Inputs from Uganda staff'!$E$61:$E$80,0),MATCH('HRH Need estimation'!$D44,'Inputs from Uganda staff'!$E$6:$BM$6,0)),
""))</f>
        <v>0</v>
      </c>
      <c r="AC44" s="122" t="str">
        <f>IFERROR(
$AN44 * INDEX('WFOM - Time_Base'!$A$4:$API$29, MATCH("CenHos", 'WFOM - Time_Base'!$B$4:$B$29,0), MATCH(CONCATENATE($G44,AC$2),'WFOM - Time_Base'!$A$8:$API$8,0)) *
INDEX('WFOM - Time_Base'!$A$4:$API$29, MATCH("CenHos_Per", 'WFOM - Time_Base'!$B$4:$B$29,0), MATCH(CONCATENATE($G44,AC$2),'WFOM - Time_Base'!$A$8:$API$8,0)),
IFERROR($AN44 * INDEX('Inputs from Uganda staff'!$E$61:$BM$80,MATCH('HRH Need estimation'!AC$2,'Inputs from Uganda staff'!$E$61:$E$80,0),MATCH('HRH Need estimation'!$D44,'Inputs from Uganda staff'!$E$6:$BM$6,0)),
""))</f>
        <v/>
      </c>
      <c r="AD44" s="122">
        <f>IFERROR(
$AN44 * INDEX('WFOM - Time_Base'!$A$4:$API$29, MATCH("CenHos", 'WFOM - Time_Base'!$B$4:$B$29,0), MATCH(CONCATENATE($G44,AD$2),'WFOM - Time_Base'!$A$8:$API$8,0)) *
INDEX('WFOM - Time_Base'!$A$4:$API$29, MATCH("CenHos_Per", 'WFOM - Time_Base'!$B$4:$B$29,0), MATCH(CONCATENATE($G44,AD$2),'WFOM - Time_Base'!$A$8:$API$8,0)),
IFERROR($AN44 * INDEX('Inputs from Uganda staff'!$E$61:$BM$80,MATCH('HRH Need estimation'!AD$2,'Inputs from Uganda staff'!$E$61:$E$80,0),MATCH('HRH Need estimation'!$D44,'Inputs from Uganda staff'!$E$6:$BM$6,0)),
""))</f>
        <v>0</v>
      </c>
      <c r="AE44" s="122">
        <f>IFERROR(
$AN44 * INDEX('WFOM - Time_Base'!$A$4:$API$29, MATCH("CenHos", 'WFOM - Time_Base'!$B$4:$B$29,0), MATCH(CONCATENATE($G44,AE$2),'WFOM - Time_Base'!$A$8:$API$8,0)) *
INDEX('WFOM - Time_Base'!$A$4:$API$29, MATCH("CenHos_Per", 'WFOM - Time_Base'!$B$4:$B$29,0), MATCH(CONCATENATE($G44,AE$2),'WFOM - Time_Base'!$A$8:$API$8,0)),
IFERROR($AN44 * INDEX('Inputs from Uganda staff'!$E$61:$BM$80,MATCH('HRH Need estimation'!AE$2,'Inputs from Uganda staff'!$E$61:$E$80,0),MATCH('HRH Need estimation'!$D44,'Inputs from Uganda staff'!$E$6:$BM$6,0)),
""))</f>
        <v>0</v>
      </c>
      <c r="AF44" s="122">
        <f>IFERROR(
$AN44 * INDEX('WFOM - Time_Base'!$A$4:$API$29, MATCH("CenHos", 'WFOM - Time_Base'!$B$4:$B$29,0), MATCH(CONCATENATE($G44,AF$2),'WFOM - Time_Base'!$A$8:$API$8,0)) *
INDEX('WFOM - Time_Base'!$A$4:$API$29, MATCH("CenHos_Per", 'WFOM - Time_Base'!$B$4:$B$29,0), MATCH(CONCATENATE($G44,AF$2),'WFOM - Time_Base'!$A$8:$API$8,0)),
IFERROR($AN44 * INDEX('Inputs from Uganda staff'!$E$61:$BM$80,MATCH('HRH Need estimation'!AF$2,'Inputs from Uganda staff'!$E$61:$E$80,0),MATCH('HRH Need estimation'!$D44,'Inputs from Uganda staff'!$E$6:$BM$6,0)),
""))</f>
        <v>0</v>
      </c>
      <c r="AG44" s="122">
        <f>IFERROR(
$AN44 * INDEX('WFOM - Time_Base'!$A$4:$API$29, MATCH("CenHos", 'WFOM - Time_Base'!$B$4:$B$29,0), MATCH(CONCATENATE($G44,AG$2),'WFOM - Time_Base'!$A$8:$API$8,0)) *
INDEX('WFOM - Time_Base'!$A$4:$API$29, MATCH("CenHos_Per", 'WFOM - Time_Base'!$B$4:$B$29,0), MATCH(CONCATENATE($G44,AG$2),'WFOM - Time_Base'!$A$8:$API$8,0)),
IFERROR($AN44 * INDEX('Inputs from Uganda staff'!$E$61:$BM$80,MATCH('HRH Need estimation'!AG$2,'Inputs from Uganda staff'!$E$61:$E$80,0),MATCH('HRH Need estimation'!$D44,'Inputs from Uganda staff'!$E$6:$BM$6,0)),
""))</f>
        <v>0</v>
      </c>
      <c r="AH44" s="122">
        <f>IFERROR(
$AN44 * INDEX('WFOM - Time_Base'!$A$4:$API$29, MATCH("CenHos", 'WFOM - Time_Base'!$B$4:$B$29,0), MATCH(CONCATENATE($G44,AH$2),'WFOM - Time_Base'!$A$8:$API$8,0)) *
INDEX('WFOM - Time_Base'!$A$4:$API$29, MATCH("CenHos_Per", 'WFOM - Time_Base'!$B$4:$B$29,0), MATCH(CONCATENATE($G44,AH$2),'WFOM - Time_Base'!$A$8:$API$8,0)),
IFERROR($AN44 * INDEX('Inputs from Uganda staff'!$E$61:$BM$80,MATCH('HRH Need estimation'!AH$2,'Inputs from Uganda staff'!$E$61:$E$80,0),MATCH('HRH Need estimation'!$D44,'Inputs from Uganda staff'!$E$6:$BM$6,0)),
""))</f>
        <v>0</v>
      </c>
      <c r="AI44" s="122">
        <f>IFERROR(
$AN44 * INDEX('WFOM - Time_Base'!$A$4:$API$29, MATCH("CenHos", 'WFOM - Time_Base'!$B$4:$B$29,0), MATCH(CONCATENATE($G44,AI$2),'WFOM - Time_Base'!$A$8:$API$8,0)) *
INDEX('WFOM - Time_Base'!$A$4:$API$29, MATCH("CenHos_Per", 'WFOM - Time_Base'!$B$4:$B$29,0), MATCH(CONCATENATE($G44,AI$2),'WFOM - Time_Base'!$A$8:$API$8,0)),
IFERROR($AN44 * INDEX('Inputs from Uganda staff'!$E$61:$BM$80,MATCH('HRH Need estimation'!AI$2,'Inputs from Uganda staff'!$E$61:$E$80,0),MATCH('HRH Need estimation'!$D44,'Inputs from Uganda staff'!$E$6:$BM$6,0)),
""))</f>
        <v>0</v>
      </c>
      <c r="AJ44" s="122">
        <f>IFERROR(
$AN44 * INDEX('WFOM - Time_Base'!$A$4:$API$29, MATCH("CenHos", 'WFOM - Time_Base'!$B$4:$B$29,0), MATCH(CONCATENATE($G44,AJ$2),'WFOM - Time_Base'!$A$8:$API$8,0)) *
INDEX('WFOM - Time_Base'!$A$4:$API$29, MATCH("CenHos_Per", 'WFOM - Time_Base'!$B$4:$B$29,0), MATCH(CONCATENATE($G44,AJ$2),'WFOM - Time_Base'!$A$8:$API$8,0)),
IFERROR($AN44 * INDEX('Inputs from Uganda staff'!$E$61:$BM$80,MATCH('HRH Need estimation'!AJ$2,'Inputs from Uganda staff'!$E$61:$E$80,0),MATCH('HRH Need estimation'!$D44,'Inputs from Uganda staff'!$E$6:$BM$6,0)),
""))</f>
        <v>0</v>
      </c>
      <c r="AK44" s="122">
        <f>IFERROR(
$AN44 * INDEX('WFOM - Time_Base'!$A$4:$API$29, MATCH("CenHos", 'WFOM - Time_Base'!$B$4:$B$29,0), MATCH(CONCATENATE($G44,AK$2),'WFOM - Time_Base'!$A$8:$API$8,0)) *
INDEX('WFOM - Time_Base'!$A$4:$API$29, MATCH("CenHos_Per", 'WFOM - Time_Base'!$B$4:$B$29,0), MATCH(CONCATENATE($G44,AK$2),'WFOM - Time_Base'!$A$8:$API$8,0)),
IFERROR($AN44 * INDEX('Inputs from Uganda staff'!$E$61:$BM$80,MATCH('HRH Need estimation'!AK$2,'Inputs from Uganda staff'!$E$61:$E$80,0),MATCH('HRH Need estimation'!$D44,'Inputs from Uganda staff'!$E$6:$BM$6,0)),
""))</f>
        <v>0</v>
      </c>
      <c r="AL44" s="122">
        <f>IFERROR(
$AN44 * INDEX('WFOM - Time_Base'!$A$4:$API$29, MATCH("CenHos", 'WFOM - Time_Base'!$B$4:$B$29,0), MATCH(CONCATENATE($G44,AL$2),'WFOM - Time_Base'!$A$8:$API$8,0)) *
INDEX('WFOM - Time_Base'!$A$4:$API$29, MATCH("CenHos_Per", 'WFOM - Time_Base'!$B$4:$B$29,0), MATCH(CONCATENATE($G44,AL$2),'WFOM - Time_Base'!$A$8:$API$8,0)),
IFERROR($AN44 * INDEX('Inputs from Uganda staff'!$E$61:$BM$80,MATCH('HRH Need estimation'!AL$2,'Inputs from Uganda staff'!$E$61:$E$80,0),MATCH('HRH Need estimation'!$D44,'Inputs from Uganda staff'!$E$6:$BM$6,0)),
""))</f>
        <v>0</v>
      </c>
      <c r="AN44">
        <v>1</v>
      </c>
      <c r="AO44" t="e">
        <f t="shared" si="1"/>
        <v>#N/A</v>
      </c>
      <c r="AQ44" t="s">
        <v>377</v>
      </c>
    </row>
    <row r="45" spans="1:43">
      <c r="A45" s="106" t="s">
        <v>936</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1947</v>
      </c>
      <c r="R45" s="122">
        <f>IFERROR(
$AN45 * INDEX('WFOM - Time_Base'!$A$4:$API$29, MATCH("CenHos", 'WFOM - Time_Base'!$B$4:$B$29,0), MATCH(CONCATENATE($G45,R$2),'WFOM - Time_Base'!$A$8:$API$8,0)) *
INDEX('WFOM - Time_Base'!$A$4:$API$29, MATCH("CenHos_Per", 'WFOM - Time_Base'!$B$4:$B$29,0), MATCH(CONCATENATE($G45,R$2),'WFOM - Time_Base'!$A$8:$API$8,0)),
IFERROR($AN45 * INDEX('Inputs from Uganda staff'!$E$61:$BM$80,MATCH('HRH Need estimation'!R$2,'Inputs from Uganda staff'!$E$61:$E$80,0),MATCH('HRH Need estimation'!$D45,'Inputs from Uganda staff'!$E$6:$BM$6,0)),
""))</f>
        <v>0</v>
      </c>
      <c r="S45" s="122">
        <f>IFERROR(
$AN45 * INDEX('WFOM - Time_Base'!$A$4:$API$29, MATCH("CenHos", 'WFOM - Time_Base'!$B$4:$B$29,0), MATCH(CONCATENATE($G45,S$2),'WFOM - Time_Base'!$A$8:$API$8,0)) *
INDEX('WFOM - Time_Base'!$A$4:$API$29, MATCH("CenHos_Per", 'WFOM - Time_Base'!$B$4:$B$29,0), MATCH(CONCATENATE($G45,S$2),'WFOM - Time_Base'!$A$8:$API$8,0)),
IFERROR($AN45 * INDEX('Inputs from Uganda staff'!$E$61:$BM$80,MATCH('HRH Need estimation'!S$2,'Inputs from Uganda staff'!$E$61:$E$80,0),MATCH('HRH Need estimation'!$D45,'Inputs from Uganda staff'!$E$6:$BM$6,0)),
""))</f>
        <v>5</v>
      </c>
      <c r="T45" s="122">
        <f>IFERROR(
$AN45 * INDEX('WFOM - Time_Base'!$A$4:$API$29, MATCH("CenHos", 'WFOM - Time_Base'!$B$4:$B$29,0), MATCH(CONCATENATE($G45,T$2),'WFOM - Time_Base'!$A$8:$API$8,0)) *
INDEX('WFOM - Time_Base'!$A$4:$API$29, MATCH("CenHos_Per", 'WFOM - Time_Base'!$B$4:$B$29,0), MATCH(CONCATENATE($G45,T$2),'WFOM - Time_Base'!$A$8:$API$8,0)),
IFERROR($AN45 * INDEX('Inputs from Uganda staff'!$E$61:$BM$80,MATCH('HRH Need estimation'!T$2,'Inputs from Uganda staff'!$E$61:$E$80,0),MATCH('HRH Need estimation'!$D45,'Inputs from Uganda staff'!$E$6:$BM$6,0)),
""))</f>
        <v>0</v>
      </c>
      <c r="U45" s="122">
        <f>IFERROR(
$AN45 * INDEX('WFOM - Time_Base'!$A$4:$API$29, MATCH("CenHos", 'WFOM - Time_Base'!$B$4:$B$29,0), MATCH(CONCATENATE($G45,U$2),'WFOM - Time_Base'!$A$8:$API$8,0)) *
INDEX('WFOM - Time_Base'!$A$4:$API$29, MATCH("CenHos_Per", 'WFOM - Time_Base'!$B$4:$B$29,0), MATCH(CONCATENATE($G45,U$2),'WFOM - Time_Base'!$A$8:$API$8,0)),
IFERROR($AN45 * INDEX('Inputs from Uganda staff'!$E$61:$BM$80,MATCH('HRH Need estimation'!U$2,'Inputs from Uganda staff'!$E$61:$E$80,0),MATCH('HRH Need estimation'!$D45,'Inputs from Uganda staff'!$E$6:$BM$6,0)),
""))</f>
        <v>5</v>
      </c>
      <c r="V45" s="122">
        <f>IFERROR(
$AN45 * INDEX('WFOM - Time_Base'!$A$4:$API$29, MATCH("CenHos", 'WFOM - Time_Base'!$B$4:$B$29,0), MATCH(CONCATENATE($G45,V$2),'WFOM - Time_Base'!$A$8:$API$8,0)) *
INDEX('WFOM - Time_Base'!$A$4:$API$29, MATCH("CenHos_Per", 'WFOM - Time_Base'!$B$4:$B$29,0), MATCH(CONCATENATE($G45,V$2),'WFOM - Time_Base'!$A$8:$API$8,0)),
IFERROR($AN45 * INDEX('Inputs from Uganda staff'!$E$61:$BM$80,MATCH('HRH Need estimation'!V$2,'Inputs from Uganda staff'!$E$61:$E$80,0),MATCH('HRH Need estimation'!$D45,'Inputs from Uganda staff'!$E$6:$BM$6,0)),
""))</f>
        <v>5</v>
      </c>
      <c r="W45" s="122">
        <f>IFERROR(
$AN45 * INDEX('WFOM - Time_Base'!$A$4:$API$29, MATCH("CenHos", 'WFOM - Time_Base'!$B$4:$B$29,0), MATCH(CONCATENATE($G45,W$2),'WFOM - Time_Base'!$A$8:$API$8,0)) *
INDEX('WFOM - Time_Base'!$A$4:$API$29, MATCH("CenHos_Per", 'WFOM - Time_Base'!$B$4:$B$29,0), MATCH(CONCATENATE($G45,W$2),'WFOM - Time_Base'!$A$8:$API$8,0)),
IFERROR($AN45 * INDEX('Inputs from Uganda staff'!$E$61:$BM$80,MATCH('HRH Need estimation'!W$2,'Inputs from Uganda staff'!$E$61:$E$80,0),MATCH('HRH Need estimation'!$D45,'Inputs from Uganda staff'!$E$6:$BM$6,0)),
""))</f>
        <v>0.2</v>
      </c>
      <c r="X45" s="122">
        <f>IFERROR(
$AN45 * INDEX('WFOM - Time_Base'!$A$4:$API$29, MATCH("CenHos", 'WFOM - Time_Base'!$B$4:$B$29,0), MATCH(CONCATENATE($G45,X$2),'WFOM - Time_Base'!$A$8:$API$8,0)) *
INDEX('WFOM - Time_Base'!$A$4:$API$29, MATCH("CenHos_Per", 'WFOM - Time_Base'!$B$4:$B$29,0), MATCH(CONCATENATE($G45,X$2),'WFOM - Time_Base'!$A$8:$API$8,0)),
IFERROR($AN45 * INDEX('Inputs from Uganda staff'!$E$61:$BM$80,MATCH('HRH Need estimation'!X$2,'Inputs from Uganda staff'!$E$61:$E$80,0),MATCH('HRH Need estimation'!$D45,'Inputs from Uganda staff'!$E$6:$BM$6,0)),
""))</f>
        <v>1.5</v>
      </c>
      <c r="Y45" s="122">
        <f>IFERROR(
$AN45 * INDEX('WFOM - Time_Base'!$A$4:$API$29, MATCH("CenHos", 'WFOM - Time_Base'!$B$4:$B$29,0), MATCH(CONCATENATE($G45,Y$2),'WFOM - Time_Base'!$A$8:$API$8,0)) *
INDEX('WFOM - Time_Base'!$A$4:$API$29, MATCH("CenHos_Per", 'WFOM - Time_Base'!$B$4:$B$29,0), MATCH(CONCATENATE($G45,Y$2),'WFOM - Time_Base'!$A$8:$API$8,0)),
IFERROR($AN45 * INDEX('Inputs from Uganda staff'!$E$61:$BM$80,MATCH('HRH Need estimation'!Y$2,'Inputs from Uganda staff'!$E$61:$E$80,0),MATCH('HRH Need estimation'!$D45,'Inputs from Uganda staff'!$E$6:$BM$6,0)),
""))</f>
        <v>1.5</v>
      </c>
      <c r="Z45" s="122">
        <f>IFERROR(
$AN45 * INDEX('WFOM - Time_Base'!$A$4:$API$29, MATCH("CenHos", 'WFOM - Time_Base'!$B$4:$B$29,0), MATCH(CONCATENATE($G45,Z$2),'WFOM - Time_Base'!$A$8:$API$8,0)) *
INDEX('WFOM - Time_Base'!$A$4:$API$29, MATCH("CenHos_Per", 'WFOM - Time_Base'!$B$4:$B$29,0), MATCH(CONCATENATE($G45,Z$2),'WFOM - Time_Base'!$A$8:$API$8,0)),
IFERROR($AN45 * INDEX('Inputs from Uganda staff'!$E$61:$BM$80,MATCH('HRH Need estimation'!Z$2,'Inputs from Uganda staff'!$E$61:$E$80,0),MATCH('HRH Need estimation'!$D45,'Inputs from Uganda staff'!$E$6:$BM$6,0)),
""))</f>
        <v>0</v>
      </c>
      <c r="AA45" s="122">
        <f>IFERROR(
$AN45 * INDEX('WFOM - Time_Base'!$A$4:$API$29, MATCH("CenHos", 'WFOM - Time_Base'!$B$4:$B$29,0), MATCH(CONCATENATE($G45,AA$2),'WFOM - Time_Base'!$A$8:$API$8,0)) *
INDEX('WFOM - Time_Base'!$A$4:$API$29, MATCH("CenHos_Per", 'WFOM - Time_Base'!$B$4:$B$29,0), MATCH(CONCATENATE($G45,AA$2),'WFOM - Time_Base'!$A$8:$API$8,0)),
IFERROR($AN45 * INDEX('Inputs from Uganda staff'!$E$61:$BM$80,MATCH('HRH Need estimation'!AA$2,'Inputs from Uganda staff'!$E$61:$E$80,0),MATCH('HRH Need estimation'!$D45,'Inputs from Uganda staff'!$E$6:$BM$6,0)),
""))</f>
        <v>0</v>
      </c>
      <c r="AB45" s="122">
        <f>IFERROR(
$AN45 * INDEX('WFOM - Time_Base'!$A$4:$API$29, MATCH("CenHos", 'WFOM - Time_Base'!$B$4:$B$29,0), MATCH(CONCATENATE($G45,AB$2),'WFOM - Time_Base'!$A$8:$API$8,0)) *
INDEX('WFOM - Time_Base'!$A$4:$API$29, MATCH("CenHos_Per", 'WFOM - Time_Base'!$B$4:$B$29,0), MATCH(CONCATENATE($G45,AB$2),'WFOM - Time_Base'!$A$8:$API$8,0)),
IFERROR($AN45 * INDEX('Inputs from Uganda staff'!$E$61:$BM$80,MATCH('HRH Need estimation'!AB$2,'Inputs from Uganda staff'!$E$61:$E$80,0),MATCH('HRH Need estimation'!$D45,'Inputs from Uganda staff'!$E$6:$BM$6,0)),
""))</f>
        <v>0</v>
      </c>
      <c r="AC45" s="122" t="str">
        <f>IFERROR(
$AN45 * INDEX('WFOM - Time_Base'!$A$4:$API$29, MATCH("CenHos", 'WFOM - Time_Base'!$B$4:$B$29,0), MATCH(CONCATENATE($G45,AC$2),'WFOM - Time_Base'!$A$8:$API$8,0)) *
INDEX('WFOM - Time_Base'!$A$4:$API$29, MATCH("CenHos_Per", 'WFOM - Time_Base'!$B$4:$B$29,0), MATCH(CONCATENATE($G45,AC$2),'WFOM - Time_Base'!$A$8:$API$8,0)),
IFERROR($AN45 * INDEX('Inputs from Uganda staff'!$E$61:$BM$80,MATCH('HRH Need estimation'!AC$2,'Inputs from Uganda staff'!$E$61:$E$80,0),MATCH('HRH Need estimation'!$D45,'Inputs from Uganda staff'!$E$6:$BM$6,0)),
""))</f>
        <v/>
      </c>
      <c r="AD45" s="122">
        <f>IFERROR(
$AN45 * INDEX('WFOM - Time_Base'!$A$4:$API$29, MATCH("CenHos", 'WFOM - Time_Base'!$B$4:$B$29,0), MATCH(CONCATENATE($G45,AD$2),'WFOM - Time_Base'!$A$8:$API$8,0)) *
INDEX('WFOM - Time_Base'!$A$4:$API$29, MATCH("CenHos_Per", 'WFOM - Time_Base'!$B$4:$B$29,0), MATCH(CONCATENATE($G45,AD$2),'WFOM - Time_Base'!$A$8:$API$8,0)),
IFERROR($AN45 * INDEX('Inputs from Uganda staff'!$E$61:$BM$80,MATCH('HRH Need estimation'!AD$2,'Inputs from Uganda staff'!$E$61:$E$80,0),MATCH('HRH Need estimation'!$D45,'Inputs from Uganda staff'!$E$6:$BM$6,0)),
""))</f>
        <v>0</v>
      </c>
      <c r="AE45" s="122">
        <f>IFERROR(
$AN45 * INDEX('WFOM - Time_Base'!$A$4:$API$29, MATCH("CenHos", 'WFOM - Time_Base'!$B$4:$B$29,0), MATCH(CONCATENATE($G45,AE$2),'WFOM - Time_Base'!$A$8:$API$8,0)) *
INDEX('WFOM - Time_Base'!$A$4:$API$29, MATCH("CenHos_Per", 'WFOM - Time_Base'!$B$4:$B$29,0), MATCH(CONCATENATE($G45,AE$2),'WFOM - Time_Base'!$A$8:$API$8,0)),
IFERROR($AN45 * INDEX('Inputs from Uganda staff'!$E$61:$BM$80,MATCH('HRH Need estimation'!AE$2,'Inputs from Uganda staff'!$E$61:$E$80,0),MATCH('HRH Need estimation'!$D45,'Inputs from Uganda staff'!$E$6:$BM$6,0)),
""))</f>
        <v>0</v>
      </c>
      <c r="AF45" s="122">
        <f>IFERROR(
$AN45 * INDEX('WFOM - Time_Base'!$A$4:$API$29, MATCH("CenHos", 'WFOM - Time_Base'!$B$4:$B$29,0), MATCH(CONCATENATE($G45,AF$2),'WFOM - Time_Base'!$A$8:$API$8,0)) *
INDEX('WFOM - Time_Base'!$A$4:$API$29, MATCH("CenHos_Per", 'WFOM - Time_Base'!$B$4:$B$29,0), MATCH(CONCATENATE($G45,AF$2),'WFOM - Time_Base'!$A$8:$API$8,0)),
IFERROR($AN45 * INDEX('Inputs from Uganda staff'!$E$61:$BM$80,MATCH('HRH Need estimation'!AF$2,'Inputs from Uganda staff'!$E$61:$E$80,0),MATCH('HRH Need estimation'!$D45,'Inputs from Uganda staff'!$E$6:$BM$6,0)),
""))</f>
        <v>0</v>
      </c>
      <c r="AG45" s="122">
        <f>IFERROR(
$AN45 * INDEX('WFOM - Time_Base'!$A$4:$API$29, MATCH("CenHos", 'WFOM - Time_Base'!$B$4:$B$29,0), MATCH(CONCATENATE($G45,AG$2),'WFOM - Time_Base'!$A$8:$API$8,0)) *
INDEX('WFOM - Time_Base'!$A$4:$API$29, MATCH("CenHos_Per", 'WFOM - Time_Base'!$B$4:$B$29,0), MATCH(CONCATENATE($G45,AG$2),'WFOM - Time_Base'!$A$8:$API$8,0)),
IFERROR($AN45 * INDEX('Inputs from Uganda staff'!$E$61:$BM$80,MATCH('HRH Need estimation'!AG$2,'Inputs from Uganda staff'!$E$61:$E$80,0),MATCH('HRH Need estimation'!$D45,'Inputs from Uganda staff'!$E$6:$BM$6,0)),
""))</f>
        <v>0</v>
      </c>
      <c r="AH45" s="122">
        <f>IFERROR(
$AN45 * INDEX('WFOM - Time_Base'!$A$4:$API$29, MATCH("CenHos", 'WFOM - Time_Base'!$B$4:$B$29,0), MATCH(CONCATENATE($G45,AH$2),'WFOM - Time_Base'!$A$8:$API$8,0)) *
INDEX('WFOM - Time_Base'!$A$4:$API$29, MATCH("CenHos_Per", 'WFOM - Time_Base'!$B$4:$B$29,0), MATCH(CONCATENATE($G45,AH$2),'WFOM - Time_Base'!$A$8:$API$8,0)),
IFERROR($AN45 * INDEX('Inputs from Uganda staff'!$E$61:$BM$80,MATCH('HRH Need estimation'!AH$2,'Inputs from Uganda staff'!$E$61:$E$80,0),MATCH('HRH Need estimation'!$D45,'Inputs from Uganda staff'!$E$6:$BM$6,0)),
""))</f>
        <v>0</v>
      </c>
      <c r="AI45" s="122">
        <f>IFERROR(
$AN45 * INDEX('WFOM - Time_Base'!$A$4:$API$29, MATCH("CenHos", 'WFOM - Time_Base'!$B$4:$B$29,0), MATCH(CONCATENATE($G45,AI$2),'WFOM - Time_Base'!$A$8:$API$8,0)) *
INDEX('WFOM - Time_Base'!$A$4:$API$29, MATCH("CenHos_Per", 'WFOM - Time_Base'!$B$4:$B$29,0), MATCH(CONCATENATE($G45,AI$2),'WFOM - Time_Base'!$A$8:$API$8,0)),
IFERROR($AN45 * INDEX('Inputs from Uganda staff'!$E$61:$BM$80,MATCH('HRH Need estimation'!AI$2,'Inputs from Uganda staff'!$E$61:$E$80,0),MATCH('HRH Need estimation'!$D45,'Inputs from Uganda staff'!$E$6:$BM$6,0)),
""))</f>
        <v>0</v>
      </c>
      <c r="AJ45" s="122">
        <f>IFERROR(
$AN45 * INDEX('WFOM - Time_Base'!$A$4:$API$29, MATCH("CenHos", 'WFOM - Time_Base'!$B$4:$B$29,0), MATCH(CONCATENATE($G45,AJ$2),'WFOM - Time_Base'!$A$8:$API$8,0)) *
INDEX('WFOM - Time_Base'!$A$4:$API$29, MATCH("CenHos_Per", 'WFOM - Time_Base'!$B$4:$B$29,0), MATCH(CONCATENATE($G45,AJ$2),'WFOM - Time_Base'!$A$8:$API$8,0)),
IFERROR($AN45 * INDEX('Inputs from Uganda staff'!$E$61:$BM$80,MATCH('HRH Need estimation'!AJ$2,'Inputs from Uganda staff'!$E$61:$E$80,0),MATCH('HRH Need estimation'!$D45,'Inputs from Uganda staff'!$E$6:$BM$6,0)),
""))</f>
        <v>0</v>
      </c>
      <c r="AK45" s="122">
        <f>IFERROR(
$AN45 * INDEX('WFOM - Time_Base'!$A$4:$API$29, MATCH("CenHos", 'WFOM - Time_Base'!$B$4:$B$29,0), MATCH(CONCATENATE($G45,AK$2),'WFOM - Time_Base'!$A$8:$API$8,0)) *
INDEX('WFOM - Time_Base'!$A$4:$API$29, MATCH("CenHos_Per", 'WFOM - Time_Base'!$B$4:$B$29,0), MATCH(CONCATENATE($G45,AK$2),'WFOM - Time_Base'!$A$8:$API$8,0)),
IFERROR($AN45 * INDEX('Inputs from Uganda staff'!$E$61:$BM$80,MATCH('HRH Need estimation'!AK$2,'Inputs from Uganda staff'!$E$61:$E$80,0),MATCH('HRH Need estimation'!$D45,'Inputs from Uganda staff'!$E$6:$BM$6,0)),
""))</f>
        <v>0</v>
      </c>
      <c r="AL45" s="122">
        <f>IFERROR(
$AN45 * INDEX('WFOM - Time_Base'!$A$4:$API$29, MATCH("CenHos", 'WFOM - Time_Base'!$B$4:$B$29,0), MATCH(CONCATENATE($G45,AL$2),'WFOM - Time_Base'!$A$8:$API$8,0)) *
INDEX('WFOM - Time_Base'!$A$4:$API$29, MATCH("CenHos_Per", 'WFOM - Time_Base'!$B$4:$B$29,0), MATCH(CONCATENATE($G45,AL$2),'WFOM - Time_Base'!$A$8:$API$8,0)),
IFERROR($AN45 * INDEX('Inputs from Uganda staff'!$E$61:$BM$80,MATCH('HRH Need estimation'!AL$2,'Inputs from Uganda staff'!$E$61:$E$80,0),MATCH('HRH Need estimation'!$D45,'Inputs from Uganda staff'!$E$6:$BM$6,0)),
""))</f>
        <v>0</v>
      </c>
      <c r="AN45">
        <v>1</v>
      </c>
      <c r="AO45" t="e">
        <f t="shared" si="1"/>
        <v>#N/A</v>
      </c>
      <c r="AQ45" t="s">
        <v>381</v>
      </c>
    </row>
    <row r="46" spans="1:43">
      <c r="A46" s="106" t="s">
        <v>932</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1947</v>
      </c>
      <c r="R46" s="122">
        <f>IFERROR(
$AN46 * INDEX('WFOM - Time_Base'!$A$4:$API$29, MATCH("CenHos", 'WFOM - Time_Base'!$B$4:$B$29,0), MATCH(CONCATENATE($G46,R$2),'WFOM - Time_Base'!$A$8:$API$8,0)) *
INDEX('WFOM - Time_Base'!$A$4:$API$29, MATCH("CenHos_Per", 'WFOM - Time_Base'!$B$4:$B$29,0), MATCH(CONCATENATE($G46,R$2),'WFOM - Time_Base'!$A$8:$API$8,0)),
IFERROR($AN46 * INDEX('Inputs from Uganda staff'!$E$61:$BM$80,MATCH('HRH Need estimation'!R$2,'Inputs from Uganda staff'!$E$61:$E$80,0),MATCH('HRH Need estimation'!$D46,'Inputs from Uganda staff'!$E$6:$BM$6,0)),
""))</f>
        <v>0</v>
      </c>
      <c r="S46" s="122">
        <f>IFERROR(
$AN46 * INDEX('WFOM - Time_Base'!$A$4:$API$29, MATCH("CenHos", 'WFOM - Time_Base'!$B$4:$B$29,0), MATCH(CONCATENATE($G46,S$2),'WFOM - Time_Base'!$A$8:$API$8,0)) *
INDEX('WFOM - Time_Base'!$A$4:$API$29, MATCH("CenHos_Per", 'WFOM - Time_Base'!$B$4:$B$29,0), MATCH(CONCATENATE($G46,S$2),'WFOM - Time_Base'!$A$8:$API$8,0)),
IFERROR($AN46 * INDEX('Inputs from Uganda staff'!$E$61:$BM$80,MATCH('HRH Need estimation'!S$2,'Inputs from Uganda staff'!$E$61:$E$80,0),MATCH('HRH Need estimation'!$D46,'Inputs from Uganda staff'!$E$6:$BM$6,0)),
""))</f>
        <v>5</v>
      </c>
      <c r="T46" s="122">
        <f>IFERROR(
$AN46 * INDEX('WFOM - Time_Base'!$A$4:$API$29, MATCH("CenHos", 'WFOM - Time_Base'!$B$4:$B$29,0), MATCH(CONCATENATE($G46,T$2),'WFOM - Time_Base'!$A$8:$API$8,0)) *
INDEX('WFOM - Time_Base'!$A$4:$API$29, MATCH("CenHos_Per", 'WFOM - Time_Base'!$B$4:$B$29,0), MATCH(CONCATENATE($G46,T$2),'WFOM - Time_Base'!$A$8:$API$8,0)),
IFERROR($AN46 * INDEX('Inputs from Uganda staff'!$E$61:$BM$80,MATCH('HRH Need estimation'!T$2,'Inputs from Uganda staff'!$E$61:$E$80,0),MATCH('HRH Need estimation'!$D46,'Inputs from Uganda staff'!$E$6:$BM$6,0)),
""))</f>
        <v>0</v>
      </c>
      <c r="U46" s="122">
        <f>IFERROR(
$AN46 * INDEX('WFOM - Time_Base'!$A$4:$API$29, MATCH("CenHos", 'WFOM - Time_Base'!$B$4:$B$29,0), MATCH(CONCATENATE($G46,U$2),'WFOM - Time_Base'!$A$8:$API$8,0)) *
INDEX('WFOM - Time_Base'!$A$4:$API$29, MATCH("CenHos_Per", 'WFOM - Time_Base'!$B$4:$B$29,0), MATCH(CONCATENATE($G46,U$2),'WFOM - Time_Base'!$A$8:$API$8,0)),
IFERROR($AN46 * INDEX('Inputs from Uganda staff'!$E$61:$BM$80,MATCH('HRH Need estimation'!U$2,'Inputs from Uganda staff'!$E$61:$E$80,0),MATCH('HRH Need estimation'!$D46,'Inputs from Uganda staff'!$E$6:$BM$6,0)),
""))</f>
        <v>5</v>
      </c>
      <c r="V46" s="122">
        <f>IFERROR(
$AN46 * INDEX('WFOM - Time_Base'!$A$4:$API$29, MATCH("CenHos", 'WFOM - Time_Base'!$B$4:$B$29,0), MATCH(CONCATENATE($G46,V$2),'WFOM - Time_Base'!$A$8:$API$8,0)) *
INDEX('WFOM - Time_Base'!$A$4:$API$29, MATCH("CenHos_Per", 'WFOM - Time_Base'!$B$4:$B$29,0), MATCH(CONCATENATE($G46,V$2),'WFOM - Time_Base'!$A$8:$API$8,0)),
IFERROR($AN46 * INDEX('Inputs from Uganda staff'!$E$61:$BM$80,MATCH('HRH Need estimation'!V$2,'Inputs from Uganda staff'!$E$61:$E$80,0),MATCH('HRH Need estimation'!$D46,'Inputs from Uganda staff'!$E$6:$BM$6,0)),
""))</f>
        <v>5</v>
      </c>
      <c r="W46" s="122">
        <f>IFERROR(
$AN46 * INDEX('WFOM - Time_Base'!$A$4:$API$29, MATCH("CenHos", 'WFOM - Time_Base'!$B$4:$B$29,0), MATCH(CONCATENATE($G46,W$2),'WFOM - Time_Base'!$A$8:$API$8,0)) *
INDEX('WFOM - Time_Base'!$A$4:$API$29, MATCH("CenHos_Per", 'WFOM - Time_Base'!$B$4:$B$29,0), MATCH(CONCATENATE($G46,W$2),'WFOM - Time_Base'!$A$8:$API$8,0)),
IFERROR($AN46 * INDEX('Inputs from Uganda staff'!$E$61:$BM$80,MATCH('HRH Need estimation'!W$2,'Inputs from Uganda staff'!$E$61:$E$80,0),MATCH('HRH Need estimation'!$D46,'Inputs from Uganda staff'!$E$6:$BM$6,0)),
""))</f>
        <v>0.2</v>
      </c>
      <c r="X46" s="122">
        <f>IFERROR(
$AN46 * INDEX('WFOM - Time_Base'!$A$4:$API$29, MATCH("CenHos", 'WFOM - Time_Base'!$B$4:$B$29,0), MATCH(CONCATENATE($G46,X$2),'WFOM - Time_Base'!$A$8:$API$8,0)) *
INDEX('WFOM - Time_Base'!$A$4:$API$29, MATCH("CenHos_Per", 'WFOM - Time_Base'!$B$4:$B$29,0), MATCH(CONCATENATE($G46,X$2),'WFOM - Time_Base'!$A$8:$API$8,0)),
IFERROR($AN46 * INDEX('Inputs from Uganda staff'!$E$61:$BM$80,MATCH('HRH Need estimation'!X$2,'Inputs from Uganda staff'!$E$61:$E$80,0),MATCH('HRH Need estimation'!$D46,'Inputs from Uganda staff'!$E$6:$BM$6,0)),
""))</f>
        <v>1.5</v>
      </c>
      <c r="Y46" s="122">
        <f>IFERROR(
$AN46 * INDEX('WFOM - Time_Base'!$A$4:$API$29, MATCH("CenHos", 'WFOM - Time_Base'!$B$4:$B$29,0), MATCH(CONCATENATE($G46,Y$2),'WFOM - Time_Base'!$A$8:$API$8,0)) *
INDEX('WFOM - Time_Base'!$A$4:$API$29, MATCH("CenHos_Per", 'WFOM - Time_Base'!$B$4:$B$29,0), MATCH(CONCATENATE($G46,Y$2),'WFOM - Time_Base'!$A$8:$API$8,0)),
IFERROR($AN46 * INDEX('Inputs from Uganda staff'!$E$61:$BM$80,MATCH('HRH Need estimation'!Y$2,'Inputs from Uganda staff'!$E$61:$E$80,0),MATCH('HRH Need estimation'!$D46,'Inputs from Uganda staff'!$E$6:$BM$6,0)),
""))</f>
        <v>1.5</v>
      </c>
      <c r="Z46" s="122">
        <f>IFERROR(
$AN46 * INDEX('WFOM - Time_Base'!$A$4:$API$29, MATCH("CenHos", 'WFOM - Time_Base'!$B$4:$B$29,0), MATCH(CONCATENATE($G46,Z$2),'WFOM - Time_Base'!$A$8:$API$8,0)) *
INDEX('WFOM - Time_Base'!$A$4:$API$29, MATCH("CenHos_Per", 'WFOM - Time_Base'!$B$4:$B$29,0), MATCH(CONCATENATE($G46,Z$2),'WFOM - Time_Base'!$A$8:$API$8,0)),
IFERROR($AN46 * INDEX('Inputs from Uganda staff'!$E$61:$BM$80,MATCH('HRH Need estimation'!Z$2,'Inputs from Uganda staff'!$E$61:$E$80,0),MATCH('HRH Need estimation'!$D46,'Inputs from Uganda staff'!$E$6:$BM$6,0)),
""))</f>
        <v>0</v>
      </c>
      <c r="AA46" s="122">
        <f>IFERROR(
$AN46 * INDEX('WFOM - Time_Base'!$A$4:$API$29, MATCH("CenHos", 'WFOM - Time_Base'!$B$4:$B$29,0), MATCH(CONCATENATE($G46,AA$2),'WFOM - Time_Base'!$A$8:$API$8,0)) *
INDEX('WFOM - Time_Base'!$A$4:$API$29, MATCH("CenHos_Per", 'WFOM - Time_Base'!$B$4:$B$29,0), MATCH(CONCATENATE($G46,AA$2),'WFOM - Time_Base'!$A$8:$API$8,0)),
IFERROR($AN46 * INDEX('Inputs from Uganda staff'!$E$61:$BM$80,MATCH('HRH Need estimation'!AA$2,'Inputs from Uganda staff'!$E$61:$E$80,0),MATCH('HRH Need estimation'!$D46,'Inputs from Uganda staff'!$E$6:$BM$6,0)),
""))</f>
        <v>0</v>
      </c>
      <c r="AB46" s="122">
        <f>IFERROR(
$AN46 * INDEX('WFOM - Time_Base'!$A$4:$API$29, MATCH("CenHos", 'WFOM - Time_Base'!$B$4:$B$29,0), MATCH(CONCATENATE($G46,AB$2),'WFOM - Time_Base'!$A$8:$API$8,0)) *
INDEX('WFOM - Time_Base'!$A$4:$API$29, MATCH("CenHos_Per", 'WFOM - Time_Base'!$B$4:$B$29,0), MATCH(CONCATENATE($G46,AB$2),'WFOM - Time_Base'!$A$8:$API$8,0)),
IFERROR($AN46 * INDEX('Inputs from Uganda staff'!$E$61:$BM$80,MATCH('HRH Need estimation'!AB$2,'Inputs from Uganda staff'!$E$61:$E$80,0),MATCH('HRH Need estimation'!$D46,'Inputs from Uganda staff'!$E$6:$BM$6,0)),
""))</f>
        <v>0</v>
      </c>
      <c r="AC46" s="122" t="str">
        <f>IFERROR(
$AN46 * INDEX('WFOM - Time_Base'!$A$4:$API$29, MATCH("CenHos", 'WFOM - Time_Base'!$B$4:$B$29,0), MATCH(CONCATENATE($G46,AC$2),'WFOM - Time_Base'!$A$8:$API$8,0)) *
INDEX('WFOM - Time_Base'!$A$4:$API$29, MATCH("CenHos_Per", 'WFOM - Time_Base'!$B$4:$B$29,0), MATCH(CONCATENATE($G46,AC$2),'WFOM - Time_Base'!$A$8:$API$8,0)),
IFERROR($AN46 * INDEX('Inputs from Uganda staff'!$E$61:$BM$80,MATCH('HRH Need estimation'!AC$2,'Inputs from Uganda staff'!$E$61:$E$80,0),MATCH('HRH Need estimation'!$D46,'Inputs from Uganda staff'!$E$6:$BM$6,0)),
""))</f>
        <v/>
      </c>
      <c r="AD46" s="122">
        <f>IFERROR(
$AN46 * INDEX('WFOM - Time_Base'!$A$4:$API$29, MATCH("CenHos", 'WFOM - Time_Base'!$B$4:$B$29,0), MATCH(CONCATENATE($G46,AD$2),'WFOM - Time_Base'!$A$8:$API$8,0)) *
INDEX('WFOM - Time_Base'!$A$4:$API$29, MATCH("CenHos_Per", 'WFOM - Time_Base'!$B$4:$B$29,0), MATCH(CONCATENATE($G46,AD$2),'WFOM - Time_Base'!$A$8:$API$8,0)),
IFERROR($AN46 * INDEX('Inputs from Uganda staff'!$E$61:$BM$80,MATCH('HRH Need estimation'!AD$2,'Inputs from Uganda staff'!$E$61:$E$80,0),MATCH('HRH Need estimation'!$D46,'Inputs from Uganda staff'!$E$6:$BM$6,0)),
""))</f>
        <v>0</v>
      </c>
      <c r="AE46" s="122">
        <f>IFERROR(
$AN46 * INDEX('WFOM - Time_Base'!$A$4:$API$29, MATCH("CenHos", 'WFOM - Time_Base'!$B$4:$B$29,0), MATCH(CONCATENATE($G46,AE$2),'WFOM - Time_Base'!$A$8:$API$8,0)) *
INDEX('WFOM - Time_Base'!$A$4:$API$29, MATCH("CenHos_Per", 'WFOM - Time_Base'!$B$4:$B$29,0), MATCH(CONCATENATE($G46,AE$2),'WFOM - Time_Base'!$A$8:$API$8,0)),
IFERROR($AN46 * INDEX('Inputs from Uganda staff'!$E$61:$BM$80,MATCH('HRH Need estimation'!AE$2,'Inputs from Uganda staff'!$E$61:$E$80,0),MATCH('HRH Need estimation'!$D46,'Inputs from Uganda staff'!$E$6:$BM$6,0)),
""))</f>
        <v>0</v>
      </c>
      <c r="AF46" s="122">
        <f>IFERROR(
$AN46 * INDEX('WFOM - Time_Base'!$A$4:$API$29, MATCH("CenHos", 'WFOM - Time_Base'!$B$4:$B$29,0), MATCH(CONCATENATE($G46,AF$2),'WFOM - Time_Base'!$A$8:$API$8,0)) *
INDEX('WFOM - Time_Base'!$A$4:$API$29, MATCH("CenHos_Per", 'WFOM - Time_Base'!$B$4:$B$29,0), MATCH(CONCATENATE($G46,AF$2),'WFOM - Time_Base'!$A$8:$API$8,0)),
IFERROR($AN46 * INDEX('Inputs from Uganda staff'!$E$61:$BM$80,MATCH('HRH Need estimation'!AF$2,'Inputs from Uganda staff'!$E$61:$E$80,0),MATCH('HRH Need estimation'!$D46,'Inputs from Uganda staff'!$E$6:$BM$6,0)),
""))</f>
        <v>0</v>
      </c>
      <c r="AG46" s="122">
        <f>IFERROR(
$AN46 * INDEX('WFOM - Time_Base'!$A$4:$API$29, MATCH("CenHos", 'WFOM - Time_Base'!$B$4:$B$29,0), MATCH(CONCATENATE($G46,AG$2),'WFOM - Time_Base'!$A$8:$API$8,0)) *
INDEX('WFOM - Time_Base'!$A$4:$API$29, MATCH("CenHos_Per", 'WFOM - Time_Base'!$B$4:$B$29,0), MATCH(CONCATENATE($G46,AG$2),'WFOM - Time_Base'!$A$8:$API$8,0)),
IFERROR($AN46 * INDEX('Inputs from Uganda staff'!$E$61:$BM$80,MATCH('HRH Need estimation'!AG$2,'Inputs from Uganda staff'!$E$61:$E$80,0),MATCH('HRH Need estimation'!$D46,'Inputs from Uganda staff'!$E$6:$BM$6,0)),
""))</f>
        <v>0</v>
      </c>
      <c r="AH46" s="122">
        <f>IFERROR(
$AN46 * INDEX('WFOM - Time_Base'!$A$4:$API$29, MATCH("CenHos", 'WFOM - Time_Base'!$B$4:$B$29,0), MATCH(CONCATENATE($G46,AH$2),'WFOM - Time_Base'!$A$8:$API$8,0)) *
INDEX('WFOM - Time_Base'!$A$4:$API$29, MATCH("CenHos_Per", 'WFOM - Time_Base'!$B$4:$B$29,0), MATCH(CONCATENATE($G46,AH$2),'WFOM - Time_Base'!$A$8:$API$8,0)),
IFERROR($AN46 * INDEX('Inputs from Uganda staff'!$E$61:$BM$80,MATCH('HRH Need estimation'!AH$2,'Inputs from Uganda staff'!$E$61:$E$80,0),MATCH('HRH Need estimation'!$D46,'Inputs from Uganda staff'!$E$6:$BM$6,0)),
""))</f>
        <v>0</v>
      </c>
      <c r="AI46" s="122">
        <f>IFERROR(
$AN46 * INDEX('WFOM - Time_Base'!$A$4:$API$29, MATCH("CenHos", 'WFOM - Time_Base'!$B$4:$B$29,0), MATCH(CONCATENATE($G46,AI$2),'WFOM - Time_Base'!$A$8:$API$8,0)) *
INDEX('WFOM - Time_Base'!$A$4:$API$29, MATCH("CenHos_Per", 'WFOM - Time_Base'!$B$4:$B$29,0), MATCH(CONCATENATE($G46,AI$2),'WFOM - Time_Base'!$A$8:$API$8,0)),
IFERROR($AN46 * INDEX('Inputs from Uganda staff'!$E$61:$BM$80,MATCH('HRH Need estimation'!AI$2,'Inputs from Uganda staff'!$E$61:$E$80,0),MATCH('HRH Need estimation'!$D46,'Inputs from Uganda staff'!$E$6:$BM$6,0)),
""))</f>
        <v>0</v>
      </c>
      <c r="AJ46" s="122">
        <f>IFERROR(
$AN46 * INDEX('WFOM - Time_Base'!$A$4:$API$29, MATCH("CenHos", 'WFOM - Time_Base'!$B$4:$B$29,0), MATCH(CONCATENATE($G46,AJ$2),'WFOM - Time_Base'!$A$8:$API$8,0)) *
INDEX('WFOM - Time_Base'!$A$4:$API$29, MATCH("CenHos_Per", 'WFOM - Time_Base'!$B$4:$B$29,0), MATCH(CONCATENATE($G46,AJ$2),'WFOM - Time_Base'!$A$8:$API$8,0)),
IFERROR($AN46 * INDEX('Inputs from Uganda staff'!$E$61:$BM$80,MATCH('HRH Need estimation'!AJ$2,'Inputs from Uganda staff'!$E$61:$E$80,0),MATCH('HRH Need estimation'!$D46,'Inputs from Uganda staff'!$E$6:$BM$6,0)),
""))</f>
        <v>0</v>
      </c>
      <c r="AK46" s="122">
        <f>IFERROR(
$AN46 * INDEX('WFOM - Time_Base'!$A$4:$API$29, MATCH("CenHos", 'WFOM - Time_Base'!$B$4:$B$29,0), MATCH(CONCATENATE($G46,AK$2),'WFOM - Time_Base'!$A$8:$API$8,0)) *
INDEX('WFOM - Time_Base'!$A$4:$API$29, MATCH("CenHos_Per", 'WFOM - Time_Base'!$B$4:$B$29,0), MATCH(CONCATENATE($G46,AK$2),'WFOM - Time_Base'!$A$8:$API$8,0)),
IFERROR($AN46 * INDEX('Inputs from Uganda staff'!$E$61:$BM$80,MATCH('HRH Need estimation'!AK$2,'Inputs from Uganda staff'!$E$61:$E$80,0),MATCH('HRH Need estimation'!$D46,'Inputs from Uganda staff'!$E$6:$BM$6,0)),
""))</f>
        <v>0</v>
      </c>
      <c r="AL46" s="122">
        <f>IFERROR(
$AN46 * INDEX('WFOM - Time_Base'!$A$4:$API$29, MATCH("CenHos", 'WFOM - Time_Base'!$B$4:$B$29,0), MATCH(CONCATENATE($G46,AL$2),'WFOM - Time_Base'!$A$8:$API$8,0)) *
INDEX('WFOM - Time_Base'!$A$4:$API$29, MATCH("CenHos_Per", 'WFOM - Time_Base'!$B$4:$B$29,0), MATCH(CONCATENATE($G46,AL$2),'WFOM - Time_Base'!$A$8:$API$8,0)),
IFERROR($AN46 * INDEX('Inputs from Uganda staff'!$E$61:$BM$80,MATCH('HRH Need estimation'!AL$2,'Inputs from Uganda staff'!$E$61:$E$80,0),MATCH('HRH Need estimation'!$D46,'Inputs from Uganda staff'!$E$6:$BM$6,0)),
""))</f>
        <v>0</v>
      </c>
      <c r="AN46">
        <v>1</v>
      </c>
      <c r="AO46" t="str">
        <f t="shared" si="1"/>
        <v>043</v>
      </c>
      <c r="AQ46" t="s">
        <v>385</v>
      </c>
    </row>
    <row r="47" spans="1:43">
      <c r="A47" s="106" t="s">
        <v>937</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1947</v>
      </c>
      <c r="R47" s="122">
        <f>IFERROR(
$AN47 * INDEX('WFOM - Time_Base'!$A$4:$API$29, MATCH("CenHos", 'WFOM - Time_Base'!$B$4:$B$29,0), MATCH(CONCATENATE($G47,R$2),'WFOM - Time_Base'!$A$8:$API$8,0)) *
INDEX('WFOM - Time_Base'!$A$4:$API$29, MATCH("CenHos_Per", 'WFOM - Time_Base'!$B$4:$B$29,0), MATCH(CONCATENATE($G47,R$2),'WFOM - Time_Base'!$A$8:$API$8,0)),
IFERROR($AN47 * INDEX('Inputs from Uganda staff'!$E$61:$BM$80,MATCH('HRH Need estimation'!R$2,'Inputs from Uganda staff'!$E$61:$E$80,0),MATCH('HRH Need estimation'!$D47,'Inputs from Uganda staff'!$E$6:$BM$6,0)),
""))</f>
        <v>0</v>
      </c>
      <c r="S47" s="122">
        <f>IFERROR(
$AN47 * INDEX('WFOM - Time_Base'!$A$4:$API$29, MATCH("CenHos", 'WFOM - Time_Base'!$B$4:$B$29,0), MATCH(CONCATENATE($G47,S$2),'WFOM - Time_Base'!$A$8:$API$8,0)) *
INDEX('WFOM - Time_Base'!$A$4:$API$29, MATCH("CenHos_Per", 'WFOM - Time_Base'!$B$4:$B$29,0), MATCH(CONCATENATE($G47,S$2),'WFOM - Time_Base'!$A$8:$API$8,0)),
IFERROR($AN47 * INDEX('Inputs from Uganda staff'!$E$61:$BM$80,MATCH('HRH Need estimation'!S$2,'Inputs from Uganda staff'!$E$61:$E$80,0),MATCH('HRH Need estimation'!$D47,'Inputs from Uganda staff'!$E$6:$BM$6,0)),
""))</f>
        <v>5</v>
      </c>
      <c r="T47" s="122">
        <f>IFERROR(
$AN47 * INDEX('WFOM - Time_Base'!$A$4:$API$29, MATCH("CenHos", 'WFOM - Time_Base'!$B$4:$B$29,0), MATCH(CONCATENATE($G47,T$2),'WFOM - Time_Base'!$A$8:$API$8,0)) *
INDEX('WFOM - Time_Base'!$A$4:$API$29, MATCH("CenHos_Per", 'WFOM - Time_Base'!$B$4:$B$29,0), MATCH(CONCATENATE($G47,T$2),'WFOM - Time_Base'!$A$8:$API$8,0)),
IFERROR($AN47 * INDEX('Inputs from Uganda staff'!$E$61:$BM$80,MATCH('HRH Need estimation'!T$2,'Inputs from Uganda staff'!$E$61:$E$80,0),MATCH('HRH Need estimation'!$D47,'Inputs from Uganda staff'!$E$6:$BM$6,0)),
""))</f>
        <v>0</v>
      </c>
      <c r="U47" s="122">
        <f>IFERROR(
$AN47 * INDEX('WFOM - Time_Base'!$A$4:$API$29, MATCH("CenHos", 'WFOM - Time_Base'!$B$4:$B$29,0), MATCH(CONCATENATE($G47,U$2),'WFOM - Time_Base'!$A$8:$API$8,0)) *
INDEX('WFOM - Time_Base'!$A$4:$API$29, MATCH("CenHos_Per", 'WFOM - Time_Base'!$B$4:$B$29,0), MATCH(CONCATENATE($G47,U$2),'WFOM - Time_Base'!$A$8:$API$8,0)),
IFERROR($AN47 * INDEX('Inputs from Uganda staff'!$E$61:$BM$80,MATCH('HRH Need estimation'!U$2,'Inputs from Uganda staff'!$E$61:$E$80,0),MATCH('HRH Need estimation'!$D47,'Inputs from Uganda staff'!$E$6:$BM$6,0)),
""))</f>
        <v>5</v>
      </c>
      <c r="V47" s="122">
        <f>IFERROR(
$AN47 * INDEX('WFOM - Time_Base'!$A$4:$API$29, MATCH("CenHos", 'WFOM - Time_Base'!$B$4:$B$29,0), MATCH(CONCATENATE($G47,V$2),'WFOM - Time_Base'!$A$8:$API$8,0)) *
INDEX('WFOM - Time_Base'!$A$4:$API$29, MATCH("CenHos_Per", 'WFOM - Time_Base'!$B$4:$B$29,0), MATCH(CONCATENATE($G47,V$2),'WFOM - Time_Base'!$A$8:$API$8,0)),
IFERROR($AN47 * INDEX('Inputs from Uganda staff'!$E$61:$BM$80,MATCH('HRH Need estimation'!V$2,'Inputs from Uganda staff'!$E$61:$E$80,0),MATCH('HRH Need estimation'!$D47,'Inputs from Uganda staff'!$E$6:$BM$6,0)),
""))</f>
        <v>5</v>
      </c>
      <c r="W47" s="122">
        <f>IFERROR(
$AN47 * INDEX('WFOM - Time_Base'!$A$4:$API$29, MATCH("CenHos", 'WFOM - Time_Base'!$B$4:$B$29,0), MATCH(CONCATENATE($G47,W$2),'WFOM - Time_Base'!$A$8:$API$8,0)) *
INDEX('WFOM - Time_Base'!$A$4:$API$29, MATCH("CenHos_Per", 'WFOM - Time_Base'!$B$4:$B$29,0), MATCH(CONCATENATE($G47,W$2),'WFOM - Time_Base'!$A$8:$API$8,0)),
IFERROR($AN47 * INDEX('Inputs from Uganda staff'!$E$61:$BM$80,MATCH('HRH Need estimation'!W$2,'Inputs from Uganda staff'!$E$61:$E$80,0),MATCH('HRH Need estimation'!$D47,'Inputs from Uganda staff'!$E$6:$BM$6,0)),
""))</f>
        <v>0.2</v>
      </c>
      <c r="X47" s="122">
        <f>IFERROR(
$AN47 * INDEX('WFOM - Time_Base'!$A$4:$API$29, MATCH("CenHos", 'WFOM - Time_Base'!$B$4:$B$29,0), MATCH(CONCATENATE($G47,X$2),'WFOM - Time_Base'!$A$8:$API$8,0)) *
INDEX('WFOM - Time_Base'!$A$4:$API$29, MATCH("CenHos_Per", 'WFOM - Time_Base'!$B$4:$B$29,0), MATCH(CONCATENATE($G47,X$2),'WFOM - Time_Base'!$A$8:$API$8,0)),
IFERROR($AN47 * INDEX('Inputs from Uganda staff'!$E$61:$BM$80,MATCH('HRH Need estimation'!X$2,'Inputs from Uganda staff'!$E$61:$E$80,0),MATCH('HRH Need estimation'!$D47,'Inputs from Uganda staff'!$E$6:$BM$6,0)),
""))</f>
        <v>1.5</v>
      </c>
      <c r="Y47" s="122">
        <f>IFERROR(
$AN47 * INDEX('WFOM - Time_Base'!$A$4:$API$29, MATCH("CenHos", 'WFOM - Time_Base'!$B$4:$B$29,0), MATCH(CONCATENATE($G47,Y$2),'WFOM - Time_Base'!$A$8:$API$8,0)) *
INDEX('WFOM - Time_Base'!$A$4:$API$29, MATCH("CenHos_Per", 'WFOM - Time_Base'!$B$4:$B$29,0), MATCH(CONCATENATE($G47,Y$2),'WFOM - Time_Base'!$A$8:$API$8,0)),
IFERROR($AN47 * INDEX('Inputs from Uganda staff'!$E$61:$BM$80,MATCH('HRH Need estimation'!Y$2,'Inputs from Uganda staff'!$E$61:$E$80,0),MATCH('HRH Need estimation'!$D47,'Inputs from Uganda staff'!$E$6:$BM$6,0)),
""))</f>
        <v>1.5</v>
      </c>
      <c r="Z47" s="122">
        <f>IFERROR(
$AN47 * INDEX('WFOM - Time_Base'!$A$4:$API$29, MATCH("CenHos", 'WFOM - Time_Base'!$B$4:$B$29,0), MATCH(CONCATENATE($G47,Z$2),'WFOM - Time_Base'!$A$8:$API$8,0)) *
INDEX('WFOM - Time_Base'!$A$4:$API$29, MATCH("CenHos_Per", 'WFOM - Time_Base'!$B$4:$B$29,0), MATCH(CONCATENATE($G47,Z$2),'WFOM - Time_Base'!$A$8:$API$8,0)),
IFERROR($AN47 * INDEX('Inputs from Uganda staff'!$E$61:$BM$80,MATCH('HRH Need estimation'!Z$2,'Inputs from Uganda staff'!$E$61:$E$80,0),MATCH('HRH Need estimation'!$D47,'Inputs from Uganda staff'!$E$6:$BM$6,0)),
""))</f>
        <v>0</v>
      </c>
      <c r="AA47" s="122">
        <f>IFERROR(
$AN47 * INDEX('WFOM - Time_Base'!$A$4:$API$29, MATCH("CenHos", 'WFOM - Time_Base'!$B$4:$B$29,0), MATCH(CONCATENATE($G47,AA$2),'WFOM - Time_Base'!$A$8:$API$8,0)) *
INDEX('WFOM - Time_Base'!$A$4:$API$29, MATCH("CenHos_Per", 'WFOM - Time_Base'!$B$4:$B$29,0), MATCH(CONCATENATE($G47,AA$2),'WFOM - Time_Base'!$A$8:$API$8,0)),
IFERROR($AN47 * INDEX('Inputs from Uganda staff'!$E$61:$BM$80,MATCH('HRH Need estimation'!AA$2,'Inputs from Uganda staff'!$E$61:$E$80,0),MATCH('HRH Need estimation'!$D47,'Inputs from Uganda staff'!$E$6:$BM$6,0)),
""))</f>
        <v>0</v>
      </c>
      <c r="AB47" s="122">
        <f>IFERROR(
$AN47 * INDEX('WFOM - Time_Base'!$A$4:$API$29, MATCH("CenHos", 'WFOM - Time_Base'!$B$4:$B$29,0), MATCH(CONCATENATE($G47,AB$2),'WFOM - Time_Base'!$A$8:$API$8,0)) *
INDEX('WFOM - Time_Base'!$A$4:$API$29, MATCH("CenHos_Per", 'WFOM - Time_Base'!$B$4:$B$29,0), MATCH(CONCATENATE($G47,AB$2),'WFOM - Time_Base'!$A$8:$API$8,0)),
IFERROR($AN47 * INDEX('Inputs from Uganda staff'!$E$61:$BM$80,MATCH('HRH Need estimation'!AB$2,'Inputs from Uganda staff'!$E$61:$E$80,0),MATCH('HRH Need estimation'!$D47,'Inputs from Uganda staff'!$E$6:$BM$6,0)),
""))</f>
        <v>0</v>
      </c>
      <c r="AC47" s="122" t="str">
        <f>IFERROR(
$AN47 * INDEX('WFOM - Time_Base'!$A$4:$API$29, MATCH("CenHos", 'WFOM - Time_Base'!$B$4:$B$29,0), MATCH(CONCATENATE($G47,AC$2),'WFOM - Time_Base'!$A$8:$API$8,0)) *
INDEX('WFOM - Time_Base'!$A$4:$API$29, MATCH("CenHos_Per", 'WFOM - Time_Base'!$B$4:$B$29,0), MATCH(CONCATENATE($G47,AC$2),'WFOM - Time_Base'!$A$8:$API$8,0)),
IFERROR($AN47 * INDEX('Inputs from Uganda staff'!$E$61:$BM$80,MATCH('HRH Need estimation'!AC$2,'Inputs from Uganda staff'!$E$61:$E$80,0),MATCH('HRH Need estimation'!$D47,'Inputs from Uganda staff'!$E$6:$BM$6,0)),
""))</f>
        <v/>
      </c>
      <c r="AD47" s="122">
        <f>IFERROR(
$AN47 * INDEX('WFOM - Time_Base'!$A$4:$API$29, MATCH("CenHos", 'WFOM - Time_Base'!$B$4:$B$29,0), MATCH(CONCATENATE($G47,AD$2),'WFOM - Time_Base'!$A$8:$API$8,0)) *
INDEX('WFOM - Time_Base'!$A$4:$API$29, MATCH("CenHos_Per", 'WFOM - Time_Base'!$B$4:$B$29,0), MATCH(CONCATENATE($G47,AD$2),'WFOM - Time_Base'!$A$8:$API$8,0)),
IFERROR($AN47 * INDEX('Inputs from Uganda staff'!$E$61:$BM$80,MATCH('HRH Need estimation'!AD$2,'Inputs from Uganda staff'!$E$61:$E$80,0),MATCH('HRH Need estimation'!$D47,'Inputs from Uganda staff'!$E$6:$BM$6,0)),
""))</f>
        <v>0</v>
      </c>
      <c r="AE47" s="122">
        <f>IFERROR(
$AN47 * INDEX('WFOM - Time_Base'!$A$4:$API$29, MATCH("CenHos", 'WFOM - Time_Base'!$B$4:$B$29,0), MATCH(CONCATENATE($G47,AE$2),'WFOM - Time_Base'!$A$8:$API$8,0)) *
INDEX('WFOM - Time_Base'!$A$4:$API$29, MATCH("CenHos_Per", 'WFOM - Time_Base'!$B$4:$B$29,0), MATCH(CONCATENATE($G47,AE$2),'WFOM - Time_Base'!$A$8:$API$8,0)),
IFERROR($AN47 * INDEX('Inputs from Uganda staff'!$E$61:$BM$80,MATCH('HRH Need estimation'!AE$2,'Inputs from Uganda staff'!$E$61:$E$80,0),MATCH('HRH Need estimation'!$D47,'Inputs from Uganda staff'!$E$6:$BM$6,0)),
""))</f>
        <v>0</v>
      </c>
      <c r="AF47" s="122">
        <f>IFERROR(
$AN47 * INDEX('WFOM - Time_Base'!$A$4:$API$29, MATCH("CenHos", 'WFOM - Time_Base'!$B$4:$B$29,0), MATCH(CONCATENATE($G47,AF$2),'WFOM - Time_Base'!$A$8:$API$8,0)) *
INDEX('WFOM - Time_Base'!$A$4:$API$29, MATCH("CenHos_Per", 'WFOM - Time_Base'!$B$4:$B$29,0), MATCH(CONCATENATE($G47,AF$2),'WFOM - Time_Base'!$A$8:$API$8,0)),
IFERROR($AN47 * INDEX('Inputs from Uganda staff'!$E$61:$BM$80,MATCH('HRH Need estimation'!AF$2,'Inputs from Uganda staff'!$E$61:$E$80,0),MATCH('HRH Need estimation'!$D47,'Inputs from Uganda staff'!$E$6:$BM$6,0)),
""))</f>
        <v>0</v>
      </c>
      <c r="AG47" s="122">
        <f>IFERROR(
$AN47 * INDEX('WFOM - Time_Base'!$A$4:$API$29, MATCH("CenHos", 'WFOM - Time_Base'!$B$4:$B$29,0), MATCH(CONCATENATE($G47,AG$2),'WFOM - Time_Base'!$A$8:$API$8,0)) *
INDEX('WFOM - Time_Base'!$A$4:$API$29, MATCH("CenHos_Per", 'WFOM - Time_Base'!$B$4:$B$29,0), MATCH(CONCATENATE($G47,AG$2),'WFOM - Time_Base'!$A$8:$API$8,0)),
IFERROR($AN47 * INDEX('Inputs from Uganda staff'!$E$61:$BM$80,MATCH('HRH Need estimation'!AG$2,'Inputs from Uganda staff'!$E$61:$E$80,0),MATCH('HRH Need estimation'!$D47,'Inputs from Uganda staff'!$E$6:$BM$6,0)),
""))</f>
        <v>0</v>
      </c>
      <c r="AH47" s="122">
        <f>IFERROR(
$AN47 * INDEX('WFOM - Time_Base'!$A$4:$API$29, MATCH("CenHos", 'WFOM - Time_Base'!$B$4:$B$29,0), MATCH(CONCATENATE($G47,AH$2),'WFOM - Time_Base'!$A$8:$API$8,0)) *
INDEX('WFOM - Time_Base'!$A$4:$API$29, MATCH("CenHos_Per", 'WFOM - Time_Base'!$B$4:$B$29,0), MATCH(CONCATENATE($G47,AH$2),'WFOM - Time_Base'!$A$8:$API$8,0)),
IFERROR($AN47 * INDEX('Inputs from Uganda staff'!$E$61:$BM$80,MATCH('HRH Need estimation'!AH$2,'Inputs from Uganda staff'!$E$61:$E$80,0),MATCH('HRH Need estimation'!$D47,'Inputs from Uganda staff'!$E$6:$BM$6,0)),
""))</f>
        <v>0</v>
      </c>
      <c r="AI47" s="122">
        <f>IFERROR(
$AN47 * INDEX('WFOM - Time_Base'!$A$4:$API$29, MATCH("CenHos", 'WFOM - Time_Base'!$B$4:$B$29,0), MATCH(CONCATENATE($G47,AI$2),'WFOM - Time_Base'!$A$8:$API$8,0)) *
INDEX('WFOM - Time_Base'!$A$4:$API$29, MATCH("CenHos_Per", 'WFOM - Time_Base'!$B$4:$B$29,0), MATCH(CONCATENATE($G47,AI$2),'WFOM - Time_Base'!$A$8:$API$8,0)),
IFERROR($AN47 * INDEX('Inputs from Uganda staff'!$E$61:$BM$80,MATCH('HRH Need estimation'!AI$2,'Inputs from Uganda staff'!$E$61:$E$80,0),MATCH('HRH Need estimation'!$D47,'Inputs from Uganda staff'!$E$6:$BM$6,0)),
""))</f>
        <v>0</v>
      </c>
      <c r="AJ47" s="122">
        <f>IFERROR(
$AN47 * INDEX('WFOM - Time_Base'!$A$4:$API$29, MATCH("CenHos", 'WFOM - Time_Base'!$B$4:$B$29,0), MATCH(CONCATENATE($G47,AJ$2),'WFOM - Time_Base'!$A$8:$API$8,0)) *
INDEX('WFOM - Time_Base'!$A$4:$API$29, MATCH("CenHos_Per", 'WFOM - Time_Base'!$B$4:$B$29,0), MATCH(CONCATENATE($G47,AJ$2),'WFOM - Time_Base'!$A$8:$API$8,0)),
IFERROR($AN47 * INDEX('Inputs from Uganda staff'!$E$61:$BM$80,MATCH('HRH Need estimation'!AJ$2,'Inputs from Uganda staff'!$E$61:$E$80,0),MATCH('HRH Need estimation'!$D47,'Inputs from Uganda staff'!$E$6:$BM$6,0)),
""))</f>
        <v>0</v>
      </c>
      <c r="AK47" s="122">
        <f>IFERROR(
$AN47 * INDEX('WFOM - Time_Base'!$A$4:$API$29, MATCH("CenHos", 'WFOM - Time_Base'!$B$4:$B$29,0), MATCH(CONCATENATE($G47,AK$2),'WFOM - Time_Base'!$A$8:$API$8,0)) *
INDEX('WFOM - Time_Base'!$A$4:$API$29, MATCH("CenHos_Per", 'WFOM - Time_Base'!$B$4:$B$29,0), MATCH(CONCATENATE($G47,AK$2),'WFOM - Time_Base'!$A$8:$API$8,0)),
IFERROR($AN47 * INDEX('Inputs from Uganda staff'!$E$61:$BM$80,MATCH('HRH Need estimation'!AK$2,'Inputs from Uganda staff'!$E$61:$E$80,0),MATCH('HRH Need estimation'!$D47,'Inputs from Uganda staff'!$E$6:$BM$6,0)),
""))</f>
        <v>0</v>
      </c>
      <c r="AL47" s="122">
        <f>IFERROR(
$AN47 * INDEX('WFOM - Time_Base'!$A$4:$API$29, MATCH("CenHos", 'WFOM - Time_Base'!$B$4:$B$29,0), MATCH(CONCATENATE($G47,AL$2),'WFOM - Time_Base'!$A$8:$API$8,0)) *
INDEX('WFOM - Time_Base'!$A$4:$API$29, MATCH("CenHos_Per", 'WFOM - Time_Base'!$B$4:$B$29,0), MATCH(CONCATENATE($G47,AL$2),'WFOM - Time_Base'!$A$8:$API$8,0)),
IFERROR($AN47 * INDEX('Inputs from Uganda staff'!$E$61:$BM$80,MATCH('HRH Need estimation'!AL$2,'Inputs from Uganda staff'!$E$61:$E$80,0),MATCH('HRH Need estimation'!$D47,'Inputs from Uganda staff'!$E$6:$BM$6,0)),
""))</f>
        <v>0</v>
      </c>
      <c r="AN47">
        <v>1</v>
      </c>
      <c r="AO47" t="str">
        <f t="shared" si="1"/>
        <v>044</v>
      </c>
      <c r="AQ47" t="s">
        <v>387</v>
      </c>
    </row>
    <row r="48" spans="1:43">
      <c r="A48" s="106" t="s">
        <v>938</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1947</v>
      </c>
      <c r="R48" s="122">
        <f>IFERROR(
$AN48 * INDEX('WFOM - Time_Base'!$A$4:$API$29, MATCH("CenHos", 'WFOM - Time_Base'!$B$4:$B$29,0), MATCH(CONCATENATE($G48,R$2),'WFOM - Time_Base'!$A$8:$API$8,0)) *
INDEX('WFOM - Time_Base'!$A$4:$API$29, MATCH("CenHos_Per", 'WFOM - Time_Base'!$B$4:$B$29,0), MATCH(CONCATENATE($G48,R$2),'WFOM - Time_Base'!$A$8:$API$8,0)),
IFERROR($AN48 * INDEX('Inputs from Uganda staff'!$E$61:$BM$80,MATCH('HRH Need estimation'!R$2,'Inputs from Uganda staff'!$E$61:$E$80,0),MATCH('HRH Need estimation'!$D48,'Inputs from Uganda staff'!$E$6:$BM$6,0)),
""))</f>
        <v>0</v>
      </c>
      <c r="S48" s="122">
        <f>IFERROR(
$AN48 * INDEX('WFOM - Time_Base'!$A$4:$API$29, MATCH("CenHos", 'WFOM - Time_Base'!$B$4:$B$29,0), MATCH(CONCATENATE($G48,S$2),'WFOM - Time_Base'!$A$8:$API$8,0)) *
INDEX('WFOM - Time_Base'!$A$4:$API$29, MATCH("CenHos_Per", 'WFOM - Time_Base'!$B$4:$B$29,0), MATCH(CONCATENATE($G48,S$2),'WFOM - Time_Base'!$A$8:$API$8,0)),
IFERROR($AN48 * INDEX('Inputs from Uganda staff'!$E$61:$BM$80,MATCH('HRH Need estimation'!S$2,'Inputs from Uganda staff'!$E$61:$E$80,0),MATCH('HRH Need estimation'!$D48,'Inputs from Uganda staff'!$E$6:$BM$6,0)),
""))</f>
        <v>0</v>
      </c>
      <c r="T48" s="122">
        <f>IFERROR(
$AN48 * INDEX('WFOM - Time_Base'!$A$4:$API$29, MATCH("CenHos", 'WFOM - Time_Base'!$B$4:$B$29,0), MATCH(CONCATENATE($G48,T$2),'WFOM - Time_Base'!$A$8:$API$8,0)) *
INDEX('WFOM - Time_Base'!$A$4:$API$29, MATCH("CenHos_Per", 'WFOM - Time_Base'!$B$4:$B$29,0), MATCH(CONCATENATE($G48,T$2),'WFOM - Time_Base'!$A$8:$API$8,0)),
IFERROR($AN48 * INDEX('Inputs from Uganda staff'!$E$61:$BM$80,MATCH('HRH Need estimation'!T$2,'Inputs from Uganda staff'!$E$61:$E$80,0),MATCH('HRH Need estimation'!$D48,'Inputs from Uganda staff'!$E$6:$BM$6,0)),
""))</f>
        <v>0</v>
      </c>
      <c r="U48" s="122">
        <f>IFERROR(
$AN48 * INDEX('WFOM - Time_Base'!$A$4:$API$29, MATCH("CenHos", 'WFOM - Time_Base'!$B$4:$B$29,0), MATCH(CONCATENATE($G48,U$2),'WFOM - Time_Base'!$A$8:$API$8,0)) *
INDEX('WFOM - Time_Base'!$A$4:$API$29, MATCH("CenHos_Per", 'WFOM - Time_Base'!$B$4:$B$29,0), MATCH(CONCATENATE($G48,U$2),'WFOM - Time_Base'!$A$8:$API$8,0)),
IFERROR($AN48 * INDEX('Inputs from Uganda staff'!$E$61:$BM$80,MATCH('HRH Need estimation'!U$2,'Inputs from Uganda staff'!$E$61:$E$80,0),MATCH('HRH Need estimation'!$D48,'Inputs from Uganda staff'!$E$6:$BM$6,0)),
""))</f>
        <v>0</v>
      </c>
      <c r="V48" s="122">
        <f>IFERROR(
$AN48 * INDEX('WFOM - Time_Base'!$A$4:$API$29, MATCH("CenHos", 'WFOM - Time_Base'!$B$4:$B$29,0), MATCH(CONCATENATE($G48,V$2),'WFOM - Time_Base'!$A$8:$API$8,0)) *
INDEX('WFOM - Time_Base'!$A$4:$API$29, MATCH("CenHos_Per", 'WFOM - Time_Base'!$B$4:$B$29,0), MATCH(CONCATENATE($G48,V$2),'WFOM - Time_Base'!$A$8:$API$8,0)),
IFERROR($AN48 * INDEX('Inputs from Uganda staff'!$E$61:$BM$80,MATCH('HRH Need estimation'!V$2,'Inputs from Uganda staff'!$E$61:$E$80,0),MATCH('HRH Need estimation'!$D48,'Inputs from Uganda staff'!$E$6:$BM$6,0)),
""))</f>
        <v>2</v>
      </c>
      <c r="W48" s="122">
        <f>IFERROR(
$AN48 * INDEX('WFOM - Time_Base'!$A$4:$API$29, MATCH("CenHos", 'WFOM - Time_Base'!$B$4:$B$29,0), MATCH(CONCATENATE($G48,W$2),'WFOM - Time_Base'!$A$8:$API$8,0)) *
INDEX('WFOM - Time_Base'!$A$4:$API$29, MATCH("CenHos_Per", 'WFOM - Time_Base'!$B$4:$B$29,0), MATCH(CONCATENATE($G48,W$2),'WFOM - Time_Base'!$A$8:$API$8,0)),
IFERROR($AN48 * INDEX('Inputs from Uganda staff'!$E$61:$BM$80,MATCH('HRH Need estimation'!W$2,'Inputs from Uganda staff'!$E$61:$E$80,0),MATCH('HRH Need estimation'!$D48,'Inputs from Uganda staff'!$E$6:$BM$6,0)),
""))</f>
        <v>0</v>
      </c>
      <c r="X48" s="122">
        <f>IFERROR(
$AN48 * INDEX('WFOM - Time_Base'!$A$4:$API$29, MATCH("CenHos", 'WFOM - Time_Base'!$B$4:$B$29,0), MATCH(CONCATENATE($G48,X$2),'WFOM - Time_Base'!$A$8:$API$8,0)) *
INDEX('WFOM - Time_Base'!$A$4:$API$29, MATCH("CenHos_Per", 'WFOM - Time_Base'!$B$4:$B$29,0), MATCH(CONCATENATE($G48,X$2),'WFOM - Time_Base'!$A$8:$API$8,0)),
IFERROR($AN48 * INDEX('Inputs from Uganda staff'!$E$61:$BM$80,MATCH('HRH Need estimation'!X$2,'Inputs from Uganda staff'!$E$61:$E$80,0),MATCH('HRH Need estimation'!$D48,'Inputs from Uganda staff'!$E$6:$BM$6,0)),
""))</f>
        <v>0</v>
      </c>
      <c r="Y48" s="122">
        <f>IFERROR(
$AN48 * INDEX('WFOM - Time_Base'!$A$4:$API$29, MATCH("CenHos", 'WFOM - Time_Base'!$B$4:$B$29,0), MATCH(CONCATENATE($G48,Y$2),'WFOM - Time_Base'!$A$8:$API$8,0)) *
INDEX('WFOM - Time_Base'!$A$4:$API$29, MATCH("CenHos_Per", 'WFOM - Time_Base'!$B$4:$B$29,0), MATCH(CONCATENATE($G48,Y$2),'WFOM - Time_Base'!$A$8:$API$8,0)),
IFERROR($AN48 * INDEX('Inputs from Uganda staff'!$E$61:$BM$80,MATCH('HRH Need estimation'!Y$2,'Inputs from Uganda staff'!$E$61:$E$80,0),MATCH('HRH Need estimation'!$D48,'Inputs from Uganda staff'!$E$6:$BM$6,0)),
""))</f>
        <v>2</v>
      </c>
      <c r="Z48" s="122">
        <f>IFERROR(
$AN48 * INDEX('WFOM - Time_Base'!$A$4:$API$29, MATCH("CenHos", 'WFOM - Time_Base'!$B$4:$B$29,0), MATCH(CONCATENATE($G48,Z$2),'WFOM - Time_Base'!$A$8:$API$8,0)) *
INDEX('WFOM - Time_Base'!$A$4:$API$29, MATCH("CenHos_Per", 'WFOM - Time_Base'!$B$4:$B$29,0), MATCH(CONCATENATE($G48,Z$2),'WFOM - Time_Base'!$A$8:$API$8,0)),
IFERROR($AN48 * INDEX('Inputs from Uganda staff'!$E$61:$BM$80,MATCH('HRH Need estimation'!Z$2,'Inputs from Uganda staff'!$E$61:$E$80,0),MATCH('HRH Need estimation'!$D48,'Inputs from Uganda staff'!$E$6:$BM$6,0)),
""))</f>
        <v>0</v>
      </c>
      <c r="AA48" s="122">
        <f>IFERROR(
$AN48 * INDEX('WFOM - Time_Base'!$A$4:$API$29, MATCH("CenHos", 'WFOM - Time_Base'!$B$4:$B$29,0), MATCH(CONCATENATE($G48,AA$2),'WFOM - Time_Base'!$A$8:$API$8,0)) *
INDEX('WFOM - Time_Base'!$A$4:$API$29, MATCH("CenHos_Per", 'WFOM - Time_Base'!$B$4:$B$29,0), MATCH(CONCATENATE($G48,AA$2),'WFOM - Time_Base'!$A$8:$API$8,0)),
IFERROR($AN48 * INDEX('Inputs from Uganda staff'!$E$61:$BM$80,MATCH('HRH Need estimation'!AA$2,'Inputs from Uganda staff'!$E$61:$E$80,0),MATCH('HRH Need estimation'!$D48,'Inputs from Uganda staff'!$E$6:$BM$6,0)),
""))</f>
        <v>0</v>
      </c>
      <c r="AB48" s="122">
        <f>IFERROR(
$AN48 * INDEX('WFOM - Time_Base'!$A$4:$API$29, MATCH("CenHos", 'WFOM - Time_Base'!$B$4:$B$29,0), MATCH(CONCATENATE($G48,AB$2),'WFOM - Time_Base'!$A$8:$API$8,0)) *
INDEX('WFOM - Time_Base'!$A$4:$API$29, MATCH("CenHos_Per", 'WFOM - Time_Base'!$B$4:$B$29,0), MATCH(CONCATENATE($G48,AB$2),'WFOM - Time_Base'!$A$8:$API$8,0)),
IFERROR($AN48 * INDEX('Inputs from Uganda staff'!$E$61:$BM$80,MATCH('HRH Need estimation'!AB$2,'Inputs from Uganda staff'!$E$61:$E$80,0),MATCH('HRH Need estimation'!$D48,'Inputs from Uganda staff'!$E$6:$BM$6,0)),
""))</f>
        <v>0</v>
      </c>
      <c r="AC48" s="122" t="str">
        <f>IFERROR(
$AN48 * INDEX('WFOM - Time_Base'!$A$4:$API$29, MATCH("CenHos", 'WFOM - Time_Base'!$B$4:$B$29,0), MATCH(CONCATENATE($G48,AC$2),'WFOM - Time_Base'!$A$8:$API$8,0)) *
INDEX('WFOM - Time_Base'!$A$4:$API$29, MATCH("CenHos_Per", 'WFOM - Time_Base'!$B$4:$B$29,0), MATCH(CONCATENATE($G48,AC$2),'WFOM - Time_Base'!$A$8:$API$8,0)),
IFERROR($AN48 * INDEX('Inputs from Uganda staff'!$E$61:$BM$80,MATCH('HRH Need estimation'!AC$2,'Inputs from Uganda staff'!$E$61:$E$80,0),MATCH('HRH Need estimation'!$D48,'Inputs from Uganda staff'!$E$6:$BM$6,0)),
""))</f>
        <v/>
      </c>
      <c r="AD48" s="122">
        <f>IFERROR(
$AN48 * INDEX('WFOM - Time_Base'!$A$4:$API$29, MATCH("CenHos", 'WFOM - Time_Base'!$B$4:$B$29,0), MATCH(CONCATENATE($G48,AD$2),'WFOM - Time_Base'!$A$8:$API$8,0)) *
INDEX('WFOM - Time_Base'!$A$4:$API$29, MATCH("CenHos_Per", 'WFOM - Time_Base'!$B$4:$B$29,0), MATCH(CONCATENATE($G48,AD$2),'WFOM - Time_Base'!$A$8:$API$8,0)),
IFERROR($AN48 * INDEX('Inputs from Uganda staff'!$E$61:$BM$80,MATCH('HRH Need estimation'!AD$2,'Inputs from Uganda staff'!$E$61:$E$80,0),MATCH('HRH Need estimation'!$D48,'Inputs from Uganda staff'!$E$6:$BM$6,0)),
""))</f>
        <v>0</v>
      </c>
      <c r="AE48" s="122">
        <f>IFERROR(
$AN48 * INDEX('WFOM - Time_Base'!$A$4:$API$29, MATCH("CenHos", 'WFOM - Time_Base'!$B$4:$B$29,0), MATCH(CONCATENATE($G48,AE$2),'WFOM - Time_Base'!$A$8:$API$8,0)) *
INDEX('WFOM - Time_Base'!$A$4:$API$29, MATCH("CenHos_Per", 'WFOM - Time_Base'!$B$4:$B$29,0), MATCH(CONCATENATE($G48,AE$2),'WFOM - Time_Base'!$A$8:$API$8,0)),
IFERROR($AN48 * INDEX('Inputs from Uganda staff'!$E$61:$BM$80,MATCH('HRH Need estimation'!AE$2,'Inputs from Uganda staff'!$E$61:$E$80,0),MATCH('HRH Need estimation'!$D48,'Inputs from Uganda staff'!$E$6:$BM$6,0)),
""))</f>
        <v>0</v>
      </c>
      <c r="AF48" s="122">
        <f>IFERROR(
$AN48 * INDEX('WFOM - Time_Base'!$A$4:$API$29, MATCH("CenHos", 'WFOM - Time_Base'!$B$4:$B$29,0), MATCH(CONCATENATE($G48,AF$2),'WFOM - Time_Base'!$A$8:$API$8,0)) *
INDEX('WFOM - Time_Base'!$A$4:$API$29, MATCH("CenHos_Per", 'WFOM - Time_Base'!$B$4:$B$29,0), MATCH(CONCATENATE($G48,AF$2),'WFOM - Time_Base'!$A$8:$API$8,0)),
IFERROR($AN48 * INDEX('Inputs from Uganda staff'!$E$61:$BM$80,MATCH('HRH Need estimation'!AF$2,'Inputs from Uganda staff'!$E$61:$E$80,0),MATCH('HRH Need estimation'!$D48,'Inputs from Uganda staff'!$E$6:$BM$6,0)),
""))</f>
        <v>0</v>
      </c>
      <c r="AG48" s="122">
        <f>IFERROR(
$AN48 * INDEX('WFOM - Time_Base'!$A$4:$API$29, MATCH("CenHos", 'WFOM - Time_Base'!$B$4:$B$29,0), MATCH(CONCATENATE($G48,AG$2),'WFOM - Time_Base'!$A$8:$API$8,0)) *
INDEX('WFOM - Time_Base'!$A$4:$API$29, MATCH("CenHos_Per", 'WFOM - Time_Base'!$B$4:$B$29,0), MATCH(CONCATENATE($G48,AG$2),'WFOM - Time_Base'!$A$8:$API$8,0)),
IFERROR($AN48 * INDEX('Inputs from Uganda staff'!$E$61:$BM$80,MATCH('HRH Need estimation'!AG$2,'Inputs from Uganda staff'!$E$61:$E$80,0),MATCH('HRH Need estimation'!$D48,'Inputs from Uganda staff'!$E$6:$BM$6,0)),
""))</f>
        <v>0</v>
      </c>
      <c r="AH48" s="122">
        <f>IFERROR(
$AN48 * INDEX('WFOM - Time_Base'!$A$4:$API$29, MATCH("CenHos", 'WFOM - Time_Base'!$B$4:$B$29,0), MATCH(CONCATENATE($G48,AH$2),'WFOM - Time_Base'!$A$8:$API$8,0)) *
INDEX('WFOM - Time_Base'!$A$4:$API$29, MATCH("CenHos_Per", 'WFOM - Time_Base'!$B$4:$B$29,0), MATCH(CONCATENATE($G48,AH$2),'WFOM - Time_Base'!$A$8:$API$8,0)),
IFERROR($AN48 * INDEX('Inputs from Uganda staff'!$E$61:$BM$80,MATCH('HRH Need estimation'!AH$2,'Inputs from Uganda staff'!$E$61:$E$80,0),MATCH('HRH Need estimation'!$D48,'Inputs from Uganda staff'!$E$6:$BM$6,0)),
""))</f>
        <v>0</v>
      </c>
      <c r="AI48" s="122">
        <f>IFERROR(
$AN48 * INDEX('WFOM - Time_Base'!$A$4:$API$29, MATCH("CenHos", 'WFOM - Time_Base'!$B$4:$B$29,0), MATCH(CONCATENATE($G48,AI$2),'WFOM - Time_Base'!$A$8:$API$8,0)) *
INDEX('WFOM - Time_Base'!$A$4:$API$29, MATCH("CenHos_Per", 'WFOM - Time_Base'!$B$4:$B$29,0), MATCH(CONCATENATE($G48,AI$2),'WFOM - Time_Base'!$A$8:$API$8,0)),
IFERROR($AN48 * INDEX('Inputs from Uganda staff'!$E$61:$BM$80,MATCH('HRH Need estimation'!AI$2,'Inputs from Uganda staff'!$E$61:$E$80,0),MATCH('HRH Need estimation'!$D48,'Inputs from Uganda staff'!$E$6:$BM$6,0)),
""))</f>
        <v>0</v>
      </c>
      <c r="AJ48" s="122">
        <f>IFERROR(
$AN48 * INDEX('WFOM - Time_Base'!$A$4:$API$29, MATCH("CenHos", 'WFOM - Time_Base'!$B$4:$B$29,0), MATCH(CONCATENATE($G48,AJ$2),'WFOM - Time_Base'!$A$8:$API$8,0)) *
INDEX('WFOM - Time_Base'!$A$4:$API$29, MATCH("CenHos_Per", 'WFOM - Time_Base'!$B$4:$B$29,0), MATCH(CONCATENATE($G48,AJ$2),'WFOM - Time_Base'!$A$8:$API$8,0)),
IFERROR($AN48 * INDEX('Inputs from Uganda staff'!$E$61:$BM$80,MATCH('HRH Need estimation'!AJ$2,'Inputs from Uganda staff'!$E$61:$E$80,0),MATCH('HRH Need estimation'!$D48,'Inputs from Uganda staff'!$E$6:$BM$6,0)),
""))</f>
        <v>0</v>
      </c>
      <c r="AK48" s="122">
        <f>IFERROR(
$AN48 * INDEX('WFOM - Time_Base'!$A$4:$API$29, MATCH("CenHos", 'WFOM - Time_Base'!$B$4:$B$29,0), MATCH(CONCATENATE($G48,AK$2),'WFOM - Time_Base'!$A$8:$API$8,0)) *
INDEX('WFOM - Time_Base'!$A$4:$API$29, MATCH("CenHos_Per", 'WFOM - Time_Base'!$B$4:$B$29,0), MATCH(CONCATENATE($G48,AK$2),'WFOM - Time_Base'!$A$8:$API$8,0)),
IFERROR($AN48 * INDEX('Inputs from Uganda staff'!$E$61:$BM$80,MATCH('HRH Need estimation'!AK$2,'Inputs from Uganda staff'!$E$61:$E$80,0),MATCH('HRH Need estimation'!$D48,'Inputs from Uganda staff'!$E$6:$BM$6,0)),
""))</f>
        <v>0</v>
      </c>
      <c r="AL48" s="122">
        <f>IFERROR(
$AN48 * INDEX('WFOM - Time_Base'!$A$4:$API$29, MATCH("CenHos", 'WFOM - Time_Base'!$B$4:$B$29,0), MATCH(CONCATENATE($G48,AL$2),'WFOM - Time_Base'!$A$8:$API$8,0)) *
INDEX('WFOM - Time_Base'!$A$4:$API$29, MATCH("CenHos_Per", 'WFOM - Time_Base'!$B$4:$B$29,0), MATCH(CONCATENATE($G48,AL$2),'WFOM - Time_Base'!$A$8:$API$8,0)),
IFERROR($AN48 * INDEX('Inputs from Uganda staff'!$E$61:$BM$80,MATCH('HRH Need estimation'!AL$2,'Inputs from Uganda staff'!$E$61:$E$80,0),MATCH('HRH Need estimation'!$D48,'Inputs from Uganda staff'!$E$6:$BM$6,0)),
""))</f>
        <v>0</v>
      </c>
      <c r="AN48">
        <v>2</v>
      </c>
      <c r="AO48" t="str">
        <f t="shared" si="1"/>
        <v>045</v>
      </c>
      <c r="AQ48" t="s">
        <v>389</v>
      </c>
    </row>
    <row r="49" spans="1:43">
      <c r="A49" s="106" t="s">
        <v>939</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1947</v>
      </c>
      <c r="R49" s="122">
        <f>IFERROR(
$AN49 * INDEX('WFOM - Time_Base'!$A$4:$API$29, MATCH("CenHos", 'WFOM - Time_Base'!$B$4:$B$29,0), MATCH(CONCATENATE($G49,R$2),'WFOM - Time_Base'!$A$8:$API$8,0)) *
INDEX('WFOM - Time_Base'!$A$4:$API$29, MATCH("CenHos_Per", 'WFOM - Time_Base'!$B$4:$B$29,0), MATCH(CONCATENATE($G49,R$2),'WFOM - Time_Base'!$A$8:$API$8,0)),
IFERROR($AN49 * INDEX('Inputs from Uganda staff'!$E$61:$BM$80,MATCH('HRH Need estimation'!R$2,'Inputs from Uganda staff'!$E$61:$E$80,0),MATCH('HRH Need estimation'!$D49,'Inputs from Uganda staff'!$E$6:$BM$6,0)),
""))</f>
        <v>0</v>
      </c>
      <c r="S49" s="122">
        <f>IFERROR(
$AN49 * INDEX('WFOM - Time_Base'!$A$4:$API$29, MATCH("CenHos", 'WFOM - Time_Base'!$B$4:$B$29,0), MATCH(CONCATENATE($G49,S$2),'WFOM - Time_Base'!$A$8:$API$8,0)) *
INDEX('WFOM - Time_Base'!$A$4:$API$29, MATCH("CenHos_Per", 'WFOM - Time_Base'!$B$4:$B$29,0), MATCH(CONCATENATE($G49,S$2),'WFOM - Time_Base'!$A$8:$API$8,0)),
IFERROR($AN49 * INDEX('Inputs from Uganda staff'!$E$61:$BM$80,MATCH('HRH Need estimation'!S$2,'Inputs from Uganda staff'!$E$61:$E$80,0),MATCH('HRH Need estimation'!$D49,'Inputs from Uganda staff'!$E$6:$BM$6,0)),
""))</f>
        <v>0</v>
      </c>
      <c r="T49" s="122">
        <f>IFERROR(
$AN49 * INDEX('WFOM - Time_Base'!$A$4:$API$29, MATCH("CenHos", 'WFOM - Time_Base'!$B$4:$B$29,0), MATCH(CONCATENATE($G49,T$2),'WFOM - Time_Base'!$A$8:$API$8,0)) *
INDEX('WFOM - Time_Base'!$A$4:$API$29, MATCH("CenHos_Per", 'WFOM - Time_Base'!$B$4:$B$29,0), MATCH(CONCATENATE($G49,T$2),'WFOM - Time_Base'!$A$8:$API$8,0)),
IFERROR($AN49 * INDEX('Inputs from Uganda staff'!$E$61:$BM$80,MATCH('HRH Need estimation'!T$2,'Inputs from Uganda staff'!$E$61:$E$80,0),MATCH('HRH Need estimation'!$D49,'Inputs from Uganda staff'!$E$6:$BM$6,0)),
""))</f>
        <v>0</v>
      </c>
      <c r="U49" s="122">
        <f>IFERROR(
$AN49 * INDEX('WFOM - Time_Base'!$A$4:$API$29, MATCH("CenHos", 'WFOM - Time_Base'!$B$4:$B$29,0), MATCH(CONCATENATE($G49,U$2),'WFOM - Time_Base'!$A$8:$API$8,0)) *
INDEX('WFOM - Time_Base'!$A$4:$API$29, MATCH("CenHos_Per", 'WFOM - Time_Base'!$B$4:$B$29,0), MATCH(CONCATENATE($G49,U$2),'WFOM - Time_Base'!$A$8:$API$8,0)),
IFERROR($AN49 * INDEX('Inputs from Uganda staff'!$E$61:$BM$80,MATCH('HRH Need estimation'!U$2,'Inputs from Uganda staff'!$E$61:$E$80,0),MATCH('HRH Need estimation'!$D49,'Inputs from Uganda staff'!$E$6:$BM$6,0)),
""))</f>
        <v>0</v>
      </c>
      <c r="V49" s="122">
        <f>IFERROR(
$AN49 * INDEX('WFOM - Time_Base'!$A$4:$API$29, MATCH("CenHos", 'WFOM - Time_Base'!$B$4:$B$29,0), MATCH(CONCATENATE($G49,V$2),'WFOM - Time_Base'!$A$8:$API$8,0)) *
INDEX('WFOM - Time_Base'!$A$4:$API$29, MATCH("CenHos_Per", 'WFOM - Time_Base'!$B$4:$B$29,0), MATCH(CONCATENATE($G49,V$2),'WFOM - Time_Base'!$A$8:$API$8,0)),
IFERROR($AN49 * INDEX('Inputs from Uganda staff'!$E$61:$BM$80,MATCH('HRH Need estimation'!V$2,'Inputs from Uganda staff'!$E$61:$E$80,0),MATCH('HRH Need estimation'!$D49,'Inputs from Uganda staff'!$E$6:$BM$6,0)),
""))</f>
        <v>1</v>
      </c>
      <c r="W49" s="122">
        <f>IFERROR(
$AN49 * INDEX('WFOM - Time_Base'!$A$4:$API$29, MATCH("CenHos", 'WFOM - Time_Base'!$B$4:$B$29,0), MATCH(CONCATENATE($G49,W$2),'WFOM - Time_Base'!$A$8:$API$8,0)) *
INDEX('WFOM - Time_Base'!$A$4:$API$29, MATCH("CenHos_Per", 'WFOM - Time_Base'!$B$4:$B$29,0), MATCH(CONCATENATE($G49,W$2),'WFOM - Time_Base'!$A$8:$API$8,0)),
IFERROR($AN49 * INDEX('Inputs from Uganda staff'!$E$61:$BM$80,MATCH('HRH Need estimation'!W$2,'Inputs from Uganda staff'!$E$61:$E$80,0),MATCH('HRH Need estimation'!$D49,'Inputs from Uganda staff'!$E$6:$BM$6,0)),
""))</f>
        <v>0</v>
      </c>
      <c r="X49" s="122">
        <f>IFERROR(
$AN49 * INDEX('WFOM - Time_Base'!$A$4:$API$29, MATCH("CenHos", 'WFOM - Time_Base'!$B$4:$B$29,0), MATCH(CONCATENATE($G49,X$2),'WFOM - Time_Base'!$A$8:$API$8,0)) *
INDEX('WFOM - Time_Base'!$A$4:$API$29, MATCH("CenHos_Per", 'WFOM - Time_Base'!$B$4:$B$29,0), MATCH(CONCATENATE($G49,X$2),'WFOM - Time_Base'!$A$8:$API$8,0)),
IFERROR($AN49 * INDEX('Inputs from Uganda staff'!$E$61:$BM$80,MATCH('HRH Need estimation'!X$2,'Inputs from Uganda staff'!$E$61:$E$80,0),MATCH('HRH Need estimation'!$D49,'Inputs from Uganda staff'!$E$6:$BM$6,0)),
""))</f>
        <v>0</v>
      </c>
      <c r="Y49" s="122">
        <f>IFERROR(
$AN49 * INDEX('WFOM - Time_Base'!$A$4:$API$29, MATCH("CenHos", 'WFOM - Time_Base'!$B$4:$B$29,0), MATCH(CONCATENATE($G49,Y$2),'WFOM - Time_Base'!$A$8:$API$8,0)) *
INDEX('WFOM - Time_Base'!$A$4:$API$29, MATCH("CenHos_Per", 'WFOM - Time_Base'!$B$4:$B$29,0), MATCH(CONCATENATE($G49,Y$2),'WFOM - Time_Base'!$A$8:$API$8,0)),
IFERROR($AN49 * INDEX('Inputs from Uganda staff'!$E$61:$BM$80,MATCH('HRH Need estimation'!Y$2,'Inputs from Uganda staff'!$E$61:$E$80,0),MATCH('HRH Need estimation'!$D49,'Inputs from Uganda staff'!$E$6:$BM$6,0)),
""))</f>
        <v>1</v>
      </c>
      <c r="Z49" s="122">
        <f>IFERROR(
$AN49 * INDEX('WFOM - Time_Base'!$A$4:$API$29, MATCH("CenHos", 'WFOM - Time_Base'!$B$4:$B$29,0), MATCH(CONCATENATE($G49,Z$2),'WFOM - Time_Base'!$A$8:$API$8,0)) *
INDEX('WFOM - Time_Base'!$A$4:$API$29, MATCH("CenHos_Per", 'WFOM - Time_Base'!$B$4:$B$29,0), MATCH(CONCATENATE($G49,Z$2),'WFOM - Time_Base'!$A$8:$API$8,0)),
IFERROR($AN49 * INDEX('Inputs from Uganda staff'!$E$61:$BM$80,MATCH('HRH Need estimation'!Z$2,'Inputs from Uganda staff'!$E$61:$E$80,0),MATCH('HRH Need estimation'!$D49,'Inputs from Uganda staff'!$E$6:$BM$6,0)),
""))</f>
        <v>0</v>
      </c>
      <c r="AA49" s="122">
        <f>IFERROR(
$AN49 * INDEX('WFOM - Time_Base'!$A$4:$API$29, MATCH("CenHos", 'WFOM - Time_Base'!$B$4:$B$29,0), MATCH(CONCATENATE($G49,AA$2),'WFOM - Time_Base'!$A$8:$API$8,0)) *
INDEX('WFOM - Time_Base'!$A$4:$API$29, MATCH("CenHos_Per", 'WFOM - Time_Base'!$B$4:$B$29,0), MATCH(CONCATENATE($G49,AA$2),'WFOM - Time_Base'!$A$8:$API$8,0)),
IFERROR($AN49 * INDEX('Inputs from Uganda staff'!$E$61:$BM$80,MATCH('HRH Need estimation'!AA$2,'Inputs from Uganda staff'!$E$61:$E$80,0),MATCH('HRH Need estimation'!$D49,'Inputs from Uganda staff'!$E$6:$BM$6,0)),
""))</f>
        <v>0</v>
      </c>
      <c r="AB49" s="122">
        <f>IFERROR(
$AN49 * INDEX('WFOM - Time_Base'!$A$4:$API$29, MATCH("CenHos", 'WFOM - Time_Base'!$B$4:$B$29,0), MATCH(CONCATENATE($G49,AB$2),'WFOM - Time_Base'!$A$8:$API$8,0)) *
INDEX('WFOM - Time_Base'!$A$4:$API$29, MATCH("CenHos_Per", 'WFOM - Time_Base'!$B$4:$B$29,0), MATCH(CONCATENATE($G49,AB$2),'WFOM - Time_Base'!$A$8:$API$8,0)),
IFERROR($AN49 * INDEX('Inputs from Uganda staff'!$E$61:$BM$80,MATCH('HRH Need estimation'!AB$2,'Inputs from Uganda staff'!$E$61:$E$80,0),MATCH('HRH Need estimation'!$D49,'Inputs from Uganda staff'!$E$6:$BM$6,0)),
""))</f>
        <v>0</v>
      </c>
      <c r="AC49" s="122" t="str">
        <f>IFERROR(
$AN49 * INDEX('WFOM - Time_Base'!$A$4:$API$29, MATCH("CenHos", 'WFOM - Time_Base'!$B$4:$B$29,0), MATCH(CONCATENATE($G49,AC$2),'WFOM - Time_Base'!$A$8:$API$8,0)) *
INDEX('WFOM - Time_Base'!$A$4:$API$29, MATCH("CenHos_Per", 'WFOM - Time_Base'!$B$4:$B$29,0), MATCH(CONCATENATE($G49,AC$2),'WFOM - Time_Base'!$A$8:$API$8,0)),
IFERROR($AN49 * INDEX('Inputs from Uganda staff'!$E$61:$BM$80,MATCH('HRH Need estimation'!AC$2,'Inputs from Uganda staff'!$E$61:$E$80,0),MATCH('HRH Need estimation'!$D49,'Inputs from Uganda staff'!$E$6:$BM$6,0)),
""))</f>
        <v/>
      </c>
      <c r="AD49" s="122">
        <f>IFERROR(
$AN49 * INDEX('WFOM - Time_Base'!$A$4:$API$29, MATCH("CenHos", 'WFOM - Time_Base'!$B$4:$B$29,0), MATCH(CONCATENATE($G49,AD$2),'WFOM - Time_Base'!$A$8:$API$8,0)) *
INDEX('WFOM - Time_Base'!$A$4:$API$29, MATCH("CenHos_Per", 'WFOM - Time_Base'!$B$4:$B$29,0), MATCH(CONCATENATE($G49,AD$2),'WFOM - Time_Base'!$A$8:$API$8,0)),
IFERROR($AN49 * INDEX('Inputs from Uganda staff'!$E$61:$BM$80,MATCH('HRH Need estimation'!AD$2,'Inputs from Uganda staff'!$E$61:$E$80,0),MATCH('HRH Need estimation'!$D49,'Inputs from Uganda staff'!$E$6:$BM$6,0)),
""))</f>
        <v>0</v>
      </c>
      <c r="AE49" s="122">
        <f>IFERROR(
$AN49 * INDEX('WFOM - Time_Base'!$A$4:$API$29, MATCH("CenHos", 'WFOM - Time_Base'!$B$4:$B$29,0), MATCH(CONCATENATE($G49,AE$2),'WFOM - Time_Base'!$A$8:$API$8,0)) *
INDEX('WFOM - Time_Base'!$A$4:$API$29, MATCH("CenHos_Per", 'WFOM - Time_Base'!$B$4:$B$29,0), MATCH(CONCATENATE($G49,AE$2),'WFOM - Time_Base'!$A$8:$API$8,0)),
IFERROR($AN49 * INDEX('Inputs from Uganda staff'!$E$61:$BM$80,MATCH('HRH Need estimation'!AE$2,'Inputs from Uganda staff'!$E$61:$E$80,0),MATCH('HRH Need estimation'!$D49,'Inputs from Uganda staff'!$E$6:$BM$6,0)),
""))</f>
        <v>0</v>
      </c>
      <c r="AF49" s="122">
        <f>IFERROR(
$AN49 * INDEX('WFOM - Time_Base'!$A$4:$API$29, MATCH("CenHos", 'WFOM - Time_Base'!$B$4:$B$29,0), MATCH(CONCATENATE($G49,AF$2),'WFOM - Time_Base'!$A$8:$API$8,0)) *
INDEX('WFOM - Time_Base'!$A$4:$API$29, MATCH("CenHos_Per", 'WFOM - Time_Base'!$B$4:$B$29,0), MATCH(CONCATENATE($G49,AF$2),'WFOM - Time_Base'!$A$8:$API$8,0)),
IFERROR($AN49 * INDEX('Inputs from Uganda staff'!$E$61:$BM$80,MATCH('HRH Need estimation'!AF$2,'Inputs from Uganda staff'!$E$61:$E$80,0),MATCH('HRH Need estimation'!$D49,'Inputs from Uganda staff'!$E$6:$BM$6,0)),
""))</f>
        <v>0</v>
      </c>
      <c r="AG49" s="122">
        <f>IFERROR(
$AN49 * INDEX('WFOM - Time_Base'!$A$4:$API$29, MATCH("CenHos", 'WFOM - Time_Base'!$B$4:$B$29,0), MATCH(CONCATENATE($G49,AG$2),'WFOM - Time_Base'!$A$8:$API$8,0)) *
INDEX('WFOM - Time_Base'!$A$4:$API$29, MATCH("CenHos_Per", 'WFOM - Time_Base'!$B$4:$B$29,0), MATCH(CONCATENATE($G49,AG$2),'WFOM - Time_Base'!$A$8:$API$8,0)),
IFERROR($AN49 * INDEX('Inputs from Uganda staff'!$E$61:$BM$80,MATCH('HRH Need estimation'!AG$2,'Inputs from Uganda staff'!$E$61:$E$80,0),MATCH('HRH Need estimation'!$D49,'Inputs from Uganda staff'!$E$6:$BM$6,0)),
""))</f>
        <v>0</v>
      </c>
      <c r="AH49" s="122">
        <f>IFERROR(
$AN49 * INDEX('WFOM - Time_Base'!$A$4:$API$29, MATCH("CenHos", 'WFOM - Time_Base'!$B$4:$B$29,0), MATCH(CONCATENATE($G49,AH$2),'WFOM - Time_Base'!$A$8:$API$8,0)) *
INDEX('WFOM - Time_Base'!$A$4:$API$29, MATCH("CenHos_Per", 'WFOM - Time_Base'!$B$4:$B$29,0), MATCH(CONCATENATE($G49,AH$2),'WFOM - Time_Base'!$A$8:$API$8,0)),
IFERROR($AN49 * INDEX('Inputs from Uganda staff'!$E$61:$BM$80,MATCH('HRH Need estimation'!AH$2,'Inputs from Uganda staff'!$E$61:$E$80,0),MATCH('HRH Need estimation'!$D49,'Inputs from Uganda staff'!$E$6:$BM$6,0)),
""))</f>
        <v>0</v>
      </c>
      <c r="AI49" s="122">
        <f>IFERROR(
$AN49 * INDEX('WFOM - Time_Base'!$A$4:$API$29, MATCH("CenHos", 'WFOM - Time_Base'!$B$4:$B$29,0), MATCH(CONCATENATE($G49,AI$2),'WFOM - Time_Base'!$A$8:$API$8,0)) *
INDEX('WFOM - Time_Base'!$A$4:$API$29, MATCH("CenHos_Per", 'WFOM - Time_Base'!$B$4:$B$29,0), MATCH(CONCATENATE($G49,AI$2),'WFOM - Time_Base'!$A$8:$API$8,0)),
IFERROR($AN49 * INDEX('Inputs from Uganda staff'!$E$61:$BM$80,MATCH('HRH Need estimation'!AI$2,'Inputs from Uganda staff'!$E$61:$E$80,0),MATCH('HRH Need estimation'!$D49,'Inputs from Uganda staff'!$E$6:$BM$6,0)),
""))</f>
        <v>0</v>
      </c>
      <c r="AJ49" s="122">
        <f>IFERROR(
$AN49 * INDEX('WFOM - Time_Base'!$A$4:$API$29, MATCH("CenHos", 'WFOM - Time_Base'!$B$4:$B$29,0), MATCH(CONCATENATE($G49,AJ$2),'WFOM - Time_Base'!$A$8:$API$8,0)) *
INDEX('WFOM - Time_Base'!$A$4:$API$29, MATCH("CenHos_Per", 'WFOM - Time_Base'!$B$4:$B$29,0), MATCH(CONCATENATE($G49,AJ$2),'WFOM - Time_Base'!$A$8:$API$8,0)),
IFERROR($AN49 * INDEX('Inputs from Uganda staff'!$E$61:$BM$80,MATCH('HRH Need estimation'!AJ$2,'Inputs from Uganda staff'!$E$61:$E$80,0),MATCH('HRH Need estimation'!$D49,'Inputs from Uganda staff'!$E$6:$BM$6,0)),
""))</f>
        <v>0</v>
      </c>
      <c r="AK49" s="122">
        <f>IFERROR(
$AN49 * INDEX('WFOM - Time_Base'!$A$4:$API$29, MATCH("CenHos", 'WFOM - Time_Base'!$B$4:$B$29,0), MATCH(CONCATENATE($G49,AK$2),'WFOM - Time_Base'!$A$8:$API$8,0)) *
INDEX('WFOM - Time_Base'!$A$4:$API$29, MATCH("CenHos_Per", 'WFOM - Time_Base'!$B$4:$B$29,0), MATCH(CONCATENATE($G49,AK$2),'WFOM - Time_Base'!$A$8:$API$8,0)),
IFERROR($AN49 * INDEX('Inputs from Uganda staff'!$E$61:$BM$80,MATCH('HRH Need estimation'!AK$2,'Inputs from Uganda staff'!$E$61:$E$80,0),MATCH('HRH Need estimation'!$D49,'Inputs from Uganda staff'!$E$6:$BM$6,0)),
""))</f>
        <v>0</v>
      </c>
      <c r="AL49" s="122">
        <f>IFERROR(
$AN49 * INDEX('WFOM - Time_Base'!$A$4:$API$29, MATCH("CenHos", 'WFOM - Time_Base'!$B$4:$B$29,0), MATCH(CONCATENATE($G49,AL$2),'WFOM - Time_Base'!$A$8:$API$8,0)) *
INDEX('WFOM - Time_Base'!$A$4:$API$29, MATCH("CenHos_Per", 'WFOM - Time_Base'!$B$4:$B$29,0), MATCH(CONCATENATE($G49,AL$2),'WFOM - Time_Base'!$A$8:$API$8,0)),
IFERROR($AN49 * INDEX('Inputs from Uganda staff'!$E$61:$BM$80,MATCH('HRH Need estimation'!AL$2,'Inputs from Uganda staff'!$E$61:$E$80,0),MATCH('HRH Need estimation'!$D49,'Inputs from Uganda staff'!$E$6:$BM$6,0)),
""))</f>
        <v>0</v>
      </c>
      <c r="AN49">
        <v>1</v>
      </c>
      <c r="AO49" t="str">
        <f t="shared" si="1"/>
        <v>046</v>
      </c>
      <c r="AQ49" t="s">
        <v>395</v>
      </c>
    </row>
    <row r="50" spans="1:43">
      <c r="A50" s="106" t="s">
        <v>940</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1947</v>
      </c>
      <c r="R50" s="122">
        <f>IFERROR(
$AN50 * INDEX('WFOM - Time_Base'!$A$4:$API$29, MATCH("CenHos", 'WFOM - Time_Base'!$B$4:$B$29,0), MATCH(CONCATENATE($G50,R$2),'WFOM - Time_Base'!$A$8:$API$8,0)) *
INDEX('WFOM - Time_Base'!$A$4:$API$29, MATCH("CenHos_Per", 'WFOM - Time_Base'!$B$4:$B$29,0), MATCH(CONCATENATE($G50,R$2),'WFOM - Time_Base'!$A$8:$API$8,0)),
IFERROR($AN50 * INDEX('Inputs from Uganda staff'!$E$61:$BM$80,MATCH('HRH Need estimation'!R$2,'Inputs from Uganda staff'!$E$61:$E$80,0),MATCH('HRH Need estimation'!$D50,'Inputs from Uganda staff'!$E$6:$BM$6,0)),
""))</f>
        <v>0</v>
      </c>
      <c r="S50" s="122">
        <f>IFERROR(
$AN50 * INDEX('WFOM - Time_Base'!$A$4:$API$29, MATCH("CenHos", 'WFOM - Time_Base'!$B$4:$B$29,0), MATCH(CONCATENATE($G50,S$2),'WFOM - Time_Base'!$A$8:$API$8,0)) *
INDEX('WFOM - Time_Base'!$A$4:$API$29, MATCH("CenHos_Per", 'WFOM - Time_Base'!$B$4:$B$29,0), MATCH(CONCATENATE($G50,S$2),'WFOM - Time_Base'!$A$8:$API$8,0)),
IFERROR($AN50 * INDEX('Inputs from Uganda staff'!$E$61:$BM$80,MATCH('HRH Need estimation'!S$2,'Inputs from Uganda staff'!$E$61:$E$80,0),MATCH('HRH Need estimation'!$D50,'Inputs from Uganda staff'!$E$6:$BM$6,0)),
""))</f>
        <v>0</v>
      </c>
      <c r="T50" s="122">
        <f>IFERROR(
$AN50 * INDEX('WFOM - Time_Base'!$A$4:$API$29, MATCH("CenHos", 'WFOM - Time_Base'!$B$4:$B$29,0), MATCH(CONCATENATE($G50,T$2),'WFOM - Time_Base'!$A$8:$API$8,0)) *
INDEX('WFOM - Time_Base'!$A$4:$API$29, MATCH("CenHos_Per", 'WFOM - Time_Base'!$B$4:$B$29,0), MATCH(CONCATENATE($G50,T$2),'WFOM - Time_Base'!$A$8:$API$8,0)),
IFERROR($AN50 * INDEX('Inputs from Uganda staff'!$E$61:$BM$80,MATCH('HRH Need estimation'!T$2,'Inputs from Uganda staff'!$E$61:$E$80,0),MATCH('HRH Need estimation'!$D50,'Inputs from Uganda staff'!$E$6:$BM$6,0)),
""))</f>
        <v>0</v>
      </c>
      <c r="U50" s="122">
        <f>IFERROR(
$AN50 * INDEX('WFOM - Time_Base'!$A$4:$API$29, MATCH("CenHos", 'WFOM - Time_Base'!$B$4:$B$29,0), MATCH(CONCATENATE($G50,U$2),'WFOM - Time_Base'!$A$8:$API$8,0)) *
INDEX('WFOM - Time_Base'!$A$4:$API$29, MATCH("CenHos_Per", 'WFOM - Time_Base'!$B$4:$B$29,0), MATCH(CONCATENATE($G50,U$2),'WFOM - Time_Base'!$A$8:$API$8,0)),
IFERROR($AN50 * INDEX('Inputs from Uganda staff'!$E$61:$BM$80,MATCH('HRH Need estimation'!U$2,'Inputs from Uganda staff'!$E$61:$E$80,0),MATCH('HRH Need estimation'!$D50,'Inputs from Uganda staff'!$E$6:$BM$6,0)),
""))</f>
        <v>0</v>
      </c>
      <c r="V50" s="122">
        <f>IFERROR(
$AN50 * INDEX('WFOM - Time_Base'!$A$4:$API$29, MATCH("CenHos", 'WFOM - Time_Base'!$B$4:$B$29,0), MATCH(CONCATENATE($G50,V$2),'WFOM - Time_Base'!$A$8:$API$8,0)) *
INDEX('WFOM - Time_Base'!$A$4:$API$29, MATCH("CenHos_Per", 'WFOM - Time_Base'!$B$4:$B$29,0), MATCH(CONCATENATE($G50,V$2),'WFOM - Time_Base'!$A$8:$API$8,0)),
IFERROR($AN50 * INDEX('Inputs from Uganda staff'!$E$61:$BM$80,MATCH('HRH Need estimation'!V$2,'Inputs from Uganda staff'!$E$61:$E$80,0),MATCH('HRH Need estimation'!$D50,'Inputs from Uganda staff'!$E$6:$BM$6,0)),
""))</f>
        <v>3</v>
      </c>
      <c r="W50" s="122">
        <f>IFERROR(
$AN50 * INDEX('WFOM - Time_Base'!$A$4:$API$29, MATCH("CenHos", 'WFOM - Time_Base'!$B$4:$B$29,0), MATCH(CONCATENATE($G50,W$2),'WFOM - Time_Base'!$A$8:$API$8,0)) *
INDEX('WFOM - Time_Base'!$A$4:$API$29, MATCH("CenHos_Per", 'WFOM - Time_Base'!$B$4:$B$29,0), MATCH(CONCATENATE($G50,W$2),'WFOM - Time_Base'!$A$8:$API$8,0)),
IFERROR($AN50 * INDEX('Inputs from Uganda staff'!$E$61:$BM$80,MATCH('HRH Need estimation'!W$2,'Inputs from Uganda staff'!$E$61:$E$80,0),MATCH('HRH Need estimation'!$D50,'Inputs from Uganda staff'!$E$6:$BM$6,0)),
""))</f>
        <v>0</v>
      </c>
      <c r="X50" s="122">
        <f>IFERROR(
$AN50 * INDEX('WFOM - Time_Base'!$A$4:$API$29, MATCH("CenHos", 'WFOM - Time_Base'!$B$4:$B$29,0), MATCH(CONCATENATE($G50,X$2),'WFOM - Time_Base'!$A$8:$API$8,0)) *
INDEX('WFOM - Time_Base'!$A$4:$API$29, MATCH("CenHos_Per", 'WFOM - Time_Base'!$B$4:$B$29,0), MATCH(CONCATENATE($G50,X$2),'WFOM - Time_Base'!$A$8:$API$8,0)),
IFERROR($AN50 * INDEX('Inputs from Uganda staff'!$E$61:$BM$80,MATCH('HRH Need estimation'!X$2,'Inputs from Uganda staff'!$E$61:$E$80,0),MATCH('HRH Need estimation'!$D50,'Inputs from Uganda staff'!$E$6:$BM$6,0)),
""))</f>
        <v>0</v>
      </c>
      <c r="Y50" s="122">
        <f>IFERROR(
$AN50 * INDEX('WFOM - Time_Base'!$A$4:$API$29, MATCH("CenHos", 'WFOM - Time_Base'!$B$4:$B$29,0), MATCH(CONCATENATE($G50,Y$2),'WFOM - Time_Base'!$A$8:$API$8,0)) *
INDEX('WFOM - Time_Base'!$A$4:$API$29, MATCH("CenHos_Per", 'WFOM - Time_Base'!$B$4:$B$29,0), MATCH(CONCATENATE($G50,Y$2),'WFOM - Time_Base'!$A$8:$API$8,0)),
IFERROR($AN50 * INDEX('Inputs from Uganda staff'!$E$61:$BM$80,MATCH('HRH Need estimation'!Y$2,'Inputs from Uganda staff'!$E$61:$E$80,0),MATCH('HRH Need estimation'!$D50,'Inputs from Uganda staff'!$E$6:$BM$6,0)),
""))</f>
        <v>3</v>
      </c>
      <c r="Z50" s="122">
        <f>IFERROR(
$AN50 * INDEX('WFOM - Time_Base'!$A$4:$API$29, MATCH("CenHos", 'WFOM - Time_Base'!$B$4:$B$29,0), MATCH(CONCATENATE($G50,Z$2),'WFOM - Time_Base'!$A$8:$API$8,0)) *
INDEX('WFOM - Time_Base'!$A$4:$API$29, MATCH("CenHos_Per", 'WFOM - Time_Base'!$B$4:$B$29,0), MATCH(CONCATENATE($G50,Z$2),'WFOM - Time_Base'!$A$8:$API$8,0)),
IFERROR($AN50 * INDEX('Inputs from Uganda staff'!$E$61:$BM$80,MATCH('HRH Need estimation'!Z$2,'Inputs from Uganda staff'!$E$61:$E$80,0),MATCH('HRH Need estimation'!$D50,'Inputs from Uganda staff'!$E$6:$BM$6,0)),
""))</f>
        <v>0</v>
      </c>
      <c r="AA50" s="122">
        <f>IFERROR(
$AN50 * INDEX('WFOM - Time_Base'!$A$4:$API$29, MATCH("CenHos", 'WFOM - Time_Base'!$B$4:$B$29,0), MATCH(CONCATENATE($G50,AA$2),'WFOM - Time_Base'!$A$8:$API$8,0)) *
INDEX('WFOM - Time_Base'!$A$4:$API$29, MATCH("CenHos_Per", 'WFOM - Time_Base'!$B$4:$B$29,0), MATCH(CONCATENATE($G50,AA$2),'WFOM - Time_Base'!$A$8:$API$8,0)),
IFERROR($AN50 * INDEX('Inputs from Uganda staff'!$E$61:$BM$80,MATCH('HRH Need estimation'!AA$2,'Inputs from Uganda staff'!$E$61:$E$80,0),MATCH('HRH Need estimation'!$D50,'Inputs from Uganda staff'!$E$6:$BM$6,0)),
""))</f>
        <v>0</v>
      </c>
      <c r="AB50" s="122">
        <f>IFERROR(
$AN50 * INDEX('WFOM - Time_Base'!$A$4:$API$29, MATCH("CenHos", 'WFOM - Time_Base'!$B$4:$B$29,0), MATCH(CONCATENATE($G50,AB$2),'WFOM - Time_Base'!$A$8:$API$8,0)) *
INDEX('WFOM - Time_Base'!$A$4:$API$29, MATCH("CenHos_Per", 'WFOM - Time_Base'!$B$4:$B$29,0), MATCH(CONCATENATE($G50,AB$2),'WFOM - Time_Base'!$A$8:$API$8,0)),
IFERROR($AN50 * INDEX('Inputs from Uganda staff'!$E$61:$BM$80,MATCH('HRH Need estimation'!AB$2,'Inputs from Uganda staff'!$E$61:$E$80,0),MATCH('HRH Need estimation'!$D50,'Inputs from Uganda staff'!$E$6:$BM$6,0)),
""))</f>
        <v>0</v>
      </c>
      <c r="AC50" s="122" t="str">
        <f>IFERROR(
$AN50 * INDEX('WFOM - Time_Base'!$A$4:$API$29, MATCH("CenHos", 'WFOM - Time_Base'!$B$4:$B$29,0), MATCH(CONCATENATE($G50,AC$2),'WFOM - Time_Base'!$A$8:$API$8,0)) *
INDEX('WFOM - Time_Base'!$A$4:$API$29, MATCH("CenHos_Per", 'WFOM - Time_Base'!$B$4:$B$29,0), MATCH(CONCATENATE($G50,AC$2),'WFOM - Time_Base'!$A$8:$API$8,0)),
IFERROR($AN50 * INDEX('Inputs from Uganda staff'!$E$61:$BM$80,MATCH('HRH Need estimation'!AC$2,'Inputs from Uganda staff'!$E$61:$E$80,0),MATCH('HRH Need estimation'!$D50,'Inputs from Uganda staff'!$E$6:$BM$6,0)),
""))</f>
        <v/>
      </c>
      <c r="AD50" s="122">
        <f>IFERROR(
$AN50 * INDEX('WFOM - Time_Base'!$A$4:$API$29, MATCH("CenHos", 'WFOM - Time_Base'!$B$4:$B$29,0), MATCH(CONCATENATE($G50,AD$2),'WFOM - Time_Base'!$A$8:$API$8,0)) *
INDEX('WFOM - Time_Base'!$A$4:$API$29, MATCH("CenHos_Per", 'WFOM - Time_Base'!$B$4:$B$29,0), MATCH(CONCATENATE($G50,AD$2),'WFOM - Time_Base'!$A$8:$API$8,0)),
IFERROR($AN50 * INDEX('Inputs from Uganda staff'!$E$61:$BM$80,MATCH('HRH Need estimation'!AD$2,'Inputs from Uganda staff'!$E$61:$E$80,0),MATCH('HRH Need estimation'!$D50,'Inputs from Uganda staff'!$E$6:$BM$6,0)),
""))</f>
        <v>0</v>
      </c>
      <c r="AE50" s="122">
        <f>IFERROR(
$AN50 * INDEX('WFOM - Time_Base'!$A$4:$API$29, MATCH("CenHos", 'WFOM - Time_Base'!$B$4:$B$29,0), MATCH(CONCATENATE($G50,AE$2),'WFOM - Time_Base'!$A$8:$API$8,0)) *
INDEX('WFOM - Time_Base'!$A$4:$API$29, MATCH("CenHos_Per", 'WFOM - Time_Base'!$B$4:$B$29,0), MATCH(CONCATENATE($G50,AE$2),'WFOM - Time_Base'!$A$8:$API$8,0)),
IFERROR($AN50 * INDEX('Inputs from Uganda staff'!$E$61:$BM$80,MATCH('HRH Need estimation'!AE$2,'Inputs from Uganda staff'!$E$61:$E$80,0),MATCH('HRH Need estimation'!$D50,'Inputs from Uganda staff'!$E$6:$BM$6,0)),
""))</f>
        <v>0</v>
      </c>
      <c r="AF50" s="122">
        <f>IFERROR(
$AN50 * INDEX('WFOM - Time_Base'!$A$4:$API$29, MATCH("CenHos", 'WFOM - Time_Base'!$B$4:$B$29,0), MATCH(CONCATENATE($G50,AF$2),'WFOM - Time_Base'!$A$8:$API$8,0)) *
INDEX('WFOM - Time_Base'!$A$4:$API$29, MATCH("CenHos_Per", 'WFOM - Time_Base'!$B$4:$B$29,0), MATCH(CONCATENATE($G50,AF$2),'WFOM - Time_Base'!$A$8:$API$8,0)),
IFERROR($AN50 * INDEX('Inputs from Uganda staff'!$E$61:$BM$80,MATCH('HRH Need estimation'!AF$2,'Inputs from Uganda staff'!$E$61:$E$80,0),MATCH('HRH Need estimation'!$D50,'Inputs from Uganda staff'!$E$6:$BM$6,0)),
""))</f>
        <v>0</v>
      </c>
      <c r="AG50" s="122">
        <f>IFERROR(
$AN50 * INDEX('WFOM - Time_Base'!$A$4:$API$29, MATCH("CenHos", 'WFOM - Time_Base'!$B$4:$B$29,0), MATCH(CONCATENATE($G50,AG$2),'WFOM - Time_Base'!$A$8:$API$8,0)) *
INDEX('WFOM - Time_Base'!$A$4:$API$29, MATCH("CenHos_Per", 'WFOM - Time_Base'!$B$4:$B$29,0), MATCH(CONCATENATE($G50,AG$2),'WFOM - Time_Base'!$A$8:$API$8,0)),
IFERROR($AN50 * INDEX('Inputs from Uganda staff'!$E$61:$BM$80,MATCH('HRH Need estimation'!AG$2,'Inputs from Uganda staff'!$E$61:$E$80,0),MATCH('HRH Need estimation'!$D50,'Inputs from Uganda staff'!$E$6:$BM$6,0)),
""))</f>
        <v>0</v>
      </c>
      <c r="AH50" s="122">
        <f>IFERROR(
$AN50 * INDEX('WFOM - Time_Base'!$A$4:$API$29, MATCH("CenHos", 'WFOM - Time_Base'!$B$4:$B$29,0), MATCH(CONCATENATE($G50,AH$2),'WFOM - Time_Base'!$A$8:$API$8,0)) *
INDEX('WFOM - Time_Base'!$A$4:$API$29, MATCH("CenHos_Per", 'WFOM - Time_Base'!$B$4:$B$29,0), MATCH(CONCATENATE($G50,AH$2),'WFOM - Time_Base'!$A$8:$API$8,0)),
IFERROR($AN50 * INDEX('Inputs from Uganda staff'!$E$61:$BM$80,MATCH('HRH Need estimation'!AH$2,'Inputs from Uganda staff'!$E$61:$E$80,0),MATCH('HRH Need estimation'!$D50,'Inputs from Uganda staff'!$E$6:$BM$6,0)),
""))</f>
        <v>0</v>
      </c>
      <c r="AI50" s="122">
        <f>IFERROR(
$AN50 * INDEX('WFOM - Time_Base'!$A$4:$API$29, MATCH("CenHos", 'WFOM - Time_Base'!$B$4:$B$29,0), MATCH(CONCATENATE($G50,AI$2),'WFOM - Time_Base'!$A$8:$API$8,0)) *
INDEX('WFOM - Time_Base'!$A$4:$API$29, MATCH("CenHos_Per", 'WFOM - Time_Base'!$B$4:$B$29,0), MATCH(CONCATENATE($G50,AI$2),'WFOM - Time_Base'!$A$8:$API$8,0)),
IFERROR($AN50 * INDEX('Inputs from Uganda staff'!$E$61:$BM$80,MATCH('HRH Need estimation'!AI$2,'Inputs from Uganda staff'!$E$61:$E$80,0),MATCH('HRH Need estimation'!$D50,'Inputs from Uganda staff'!$E$6:$BM$6,0)),
""))</f>
        <v>0</v>
      </c>
      <c r="AJ50" s="122">
        <f>IFERROR(
$AN50 * INDEX('WFOM - Time_Base'!$A$4:$API$29, MATCH("CenHos", 'WFOM - Time_Base'!$B$4:$B$29,0), MATCH(CONCATENATE($G50,AJ$2),'WFOM - Time_Base'!$A$8:$API$8,0)) *
INDEX('WFOM - Time_Base'!$A$4:$API$29, MATCH("CenHos_Per", 'WFOM - Time_Base'!$B$4:$B$29,0), MATCH(CONCATENATE($G50,AJ$2),'WFOM - Time_Base'!$A$8:$API$8,0)),
IFERROR($AN50 * INDEX('Inputs from Uganda staff'!$E$61:$BM$80,MATCH('HRH Need estimation'!AJ$2,'Inputs from Uganda staff'!$E$61:$E$80,0),MATCH('HRH Need estimation'!$D50,'Inputs from Uganda staff'!$E$6:$BM$6,0)),
""))</f>
        <v>0</v>
      </c>
      <c r="AK50" s="122">
        <f>IFERROR(
$AN50 * INDEX('WFOM - Time_Base'!$A$4:$API$29, MATCH("CenHos", 'WFOM - Time_Base'!$B$4:$B$29,0), MATCH(CONCATENATE($G50,AK$2),'WFOM - Time_Base'!$A$8:$API$8,0)) *
INDEX('WFOM - Time_Base'!$A$4:$API$29, MATCH("CenHos_Per", 'WFOM - Time_Base'!$B$4:$B$29,0), MATCH(CONCATENATE($G50,AK$2),'WFOM - Time_Base'!$A$8:$API$8,0)),
IFERROR($AN50 * INDEX('Inputs from Uganda staff'!$E$61:$BM$80,MATCH('HRH Need estimation'!AK$2,'Inputs from Uganda staff'!$E$61:$E$80,0),MATCH('HRH Need estimation'!$D50,'Inputs from Uganda staff'!$E$6:$BM$6,0)),
""))</f>
        <v>0</v>
      </c>
      <c r="AL50" s="122">
        <f>IFERROR(
$AN50 * INDEX('WFOM - Time_Base'!$A$4:$API$29, MATCH("CenHos", 'WFOM - Time_Base'!$B$4:$B$29,0), MATCH(CONCATENATE($G50,AL$2),'WFOM - Time_Base'!$A$8:$API$8,0)) *
INDEX('WFOM - Time_Base'!$A$4:$API$29, MATCH("CenHos_Per", 'WFOM - Time_Base'!$B$4:$B$29,0), MATCH(CONCATENATE($G50,AL$2),'WFOM - Time_Base'!$A$8:$API$8,0)),
IFERROR($AN50 * INDEX('Inputs from Uganda staff'!$E$61:$BM$80,MATCH('HRH Need estimation'!AL$2,'Inputs from Uganda staff'!$E$61:$E$80,0),MATCH('HRH Need estimation'!$D50,'Inputs from Uganda staff'!$E$6:$BM$6,0)),
""))</f>
        <v>0</v>
      </c>
      <c r="AN50">
        <v>3</v>
      </c>
      <c r="AO50" t="str">
        <f t="shared" si="1"/>
        <v>047</v>
      </c>
      <c r="AQ50" t="s">
        <v>396</v>
      </c>
    </row>
    <row r="51" spans="1:43">
      <c r="A51" s="106" t="s">
        <v>941</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1947</v>
      </c>
      <c r="R51" s="122">
        <f>IFERROR(
$AN51 * INDEX('WFOM - Time_Base'!$A$4:$API$29, MATCH("CenHos", 'WFOM - Time_Base'!$B$4:$B$29,0), MATCH(CONCATENATE($G51,R$2),'WFOM - Time_Base'!$A$8:$API$8,0)) *
INDEX('WFOM - Time_Base'!$A$4:$API$29, MATCH("CenHos_Per", 'WFOM - Time_Base'!$B$4:$B$29,0), MATCH(CONCATENATE($G51,R$2),'WFOM - Time_Base'!$A$8:$API$8,0)),
IFERROR($AN51 * INDEX('Inputs from Uganda staff'!$E$61:$BM$80,MATCH('HRH Need estimation'!R$2,'Inputs from Uganda staff'!$E$61:$E$80,0),MATCH('HRH Need estimation'!$D51,'Inputs from Uganda staff'!$E$6:$BM$6,0)),
""))</f>
        <v>0</v>
      </c>
      <c r="S51" s="122">
        <f>IFERROR(
$AN51 * INDEX('WFOM - Time_Base'!$A$4:$API$29, MATCH("CenHos", 'WFOM - Time_Base'!$B$4:$B$29,0), MATCH(CONCATENATE($G51,S$2),'WFOM - Time_Base'!$A$8:$API$8,0)) *
INDEX('WFOM - Time_Base'!$A$4:$API$29, MATCH("CenHos_Per", 'WFOM - Time_Base'!$B$4:$B$29,0), MATCH(CONCATENATE($G51,S$2),'WFOM - Time_Base'!$A$8:$API$8,0)),
IFERROR($AN51 * INDEX('Inputs from Uganda staff'!$E$61:$BM$80,MATCH('HRH Need estimation'!S$2,'Inputs from Uganda staff'!$E$61:$E$80,0),MATCH('HRH Need estimation'!$D51,'Inputs from Uganda staff'!$E$6:$BM$6,0)),
""))</f>
        <v>0</v>
      </c>
      <c r="T51" s="122">
        <f>IFERROR(
$AN51 * INDEX('WFOM - Time_Base'!$A$4:$API$29, MATCH("CenHos", 'WFOM - Time_Base'!$B$4:$B$29,0), MATCH(CONCATENATE($G51,T$2),'WFOM - Time_Base'!$A$8:$API$8,0)) *
INDEX('WFOM - Time_Base'!$A$4:$API$29, MATCH("CenHos_Per", 'WFOM - Time_Base'!$B$4:$B$29,0), MATCH(CONCATENATE($G51,T$2),'WFOM - Time_Base'!$A$8:$API$8,0)),
IFERROR($AN51 * INDEX('Inputs from Uganda staff'!$E$61:$BM$80,MATCH('HRH Need estimation'!T$2,'Inputs from Uganda staff'!$E$61:$E$80,0),MATCH('HRH Need estimation'!$D51,'Inputs from Uganda staff'!$E$6:$BM$6,0)),
""))</f>
        <v>0</v>
      </c>
      <c r="U51" s="122">
        <f>IFERROR(
$AN51 * INDEX('WFOM - Time_Base'!$A$4:$API$29, MATCH("CenHos", 'WFOM - Time_Base'!$B$4:$B$29,0), MATCH(CONCATENATE($G51,U$2),'WFOM - Time_Base'!$A$8:$API$8,0)) *
INDEX('WFOM - Time_Base'!$A$4:$API$29, MATCH("CenHos_Per", 'WFOM - Time_Base'!$B$4:$B$29,0), MATCH(CONCATENATE($G51,U$2),'WFOM - Time_Base'!$A$8:$API$8,0)),
IFERROR($AN51 * INDEX('Inputs from Uganda staff'!$E$61:$BM$80,MATCH('HRH Need estimation'!U$2,'Inputs from Uganda staff'!$E$61:$E$80,0),MATCH('HRH Need estimation'!$D51,'Inputs from Uganda staff'!$E$6:$BM$6,0)),
""))</f>
        <v>0</v>
      </c>
      <c r="V51" s="122">
        <f>IFERROR(
$AN51 * INDEX('WFOM - Time_Base'!$A$4:$API$29, MATCH("CenHos", 'WFOM - Time_Base'!$B$4:$B$29,0), MATCH(CONCATENATE($G51,V$2),'WFOM - Time_Base'!$A$8:$API$8,0)) *
INDEX('WFOM - Time_Base'!$A$4:$API$29, MATCH("CenHos_Per", 'WFOM - Time_Base'!$B$4:$B$29,0), MATCH(CONCATENATE($G51,V$2),'WFOM - Time_Base'!$A$8:$API$8,0)),
IFERROR($AN51 * INDEX('Inputs from Uganda staff'!$E$61:$BM$80,MATCH('HRH Need estimation'!V$2,'Inputs from Uganda staff'!$E$61:$E$80,0),MATCH('HRH Need estimation'!$D51,'Inputs from Uganda staff'!$E$6:$BM$6,0)),
""))</f>
        <v>4</v>
      </c>
      <c r="W51" s="122">
        <f>IFERROR(
$AN51 * INDEX('WFOM - Time_Base'!$A$4:$API$29, MATCH("CenHos", 'WFOM - Time_Base'!$B$4:$B$29,0), MATCH(CONCATENATE($G51,W$2),'WFOM - Time_Base'!$A$8:$API$8,0)) *
INDEX('WFOM - Time_Base'!$A$4:$API$29, MATCH("CenHos_Per", 'WFOM - Time_Base'!$B$4:$B$29,0), MATCH(CONCATENATE($G51,W$2),'WFOM - Time_Base'!$A$8:$API$8,0)),
IFERROR($AN51 * INDEX('Inputs from Uganda staff'!$E$61:$BM$80,MATCH('HRH Need estimation'!W$2,'Inputs from Uganda staff'!$E$61:$E$80,0),MATCH('HRH Need estimation'!$D51,'Inputs from Uganda staff'!$E$6:$BM$6,0)),
""))</f>
        <v>0</v>
      </c>
      <c r="X51" s="122">
        <f>IFERROR(
$AN51 * INDEX('WFOM - Time_Base'!$A$4:$API$29, MATCH("CenHos", 'WFOM - Time_Base'!$B$4:$B$29,0), MATCH(CONCATENATE($G51,X$2),'WFOM - Time_Base'!$A$8:$API$8,0)) *
INDEX('WFOM - Time_Base'!$A$4:$API$29, MATCH("CenHos_Per", 'WFOM - Time_Base'!$B$4:$B$29,0), MATCH(CONCATENATE($G51,X$2),'WFOM - Time_Base'!$A$8:$API$8,0)),
IFERROR($AN51 * INDEX('Inputs from Uganda staff'!$E$61:$BM$80,MATCH('HRH Need estimation'!X$2,'Inputs from Uganda staff'!$E$61:$E$80,0),MATCH('HRH Need estimation'!$D51,'Inputs from Uganda staff'!$E$6:$BM$6,0)),
""))</f>
        <v>0</v>
      </c>
      <c r="Y51" s="122">
        <f>IFERROR(
$AN51 * INDEX('WFOM - Time_Base'!$A$4:$API$29, MATCH("CenHos", 'WFOM - Time_Base'!$B$4:$B$29,0), MATCH(CONCATENATE($G51,Y$2),'WFOM - Time_Base'!$A$8:$API$8,0)) *
INDEX('WFOM - Time_Base'!$A$4:$API$29, MATCH("CenHos_Per", 'WFOM - Time_Base'!$B$4:$B$29,0), MATCH(CONCATENATE($G51,Y$2),'WFOM - Time_Base'!$A$8:$API$8,0)),
IFERROR($AN51 * INDEX('Inputs from Uganda staff'!$E$61:$BM$80,MATCH('HRH Need estimation'!Y$2,'Inputs from Uganda staff'!$E$61:$E$80,0),MATCH('HRH Need estimation'!$D51,'Inputs from Uganda staff'!$E$6:$BM$6,0)),
""))</f>
        <v>4</v>
      </c>
      <c r="Z51" s="122">
        <f>IFERROR(
$AN51 * INDEX('WFOM - Time_Base'!$A$4:$API$29, MATCH("CenHos", 'WFOM - Time_Base'!$B$4:$B$29,0), MATCH(CONCATENATE($G51,Z$2),'WFOM - Time_Base'!$A$8:$API$8,0)) *
INDEX('WFOM - Time_Base'!$A$4:$API$29, MATCH("CenHos_Per", 'WFOM - Time_Base'!$B$4:$B$29,0), MATCH(CONCATENATE($G51,Z$2),'WFOM - Time_Base'!$A$8:$API$8,0)),
IFERROR($AN51 * INDEX('Inputs from Uganda staff'!$E$61:$BM$80,MATCH('HRH Need estimation'!Z$2,'Inputs from Uganda staff'!$E$61:$E$80,0),MATCH('HRH Need estimation'!$D51,'Inputs from Uganda staff'!$E$6:$BM$6,0)),
""))</f>
        <v>0</v>
      </c>
      <c r="AA51" s="122">
        <f>IFERROR(
$AN51 * INDEX('WFOM - Time_Base'!$A$4:$API$29, MATCH("CenHos", 'WFOM - Time_Base'!$B$4:$B$29,0), MATCH(CONCATENATE($G51,AA$2),'WFOM - Time_Base'!$A$8:$API$8,0)) *
INDEX('WFOM - Time_Base'!$A$4:$API$29, MATCH("CenHos_Per", 'WFOM - Time_Base'!$B$4:$B$29,0), MATCH(CONCATENATE($G51,AA$2),'WFOM - Time_Base'!$A$8:$API$8,0)),
IFERROR($AN51 * INDEX('Inputs from Uganda staff'!$E$61:$BM$80,MATCH('HRH Need estimation'!AA$2,'Inputs from Uganda staff'!$E$61:$E$80,0),MATCH('HRH Need estimation'!$D51,'Inputs from Uganda staff'!$E$6:$BM$6,0)),
""))</f>
        <v>0</v>
      </c>
      <c r="AB51" s="122">
        <f>IFERROR(
$AN51 * INDEX('WFOM - Time_Base'!$A$4:$API$29, MATCH("CenHos", 'WFOM - Time_Base'!$B$4:$B$29,0), MATCH(CONCATENATE($G51,AB$2),'WFOM - Time_Base'!$A$8:$API$8,0)) *
INDEX('WFOM - Time_Base'!$A$4:$API$29, MATCH("CenHos_Per", 'WFOM - Time_Base'!$B$4:$B$29,0), MATCH(CONCATENATE($G51,AB$2),'WFOM - Time_Base'!$A$8:$API$8,0)),
IFERROR($AN51 * INDEX('Inputs from Uganda staff'!$E$61:$BM$80,MATCH('HRH Need estimation'!AB$2,'Inputs from Uganda staff'!$E$61:$E$80,0),MATCH('HRH Need estimation'!$D51,'Inputs from Uganda staff'!$E$6:$BM$6,0)),
""))</f>
        <v>0</v>
      </c>
      <c r="AC51" s="122" t="str">
        <f>IFERROR(
$AN51 * INDEX('WFOM - Time_Base'!$A$4:$API$29, MATCH("CenHos", 'WFOM - Time_Base'!$B$4:$B$29,0), MATCH(CONCATENATE($G51,AC$2),'WFOM - Time_Base'!$A$8:$API$8,0)) *
INDEX('WFOM - Time_Base'!$A$4:$API$29, MATCH("CenHos_Per", 'WFOM - Time_Base'!$B$4:$B$29,0), MATCH(CONCATENATE($G51,AC$2),'WFOM - Time_Base'!$A$8:$API$8,0)),
IFERROR($AN51 * INDEX('Inputs from Uganda staff'!$E$61:$BM$80,MATCH('HRH Need estimation'!AC$2,'Inputs from Uganda staff'!$E$61:$E$80,0),MATCH('HRH Need estimation'!$D51,'Inputs from Uganda staff'!$E$6:$BM$6,0)),
""))</f>
        <v/>
      </c>
      <c r="AD51" s="122">
        <f>IFERROR(
$AN51 * INDEX('WFOM - Time_Base'!$A$4:$API$29, MATCH("CenHos", 'WFOM - Time_Base'!$B$4:$B$29,0), MATCH(CONCATENATE($G51,AD$2),'WFOM - Time_Base'!$A$8:$API$8,0)) *
INDEX('WFOM - Time_Base'!$A$4:$API$29, MATCH("CenHos_Per", 'WFOM - Time_Base'!$B$4:$B$29,0), MATCH(CONCATENATE($G51,AD$2),'WFOM - Time_Base'!$A$8:$API$8,0)),
IFERROR($AN51 * INDEX('Inputs from Uganda staff'!$E$61:$BM$80,MATCH('HRH Need estimation'!AD$2,'Inputs from Uganda staff'!$E$61:$E$80,0),MATCH('HRH Need estimation'!$D51,'Inputs from Uganda staff'!$E$6:$BM$6,0)),
""))</f>
        <v>0</v>
      </c>
      <c r="AE51" s="122">
        <f>IFERROR(
$AN51 * INDEX('WFOM - Time_Base'!$A$4:$API$29, MATCH("CenHos", 'WFOM - Time_Base'!$B$4:$B$29,0), MATCH(CONCATENATE($G51,AE$2),'WFOM - Time_Base'!$A$8:$API$8,0)) *
INDEX('WFOM - Time_Base'!$A$4:$API$29, MATCH("CenHos_Per", 'WFOM - Time_Base'!$B$4:$B$29,0), MATCH(CONCATENATE($G51,AE$2),'WFOM - Time_Base'!$A$8:$API$8,0)),
IFERROR($AN51 * INDEX('Inputs from Uganda staff'!$E$61:$BM$80,MATCH('HRH Need estimation'!AE$2,'Inputs from Uganda staff'!$E$61:$E$80,0),MATCH('HRH Need estimation'!$D51,'Inputs from Uganda staff'!$E$6:$BM$6,0)),
""))</f>
        <v>0</v>
      </c>
      <c r="AF51" s="122">
        <f>IFERROR(
$AN51 * INDEX('WFOM - Time_Base'!$A$4:$API$29, MATCH("CenHos", 'WFOM - Time_Base'!$B$4:$B$29,0), MATCH(CONCATENATE($G51,AF$2),'WFOM - Time_Base'!$A$8:$API$8,0)) *
INDEX('WFOM - Time_Base'!$A$4:$API$29, MATCH("CenHos_Per", 'WFOM - Time_Base'!$B$4:$B$29,0), MATCH(CONCATENATE($G51,AF$2),'WFOM - Time_Base'!$A$8:$API$8,0)),
IFERROR($AN51 * INDEX('Inputs from Uganda staff'!$E$61:$BM$80,MATCH('HRH Need estimation'!AF$2,'Inputs from Uganda staff'!$E$61:$E$80,0),MATCH('HRH Need estimation'!$D51,'Inputs from Uganda staff'!$E$6:$BM$6,0)),
""))</f>
        <v>0</v>
      </c>
      <c r="AG51" s="122">
        <f>IFERROR(
$AN51 * INDEX('WFOM - Time_Base'!$A$4:$API$29, MATCH("CenHos", 'WFOM - Time_Base'!$B$4:$B$29,0), MATCH(CONCATENATE($G51,AG$2),'WFOM - Time_Base'!$A$8:$API$8,0)) *
INDEX('WFOM - Time_Base'!$A$4:$API$29, MATCH("CenHos_Per", 'WFOM - Time_Base'!$B$4:$B$29,0), MATCH(CONCATENATE($G51,AG$2),'WFOM - Time_Base'!$A$8:$API$8,0)),
IFERROR($AN51 * INDEX('Inputs from Uganda staff'!$E$61:$BM$80,MATCH('HRH Need estimation'!AG$2,'Inputs from Uganda staff'!$E$61:$E$80,0),MATCH('HRH Need estimation'!$D51,'Inputs from Uganda staff'!$E$6:$BM$6,0)),
""))</f>
        <v>0</v>
      </c>
      <c r="AH51" s="122">
        <f>IFERROR(
$AN51 * INDEX('WFOM - Time_Base'!$A$4:$API$29, MATCH("CenHos", 'WFOM - Time_Base'!$B$4:$B$29,0), MATCH(CONCATENATE($G51,AH$2),'WFOM - Time_Base'!$A$8:$API$8,0)) *
INDEX('WFOM - Time_Base'!$A$4:$API$29, MATCH("CenHos_Per", 'WFOM - Time_Base'!$B$4:$B$29,0), MATCH(CONCATENATE($G51,AH$2),'WFOM - Time_Base'!$A$8:$API$8,0)),
IFERROR($AN51 * INDEX('Inputs from Uganda staff'!$E$61:$BM$80,MATCH('HRH Need estimation'!AH$2,'Inputs from Uganda staff'!$E$61:$E$80,0),MATCH('HRH Need estimation'!$D51,'Inputs from Uganda staff'!$E$6:$BM$6,0)),
""))</f>
        <v>0</v>
      </c>
      <c r="AI51" s="122">
        <f>IFERROR(
$AN51 * INDEX('WFOM - Time_Base'!$A$4:$API$29, MATCH("CenHos", 'WFOM - Time_Base'!$B$4:$B$29,0), MATCH(CONCATENATE($G51,AI$2),'WFOM - Time_Base'!$A$8:$API$8,0)) *
INDEX('WFOM - Time_Base'!$A$4:$API$29, MATCH("CenHos_Per", 'WFOM - Time_Base'!$B$4:$B$29,0), MATCH(CONCATENATE($G51,AI$2),'WFOM - Time_Base'!$A$8:$API$8,0)),
IFERROR($AN51 * INDEX('Inputs from Uganda staff'!$E$61:$BM$80,MATCH('HRH Need estimation'!AI$2,'Inputs from Uganda staff'!$E$61:$E$80,0),MATCH('HRH Need estimation'!$D51,'Inputs from Uganda staff'!$E$6:$BM$6,0)),
""))</f>
        <v>0</v>
      </c>
      <c r="AJ51" s="122">
        <f>IFERROR(
$AN51 * INDEX('WFOM - Time_Base'!$A$4:$API$29, MATCH("CenHos", 'WFOM - Time_Base'!$B$4:$B$29,0), MATCH(CONCATENATE($G51,AJ$2),'WFOM - Time_Base'!$A$8:$API$8,0)) *
INDEX('WFOM - Time_Base'!$A$4:$API$29, MATCH("CenHos_Per", 'WFOM - Time_Base'!$B$4:$B$29,0), MATCH(CONCATENATE($G51,AJ$2),'WFOM - Time_Base'!$A$8:$API$8,0)),
IFERROR($AN51 * INDEX('Inputs from Uganda staff'!$E$61:$BM$80,MATCH('HRH Need estimation'!AJ$2,'Inputs from Uganda staff'!$E$61:$E$80,0),MATCH('HRH Need estimation'!$D51,'Inputs from Uganda staff'!$E$6:$BM$6,0)),
""))</f>
        <v>0</v>
      </c>
      <c r="AK51" s="122">
        <f>IFERROR(
$AN51 * INDEX('WFOM - Time_Base'!$A$4:$API$29, MATCH("CenHos", 'WFOM - Time_Base'!$B$4:$B$29,0), MATCH(CONCATENATE($G51,AK$2),'WFOM - Time_Base'!$A$8:$API$8,0)) *
INDEX('WFOM - Time_Base'!$A$4:$API$29, MATCH("CenHos_Per", 'WFOM - Time_Base'!$B$4:$B$29,0), MATCH(CONCATENATE($G51,AK$2),'WFOM - Time_Base'!$A$8:$API$8,0)),
IFERROR($AN51 * INDEX('Inputs from Uganda staff'!$E$61:$BM$80,MATCH('HRH Need estimation'!AK$2,'Inputs from Uganda staff'!$E$61:$E$80,0),MATCH('HRH Need estimation'!$D51,'Inputs from Uganda staff'!$E$6:$BM$6,0)),
""))</f>
        <v>0</v>
      </c>
      <c r="AL51" s="122">
        <f>IFERROR(
$AN51 * INDEX('WFOM - Time_Base'!$A$4:$API$29, MATCH("CenHos", 'WFOM - Time_Base'!$B$4:$B$29,0), MATCH(CONCATENATE($G51,AL$2),'WFOM - Time_Base'!$A$8:$API$8,0)) *
INDEX('WFOM - Time_Base'!$A$4:$API$29, MATCH("CenHos_Per", 'WFOM - Time_Base'!$B$4:$B$29,0), MATCH(CONCATENATE($G51,AL$2),'WFOM - Time_Base'!$A$8:$API$8,0)),
IFERROR($AN51 * INDEX('Inputs from Uganda staff'!$E$61:$BM$80,MATCH('HRH Need estimation'!AL$2,'Inputs from Uganda staff'!$E$61:$E$80,0),MATCH('HRH Need estimation'!$D51,'Inputs from Uganda staff'!$E$6:$BM$6,0)),
""))</f>
        <v>0</v>
      </c>
      <c r="AN51">
        <v>4</v>
      </c>
      <c r="AO51" t="str">
        <f t="shared" si="1"/>
        <v>048</v>
      </c>
      <c r="AQ51" t="s">
        <v>397</v>
      </c>
    </row>
    <row r="52" spans="1:43">
      <c r="A52" s="106" t="s">
        <v>915</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1947</v>
      </c>
      <c r="R52" s="122">
        <f>IFERROR(
$AN52 * INDEX('WFOM - Time_Base'!$A$4:$API$29, MATCH("CenHos", 'WFOM - Time_Base'!$B$4:$B$29,0), MATCH(CONCATENATE($G52,R$2),'WFOM - Time_Base'!$A$8:$API$8,0)) *
INDEX('WFOM - Time_Base'!$A$4:$API$29, MATCH("CenHos_Per", 'WFOM - Time_Base'!$B$4:$B$29,0), MATCH(CONCATENATE($G52,R$2),'WFOM - Time_Base'!$A$8:$API$8,0)),
IFERROR($AN52 * INDEX('Inputs from Uganda staff'!$E$61:$BM$80,MATCH('HRH Need estimation'!R$2,'Inputs from Uganda staff'!$E$61:$E$80,0),MATCH('HRH Need estimation'!$D52,'Inputs from Uganda staff'!$E$6:$BM$6,0)),
""))</f>
        <v>0</v>
      </c>
      <c r="S52" s="122">
        <f>IFERROR(
$AN52 * INDEX('WFOM - Time_Base'!$A$4:$API$29, MATCH("CenHos", 'WFOM - Time_Base'!$B$4:$B$29,0), MATCH(CONCATENATE($G52,S$2),'WFOM - Time_Base'!$A$8:$API$8,0)) *
INDEX('WFOM - Time_Base'!$A$4:$API$29, MATCH("CenHos_Per", 'WFOM - Time_Base'!$B$4:$B$29,0), MATCH(CONCATENATE($G52,S$2),'WFOM - Time_Base'!$A$8:$API$8,0)),
IFERROR($AN52 * INDEX('Inputs from Uganda staff'!$E$61:$BM$80,MATCH('HRH Need estimation'!S$2,'Inputs from Uganda staff'!$E$61:$E$80,0),MATCH('HRH Need estimation'!$D52,'Inputs from Uganda staff'!$E$6:$BM$6,0)),
""))</f>
        <v>0</v>
      </c>
      <c r="T52" s="122">
        <f>IFERROR(
$AN52 * INDEX('WFOM - Time_Base'!$A$4:$API$29, MATCH("CenHos", 'WFOM - Time_Base'!$B$4:$B$29,0), MATCH(CONCATENATE($G52,T$2),'WFOM - Time_Base'!$A$8:$API$8,0)) *
INDEX('WFOM - Time_Base'!$A$4:$API$29, MATCH("CenHos_Per", 'WFOM - Time_Base'!$B$4:$B$29,0), MATCH(CONCATENATE($G52,T$2),'WFOM - Time_Base'!$A$8:$API$8,0)),
IFERROR($AN52 * INDEX('Inputs from Uganda staff'!$E$61:$BM$80,MATCH('HRH Need estimation'!T$2,'Inputs from Uganda staff'!$E$61:$E$80,0),MATCH('HRH Need estimation'!$D52,'Inputs from Uganda staff'!$E$6:$BM$6,0)),
""))</f>
        <v>0</v>
      </c>
      <c r="U52" s="122">
        <f>IFERROR(
$AN52 * INDEX('WFOM - Time_Base'!$A$4:$API$29, MATCH("CenHos", 'WFOM - Time_Base'!$B$4:$B$29,0), MATCH(CONCATENATE($G52,U$2),'WFOM - Time_Base'!$A$8:$API$8,0)) *
INDEX('WFOM - Time_Base'!$A$4:$API$29, MATCH("CenHos_Per", 'WFOM - Time_Base'!$B$4:$B$29,0), MATCH(CONCATENATE($G52,U$2),'WFOM - Time_Base'!$A$8:$API$8,0)),
IFERROR($AN52 * INDEX('Inputs from Uganda staff'!$E$61:$BM$80,MATCH('HRH Need estimation'!U$2,'Inputs from Uganda staff'!$E$61:$E$80,0),MATCH('HRH Need estimation'!$D52,'Inputs from Uganda staff'!$E$6:$BM$6,0)),
""))</f>
        <v>0</v>
      </c>
      <c r="V52" s="122">
        <f>IFERROR(
$AN52 * INDEX('WFOM - Time_Base'!$A$4:$API$29, MATCH("CenHos", 'WFOM - Time_Base'!$B$4:$B$29,0), MATCH(CONCATENATE($G52,V$2),'WFOM - Time_Base'!$A$8:$API$8,0)) *
INDEX('WFOM - Time_Base'!$A$4:$API$29, MATCH("CenHos_Per", 'WFOM - Time_Base'!$B$4:$B$29,0), MATCH(CONCATENATE($G52,V$2),'WFOM - Time_Base'!$A$8:$API$8,0)),
IFERROR($AN52 * INDEX('Inputs from Uganda staff'!$E$61:$BM$80,MATCH('HRH Need estimation'!V$2,'Inputs from Uganda staff'!$E$61:$E$80,0),MATCH('HRH Need estimation'!$D52,'Inputs from Uganda staff'!$E$6:$BM$6,0)),
""))</f>
        <v>1</v>
      </c>
      <c r="W52" s="122">
        <f>IFERROR(
$AN52 * INDEX('WFOM - Time_Base'!$A$4:$API$29, MATCH("CenHos", 'WFOM - Time_Base'!$B$4:$B$29,0), MATCH(CONCATENATE($G52,W$2),'WFOM - Time_Base'!$A$8:$API$8,0)) *
INDEX('WFOM - Time_Base'!$A$4:$API$29, MATCH("CenHos_Per", 'WFOM - Time_Base'!$B$4:$B$29,0), MATCH(CONCATENATE($G52,W$2),'WFOM - Time_Base'!$A$8:$API$8,0)),
IFERROR($AN52 * INDEX('Inputs from Uganda staff'!$E$61:$BM$80,MATCH('HRH Need estimation'!W$2,'Inputs from Uganda staff'!$E$61:$E$80,0),MATCH('HRH Need estimation'!$D52,'Inputs from Uganda staff'!$E$6:$BM$6,0)),
""))</f>
        <v>0</v>
      </c>
      <c r="X52" s="122">
        <f>IFERROR(
$AN52 * INDEX('WFOM - Time_Base'!$A$4:$API$29, MATCH("CenHos", 'WFOM - Time_Base'!$B$4:$B$29,0), MATCH(CONCATENATE($G52,X$2),'WFOM - Time_Base'!$A$8:$API$8,0)) *
INDEX('WFOM - Time_Base'!$A$4:$API$29, MATCH("CenHos_Per", 'WFOM - Time_Base'!$B$4:$B$29,0), MATCH(CONCATENATE($G52,X$2),'WFOM - Time_Base'!$A$8:$API$8,0)),
IFERROR($AN52 * INDEX('Inputs from Uganda staff'!$E$61:$BM$80,MATCH('HRH Need estimation'!X$2,'Inputs from Uganda staff'!$E$61:$E$80,0),MATCH('HRH Need estimation'!$D52,'Inputs from Uganda staff'!$E$6:$BM$6,0)),
""))</f>
        <v>0</v>
      </c>
      <c r="Y52" s="122">
        <f>IFERROR(
$AN52 * INDEX('WFOM - Time_Base'!$A$4:$API$29, MATCH("CenHos", 'WFOM - Time_Base'!$B$4:$B$29,0), MATCH(CONCATENATE($G52,Y$2),'WFOM - Time_Base'!$A$8:$API$8,0)) *
INDEX('WFOM - Time_Base'!$A$4:$API$29, MATCH("CenHos_Per", 'WFOM - Time_Base'!$B$4:$B$29,0), MATCH(CONCATENATE($G52,Y$2),'WFOM - Time_Base'!$A$8:$API$8,0)),
IFERROR($AN52 * INDEX('Inputs from Uganda staff'!$E$61:$BM$80,MATCH('HRH Need estimation'!Y$2,'Inputs from Uganda staff'!$E$61:$E$80,0),MATCH('HRH Need estimation'!$D52,'Inputs from Uganda staff'!$E$6:$BM$6,0)),
""))</f>
        <v>1</v>
      </c>
      <c r="Z52" s="122">
        <f>IFERROR(
$AN52 * INDEX('WFOM - Time_Base'!$A$4:$API$29, MATCH("CenHos", 'WFOM - Time_Base'!$B$4:$B$29,0), MATCH(CONCATENATE($G52,Z$2),'WFOM - Time_Base'!$A$8:$API$8,0)) *
INDEX('WFOM - Time_Base'!$A$4:$API$29, MATCH("CenHos_Per", 'WFOM - Time_Base'!$B$4:$B$29,0), MATCH(CONCATENATE($G52,Z$2),'WFOM - Time_Base'!$A$8:$API$8,0)),
IFERROR($AN52 * INDEX('Inputs from Uganda staff'!$E$61:$BM$80,MATCH('HRH Need estimation'!Z$2,'Inputs from Uganda staff'!$E$61:$E$80,0),MATCH('HRH Need estimation'!$D52,'Inputs from Uganda staff'!$E$6:$BM$6,0)),
""))</f>
        <v>0</v>
      </c>
      <c r="AA52" s="122">
        <f>IFERROR(
$AN52 * INDEX('WFOM - Time_Base'!$A$4:$API$29, MATCH("CenHos", 'WFOM - Time_Base'!$B$4:$B$29,0), MATCH(CONCATENATE($G52,AA$2),'WFOM - Time_Base'!$A$8:$API$8,0)) *
INDEX('WFOM - Time_Base'!$A$4:$API$29, MATCH("CenHos_Per", 'WFOM - Time_Base'!$B$4:$B$29,0), MATCH(CONCATENATE($G52,AA$2),'WFOM - Time_Base'!$A$8:$API$8,0)),
IFERROR($AN52 * INDEX('Inputs from Uganda staff'!$E$61:$BM$80,MATCH('HRH Need estimation'!AA$2,'Inputs from Uganda staff'!$E$61:$E$80,0),MATCH('HRH Need estimation'!$D52,'Inputs from Uganda staff'!$E$6:$BM$6,0)),
""))</f>
        <v>0</v>
      </c>
      <c r="AB52" s="122">
        <f>IFERROR(
$AN52 * INDEX('WFOM - Time_Base'!$A$4:$API$29, MATCH("CenHos", 'WFOM - Time_Base'!$B$4:$B$29,0), MATCH(CONCATENATE($G52,AB$2),'WFOM - Time_Base'!$A$8:$API$8,0)) *
INDEX('WFOM - Time_Base'!$A$4:$API$29, MATCH("CenHos_Per", 'WFOM - Time_Base'!$B$4:$B$29,0), MATCH(CONCATENATE($G52,AB$2),'WFOM - Time_Base'!$A$8:$API$8,0)),
IFERROR($AN52 * INDEX('Inputs from Uganda staff'!$E$61:$BM$80,MATCH('HRH Need estimation'!AB$2,'Inputs from Uganda staff'!$E$61:$E$80,0),MATCH('HRH Need estimation'!$D52,'Inputs from Uganda staff'!$E$6:$BM$6,0)),
""))</f>
        <v>0</v>
      </c>
      <c r="AC52" s="122" t="str">
        <f>IFERROR(
$AN52 * INDEX('WFOM - Time_Base'!$A$4:$API$29, MATCH("CenHos", 'WFOM - Time_Base'!$B$4:$B$29,0), MATCH(CONCATENATE($G52,AC$2),'WFOM - Time_Base'!$A$8:$API$8,0)) *
INDEX('WFOM - Time_Base'!$A$4:$API$29, MATCH("CenHos_Per", 'WFOM - Time_Base'!$B$4:$B$29,0), MATCH(CONCATENATE($G52,AC$2),'WFOM - Time_Base'!$A$8:$API$8,0)),
IFERROR($AN52 * INDEX('Inputs from Uganda staff'!$E$61:$BM$80,MATCH('HRH Need estimation'!AC$2,'Inputs from Uganda staff'!$E$61:$E$80,0),MATCH('HRH Need estimation'!$D52,'Inputs from Uganda staff'!$E$6:$BM$6,0)),
""))</f>
        <v/>
      </c>
      <c r="AD52" s="122">
        <f>IFERROR(
$AN52 * INDEX('WFOM - Time_Base'!$A$4:$API$29, MATCH("CenHos", 'WFOM - Time_Base'!$B$4:$B$29,0), MATCH(CONCATENATE($G52,AD$2),'WFOM - Time_Base'!$A$8:$API$8,0)) *
INDEX('WFOM - Time_Base'!$A$4:$API$29, MATCH("CenHos_Per", 'WFOM - Time_Base'!$B$4:$B$29,0), MATCH(CONCATENATE($G52,AD$2),'WFOM - Time_Base'!$A$8:$API$8,0)),
IFERROR($AN52 * INDEX('Inputs from Uganda staff'!$E$61:$BM$80,MATCH('HRH Need estimation'!AD$2,'Inputs from Uganda staff'!$E$61:$E$80,0),MATCH('HRH Need estimation'!$D52,'Inputs from Uganda staff'!$E$6:$BM$6,0)),
""))</f>
        <v>0</v>
      </c>
      <c r="AE52" s="122">
        <f>IFERROR(
$AN52 * INDEX('WFOM - Time_Base'!$A$4:$API$29, MATCH("CenHos", 'WFOM - Time_Base'!$B$4:$B$29,0), MATCH(CONCATENATE($G52,AE$2),'WFOM - Time_Base'!$A$8:$API$8,0)) *
INDEX('WFOM - Time_Base'!$A$4:$API$29, MATCH("CenHos_Per", 'WFOM - Time_Base'!$B$4:$B$29,0), MATCH(CONCATENATE($G52,AE$2),'WFOM - Time_Base'!$A$8:$API$8,0)),
IFERROR($AN52 * INDEX('Inputs from Uganda staff'!$E$61:$BM$80,MATCH('HRH Need estimation'!AE$2,'Inputs from Uganda staff'!$E$61:$E$80,0),MATCH('HRH Need estimation'!$D52,'Inputs from Uganda staff'!$E$6:$BM$6,0)),
""))</f>
        <v>0</v>
      </c>
      <c r="AF52" s="122">
        <f>IFERROR(
$AN52 * INDEX('WFOM - Time_Base'!$A$4:$API$29, MATCH("CenHos", 'WFOM - Time_Base'!$B$4:$B$29,0), MATCH(CONCATENATE($G52,AF$2),'WFOM - Time_Base'!$A$8:$API$8,0)) *
INDEX('WFOM - Time_Base'!$A$4:$API$29, MATCH("CenHos_Per", 'WFOM - Time_Base'!$B$4:$B$29,0), MATCH(CONCATENATE($G52,AF$2),'WFOM - Time_Base'!$A$8:$API$8,0)),
IFERROR($AN52 * INDEX('Inputs from Uganda staff'!$E$61:$BM$80,MATCH('HRH Need estimation'!AF$2,'Inputs from Uganda staff'!$E$61:$E$80,0),MATCH('HRH Need estimation'!$D52,'Inputs from Uganda staff'!$E$6:$BM$6,0)),
""))</f>
        <v>0</v>
      </c>
      <c r="AG52" s="122">
        <f>IFERROR(
$AN52 * INDEX('WFOM - Time_Base'!$A$4:$API$29, MATCH("CenHos", 'WFOM - Time_Base'!$B$4:$B$29,0), MATCH(CONCATENATE($G52,AG$2),'WFOM - Time_Base'!$A$8:$API$8,0)) *
INDEX('WFOM - Time_Base'!$A$4:$API$29, MATCH("CenHos_Per", 'WFOM - Time_Base'!$B$4:$B$29,0), MATCH(CONCATENATE($G52,AG$2),'WFOM - Time_Base'!$A$8:$API$8,0)),
IFERROR($AN52 * INDEX('Inputs from Uganda staff'!$E$61:$BM$80,MATCH('HRH Need estimation'!AG$2,'Inputs from Uganda staff'!$E$61:$E$80,0),MATCH('HRH Need estimation'!$D52,'Inputs from Uganda staff'!$E$6:$BM$6,0)),
""))</f>
        <v>0</v>
      </c>
      <c r="AH52" s="122">
        <f>IFERROR(
$AN52 * INDEX('WFOM - Time_Base'!$A$4:$API$29, MATCH("CenHos", 'WFOM - Time_Base'!$B$4:$B$29,0), MATCH(CONCATENATE($G52,AH$2),'WFOM - Time_Base'!$A$8:$API$8,0)) *
INDEX('WFOM - Time_Base'!$A$4:$API$29, MATCH("CenHos_Per", 'WFOM - Time_Base'!$B$4:$B$29,0), MATCH(CONCATENATE($G52,AH$2),'WFOM - Time_Base'!$A$8:$API$8,0)),
IFERROR($AN52 * INDEX('Inputs from Uganda staff'!$E$61:$BM$80,MATCH('HRH Need estimation'!AH$2,'Inputs from Uganda staff'!$E$61:$E$80,0),MATCH('HRH Need estimation'!$D52,'Inputs from Uganda staff'!$E$6:$BM$6,0)),
""))</f>
        <v>0</v>
      </c>
      <c r="AI52" s="122">
        <f>IFERROR(
$AN52 * INDEX('WFOM - Time_Base'!$A$4:$API$29, MATCH("CenHos", 'WFOM - Time_Base'!$B$4:$B$29,0), MATCH(CONCATENATE($G52,AI$2),'WFOM - Time_Base'!$A$8:$API$8,0)) *
INDEX('WFOM - Time_Base'!$A$4:$API$29, MATCH("CenHos_Per", 'WFOM - Time_Base'!$B$4:$B$29,0), MATCH(CONCATENATE($G52,AI$2),'WFOM - Time_Base'!$A$8:$API$8,0)),
IFERROR($AN52 * INDEX('Inputs from Uganda staff'!$E$61:$BM$80,MATCH('HRH Need estimation'!AI$2,'Inputs from Uganda staff'!$E$61:$E$80,0),MATCH('HRH Need estimation'!$D52,'Inputs from Uganda staff'!$E$6:$BM$6,0)),
""))</f>
        <v>0</v>
      </c>
      <c r="AJ52" s="122">
        <f>IFERROR(
$AN52 * INDEX('WFOM - Time_Base'!$A$4:$API$29, MATCH("CenHos", 'WFOM - Time_Base'!$B$4:$B$29,0), MATCH(CONCATENATE($G52,AJ$2),'WFOM - Time_Base'!$A$8:$API$8,0)) *
INDEX('WFOM - Time_Base'!$A$4:$API$29, MATCH("CenHos_Per", 'WFOM - Time_Base'!$B$4:$B$29,0), MATCH(CONCATENATE($G52,AJ$2),'WFOM - Time_Base'!$A$8:$API$8,0)),
IFERROR($AN52 * INDEX('Inputs from Uganda staff'!$E$61:$BM$80,MATCH('HRH Need estimation'!AJ$2,'Inputs from Uganda staff'!$E$61:$E$80,0),MATCH('HRH Need estimation'!$D52,'Inputs from Uganda staff'!$E$6:$BM$6,0)),
""))</f>
        <v>0</v>
      </c>
      <c r="AK52" s="122">
        <f>IFERROR(
$AN52 * INDEX('WFOM - Time_Base'!$A$4:$API$29, MATCH("CenHos", 'WFOM - Time_Base'!$B$4:$B$29,0), MATCH(CONCATENATE($G52,AK$2),'WFOM - Time_Base'!$A$8:$API$8,0)) *
INDEX('WFOM - Time_Base'!$A$4:$API$29, MATCH("CenHos_Per", 'WFOM - Time_Base'!$B$4:$B$29,0), MATCH(CONCATENATE($G52,AK$2),'WFOM - Time_Base'!$A$8:$API$8,0)),
IFERROR($AN52 * INDEX('Inputs from Uganda staff'!$E$61:$BM$80,MATCH('HRH Need estimation'!AK$2,'Inputs from Uganda staff'!$E$61:$E$80,0),MATCH('HRH Need estimation'!$D52,'Inputs from Uganda staff'!$E$6:$BM$6,0)),
""))</f>
        <v>0</v>
      </c>
      <c r="AL52" s="122">
        <f>IFERROR(
$AN52 * INDEX('WFOM - Time_Base'!$A$4:$API$29, MATCH("CenHos", 'WFOM - Time_Base'!$B$4:$B$29,0), MATCH(CONCATENATE($G52,AL$2),'WFOM - Time_Base'!$A$8:$API$8,0)) *
INDEX('WFOM - Time_Base'!$A$4:$API$29, MATCH("CenHos_Per", 'WFOM - Time_Base'!$B$4:$B$29,0), MATCH(CONCATENATE($G52,AL$2),'WFOM - Time_Base'!$A$8:$API$8,0)),
IFERROR($AN52 * INDEX('Inputs from Uganda staff'!$E$61:$BM$80,MATCH('HRH Need estimation'!AL$2,'Inputs from Uganda staff'!$E$61:$E$80,0),MATCH('HRH Need estimation'!$D52,'Inputs from Uganda staff'!$E$6:$BM$6,0)),
""))</f>
        <v>0</v>
      </c>
      <c r="AN52">
        <v>1</v>
      </c>
      <c r="AO52" t="e">
        <f t="shared" si="1"/>
        <v>#N/A</v>
      </c>
      <c r="AQ52" t="s">
        <v>404</v>
      </c>
    </row>
    <row r="53" spans="1:43">
      <c r="A53" s="106" t="s">
        <v>942</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1947</v>
      </c>
      <c r="R53" s="122">
        <f>IFERROR(
$AN53 * INDEX('WFOM - Time_Base'!$A$4:$API$29, MATCH("CenHos", 'WFOM - Time_Base'!$B$4:$B$29,0), MATCH(CONCATENATE($G53,R$2),'WFOM - Time_Base'!$A$8:$API$8,0)) *
INDEX('WFOM - Time_Base'!$A$4:$API$29, MATCH("CenHos_Per", 'WFOM - Time_Base'!$B$4:$B$29,0), MATCH(CONCATENATE($G53,R$2),'WFOM - Time_Base'!$A$8:$API$8,0)),
IFERROR($AN53 * INDEX('Inputs from Uganda staff'!$E$61:$BM$80,MATCH('HRH Need estimation'!R$2,'Inputs from Uganda staff'!$E$61:$E$80,0),MATCH('HRH Need estimation'!$D53,'Inputs from Uganda staff'!$E$6:$BM$6,0)),
""))</f>
        <v>0</v>
      </c>
      <c r="S53" s="122">
        <f>IFERROR(
$AN53 * INDEX('WFOM - Time_Base'!$A$4:$API$29, MATCH("CenHos", 'WFOM - Time_Base'!$B$4:$B$29,0), MATCH(CONCATENATE($G53,S$2),'WFOM - Time_Base'!$A$8:$API$8,0)) *
INDEX('WFOM - Time_Base'!$A$4:$API$29, MATCH("CenHos_Per", 'WFOM - Time_Base'!$B$4:$B$29,0), MATCH(CONCATENATE($G53,S$2),'WFOM - Time_Base'!$A$8:$API$8,0)),
IFERROR($AN53 * INDEX('Inputs from Uganda staff'!$E$61:$BM$80,MATCH('HRH Need estimation'!S$2,'Inputs from Uganda staff'!$E$61:$E$80,0),MATCH('HRH Need estimation'!$D53,'Inputs from Uganda staff'!$E$6:$BM$6,0)),
""))</f>
        <v>0</v>
      </c>
      <c r="T53" s="122">
        <f>IFERROR(
$AN53 * INDEX('WFOM - Time_Base'!$A$4:$API$29, MATCH("CenHos", 'WFOM - Time_Base'!$B$4:$B$29,0), MATCH(CONCATENATE($G53,T$2),'WFOM - Time_Base'!$A$8:$API$8,0)) *
INDEX('WFOM - Time_Base'!$A$4:$API$29, MATCH("CenHos_Per", 'WFOM - Time_Base'!$B$4:$B$29,0), MATCH(CONCATENATE($G53,T$2),'WFOM - Time_Base'!$A$8:$API$8,0)),
IFERROR($AN53 * INDEX('Inputs from Uganda staff'!$E$61:$BM$80,MATCH('HRH Need estimation'!T$2,'Inputs from Uganda staff'!$E$61:$E$80,0),MATCH('HRH Need estimation'!$D53,'Inputs from Uganda staff'!$E$6:$BM$6,0)),
""))</f>
        <v>0</v>
      </c>
      <c r="U53" s="122">
        <f>IFERROR(
$AN53 * INDEX('WFOM - Time_Base'!$A$4:$API$29, MATCH("CenHos", 'WFOM - Time_Base'!$B$4:$B$29,0), MATCH(CONCATENATE($G53,U$2),'WFOM - Time_Base'!$A$8:$API$8,0)) *
INDEX('WFOM - Time_Base'!$A$4:$API$29, MATCH("CenHos_Per", 'WFOM - Time_Base'!$B$4:$B$29,0), MATCH(CONCATENATE($G53,U$2),'WFOM - Time_Base'!$A$8:$API$8,0)),
IFERROR($AN53 * INDEX('Inputs from Uganda staff'!$E$61:$BM$80,MATCH('HRH Need estimation'!U$2,'Inputs from Uganda staff'!$E$61:$E$80,0),MATCH('HRH Need estimation'!$D53,'Inputs from Uganda staff'!$E$6:$BM$6,0)),
""))</f>
        <v>0</v>
      </c>
      <c r="V53" s="122">
        <f>IFERROR(
$AN53 * INDEX('WFOM - Time_Base'!$A$4:$API$29, MATCH("CenHos", 'WFOM - Time_Base'!$B$4:$B$29,0), MATCH(CONCATENATE($G53,V$2),'WFOM - Time_Base'!$A$8:$API$8,0)) *
INDEX('WFOM - Time_Base'!$A$4:$API$29, MATCH("CenHos_Per", 'WFOM - Time_Base'!$B$4:$B$29,0), MATCH(CONCATENATE($G53,V$2),'WFOM - Time_Base'!$A$8:$API$8,0)),
IFERROR($AN53 * INDEX('Inputs from Uganda staff'!$E$61:$BM$80,MATCH('HRH Need estimation'!V$2,'Inputs from Uganda staff'!$E$61:$E$80,0),MATCH('HRH Need estimation'!$D53,'Inputs from Uganda staff'!$E$6:$BM$6,0)),
""))</f>
        <v>1</v>
      </c>
      <c r="W53" s="122">
        <f>IFERROR(
$AN53 * INDEX('WFOM - Time_Base'!$A$4:$API$29, MATCH("CenHos", 'WFOM - Time_Base'!$B$4:$B$29,0), MATCH(CONCATENATE($G53,W$2),'WFOM - Time_Base'!$A$8:$API$8,0)) *
INDEX('WFOM - Time_Base'!$A$4:$API$29, MATCH("CenHos_Per", 'WFOM - Time_Base'!$B$4:$B$29,0), MATCH(CONCATENATE($G53,W$2),'WFOM - Time_Base'!$A$8:$API$8,0)),
IFERROR($AN53 * INDEX('Inputs from Uganda staff'!$E$61:$BM$80,MATCH('HRH Need estimation'!W$2,'Inputs from Uganda staff'!$E$61:$E$80,0),MATCH('HRH Need estimation'!$D53,'Inputs from Uganda staff'!$E$6:$BM$6,0)),
""))</f>
        <v>0</v>
      </c>
      <c r="X53" s="122">
        <f>IFERROR(
$AN53 * INDEX('WFOM - Time_Base'!$A$4:$API$29, MATCH("CenHos", 'WFOM - Time_Base'!$B$4:$B$29,0), MATCH(CONCATENATE($G53,X$2),'WFOM - Time_Base'!$A$8:$API$8,0)) *
INDEX('WFOM - Time_Base'!$A$4:$API$29, MATCH("CenHos_Per", 'WFOM - Time_Base'!$B$4:$B$29,0), MATCH(CONCATENATE($G53,X$2),'WFOM - Time_Base'!$A$8:$API$8,0)),
IFERROR($AN53 * INDEX('Inputs from Uganda staff'!$E$61:$BM$80,MATCH('HRH Need estimation'!X$2,'Inputs from Uganda staff'!$E$61:$E$80,0),MATCH('HRH Need estimation'!$D53,'Inputs from Uganda staff'!$E$6:$BM$6,0)),
""))</f>
        <v>0</v>
      </c>
      <c r="Y53" s="122">
        <f>IFERROR(
$AN53 * INDEX('WFOM - Time_Base'!$A$4:$API$29, MATCH("CenHos", 'WFOM - Time_Base'!$B$4:$B$29,0), MATCH(CONCATENATE($G53,Y$2),'WFOM - Time_Base'!$A$8:$API$8,0)) *
INDEX('WFOM - Time_Base'!$A$4:$API$29, MATCH("CenHos_Per", 'WFOM - Time_Base'!$B$4:$B$29,0), MATCH(CONCATENATE($G53,Y$2),'WFOM - Time_Base'!$A$8:$API$8,0)),
IFERROR($AN53 * INDEX('Inputs from Uganda staff'!$E$61:$BM$80,MATCH('HRH Need estimation'!Y$2,'Inputs from Uganda staff'!$E$61:$E$80,0),MATCH('HRH Need estimation'!$D53,'Inputs from Uganda staff'!$E$6:$BM$6,0)),
""))</f>
        <v>1</v>
      </c>
      <c r="Z53" s="122">
        <f>IFERROR(
$AN53 * INDEX('WFOM - Time_Base'!$A$4:$API$29, MATCH("CenHos", 'WFOM - Time_Base'!$B$4:$B$29,0), MATCH(CONCATENATE($G53,Z$2),'WFOM - Time_Base'!$A$8:$API$8,0)) *
INDEX('WFOM - Time_Base'!$A$4:$API$29, MATCH("CenHos_Per", 'WFOM - Time_Base'!$B$4:$B$29,0), MATCH(CONCATENATE($G53,Z$2),'WFOM - Time_Base'!$A$8:$API$8,0)),
IFERROR($AN53 * INDEX('Inputs from Uganda staff'!$E$61:$BM$80,MATCH('HRH Need estimation'!Z$2,'Inputs from Uganda staff'!$E$61:$E$80,0),MATCH('HRH Need estimation'!$D53,'Inputs from Uganda staff'!$E$6:$BM$6,0)),
""))</f>
        <v>0</v>
      </c>
      <c r="AA53" s="122">
        <f>IFERROR(
$AN53 * INDEX('WFOM - Time_Base'!$A$4:$API$29, MATCH("CenHos", 'WFOM - Time_Base'!$B$4:$B$29,0), MATCH(CONCATENATE($G53,AA$2),'WFOM - Time_Base'!$A$8:$API$8,0)) *
INDEX('WFOM - Time_Base'!$A$4:$API$29, MATCH("CenHos_Per", 'WFOM - Time_Base'!$B$4:$B$29,0), MATCH(CONCATENATE($G53,AA$2),'WFOM - Time_Base'!$A$8:$API$8,0)),
IFERROR($AN53 * INDEX('Inputs from Uganda staff'!$E$61:$BM$80,MATCH('HRH Need estimation'!AA$2,'Inputs from Uganda staff'!$E$61:$E$80,0),MATCH('HRH Need estimation'!$D53,'Inputs from Uganda staff'!$E$6:$BM$6,0)),
""))</f>
        <v>0</v>
      </c>
      <c r="AB53" s="122">
        <f>IFERROR(
$AN53 * INDEX('WFOM - Time_Base'!$A$4:$API$29, MATCH("CenHos", 'WFOM - Time_Base'!$B$4:$B$29,0), MATCH(CONCATENATE($G53,AB$2),'WFOM - Time_Base'!$A$8:$API$8,0)) *
INDEX('WFOM - Time_Base'!$A$4:$API$29, MATCH("CenHos_Per", 'WFOM - Time_Base'!$B$4:$B$29,0), MATCH(CONCATENATE($G53,AB$2),'WFOM - Time_Base'!$A$8:$API$8,0)),
IFERROR($AN53 * INDEX('Inputs from Uganda staff'!$E$61:$BM$80,MATCH('HRH Need estimation'!AB$2,'Inputs from Uganda staff'!$E$61:$E$80,0),MATCH('HRH Need estimation'!$D53,'Inputs from Uganda staff'!$E$6:$BM$6,0)),
""))</f>
        <v>0</v>
      </c>
      <c r="AC53" s="122" t="str">
        <f>IFERROR(
$AN53 * INDEX('WFOM - Time_Base'!$A$4:$API$29, MATCH("CenHos", 'WFOM - Time_Base'!$B$4:$B$29,0), MATCH(CONCATENATE($G53,AC$2),'WFOM - Time_Base'!$A$8:$API$8,0)) *
INDEX('WFOM - Time_Base'!$A$4:$API$29, MATCH("CenHos_Per", 'WFOM - Time_Base'!$B$4:$B$29,0), MATCH(CONCATENATE($G53,AC$2),'WFOM - Time_Base'!$A$8:$API$8,0)),
IFERROR($AN53 * INDEX('Inputs from Uganda staff'!$E$61:$BM$80,MATCH('HRH Need estimation'!AC$2,'Inputs from Uganda staff'!$E$61:$E$80,0),MATCH('HRH Need estimation'!$D53,'Inputs from Uganda staff'!$E$6:$BM$6,0)),
""))</f>
        <v/>
      </c>
      <c r="AD53" s="122">
        <f>IFERROR(
$AN53 * INDEX('WFOM - Time_Base'!$A$4:$API$29, MATCH("CenHos", 'WFOM - Time_Base'!$B$4:$B$29,0), MATCH(CONCATENATE($G53,AD$2),'WFOM - Time_Base'!$A$8:$API$8,0)) *
INDEX('WFOM - Time_Base'!$A$4:$API$29, MATCH("CenHos_Per", 'WFOM - Time_Base'!$B$4:$B$29,0), MATCH(CONCATENATE($G53,AD$2),'WFOM - Time_Base'!$A$8:$API$8,0)),
IFERROR($AN53 * INDEX('Inputs from Uganda staff'!$E$61:$BM$80,MATCH('HRH Need estimation'!AD$2,'Inputs from Uganda staff'!$E$61:$E$80,0),MATCH('HRH Need estimation'!$D53,'Inputs from Uganda staff'!$E$6:$BM$6,0)),
""))</f>
        <v>0</v>
      </c>
      <c r="AE53" s="122">
        <f>IFERROR(
$AN53 * INDEX('WFOM - Time_Base'!$A$4:$API$29, MATCH("CenHos", 'WFOM - Time_Base'!$B$4:$B$29,0), MATCH(CONCATENATE($G53,AE$2),'WFOM - Time_Base'!$A$8:$API$8,0)) *
INDEX('WFOM - Time_Base'!$A$4:$API$29, MATCH("CenHos_Per", 'WFOM - Time_Base'!$B$4:$B$29,0), MATCH(CONCATENATE($G53,AE$2),'WFOM - Time_Base'!$A$8:$API$8,0)),
IFERROR($AN53 * INDEX('Inputs from Uganda staff'!$E$61:$BM$80,MATCH('HRH Need estimation'!AE$2,'Inputs from Uganda staff'!$E$61:$E$80,0),MATCH('HRH Need estimation'!$D53,'Inputs from Uganda staff'!$E$6:$BM$6,0)),
""))</f>
        <v>0</v>
      </c>
      <c r="AF53" s="122">
        <f>IFERROR(
$AN53 * INDEX('WFOM - Time_Base'!$A$4:$API$29, MATCH("CenHos", 'WFOM - Time_Base'!$B$4:$B$29,0), MATCH(CONCATENATE($G53,AF$2),'WFOM - Time_Base'!$A$8:$API$8,0)) *
INDEX('WFOM - Time_Base'!$A$4:$API$29, MATCH("CenHos_Per", 'WFOM - Time_Base'!$B$4:$B$29,0), MATCH(CONCATENATE($G53,AF$2),'WFOM - Time_Base'!$A$8:$API$8,0)),
IFERROR($AN53 * INDEX('Inputs from Uganda staff'!$E$61:$BM$80,MATCH('HRH Need estimation'!AF$2,'Inputs from Uganda staff'!$E$61:$E$80,0),MATCH('HRH Need estimation'!$D53,'Inputs from Uganda staff'!$E$6:$BM$6,0)),
""))</f>
        <v>0</v>
      </c>
      <c r="AG53" s="122">
        <f>IFERROR(
$AN53 * INDEX('WFOM - Time_Base'!$A$4:$API$29, MATCH("CenHos", 'WFOM - Time_Base'!$B$4:$B$29,0), MATCH(CONCATENATE($G53,AG$2),'WFOM - Time_Base'!$A$8:$API$8,0)) *
INDEX('WFOM - Time_Base'!$A$4:$API$29, MATCH("CenHos_Per", 'WFOM - Time_Base'!$B$4:$B$29,0), MATCH(CONCATENATE($G53,AG$2),'WFOM - Time_Base'!$A$8:$API$8,0)),
IFERROR($AN53 * INDEX('Inputs from Uganda staff'!$E$61:$BM$80,MATCH('HRH Need estimation'!AG$2,'Inputs from Uganda staff'!$E$61:$E$80,0),MATCH('HRH Need estimation'!$D53,'Inputs from Uganda staff'!$E$6:$BM$6,0)),
""))</f>
        <v>0</v>
      </c>
      <c r="AH53" s="122">
        <f>IFERROR(
$AN53 * INDEX('WFOM - Time_Base'!$A$4:$API$29, MATCH("CenHos", 'WFOM - Time_Base'!$B$4:$B$29,0), MATCH(CONCATENATE($G53,AH$2),'WFOM - Time_Base'!$A$8:$API$8,0)) *
INDEX('WFOM - Time_Base'!$A$4:$API$29, MATCH("CenHos_Per", 'WFOM - Time_Base'!$B$4:$B$29,0), MATCH(CONCATENATE($G53,AH$2),'WFOM - Time_Base'!$A$8:$API$8,0)),
IFERROR($AN53 * INDEX('Inputs from Uganda staff'!$E$61:$BM$80,MATCH('HRH Need estimation'!AH$2,'Inputs from Uganda staff'!$E$61:$E$80,0),MATCH('HRH Need estimation'!$D53,'Inputs from Uganda staff'!$E$6:$BM$6,0)),
""))</f>
        <v>0</v>
      </c>
      <c r="AI53" s="122">
        <f>IFERROR(
$AN53 * INDEX('WFOM - Time_Base'!$A$4:$API$29, MATCH("CenHos", 'WFOM - Time_Base'!$B$4:$B$29,0), MATCH(CONCATENATE($G53,AI$2),'WFOM - Time_Base'!$A$8:$API$8,0)) *
INDEX('WFOM - Time_Base'!$A$4:$API$29, MATCH("CenHos_Per", 'WFOM - Time_Base'!$B$4:$B$29,0), MATCH(CONCATENATE($G53,AI$2),'WFOM - Time_Base'!$A$8:$API$8,0)),
IFERROR($AN53 * INDEX('Inputs from Uganda staff'!$E$61:$BM$80,MATCH('HRH Need estimation'!AI$2,'Inputs from Uganda staff'!$E$61:$E$80,0),MATCH('HRH Need estimation'!$D53,'Inputs from Uganda staff'!$E$6:$BM$6,0)),
""))</f>
        <v>0</v>
      </c>
      <c r="AJ53" s="122">
        <f>IFERROR(
$AN53 * INDEX('WFOM - Time_Base'!$A$4:$API$29, MATCH("CenHos", 'WFOM - Time_Base'!$B$4:$B$29,0), MATCH(CONCATENATE($G53,AJ$2),'WFOM - Time_Base'!$A$8:$API$8,0)) *
INDEX('WFOM - Time_Base'!$A$4:$API$29, MATCH("CenHos_Per", 'WFOM - Time_Base'!$B$4:$B$29,0), MATCH(CONCATENATE($G53,AJ$2),'WFOM - Time_Base'!$A$8:$API$8,0)),
IFERROR($AN53 * INDEX('Inputs from Uganda staff'!$E$61:$BM$80,MATCH('HRH Need estimation'!AJ$2,'Inputs from Uganda staff'!$E$61:$E$80,0),MATCH('HRH Need estimation'!$D53,'Inputs from Uganda staff'!$E$6:$BM$6,0)),
""))</f>
        <v>0</v>
      </c>
      <c r="AK53" s="122">
        <f>IFERROR(
$AN53 * INDEX('WFOM - Time_Base'!$A$4:$API$29, MATCH("CenHos", 'WFOM - Time_Base'!$B$4:$B$29,0), MATCH(CONCATENATE($G53,AK$2),'WFOM - Time_Base'!$A$8:$API$8,0)) *
INDEX('WFOM - Time_Base'!$A$4:$API$29, MATCH("CenHos_Per", 'WFOM - Time_Base'!$B$4:$B$29,0), MATCH(CONCATENATE($G53,AK$2),'WFOM - Time_Base'!$A$8:$API$8,0)),
IFERROR($AN53 * INDEX('Inputs from Uganda staff'!$E$61:$BM$80,MATCH('HRH Need estimation'!AK$2,'Inputs from Uganda staff'!$E$61:$E$80,0),MATCH('HRH Need estimation'!$D53,'Inputs from Uganda staff'!$E$6:$BM$6,0)),
""))</f>
        <v>0</v>
      </c>
      <c r="AL53" s="122">
        <f>IFERROR(
$AN53 * INDEX('WFOM - Time_Base'!$A$4:$API$29, MATCH("CenHos", 'WFOM - Time_Base'!$B$4:$B$29,0), MATCH(CONCATENATE($G53,AL$2),'WFOM - Time_Base'!$A$8:$API$8,0)) *
INDEX('WFOM - Time_Base'!$A$4:$API$29, MATCH("CenHos_Per", 'WFOM - Time_Base'!$B$4:$B$29,0), MATCH(CONCATENATE($G53,AL$2),'WFOM - Time_Base'!$A$8:$API$8,0)),
IFERROR($AN53 * INDEX('Inputs from Uganda staff'!$E$61:$BM$80,MATCH('HRH Need estimation'!AL$2,'Inputs from Uganda staff'!$E$61:$E$80,0),MATCH('HRH Need estimation'!$D53,'Inputs from Uganda staff'!$E$6:$BM$6,0)),
""))</f>
        <v>0</v>
      </c>
      <c r="AN53">
        <v>1</v>
      </c>
      <c r="AO53" t="e">
        <f t="shared" si="1"/>
        <v>#N/A</v>
      </c>
      <c r="AQ53" t="s">
        <v>408</v>
      </c>
    </row>
    <row r="54" spans="1:43">
      <c r="A54" s="106" t="s">
        <v>943</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1947</v>
      </c>
      <c r="R54" s="122">
        <f>IFERROR(
$AN54 * INDEX('WFOM - Time_Base'!$A$4:$API$29, MATCH("CenHos", 'WFOM - Time_Base'!$B$4:$B$29,0), MATCH(CONCATENATE($G54,R$2),'WFOM - Time_Base'!$A$8:$API$8,0)) *
INDEX('WFOM - Time_Base'!$A$4:$API$29, MATCH("CenHos_Per", 'WFOM - Time_Base'!$B$4:$B$29,0), MATCH(CONCATENATE($G54,R$2),'WFOM - Time_Base'!$A$8:$API$8,0)),
IFERROR($AN54 * INDEX('Inputs from Uganda staff'!$E$61:$BM$80,MATCH('HRH Need estimation'!R$2,'Inputs from Uganda staff'!$E$61:$E$80,0),MATCH('HRH Need estimation'!$D54,'Inputs from Uganda staff'!$E$6:$BM$6,0)),
""))</f>
        <v>0</v>
      </c>
      <c r="S54" s="122">
        <f>IFERROR(
$AN54 * INDEX('WFOM - Time_Base'!$A$4:$API$29, MATCH("CenHos", 'WFOM - Time_Base'!$B$4:$B$29,0), MATCH(CONCATENATE($G54,S$2),'WFOM - Time_Base'!$A$8:$API$8,0)) *
INDEX('WFOM - Time_Base'!$A$4:$API$29, MATCH("CenHos_Per", 'WFOM - Time_Base'!$B$4:$B$29,0), MATCH(CONCATENATE($G54,S$2),'WFOM - Time_Base'!$A$8:$API$8,0)),
IFERROR($AN54 * INDEX('Inputs from Uganda staff'!$E$61:$BM$80,MATCH('HRH Need estimation'!S$2,'Inputs from Uganda staff'!$E$61:$E$80,0),MATCH('HRH Need estimation'!$D54,'Inputs from Uganda staff'!$E$6:$BM$6,0)),
""))</f>
        <v>0</v>
      </c>
      <c r="T54" s="122">
        <f>IFERROR(
$AN54 * INDEX('WFOM - Time_Base'!$A$4:$API$29, MATCH("CenHos", 'WFOM - Time_Base'!$B$4:$B$29,0), MATCH(CONCATENATE($G54,T$2),'WFOM - Time_Base'!$A$8:$API$8,0)) *
INDEX('WFOM - Time_Base'!$A$4:$API$29, MATCH("CenHos_Per", 'WFOM - Time_Base'!$B$4:$B$29,0), MATCH(CONCATENATE($G54,T$2),'WFOM - Time_Base'!$A$8:$API$8,0)),
IFERROR($AN54 * INDEX('Inputs from Uganda staff'!$E$61:$BM$80,MATCH('HRH Need estimation'!T$2,'Inputs from Uganda staff'!$E$61:$E$80,0),MATCH('HRH Need estimation'!$D54,'Inputs from Uganda staff'!$E$6:$BM$6,0)),
""))</f>
        <v>0</v>
      </c>
      <c r="U54" s="122">
        <f>IFERROR(
$AN54 * INDEX('WFOM - Time_Base'!$A$4:$API$29, MATCH("CenHos", 'WFOM - Time_Base'!$B$4:$B$29,0), MATCH(CONCATENATE($G54,U$2),'WFOM - Time_Base'!$A$8:$API$8,0)) *
INDEX('WFOM - Time_Base'!$A$4:$API$29, MATCH("CenHos_Per", 'WFOM - Time_Base'!$B$4:$B$29,0), MATCH(CONCATENATE($G54,U$2),'WFOM - Time_Base'!$A$8:$API$8,0)),
IFERROR($AN54 * INDEX('Inputs from Uganda staff'!$E$61:$BM$80,MATCH('HRH Need estimation'!U$2,'Inputs from Uganda staff'!$E$61:$E$80,0),MATCH('HRH Need estimation'!$D54,'Inputs from Uganda staff'!$E$6:$BM$6,0)),
""))</f>
        <v>0</v>
      </c>
      <c r="V54" s="122">
        <f>IFERROR(
$AN54 * INDEX('WFOM - Time_Base'!$A$4:$API$29, MATCH("CenHos", 'WFOM - Time_Base'!$B$4:$B$29,0), MATCH(CONCATENATE($G54,V$2),'WFOM - Time_Base'!$A$8:$API$8,0)) *
INDEX('WFOM - Time_Base'!$A$4:$API$29, MATCH("CenHos_Per", 'WFOM - Time_Base'!$B$4:$B$29,0), MATCH(CONCATENATE($G54,V$2),'WFOM - Time_Base'!$A$8:$API$8,0)),
IFERROR($AN54 * INDEX('Inputs from Uganda staff'!$E$61:$BM$80,MATCH('HRH Need estimation'!V$2,'Inputs from Uganda staff'!$E$61:$E$80,0),MATCH('HRH Need estimation'!$D54,'Inputs from Uganda staff'!$E$6:$BM$6,0)),
""))</f>
        <v>1</v>
      </c>
      <c r="W54" s="122">
        <f>IFERROR(
$AN54 * INDEX('WFOM - Time_Base'!$A$4:$API$29, MATCH("CenHos", 'WFOM - Time_Base'!$B$4:$B$29,0), MATCH(CONCATENATE($G54,W$2),'WFOM - Time_Base'!$A$8:$API$8,0)) *
INDEX('WFOM - Time_Base'!$A$4:$API$29, MATCH("CenHos_Per", 'WFOM - Time_Base'!$B$4:$B$29,0), MATCH(CONCATENATE($G54,W$2),'WFOM - Time_Base'!$A$8:$API$8,0)),
IFERROR($AN54 * INDEX('Inputs from Uganda staff'!$E$61:$BM$80,MATCH('HRH Need estimation'!W$2,'Inputs from Uganda staff'!$E$61:$E$80,0),MATCH('HRH Need estimation'!$D54,'Inputs from Uganda staff'!$E$6:$BM$6,0)),
""))</f>
        <v>0</v>
      </c>
      <c r="X54" s="122">
        <f>IFERROR(
$AN54 * INDEX('WFOM - Time_Base'!$A$4:$API$29, MATCH("CenHos", 'WFOM - Time_Base'!$B$4:$B$29,0), MATCH(CONCATENATE($G54,X$2),'WFOM - Time_Base'!$A$8:$API$8,0)) *
INDEX('WFOM - Time_Base'!$A$4:$API$29, MATCH("CenHos_Per", 'WFOM - Time_Base'!$B$4:$B$29,0), MATCH(CONCATENATE($G54,X$2),'WFOM - Time_Base'!$A$8:$API$8,0)),
IFERROR($AN54 * INDEX('Inputs from Uganda staff'!$E$61:$BM$80,MATCH('HRH Need estimation'!X$2,'Inputs from Uganda staff'!$E$61:$E$80,0),MATCH('HRH Need estimation'!$D54,'Inputs from Uganda staff'!$E$6:$BM$6,0)),
""))</f>
        <v>0</v>
      </c>
      <c r="Y54" s="122">
        <f>IFERROR(
$AN54 * INDEX('WFOM - Time_Base'!$A$4:$API$29, MATCH("CenHos", 'WFOM - Time_Base'!$B$4:$B$29,0), MATCH(CONCATENATE($G54,Y$2),'WFOM - Time_Base'!$A$8:$API$8,0)) *
INDEX('WFOM - Time_Base'!$A$4:$API$29, MATCH("CenHos_Per", 'WFOM - Time_Base'!$B$4:$B$29,0), MATCH(CONCATENATE($G54,Y$2),'WFOM - Time_Base'!$A$8:$API$8,0)),
IFERROR($AN54 * INDEX('Inputs from Uganda staff'!$E$61:$BM$80,MATCH('HRH Need estimation'!Y$2,'Inputs from Uganda staff'!$E$61:$E$80,0),MATCH('HRH Need estimation'!$D54,'Inputs from Uganda staff'!$E$6:$BM$6,0)),
""))</f>
        <v>1</v>
      </c>
      <c r="Z54" s="122">
        <f>IFERROR(
$AN54 * INDEX('WFOM - Time_Base'!$A$4:$API$29, MATCH("CenHos", 'WFOM - Time_Base'!$B$4:$B$29,0), MATCH(CONCATENATE($G54,Z$2),'WFOM - Time_Base'!$A$8:$API$8,0)) *
INDEX('WFOM - Time_Base'!$A$4:$API$29, MATCH("CenHos_Per", 'WFOM - Time_Base'!$B$4:$B$29,0), MATCH(CONCATENATE($G54,Z$2),'WFOM - Time_Base'!$A$8:$API$8,0)),
IFERROR($AN54 * INDEX('Inputs from Uganda staff'!$E$61:$BM$80,MATCH('HRH Need estimation'!Z$2,'Inputs from Uganda staff'!$E$61:$E$80,0),MATCH('HRH Need estimation'!$D54,'Inputs from Uganda staff'!$E$6:$BM$6,0)),
""))</f>
        <v>0</v>
      </c>
      <c r="AA54" s="122">
        <f>IFERROR(
$AN54 * INDEX('WFOM - Time_Base'!$A$4:$API$29, MATCH("CenHos", 'WFOM - Time_Base'!$B$4:$B$29,0), MATCH(CONCATENATE($G54,AA$2),'WFOM - Time_Base'!$A$8:$API$8,0)) *
INDEX('WFOM - Time_Base'!$A$4:$API$29, MATCH("CenHos_Per", 'WFOM - Time_Base'!$B$4:$B$29,0), MATCH(CONCATENATE($G54,AA$2),'WFOM - Time_Base'!$A$8:$API$8,0)),
IFERROR($AN54 * INDEX('Inputs from Uganda staff'!$E$61:$BM$80,MATCH('HRH Need estimation'!AA$2,'Inputs from Uganda staff'!$E$61:$E$80,0),MATCH('HRH Need estimation'!$D54,'Inputs from Uganda staff'!$E$6:$BM$6,0)),
""))</f>
        <v>0</v>
      </c>
      <c r="AB54" s="122">
        <f>IFERROR(
$AN54 * INDEX('WFOM - Time_Base'!$A$4:$API$29, MATCH("CenHos", 'WFOM - Time_Base'!$B$4:$B$29,0), MATCH(CONCATENATE($G54,AB$2),'WFOM - Time_Base'!$A$8:$API$8,0)) *
INDEX('WFOM - Time_Base'!$A$4:$API$29, MATCH("CenHos_Per", 'WFOM - Time_Base'!$B$4:$B$29,0), MATCH(CONCATENATE($G54,AB$2),'WFOM - Time_Base'!$A$8:$API$8,0)),
IFERROR($AN54 * INDEX('Inputs from Uganda staff'!$E$61:$BM$80,MATCH('HRH Need estimation'!AB$2,'Inputs from Uganda staff'!$E$61:$E$80,0),MATCH('HRH Need estimation'!$D54,'Inputs from Uganda staff'!$E$6:$BM$6,0)),
""))</f>
        <v>0</v>
      </c>
      <c r="AC54" s="122" t="str">
        <f>IFERROR(
$AN54 * INDEX('WFOM - Time_Base'!$A$4:$API$29, MATCH("CenHos", 'WFOM - Time_Base'!$B$4:$B$29,0), MATCH(CONCATENATE($G54,AC$2),'WFOM - Time_Base'!$A$8:$API$8,0)) *
INDEX('WFOM - Time_Base'!$A$4:$API$29, MATCH("CenHos_Per", 'WFOM - Time_Base'!$B$4:$B$29,0), MATCH(CONCATENATE($G54,AC$2),'WFOM - Time_Base'!$A$8:$API$8,0)),
IFERROR($AN54 * INDEX('Inputs from Uganda staff'!$E$61:$BM$80,MATCH('HRH Need estimation'!AC$2,'Inputs from Uganda staff'!$E$61:$E$80,0),MATCH('HRH Need estimation'!$D54,'Inputs from Uganda staff'!$E$6:$BM$6,0)),
""))</f>
        <v/>
      </c>
      <c r="AD54" s="122">
        <f>IFERROR(
$AN54 * INDEX('WFOM - Time_Base'!$A$4:$API$29, MATCH("CenHos", 'WFOM - Time_Base'!$B$4:$B$29,0), MATCH(CONCATENATE($G54,AD$2),'WFOM - Time_Base'!$A$8:$API$8,0)) *
INDEX('WFOM - Time_Base'!$A$4:$API$29, MATCH("CenHos_Per", 'WFOM - Time_Base'!$B$4:$B$29,0), MATCH(CONCATENATE($G54,AD$2),'WFOM - Time_Base'!$A$8:$API$8,0)),
IFERROR($AN54 * INDEX('Inputs from Uganda staff'!$E$61:$BM$80,MATCH('HRH Need estimation'!AD$2,'Inputs from Uganda staff'!$E$61:$E$80,0),MATCH('HRH Need estimation'!$D54,'Inputs from Uganda staff'!$E$6:$BM$6,0)),
""))</f>
        <v>0</v>
      </c>
      <c r="AE54" s="122">
        <f>IFERROR(
$AN54 * INDEX('WFOM - Time_Base'!$A$4:$API$29, MATCH("CenHos", 'WFOM - Time_Base'!$B$4:$B$29,0), MATCH(CONCATENATE($G54,AE$2),'WFOM - Time_Base'!$A$8:$API$8,0)) *
INDEX('WFOM - Time_Base'!$A$4:$API$29, MATCH("CenHos_Per", 'WFOM - Time_Base'!$B$4:$B$29,0), MATCH(CONCATENATE($G54,AE$2),'WFOM - Time_Base'!$A$8:$API$8,0)),
IFERROR($AN54 * INDEX('Inputs from Uganda staff'!$E$61:$BM$80,MATCH('HRH Need estimation'!AE$2,'Inputs from Uganda staff'!$E$61:$E$80,0),MATCH('HRH Need estimation'!$D54,'Inputs from Uganda staff'!$E$6:$BM$6,0)),
""))</f>
        <v>0</v>
      </c>
      <c r="AF54" s="122">
        <f>IFERROR(
$AN54 * INDEX('WFOM - Time_Base'!$A$4:$API$29, MATCH("CenHos", 'WFOM - Time_Base'!$B$4:$B$29,0), MATCH(CONCATENATE($G54,AF$2),'WFOM - Time_Base'!$A$8:$API$8,0)) *
INDEX('WFOM - Time_Base'!$A$4:$API$29, MATCH("CenHos_Per", 'WFOM - Time_Base'!$B$4:$B$29,0), MATCH(CONCATENATE($G54,AF$2),'WFOM - Time_Base'!$A$8:$API$8,0)),
IFERROR($AN54 * INDEX('Inputs from Uganda staff'!$E$61:$BM$80,MATCH('HRH Need estimation'!AF$2,'Inputs from Uganda staff'!$E$61:$E$80,0),MATCH('HRH Need estimation'!$D54,'Inputs from Uganda staff'!$E$6:$BM$6,0)),
""))</f>
        <v>0</v>
      </c>
      <c r="AG54" s="122">
        <f>IFERROR(
$AN54 * INDEX('WFOM - Time_Base'!$A$4:$API$29, MATCH("CenHos", 'WFOM - Time_Base'!$B$4:$B$29,0), MATCH(CONCATENATE($G54,AG$2),'WFOM - Time_Base'!$A$8:$API$8,0)) *
INDEX('WFOM - Time_Base'!$A$4:$API$29, MATCH("CenHos_Per", 'WFOM - Time_Base'!$B$4:$B$29,0), MATCH(CONCATENATE($G54,AG$2),'WFOM - Time_Base'!$A$8:$API$8,0)),
IFERROR($AN54 * INDEX('Inputs from Uganda staff'!$E$61:$BM$80,MATCH('HRH Need estimation'!AG$2,'Inputs from Uganda staff'!$E$61:$E$80,0),MATCH('HRH Need estimation'!$D54,'Inputs from Uganda staff'!$E$6:$BM$6,0)),
""))</f>
        <v>0</v>
      </c>
      <c r="AH54" s="122">
        <f>IFERROR(
$AN54 * INDEX('WFOM - Time_Base'!$A$4:$API$29, MATCH("CenHos", 'WFOM - Time_Base'!$B$4:$B$29,0), MATCH(CONCATENATE($G54,AH$2),'WFOM - Time_Base'!$A$8:$API$8,0)) *
INDEX('WFOM - Time_Base'!$A$4:$API$29, MATCH("CenHos_Per", 'WFOM - Time_Base'!$B$4:$B$29,0), MATCH(CONCATENATE($G54,AH$2),'WFOM - Time_Base'!$A$8:$API$8,0)),
IFERROR($AN54 * INDEX('Inputs from Uganda staff'!$E$61:$BM$80,MATCH('HRH Need estimation'!AH$2,'Inputs from Uganda staff'!$E$61:$E$80,0),MATCH('HRH Need estimation'!$D54,'Inputs from Uganda staff'!$E$6:$BM$6,0)),
""))</f>
        <v>0</v>
      </c>
      <c r="AI54" s="122">
        <f>IFERROR(
$AN54 * INDEX('WFOM - Time_Base'!$A$4:$API$29, MATCH("CenHos", 'WFOM - Time_Base'!$B$4:$B$29,0), MATCH(CONCATENATE($G54,AI$2),'WFOM - Time_Base'!$A$8:$API$8,0)) *
INDEX('WFOM - Time_Base'!$A$4:$API$29, MATCH("CenHos_Per", 'WFOM - Time_Base'!$B$4:$B$29,0), MATCH(CONCATENATE($G54,AI$2),'WFOM - Time_Base'!$A$8:$API$8,0)),
IFERROR($AN54 * INDEX('Inputs from Uganda staff'!$E$61:$BM$80,MATCH('HRH Need estimation'!AI$2,'Inputs from Uganda staff'!$E$61:$E$80,0),MATCH('HRH Need estimation'!$D54,'Inputs from Uganda staff'!$E$6:$BM$6,0)),
""))</f>
        <v>0</v>
      </c>
      <c r="AJ54" s="122">
        <f>IFERROR(
$AN54 * INDEX('WFOM - Time_Base'!$A$4:$API$29, MATCH("CenHos", 'WFOM - Time_Base'!$B$4:$B$29,0), MATCH(CONCATENATE($G54,AJ$2),'WFOM - Time_Base'!$A$8:$API$8,0)) *
INDEX('WFOM - Time_Base'!$A$4:$API$29, MATCH("CenHos_Per", 'WFOM - Time_Base'!$B$4:$B$29,0), MATCH(CONCATENATE($G54,AJ$2),'WFOM - Time_Base'!$A$8:$API$8,0)),
IFERROR($AN54 * INDEX('Inputs from Uganda staff'!$E$61:$BM$80,MATCH('HRH Need estimation'!AJ$2,'Inputs from Uganda staff'!$E$61:$E$80,0),MATCH('HRH Need estimation'!$D54,'Inputs from Uganda staff'!$E$6:$BM$6,0)),
""))</f>
        <v>0</v>
      </c>
      <c r="AK54" s="122">
        <f>IFERROR(
$AN54 * INDEX('WFOM - Time_Base'!$A$4:$API$29, MATCH("CenHos", 'WFOM - Time_Base'!$B$4:$B$29,0), MATCH(CONCATENATE($G54,AK$2),'WFOM - Time_Base'!$A$8:$API$8,0)) *
INDEX('WFOM - Time_Base'!$A$4:$API$29, MATCH("CenHos_Per", 'WFOM - Time_Base'!$B$4:$B$29,0), MATCH(CONCATENATE($G54,AK$2),'WFOM - Time_Base'!$A$8:$API$8,0)),
IFERROR($AN54 * INDEX('Inputs from Uganda staff'!$E$61:$BM$80,MATCH('HRH Need estimation'!AK$2,'Inputs from Uganda staff'!$E$61:$E$80,0),MATCH('HRH Need estimation'!$D54,'Inputs from Uganda staff'!$E$6:$BM$6,0)),
""))</f>
        <v>0</v>
      </c>
      <c r="AL54" s="122">
        <f>IFERROR(
$AN54 * INDEX('WFOM - Time_Base'!$A$4:$API$29, MATCH("CenHos", 'WFOM - Time_Base'!$B$4:$B$29,0), MATCH(CONCATENATE($G54,AL$2),'WFOM - Time_Base'!$A$8:$API$8,0)) *
INDEX('WFOM - Time_Base'!$A$4:$API$29, MATCH("CenHos_Per", 'WFOM - Time_Base'!$B$4:$B$29,0), MATCH(CONCATENATE($G54,AL$2),'WFOM - Time_Base'!$A$8:$API$8,0)),
IFERROR($AN54 * INDEX('Inputs from Uganda staff'!$E$61:$BM$80,MATCH('HRH Need estimation'!AL$2,'Inputs from Uganda staff'!$E$61:$E$80,0),MATCH('HRH Need estimation'!$D54,'Inputs from Uganda staff'!$E$6:$BM$6,0)),
""))</f>
        <v>0</v>
      </c>
      <c r="AN54">
        <v>1</v>
      </c>
      <c r="AO54" t="str">
        <f t="shared" si="1"/>
        <v>051</v>
      </c>
      <c r="AQ54" t="s">
        <v>410</v>
      </c>
    </row>
    <row r="55" spans="1:43">
      <c r="A55" s="106" t="s">
        <v>944</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1947</v>
      </c>
      <c r="R55" s="122">
        <f>IFERROR(
$AN55 * INDEX('WFOM - Time_Base'!$A$4:$API$29, MATCH("CenHos", 'WFOM - Time_Base'!$B$4:$B$29,0), MATCH(CONCATENATE($G55,R$2),'WFOM - Time_Base'!$A$8:$API$8,0)) *
INDEX('WFOM - Time_Base'!$A$4:$API$29, MATCH("CenHos_Per", 'WFOM - Time_Base'!$B$4:$B$29,0), MATCH(CONCATENATE($G55,R$2),'WFOM - Time_Base'!$A$8:$API$8,0)),
IFERROR($AN55 * INDEX('Inputs from Uganda staff'!$E$61:$BM$80,MATCH('HRH Need estimation'!R$2,'Inputs from Uganda staff'!$E$61:$E$80,0),MATCH('HRH Need estimation'!$D55,'Inputs from Uganda staff'!$E$6:$BM$6,0)),
""))</f>
        <v>0</v>
      </c>
      <c r="S55" s="122">
        <f>IFERROR(
$AN55 * INDEX('WFOM - Time_Base'!$A$4:$API$29, MATCH("CenHos", 'WFOM - Time_Base'!$B$4:$B$29,0), MATCH(CONCATENATE($G55,S$2),'WFOM - Time_Base'!$A$8:$API$8,0)) *
INDEX('WFOM - Time_Base'!$A$4:$API$29, MATCH("CenHos_Per", 'WFOM - Time_Base'!$B$4:$B$29,0), MATCH(CONCATENATE($G55,S$2),'WFOM - Time_Base'!$A$8:$API$8,0)),
IFERROR($AN55 * INDEX('Inputs from Uganda staff'!$E$61:$BM$80,MATCH('HRH Need estimation'!S$2,'Inputs from Uganda staff'!$E$61:$E$80,0),MATCH('HRH Need estimation'!$D55,'Inputs from Uganda staff'!$E$6:$BM$6,0)),
""))</f>
        <v>0</v>
      </c>
      <c r="T55" s="122">
        <f>IFERROR(
$AN55 * INDEX('WFOM - Time_Base'!$A$4:$API$29, MATCH("CenHos", 'WFOM - Time_Base'!$B$4:$B$29,0), MATCH(CONCATENATE($G55,T$2),'WFOM - Time_Base'!$A$8:$API$8,0)) *
INDEX('WFOM - Time_Base'!$A$4:$API$29, MATCH("CenHos_Per", 'WFOM - Time_Base'!$B$4:$B$29,0), MATCH(CONCATENATE($G55,T$2),'WFOM - Time_Base'!$A$8:$API$8,0)),
IFERROR($AN55 * INDEX('Inputs from Uganda staff'!$E$61:$BM$80,MATCH('HRH Need estimation'!T$2,'Inputs from Uganda staff'!$E$61:$E$80,0),MATCH('HRH Need estimation'!$D55,'Inputs from Uganda staff'!$E$6:$BM$6,0)),
""))</f>
        <v>0</v>
      </c>
      <c r="U55" s="122">
        <f>IFERROR(
$AN55 * INDEX('WFOM - Time_Base'!$A$4:$API$29, MATCH("CenHos", 'WFOM - Time_Base'!$B$4:$B$29,0), MATCH(CONCATENATE($G55,U$2),'WFOM - Time_Base'!$A$8:$API$8,0)) *
INDEX('WFOM - Time_Base'!$A$4:$API$29, MATCH("CenHos_Per", 'WFOM - Time_Base'!$B$4:$B$29,0), MATCH(CONCATENATE($G55,U$2),'WFOM - Time_Base'!$A$8:$API$8,0)),
IFERROR($AN55 * INDEX('Inputs from Uganda staff'!$E$61:$BM$80,MATCH('HRH Need estimation'!U$2,'Inputs from Uganda staff'!$E$61:$E$80,0),MATCH('HRH Need estimation'!$D55,'Inputs from Uganda staff'!$E$6:$BM$6,0)),
""))</f>
        <v>0</v>
      </c>
      <c r="V55" s="122">
        <f>IFERROR(
$AN55 * INDEX('WFOM - Time_Base'!$A$4:$API$29, MATCH("CenHos", 'WFOM - Time_Base'!$B$4:$B$29,0), MATCH(CONCATENATE($G55,V$2),'WFOM - Time_Base'!$A$8:$API$8,0)) *
INDEX('WFOM - Time_Base'!$A$4:$API$29, MATCH("CenHos_Per", 'WFOM - Time_Base'!$B$4:$B$29,0), MATCH(CONCATENATE($G55,V$2),'WFOM - Time_Base'!$A$8:$API$8,0)),
IFERROR($AN55 * INDEX('Inputs from Uganda staff'!$E$61:$BM$80,MATCH('HRH Need estimation'!V$2,'Inputs from Uganda staff'!$E$61:$E$80,0),MATCH('HRH Need estimation'!$D55,'Inputs from Uganda staff'!$E$6:$BM$6,0)),
""))</f>
        <v>2</v>
      </c>
      <c r="W55" s="122">
        <f>IFERROR(
$AN55 * INDEX('WFOM - Time_Base'!$A$4:$API$29, MATCH("CenHos", 'WFOM - Time_Base'!$B$4:$B$29,0), MATCH(CONCATENATE($G55,W$2),'WFOM - Time_Base'!$A$8:$API$8,0)) *
INDEX('WFOM - Time_Base'!$A$4:$API$29, MATCH("CenHos_Per", 'WFOM - Time_Base'!$B$4:$B$29,0), MATCH(CONCATENATE($G55,W$2),'WFOM - Time_Base'!$A$8:$API$8,0)),
IFERROR($AN55 * INDEX('Inputs from Uganda staff'!$E$61:$BM$80,MATCH('HRH Need estimation'!W$2,'Inputs from Uganda staff'!$E$61:$E$80,0),MATCH('HRH Need estimation'!$D55,'Inputs from Uganda staff'!$E$6:$BM$6,0)),
""))</f>
        <v>0</v>
      </c>
      <c r="X55" s="122">
        <f>IFERROR(
$AN55 * INDEX('WFOM - Time_Base'!$A$4:$API$29, MATCH("CenHos", 'WFOM - Time_Base'!$B$4:$B$29,0), MATCH(CONCATENATE($G55,X$2),'WFOM - Time_Base'!$A$8:$API$8,0)) *
INDEX('WFOM - Time_Base'!$A$4:$API$29, MATCH("CenHos_Per", 'WFOM - Time_Base'!$B$4:$B$29,0), MATCH(CONCATENATE($G55,X$2),'WFOM - Time_Base'!$A$8:$API$8,0)),
IFERROR($AN55 * INDEX('Inputs from Uganda staff'!$E$61:$BM$80,MATCH('HRH Need estimation'!X$2,'Inputs from Uganda staff'!$E$61:$E$80,0),MATCH('HRH Need estimation'!$D55,'Inputs from Uganda staff'!$E$6:$BM$6,0)),
""))</f>
        <v>0</v>
      </c>
      <c r="Y55" s="122">
        <f>IFERROR(
$AN55 * INDEX('WFOM - Time_Base'!$A$4:$API$29, MATCH("CenHos", 'WFOM - Time_Base'!$B$4:$B$29,0), MATCH(CONCATENATE($G55,Y$2),'WFOM - Time_Base'!$A$8:$API$8,0)) *
INDEX('WFOM - Time_Base'!$A$4:$API$29, MATCH("CenHos_Per", 'WFOM - Time_Base'!$B$4:$B$29,0), MATCH(CONCATENATE($G55,Y$2),'WFOM - Time_Base'!$A$8:$API$8,0)),
IFERROR($AN55 * INDEX('Inputs from Uganda staff'!$E$61:$BM$80,MATCH('HRH Need estimation'!Y$2,'Inputs from Uganda staff'!$E$61:$E$80,0),MATCH('HRH Need estimation'!$D55,'Inputs from Uganda staff'!$E$6:$BM$6,0)),
""))</f>
        <v>2</v>
      </c>
      <c r="Z55" s="122">
        <f>IFERROR(
$AN55 * INDEX('WFOM - Time_Base'!$A$4:$API$29, MATCH("CenHos", 'WFOM - Time_Base'!$B$4:$B$29,0), MATCH(CONCATENATE($G55,Z$2),'WFOM - Time_Base'!$A$8:$API$8,0)) *
INDEX('WFOM - Time_Base'!$A$4:$API$29, MATCH("CenHos_Per", 'WFOM - Time_Base'!$B$4:$B$29,0), MATCH(CONCATENATE($G55,Z$2),'WFOM - Time_Base'!$A$8:$API$8,0)),
IFERROR($AN55 * INDEX('Inputs from Uganda staff'!$E$61:$BM$80,MATCH('HRH Need estimation'!Z$2,'Inputs from Uganda staff'!$E$61:$E$80,0),MATCH('HRH Need estimation'!$D55,'Inputs from Uganda staff'!$E$6:$BM$6,0)),
""))</f>
        <v>0</v>
      </c>
      <c r="AA55" s="122">
        <f>IFERROR(
$AN55 * INDEX('WFOM - Time_Base'!$A$4:$API$29, MATCH("CenHos", 'WFOM - Time_Base'!$B$4:$B$29,0), MATCH(CONCATENATE($G55,AA$2),'WFOM - Time_Base'!$A$8:$API$8,0)) *
INDEX('WFOM - Time_Base'!$A$4:$API$29, MATCH("CenHos_Per", 'WFOM - Time_Base'!$B$4:$B$29,0), MATCH(CONCATENATE($G55,AA$2),'WFOM - Time_Base'!$A$8:$API$8,0)),
IFERROR($AN55 * INDEX('Inputs from Uganda staff'!$E$61:$BM$80,MATCH('HRH Need estimation'!AA$2,'Inputs from Uganda staff'!$E$61:$E$80,0),MATCH('HRH Need estimation'!$D55,'Inputs from Uganda staff'!$E$6:$BM$6,0)),
""))</f>
        <v>0</v>
      </c>
      <c r="AB55" s="122">
        <f>IFERROR(
$AN55 * INDEX('WFOM - Time_Base'!$A$4:$API$29, MATCH("CenHos", 'WFOM - Time_Base'!$B$4:$B$29,0), MATCH(CONCATENATE($G55,AB$2),'WFOM - Time_Base'!$A$8:$API$8,0)) *
INDEX('WFOM - Time_Base'!$A$4:$API$29, MATCH("CenHos_Per", 'WFOM - Time_Base'!$B$4:$B$29,0), MATCH(CONCATENATE($G55,AB$2),'WFOM - Time_Base'!$A$8:$API$8,0)),
IFERROR($AN55 * INDEX('Inputs from Uganda staff'!$E$61:$BM$80,MATCH('HRH Need estimation'!AB$2,'Inputs from Uganda staff'!$E$61:$E$80,0),MATCH('HRH Need estimation'!$D55,'Inputs from Uganda staff'!$E$6:$BM$6,0)),
""))</f>
        <v>0</v>
      </c>
      <c r="AC55" s="122" t="str">
        <f>IFERROR(
$AN55 * INDEX('WFOM - Time_Base'!$A$4:$API$29, MATCH("CenHos", 'WFOM - Time_Base'!$B$4:$B$29,0), MATCH(CONCATENATE($G55,AC$2),'WFOM - Time_Base'!$A$8:$API$8,0)) *
INDEX('WFOM - Time_Base'!$A$4:$API$29, MATCH("CenHos_Per", 'WFOM - Time_Base'!$B$4:$B$29,0), MATCH(CONCATENATE($G55,AC$2),'WFOM - Time_Base'!$A$8:$API$8,0)),
IFERROR($AN55 * INDEX('Inputs from Uganda staff'!$E$61:$BM$80,MATCH('HRH Need estimation'!AC$2,'Inputs from Uganda staff'!$E$61:$E$80,0),MATCH('HRH Need estimation'!$D55,'Inputs from Uganda staff'!$E$6:$BM$6,0)),
""))</f>
        <v/>
      </c>
      <c r="AD55" s="122">
        <f>IFERROR(
$AN55 * INDEX('WFOM - Time_Base'!$A$4:$API$29, MATCH("CenHos", 'WFOM - Time_Base'!$B$4:$B$29,0), MATCH(CONCATENATE($G55,AD$2),'WFOM - Time_Base'!$A$8:$API$8,0)) *
INDEX('WFOM - Time_Base'!$A$4:$API$29, MATCH("CenHos_Per", 'WFOM - Time_Base'!$B$4:$B$29,0), MATCH(CONCATENATE($G55,AD$2),'WFOM - Time_Base'!$A$8:$API$8,0)),
IFERROR($AN55 * INDEX('Inputs from Uganda staff'!$E$61:$BM$80,MATCH('HRH Need estimation'!AD$2,'Inputs from Uganda staff'!$E$61:$E$80,0),MATCH('HRH Need estimation'!$D55,'Inputs from Uganda staff'!$E$6:$BM$6,0)),
""))</f>
        <v>0</v>
      </c>
      <c r="AE55" s="122">
        <f>IFERROR(
$AN55 * INDEX('WFOM - Time_Base'!$A$4:$API$29, MATCH("CenHos", 'WFOM - Time_Base'!$B$4:$B$29,0), MATCH(CONCATENATE($G55,AE$2),'WFOM - Time_Base'!$A$8:$API$8,0)) *
INDEX('WFOM - Time_Base'!$A$4:$API$29, MATCH("CenHos_Per", 'WFOM - Time_Base'!$B$4:$B$29,0), MATCH(CONCATENATE($G55,AE$2),'WFOM - Time_Base'!$A$8:$API$8,0)),
IFERROR($AN55 * INDEX('Inputs from Uganda staff'!$E$61:$BM$80,MATCH('HRH Need estimation'!AE$2,'Inputs from Uganda staff'!$E$61:$E$80,0),MATCH('HRH Need estimation'!$D55,'Inputs from Uganda staff'!$E$6:$BM$6,0)),
""))</f>
        <v>0</v>
      </c>
      <c r="AF55" s="122">
        <f>IFERROR(
$AN55 * INDEX('WFOM - Time_Base'!$A$4:$API$29, MATCH("CenHos", 'WFOM - Time_Base'!$B$4:$B$29,0), MATCH(CONCATENATE($G55,AF$2),'WFOM - Time_Base'!$A$8:$API$8,0)) *
INDEX('WFOM - Time_Base'!$A$4:$API$29, MATCH("CenHos_Per", 'WFOM - Time_Base'!$B$4:$B$29,0), MATCH(CONCATENATE($G55,AF$2),'WFOM - Time_Base'!$A$8:$API$8,0)),
IFERROR($AN55 * INDEX('Inputs from Uganda staff'!$E$61:$BM$80,MATCH('HRH Need estimation'!AF$2,'Inputs from Uganda staff'!$E$61:$E$80,0),MATCH('HRH Need estimation'!$D55,'Inputs from Uganda staff'!$E$6:$BM$6,0)),
""))</f>
        <v>0</v>
      </c>
      <c r="AG55" s="122">
        <f>IFERROR(
$AN55 * INDEX('WFOM - Time_Base'!$A$4:$API$29, MATCH("CenHos", 'WFOM - Time_Base'!$B$4:$B$29,0), MATCH(CONCATENATE($G55,AG$2),'WFOM - Time_Base'!$A$8:$API$8,0)) *
INDEX('WFOM - Time_Base'!$A$4:$API$29, MATCH("CenHos_Per", 'WFOM - Time_Base'!$B$4:$B$29,0), MATCH(CONCATENATE($G55,AG$2),'WFOM - Time_Base'!$A$8:$API$8,0)),
IFERROR($AN55 * INDEX('Inputs from Uganda staff'!$E$61:$BM$80,MATCH('HRH Need estimation'!AG$2,'Inputs from Uganda staff'!$E$61:$E$80,0),MATCH('HRH Need estimation'!$D55,'Inputs from Uganda staff'!$E$6:$BM$6,0)),
""))</f>
        <v>0</v>
      </c>
      <c r="AH55" s="122">
        <f>IFERROR(
$AN55 * INDEX('WFOM - Time_Base'!$A$4:$API$29, MATCH("CenHos", 'WFOM - Time_Base'!$B$4:$B$29,0), MATCH(CONCATENATE($G55,AH$2),'WFOM - Time_Base'!$A$8:$API$8,0)) *
INDEX('WFOM - Time_Base'!$A$4:$API$29, MATCH("CenHos_Per", 'WFOM - Time_Base'!$B$4:$B$29,0), MATCH(CONCATENATE($G55,AH$2),'WFOM - Time_Base'!$A$8:$API$8,0)),
IFERROR($AN55 * INDEX('Inputs from Uganda staff'!$E$61:$BM$80,MATCH('HRH Need estimation'!AH$2,'Inputs from Uganda staff'!$E$61:$E$80,0),MATCH('HRH Need estimation'!$D55,'Inputs from Uganda staff'!$E$6:$BM$6,0)),
""))</f>
        <v>0</v>
      </c>
      <c r="AI55" s="122">
        <f>IFERROR(
$AN55 * INDEX('WFOM - Time_Base'!$A$4:$API$29, MATCH("CenHos", 'WFOM - Time_Base'!$B$4:$B$29,0), MATCH(CONCATENATE($G55,AI$2),'WFOM - Time_Base'!$A$8:$API$8,0)) *
INDEX('WFOM - Time_Base'!$A$4:$API$29, MATCH("CenHos_Per", 'WFOM - Time_Base'!$B$4:$B$29,0), MATCH(CONCATENATE($G55,AI$2),'WFOM - Time_Base'!$A$8:$API$8,0)),
IFERROR($AN55 * INDEX('Inputs from Uganda staff'!$E$61:$BM$80,MATCH('HRH Need estimation'!AI$2,'Inputs from Uganda staff'!$E$61:$E$80,0),MATCH('HRH Need estimation'!$D55,'Inputs from Uganda staff'!$E$6:$BM$6,0)),
""))</f>
        <v>0</v>
      </c>
      <c r="AJ55" s="122">
        <f>IFERROR(
$AN55 * INDEX('WFOM - Time_Base'!$A$4:$API$29, MATCH("CenHos", 'WFOM - Time_Base'!$B$4:$B$29,0), MATCH(CONCATENATE($G55,AJ$2),'WFOM - Time_Base'!$A$8:$API$8,0)) *
INDEX('WFOM - Time_Base'!$A$4:$API$29, MATCH("CenHos_Per", 'WFOM - Time_Base'!$B$4:$B$29,0), MATCH(CONCATENATE($G55,AJ$2),'WFOM - Time_Base'!$A$8:$API$8,0)),
IFERROR($AN55 * INDEX('Inputs from Uganda staff'!$E$61:$BM$80,MATCH('HRH Need estimation'!AJ$2,'Inputs from Uganda staff'!$E$61:$E$80,0),MATCH('HRH Need estimation'!$D55,'Inputs from Uganda staff'!$E$6:$BM$6,0)),
""))</f>
        <v>0</v>
      </c>
      <c r="AK55" s="122">
        <f>IFERROR(
$AN55 * INDEX('WFOM - Time_Base'!$A$4:$API$29, MATCH("CenHos", 'WFOM - Time_Base'!$B$4:$B$29,0), MATCH(CONCATENATE($G55,AK$2),'WFOM - Time_Base'!$A$8:$API$8,0)) *
INDEX('WFOM - Time_Base'!$A$4:$API$29, MATCH("CenHos_Per", 'WFOM - Time_Base'!$B$4:$B$29,0), MATCH(CONCATENATE($G55,AK$2),'WFOM - Time_Base'!$A$8:$API$8,0)),
IFERROR($AN55 * INDEX('Inputs from Uganda staff'!$E$61:$BM$80,MATCH('HRH Need estimation'!AK$2,'Inputs from Uganda staff'!$E$61:$E$80,0),MATCH('HRH Need estimation'!$D55,'Inputs from Uganda staff'!$E$6:$BM$6,0)),
""))</f>
        <v>0</v>
      </c>
      <c r="AL55" s="122">
        <f>IFERROR(
$AN55 * INDEX('WFOM - Time_Base'!$A$4:$API$29, MATCH("CenHos", 'WFOM - Time_Base'!$B$4:$B$29,0), MATCH(CONCATENATE($G55,AL$2),'WFOM - Time_Base'!$A$8:$API$8,0)) *
INDEX('WFOM - Time_Base'!$A$4:$API$29, MATCH("CenHos_Per", 'WFOM - Time_Base'!$B$4:$B$29,0), MATCH(CONCATENATE($G55,AL$2),'WFOM - Time_Base'!$A$8:$API$8,0)),
IFERROR($AN55 * INDEX('Inputs from Uganda staff'!$E$61:$BM$80,MATCH('HRH Need estimation'!AL$2,'Inputs from Uganda staff'!$E$61:$E$80,0),MATCH('HRH Need estimation'!$D55,'Inputs from Uganda staff'!$E$6:$BM$6,0)),
""))</f>
        <v>0</v>
      </c>
      <c r="AN55">
        <v>2</v>
      </c>
      <c r="AO55" t="str">
        <f t="shared" si="1"/>
        <v>052</v>
      </c>
      <c r="AQ55" t="s">
        <v>414</v>
      </c>
    </row>
    <row r="56" spans="1:43">
      <c r="A56" s="106" t="s">
        <v>915</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1947</v>
      </c>
      <c r="R56" s="122">
        <f>IFERROR(
$AN56 * INDEX('WFOM - Time_Base'!$A$4:$API$29, MATCH("CenHos", 'WFOM - Time_Base'!$B$4:$B$29,0), MATCH(CONCATENATE($G56,R$2),'WFOM - Time_Base'!$A$8:$API$8,0)) *
INDEX('WFOM - Time_Base'!$A$4:$API$29, MATCH("CenHos_Per", 'WFOM - Time_Base'!$B$4:$B$29,0), MATCH(CONCATENATE($G56,R$2),'WFOM - Time_Base'!$A$8:$API$8,0)),
IFERROR($AN56 * INDEX('Inputs from Uganda staff'!$E$61:$BM$80,MATCH('HRH Need estimation'!R$2,'Inputs from Uganda staff'!$E$61:$E$80,0),MATCH('HRH Need estimation'!$D56,'Inputs from Uganda staff'!$E$6:$BM$6,0)),
""))</f>
        <v>0</v>
      </c>
      <c r="S56" s="122">
        <f>IFERROR(
$AN56 * INDEX('WFOM - Time_Base'!$A$4:$API$29, MATCH("CenHos", 'WFOM - Time_Base'!$B$4:$B$29,0), MATCH(CONCATENATE($G56,S$2),'WFOM - Time_Base'!$A$8:$API$8,0)) *
INDEX('WFOM - Time_Base'!$A$4:$API$29, MATCH("CenHos_Per", 'WFOM - Time_Base'!$B$4:$B$29,0), MATCH(CONCATENATE($G56,S$2),'WFOM - Time_Base'!$A$8:$API$8,0)),
IFERROR($AN56 * INDEX('Inputs from Uganda staff'!$E$61:$BM$80,MATCH('HRH Need estimation'!S$2,'Inputs from Uganda staff'!$E$61:$E$80,0),MATCH('HRH Need estimation'!$D56,'Inputs from Uganda staff'!$E$6:$BM$6,0)),
""))</f>
        <v>0</v>
      </c>
      <c r="T56" s="122">
        <f>IFERROR(
$AN56 * INDEX('WFOM - Time_Base'!$A$4:$API$29, MATCH("CenHos", 'WFOM - Time_Base'!$B$4:$B$29,0), MATCH(CONCATENATE($G56,T$2),'WFOM - Time_Base'!$A$8:$API$8,0)) *
INDEX('WFOM - Time_Base'!$A$4:$API$29, MATCH("CenHos_Per", 'WFOM - Time_Base'!$B$4:$B$29,0), MATCH(CONCATENATE($G56,T$2),'WFOM - Time_Base'!$A$8:$API$8,0)),
IFERROR($AN56 * INDEX('Inputs from Uganda staff'!$E$61:$BM$80,MATCH('HRH Need estimation'!T$2,'Inputs from Uganda staff'!$E$61:$E$80,0),MATCH('HRH Need estimation'!$D56,'Inputs from Uganda staff'!$E$6:$BM$6,0)),
""))</f>
        <v>0</v>
      </c>
      <c r="U56" s="122">
        <f>IFERROR(
$AN56 * INDEX('WFOM - Time_Base'!$A$4:$API$29, MATCH("CenHos", 'WFOM - Time_Base'!$B$4:$B$29,0), MATCH(CONCATENATE($G56,U$2),'WFOM - Time_Base'!$A$8:$API$8,0)) *
INDEX('WFOM - Time_Base'!$A$4:$API$29, MATCH("CenHos_Per", 'WFOM - Time_Base'!$B$4:$B$29,0), MATCH(CONCATENATE($G56,U$2),'WFOM - Time_Base'!$A$8:$API$8,0)),
IFERROR($AN56 * INDEX('Inputs from Uganda staff'!$E$61:$BM$80,MATCH('HRH Need estimation'!U$2,'Inputs from Uganda staff'!$E$61:$E$80,0),MATCH('HRH Need estimation'!$D56,'Inputs from Uganda staff'!$E$6:$BM$6,0)),
""))</f>
        <v>0</v>
      </c>
      <c r="V56" s="122">
        <f>IFERROR(
$AN56 * INDEX('WFOM - Time_Base'!$A$4:$API$29, MATCH("CenHos", 'WFOM - Time_Base'!$B$4:$B$29,0), MATCH(CONCATENATE($G56,V$2),'WFOM - Time_Base'!$A$8:$API$8,0)) *
INDEX('WFOM - Time_Base'!$A$4:$API$29, MATCH("CenHos_Per", 'WFOM - Time_Base'!$B$4:$B$29,0), MATCH(CONCATENATE($G56,V$2),'WFOM - Time_Base'!$A$8:$API$8,0)),
IFERROR($AN56 * INDEX('Inputs from Uganda staff'!$E$61:$BM$80,MATCH('HRH Need estimation'!V$2,'Inputs from Uganda staff'!$E$61:$E$80,0),MATCH('HRH Need estimation'!$D56,'Inputs from Uganda staff'!$E$6:$BM$6,0)),
""))</f>
        <v>1</v>
      </c>
      <c r="W56" s="122">
        <f>IFERROR(
$AN56 * INDEX('WFOM - Time_Base'!$A$4:$API$29, MATCH("CenHos", 'WFOM - Time_Base'!$B$4:$B$29,0), MATCH(CONCATENATE($G56,W$2),'WFOM - Time_Base'!$A$8:$API$8,0)) *
INDEX('WFOM - Time_Base'!$A$4:$API$29, MATCH("CenHos_Per", 'WFOM - Time_Base'!$B$4:$B$29,0), MATCH(CONCATENATE($G56,W$2),'WFOM - Time_Base'!$A$8:$API$8,0)),
IFERROR($AN56 * INDEX('Inputs from Uganda staff'!$E$61:$BM$80,MATCH('HRH Need estimation'!W$2,'Inputs from Uganda staff'!$E$61:$E$80,0),MATCH('HRH Need estimation'!$D56,'Inputs from Uganda staff'!$E$6:$BM$6,0)),
""))</f>
        <v>0</v>
      </c>
      <c r="X56" s="122">
        <f>IFERROR(
$AN56 * INDEX('WFOM - Time_Base'!$A$4:$API$29, MATCH("CenHos", 'WFOM - Time_Base'!$B$4:$B$29,0), MATCH(CONCATENATE($G56,X$2),'WFOM - Time_Base'!$A$8:$API$8,0)) *
INDEX('WFOM - Time_Base'!$A$4:$API$29, MATCH("CenHos_Per", 'WFOM - Time_Base'!$B$4:$B$29,0), MATCH(CONCATENATE($G56,X$2),'WFOM - Time_Base'!$A$8:$API$8,0)),
IFERROR($AN56 * INDEX('Inputs from Uganda staff'!$E$61:$BM$80,MATCH('HRH Need estimation'!X$2,'Inputs from Uganda staff'!$E$61:$E$80,0),MATCH('HRH Need estimation'!$D56,'Inputs from Uganda staff'!$E$6:$BM$6,0)),
""))</f>
        <v>0</v>
      </c>
      <c r="Y56" s="122">
        <f>IFERROR(
$AN56 * INDEX('WFOM - Time_Base'!$A$4:$API$29, MATCH("CenHos", 'WFOM - Time_Base'!$B$4:$B$29,0), MATCH(CONCATENATE($G56,Y$2),'WFOM - Time_Base'!$A$8:$API$8,0)) *
INDEX('WFOM - Time_Base'!$A$4:$API$29, MATCH("CenHos_Per", 'WFOM - Time_Base'!$B$4:$B$29,0), MATCH(CONCATENATE($G56,Y$2),'WFOM - Time_Base'!$A$8:$API$8,0)),
IFERROR($AN56 * INDEX('Inputs from Uganda staff'!$E$61:$BM$80,MATCH('HRH Need estimation'!Y$2,'Inputs from Uganda staff'!$E$61:$E$80,0),MATCH('HRH Need estimation'!$D56,'Inputs from Uganda staff'!$E$6:$BM$6,0)),
""))</f>
        <v>1</v>
      </c>
      <c r="Z56" s="122">
        <f>IFERROR(
$AN56 * INDEX('WFOM - Time_Base'!$A$4:$API$29, MATCH("CenHos", 'WFOM - Time_Base'!$B$4:$B$29,0), MATCH(CONCATENATE($G56,Z$2),'WFOM - Time_Base'!$A$8:$API$8,0)) *
INDEX('WFOM - Time_Base'!$A$4:$API$29, MATCH("CenHos_Per", 'WFOM - Time_Base'!$B$4:$B$29,0), MATCH(CONCATENATE($G56,Z$2),'WFOM - Time_Base'!$A$8:$API$8,0)),
IFERROR($AN56 * INDEX('Inputs from Uganda staff'!$E$61:$BM$80,MATCH('HRH Need estimation'!Z$2,'Inputs from Uganda staff'!$E$61:$E$80,0),MATCH('HRH Need estimation'!$D56,'Inputs from Uganda staff'!$E$6:$BM$6,0)),
""))</f>
        <v>0</v>
      </c>
      <c r="AA56" s="122">
        <f>IFERROR(
$AN56 * INDEX('WFOM - Time_Base'!$A$4:$API$29, MATCH("CenHos", 'WFOM - Time_Base'!$B$4:$B$29,0), MATCH(CONCATENATE($G56,AA$2),'WFOM - Time_Base'!$A$8:$API$8,0)) *
INDEX('WFOM - Time_Base'!$A$4:$API$29, MATCH("CenHos_Per", 'WFOM - Time_Base'!$B$4:$B$29,0), MATCH(CONCATENATE($G56,AA$2),'WFOM - Time_Base'!$A$8:$API$8,0)),
IFERROR($AN56 * INDEX('Inputs from Uganda staff'!$E$61:$BM$80,MATCH('HRH Need estimation'!AA$2,'Inputs from Uganda staff'!$E$61:$E$80,0),MATCH('HRH Need estimation'!$D56,'Inputs from Uganda staff'!$E$6:$BM$6,0)),
""))</f>
        <v>0</v>
      </c>
      <c r="AB56" s="122">
        <f>IFERROR(
$AN56 * INDEX('WFOM - Time_Base'!$A$4:$API$29, MATCH("CenHos", 'WFOM - Time_Base'!$B$4:$B$29,0), MATCH(CONCATENATE($G56,AB$2),'WFOM - Time_Base'!$A$8:$API$8,0)) *
INDEX('WFOM - Time_Base'!$A$4:$API$29, MATCH("CenHos_Per", 'WFOM - Time_Base'!$B$4:$B$29,0), MATCH(CONCATENATE($G56,AB$2),'WFOM - Time_Base'!$A$8:$API$8,0)),
IFERROR($AN56 * INDEX('Inputs from Uganda staff'!$E$61:$BM$80,MATCH('HRH Need estimation'!AB$2,'Inputs from Uganda staff'!$E$61:$E$80,0),MATCH('HRH Need estimation'!$D56,'Inputs from Uganda staff'!$E$6:$BM$6,0)),
""))</f>
        <v>0</v>
      </c>
      <c r="AC56" s="122" t="str">
        <f>IFERROR(
$AN56 * INDEX('WFOM - Time_Base'!$A$4:$API$29, MATCH("CenHos", 'WFOM - Time_Base'!$B$4:$B$29,0), MATCH(CONCATENATE($G56,AC$2),'WFOM - Time_Base'!$A$8:$API$8,0)) *
INDEX('WFOM - Time_Base'!$A$4:$API$29, MATCH("CenHos_Per", 'WFOM - Time_Base'!$B$4:$B$29,0), MATCH(CONCATENATE($G56,AC$2),'WFOM - Time_Base'!$A$8:$API$8,0)),
IFERROR($AN56 * INDEX('Inputs from Uganda staff'!$E$61:$BM$80,MATCH('HRH Need estimation'!AC$2,'Inputs from Uganda staff'!$E$61:$E$80,0),MATCH('HRH Need estimation'!$D56,'Inputs from Uganda staff'!$E$6:$BM$6,0)),
""))</f>
        <v/>
      </c>
      <c r="AD56" s="122">
        <f>IFERROR(
$AN56 * INDEX('WFOM - Time_Base'!$A$4:$API$29, MATCH("CenHos", 'WFOM - Time_Base'!$B$4:$B$29,0), MATCH(CONCATENATE($G56,AD$2),'WFOM - Time_Base'!$A$8:$API$8,0)) *
INDEX('WFOM - Time_Base'!$A$4:$API$29, MATCH("CenHos_Per", 'WFOM - Time_Base'!$B$4:$B$29,0), MATCH(CONCATENATE($G56,AD$2),'WFOM - Time_Base'!$A$8:$API$8,0)),
IFERROR($AN56 * INDEX('Inputs from Uganda staff'!$E$61:$BM$80,MATCH('HRH Need estimation'!AD$2,'Inputs from Uganda staff'!$E$61:$E$80,0),MATCH('HRH Need estimation'!$D56,'Inputs from Uganda staff'!$E$6:$BM$6,0)),
""))</f>
        <v>0</v>
      </c>
      <c r="AE56" s="122">
        <f>IFERROR(
$AN56 * INDEX('WFOM - Time_Base'!$A$4:$API$29, MATCH("CenHos", 'WFOM - Time_Base'!$B$4:$B$29,0), MATCH(CONCATENATE($G56,AE$2),'WFOM - Time_Base'!$A$8:$API$8,0)) *
INDEX('WFOM - Time_Base'!$A$4:$API$29, MATCH("CenHos_Per", 'WFOM - Time_Base'!$B$4:$B$29,0), MATCH(CONCATENATE($G56,AE$2),'WFOM - Time_Base'!$A$8:$API$8,0)),
IFERROR($AN56 * INDEX('Inputs from Uganda staff'!$E$61:$BM$80,MATCH('HRH Need estimation'!AE$2,'Inputs from Uganda staff'!$E$61:$E$80,0),MATCH('HRH Need estimation'!$D56,'Inputs from Uganda staff'!$E$6:$BM$6,0)),
""))</f>
        <v>0</v>
      </c>
      <c r="AF56" s="122">
        <f>IFERROR(
$AN56 * INDEX('WFOM - Time_Base'!$A$4:$API$29, MATCH("CenHos", 'WFOM - Time_Base'!$B$4:$B$29,0), MATCH(CONCATENATE($G56,AF$2),'WFOM - Time_Base'!$A$8:$API$8,0)) *
INDEX('WFOM - Time_Base'!$A$4:$API$29, MATCH("CenHos_Per", 'WFOM - Time_Base'!$B$4:$B$29,0), MATCH(CONCATENATE($G56,AF$2),'WFOM - Time_Base'!$A$8:$API$8,0)),
IFERROR($AN56 * INDEX('Inputs from Uganda staff'!$E$61:$BM$80,MATCH('HRH Need estimation'!AF$2,'Inputs from Uganda staff'!$E$61:$E$80,0),MATCH('HRH Need estimation'!$D56,'Inputs from Uganda staff'!$E$6:$BM$6,0)),
""))</f>
        <v>0</v>
      </c>
      <c r="AG56" s="122">
        <f>IFERROR(
$AN56 * INDEX('WFOM - Time_Base'!$A$4:$API$29, MATCH("CenHos", 'WFOM - Time_Base'!$B$4:$B$29,0), MATCH(CONCATENATE($G56,AG$2),'WFOM - Time_Base'!$A$8:$API$8,0)) *
INDEX('WFOM - Time_Base'!$A$4:$API$29, MATCH("CenHos_Per", 'WFOM - Time_Base'!$B$4:$B$29,0), MATCH(CONCATENATE($G56,AG$2),'WFOM - Time_Base'!$A$8:$API$8,0)),
IFERROR($AN56 * INDEX('Inputs from Uganda staff'!$E$61:$BM$80,MATCH('HRH Need estimation'!AG$2,'Inputs from Uganda staff'!$E$61:$E$80,0),MATCH('HRH Need estimation'!$D56,'Inputs from Uganda staff'!$E$6:$BM$6,0)),
""))</f>
        <v>0</v>
      </c>
      <c r="AH56" s="122">
        <f>IFERROR(
$AN56 * INDEX('WFOM - Time_Base'!$A$4:$API$29, MATCH("CenHos", 'WFOM - Time_Base'!$B$4:$B$29,0), MATCH(CONCATENATE($G56,AH$2),'WFOM - Time_Base'!$A$8:$API$8,0)) *
INDEX('WFOM - Time_Base'!$A$4:$API$29, MATCH("CenHos_Per", 'WFOM - Time_Base'!$B$4:$B$29,0), MATCH(CONCATENATE($G56,AH$2),'WFOM - Time_Base'!$A$8:$API$8,0)),
IFERROR($AN56 * INDEX('Inputs from Uganda staff'!$E$61:$BM$80,MATCH('HRH Need estimation'!AH$2,'Inputs from Uganda staff'!$E$61:$E$80,0),MATCH('HRH Need estimation'!$D56,'Inputs from Uganda staff'!$E$6:$BM$6,0)),
""))</f>
        <v>0</v>
      </c>
      <c r="AI56" s="122">
        <f>IFERROR(
$AN56 * INDEX('WFOM - Time_Base'!$A$4:$API$29, MATCH("CenHos", 'WFOM - Time_Base'!$B$4:$B$29,0), MATCH(CONCATENATE($G56,AI$2),'WFOM - Time_Base'!$A$8:$API$8,0)) *
INDEX('WFOM - Time_Base'!$A$4:$API$29, MATCH("CenHos_Per", 'WFOM - Time_Base'!$B$4:$B$29,0), MATCH(CONCATENATE($G56,AI$2),'WFOM - Time_Base'!$A$8:$API$8,0)),
IFERROR($AN56 * INDEX('Inputs from Uganda staff'!$E$61:$BM$80,MATCH('HRH Need estimation'!AI$2,'Inputs from Uganda staff'!$E$61:$E$80,0),MATCH('HRH Need estimation'!$D56,'Inputs from Uganda staff'!$E$6:$BM$6,0)),
""))</f>
        <v>0</v>
      </c>
      <c r="AJ56" s="122">
        <f>IFERROR(
$AN56 * INDEX('WFOM - Time_Base'!$A$4:$API$29, MATCH("CenHos", 'WFOM - Time_Base'!$B$4:$B$29,0), MATCH(CONCATENATE($G56,AJ$2),'WFOM - Time_Base'!$A$8:$API$8,0)) *
INDEX('WFOM - Time_Base'!$A$4:$API$29, MATCH("CenHos_Per", 'WFOM - Time_Base'!$B$4:$B$29,0), MATCH(CONCATENATE($G56,AJ$2),'WFOM - Time_Base'!$A$8:$API$8,0)),
IFERROR($AN56 * INDEX('Inputs from Uganda staff'!$E$61:$BM$80,MATCH('HRH Need estimation'!AJ$2,'Inputs from Uganda staff'!$E$61:$E$80,0),MATCH('HRH Need estimation'!$D56,'Inputs from Uganda staff'!$E$6:$BM$6,0)),
""))</f>
        <v>0</v>
      </c>
      <c r="AK56" s="122">
        <f>IFERROR(
$AN56 * INDEX('WFOM - Time_Base'!$A$4:$API$29, MATCH("CenHos", 'WFOM - Time_Base'!$B$4:$B$29,0), MATCH(CONCATENATE($G56,AK$2),'WFOM - Time_Base'!$A$8:$API$8,0)) *
INDEX('WFOM - Time_Base'!$A$4:$API$29, MATCH("CenHos_Per", 'WFOM - Time_Base'!$B$4:$B$29,0), MATCH(CONCATENATE($G56,AK$2),'WFOM - Time_Base'!$A$8:$API$8,0)),
IFERROR($AN56 * INDEX('Inputs from Uganda staff'!$E$61:$BM$80,MATCH('HRH Need estimation'!AK$2,'Inputs from Uganda staff'!$E$61:$E$80,0),MATCH('HRH Need estimation'!$D56,'Inputs from Uganda staff'!$E$6:$BM$6,0)),
""))</f>
        <v>0</v>
      </c>
      <c r="AL56" s="122">
        <f>IFERROR(
$AN56 * INDEX('WFOM - Time_Base'!$A$4:$API$29, MATCH("CenHos", 'WFOM - Time_Base'!$B$4:$B$29,0), MATCH(CONCATENATE($G56,AL$2),'WFOM - Time_Base'!$A$8:$API$8,0)) *
INDEX('WFOM - Time_Base'!$A$4:$API$29, MATCH("CenHos_Per", 'WFOM - Time_Base'!$B$4:$B$29,0), MATCH(CONCATENATE($G56,AL$2),'WFOM - Time_Base'!$A$8:$API$8,0)),
IFERROR($AN56 * INDEX('Inputs from Uganda staff'!$E$61:$BM$80,MATCH('HRH Need estimation'!AL$2,'Inputs from Uganda staff'!$E$61:$E$80,0),MATCH('HRH Need estimation'!$D56,'Inputs from Uganda staff'!$E$6:$BM$6,0)),
""))</f>
        <v>0</v>
      </c>
      <c r="AN56">
        <v>1</v>
      </c>
      <c r="AO56" t="e">
        <f t="shared" si="1"/>
        <v>#N/A</v>
      </c>
      <c r="AQ56" t="s">
        <v>418</v>
      </c>
    </row>
    <row r="57" spans="1:43">
      <c r="A57" s="106" t="s">
        <v>945</v>
      </c>
      <c r="B57" s="106" t="s">
        <v>25</v>
      </c>
      <c r="C57" s="107" t="s">
        <v>328</v>
      </c>
      <c r="D57" s="117" t="s">
        <v>329</v>
      </c>
      <c r="E57" s="122" t="s">
        <v>867</v>
      </c>
      <c r="F57" s="122" t="s">
        <v>21</v>
      </c>
      <c r="G57" s="122" t="str">
        <f>IF(F57&lt;&gt;"", VLOOKUP(F57,'WFOM - Cadre and Service List'!$E$4:$F$52,2,FALSE), "")</f>
        <v>Over5OPD</v>
      </c>
      <c r="H57" s="122"/>
      <c r="I57" s="207"/>
      <c r="J57" s="207"/>
      <c r="K57" s="207"/>
      <c r="L57" s="207"/>
      <c r="M57" s="207"/>
      <c r="N57" s="207"/>
      <c r="O57" s="207"/>
      <c r="P57" s="207">
        <f t="shared" si="0"/>
        <v>0</v>
      </c>
      <c r="Q57" s="122" t="s">
        <v>1947</v>
      </c>
      <c r="R57" s="252">
        <f>$AN57 * INDEX('WFOM - Time_Base'!$A$4:$API$29, MATCH("CenHos", 'WFOM - Time_Base'!$B$4:$B$29,0), MATCH(CONCATENATE($G57,R$2),'WFOM - Time_Base'!$A$8:$API$8,0)) *
INDEX('WFOM - Time_Base'!$A$4:$API$29, MATCH("CenHos_Per", 'WFOM - Time_Base'!$B$4:$B$29,0), MATCH(CONCATENATE($G57,R$2),'WFOM - Time_Base'!$A$8:$API$8,0)) * 2</f>
        <v>7</v>
      </c>
      <c r="S57" s="252">
        <f>$AN57 * INDEX('WFOM - Time_Base'!$A$4:$API$29, MATCH("CenHos", 'WFOM - Time_Base'!$B$4:$B$29,0), MATCH(CONCATENATE($G57,S$2),'WFOM - Time_Base'!$A$8:$API$8,0)) *
INDEX('WFOM - Time_Base'!$A$4:$API$29, MATCH("CenHos_Per", 'WFOM - Time_Base'!$B$4:$B$29,0), MATCH(CONCATENATE($G57,S$2),'WFOM - Time_Base'!$A$8:$API$8,0)) * 2</f>
        <v>12</v>
      </c>
      <c r="T57" s="252">
        <f>IFERROR(
$AN57 * INDEX('WFOM - Time_Base'!$A$4:$API$29, MATCH("CenHos", 'WFOM - Time_Base'!$B$4:$B$29,0), MATCH(CONCATENATE($G57,T$2),'WFOM - Time_Base'!$A$8:$API$8,0)) *
INDEX('WFOM - Time_Base'!$A$4:$API$29, MATCH("CenHos_Per", 'WFOM - Time_Base'!$B$4:$B$29,0), MATCH(CONCATENATE($G57,T$2),'WFOM - Time_Base'!$A$8:$API$8,0)),
IFERROR($AN57 * INDEX('Inputs from Uganda staff'!$E$61:$BM$80,MATCH('HRH Need estimation'!T$2,'Inputs from Uganda staff'!$E$61:$E$80,0),MATCH('HRH Need estimation'!$D57,'Inputs from Uganda staff'!$E$6:$BM$6,0)),
""))</f>
        <v>0</v>
      </c>
      <c r="U57" s="252">
        <f>$AN57 * INDEX('WFOM - Time_Base'!$A$4:$API$29, MATCH("CenHos", 'WFOM - Time_Base'!$B$4:$B$29,0), MATCH(CONCATENATE($G57,U$2),'WFOM - Time_Base'!$A$8:$API$8,0)) *
INDEX('WFOM - Time_Base'!$A$4:$API$29, MATCH("CenHos_Per", 'WFOM - Time_Base'!$B$4:$B$29,0), MATCH(CONCATENATE($G57,U$2),'WFOM - Time_Base'!$A$8:$API$8,0)) * 2</f>
        <v>2</v>
      </c>
      <c r="V57" s="252">
        <f>$AN57 * INDEX('WFOM - Time_Base'!$A$4:$API$29, MATCH("CenHos", 'WFOM - Time_Base'!$B$4:$B$29,0), MATCH(CONCATENATE($G57,V$2),'WFOM - Time_Base'!$A$8:$API$8,0)) *
INDEX('WFOM - Time_Base'!$A$4:$API$29, MATCH("CenHos_Per", 'WFOM - Time_Base'!$B$4:$B$29,0), MATCH(CONCATENATE($G57,V$2),'WFOM - Time_Base'!$A$8:$API$8,0)) * 2</f>
        <v>8</v>
      </c>
      <c r="W57" s="252">
        <f>IFERROR(
$AN57 * INDEX('WFOM - Time_Base'!$A$4:$API$29, MATCH("CenHos", 'WFOM - Time_Base'!$B$4:$B$29,0), MATCH(CONCATENATE($G57,W$2),'WFOM - Time_Base'!$A$8:$API$8,0)) *
INDEX('WFOM - Time_Base'!$A$4:$API$29, MATCH("CenHos_Per", 'WFOM - Time_Base'!$B$4:$B$29,0), MATCH(CONCATENATE($G57,W$2),'WFOM - Time_Base'!$A$8:$API$8,0)),
IFERROR($AN57 * INDEX('Inputs from Uganda staff'!$E$61:$BM$80,MATCH('HRH Need estimation'!W$2,'Inputs from Uganda staff'!$E$61:$E$80,0),MATCH('HRH Need estimation'!$D57,'Inputs from Uganda staff'!$E$6:$BM$6,0)),
""))</f>
        <v>0</v>
      </c>
      <c r="X57" s="252">
        <f>IFERROR(
$AN57 * INDEX('WFOM - Time_Base'!$A$4:$API$29, MATCH("CenHos", 'WFOM - Time_Base'!$B$4:$B$29,0), MATCH(CONCATENATE($G57,X$2),'WFOM - Time_Base'!$A$8:$API$8,0)) *
INDEX('WFOM - Time_Base'!$A$4:$API$29, MATCH("CenHos_Per", 'WFOM - Time_Base'!$B$4:$B$29,0), MATCH(CONCATENATE($G57,X$2),'WFOM - Time_Base'!$A$8:$API$8,0)),
IFERROR($AN57 * INDEX('Inputs from Uganda staff'!$E$61:$BM$80,MATCH('HRH Need estimation'!X$2,'Inputs from Uganda staff'!$E$61:$E$80,0),MATCH('HRH Need estimation'!$D57,'Inputs from Uganda staff'!$E$6:$BM$6,0)),
""))</f>
        <v>0</v>
      </c>
      <c r="Y57" s="252">
        <f>IFERROR(
$AN57 * INDEX('WFOM - Time_Base'!$A$4:$API$29, MATCH("CenHos", 'WFOM - Time_Base'!$B$4:$B$29,0), MATCH(CONCATENATE($G57,Y$2),'WFOM - Time_Base'!$A$8:$API$8,0)) *
INDEX('WFOM - Time_Base'!$A$4:$API$29, MATCH("CenHos_Per", 'WFOM - Time_Base'!$B$4:$B$29,0), MATCH(CONCATENATE($G57,Y$2),'WFOM - Time_Base'!$A$8:$API$8,0)),
IFERROR($AN57 * INDEX('Inputs from Uganda staff'!$E$61:$BM$80,MATCH('HRH Need estimation'!Y$2,'Inputs from Uganda staff'!$E$61:$E$80,0),MATCH('HRH Need estimation'!$D57,'Inputs from Uganda staff'!$E$6:$BM$6,0)),
""))</f>
        <v>0</v>
      </c>
      <c r="Z57" s="252">
        <f>IFERROR(
$AN57 * INDEX('WFOM - Time_Base'!$A$4:$API$29, MATCH("CenHos", 'WFOM - Time_Base'!$B$4:$B$29,0), MATCH(CONCATENATE($G57,Z$2),'WFOM - Time_Base'!$A$8:$API$8,0)) *
INDEX('WFOM - Time_Base'!$A$4:$API$29, MATCH("CenHos_Per", 'WFOM - Time_Base'!$B$4:$B$29,0), MATCH(CONCATENATE($G57,Z$2),'WFOM - Time_Base'!$A$8:$API$8,0)),
IFERROR($AN57 * INDEX('Inputs from Uganda staff'!$E$61:$BM$80,MATCH('HRH Need estimation'!Z$2,'Inputs from Uganda staff'!$E$61:$E$80,0),MATCH('HRH Need estimation'!$D57,'Inputs from Uganda staff'!$E$6:$BM$6,0)),
""))</f>
        <v>0</v>
      </c>
      <c r="AA57" s="252">
        <f>IFERROR(
$AN57 * INDEX('WFOM - Time_Base'!$A$4:$API$29, MATCH("CenHos", 'WFOM - Time_Base'!$B$4:$B$29,0), MATCH(CONCATENATE($G57,AA$2),'WFOM - Time_Base'!$A$8:$API$8,0)) *
INDEX('WFOM - Time_Base'!$A$4:$API$29, MATCH("CenHos_Per", 'WFOM - Time_Base'!$B$4:$B$29,0), MATCH(CONCATENATE($G57,AA$2),'WFOM - Time_Base'!$A$8:$API$8,0)),
IFERROR($AN57 * INDEX('Inputs from Uganda staff'!$E$61:$BM$80,MATCH('HRH Need estimation'!AA$2,'Inputs from Uganda staff'!$E$61:$E$80,0),MATCH('HRH Need estimation'!$D57,'Inputs from Uganda staff'!$E$6:$BM$6,0)),
""))</f>
        <v>0</v>
      </c>
      <c r="AB57" s="252">
        <f>IFERROR(
$AN57 * INDEX('WFOM - Time_Base'!$A$4:$API$29, MATCH("CenHos", 'WFOM - Time_Base'!$B$4:$B$29,0), MATCH(CONCATENATE($G57,AB$2),'WFOM - Time_Base'!$A$8:$API$8,0)) *
INDEX('WFOM - Time_Base'!$A$4:$API$29, MATCH("CenHos_Per", 'WFOM - Time_Base'!$B$4:$B$29,0), MATCH(CONCATENATE($G57,AB$2),'WFOM - Time_Base'!$A$8:$API$8,0)),
IFERROR($AN57 * INDEX('Inputs from Uganda staff'!$E$61:$BM$80,MATCH('HRH Need estimation'!AB$2,'Inputs from Uganda staff'!$E$61:$E$80,0),MATCH('HRH Need estimation'!$D57,'Inputs from Uganda staff'!$E$6:$BM$6,0)),
""))</f>
        <v>0</v>
      </c>
      <c r="AC57" s="252" t="str">
        <f>IFERROR(
$AN57 * INDEX('WFOM - Time_Base'!$A$4:$API$29, MATCH("CenHos", 'WFOM - Time_Base'!$B$4:$B$29,0), MATCH(CONCATENATE($G57,AC$2),'WFOM - Time_Base'!$A$8:$API$8,0)) *
INDEX('WFOM - Time_Base'!$A$4:$API$29, MATCH("CenHos_Per", 'WFOM - Time_Base'!$B$4:$B$29,0), MATCH(CONCATENATE($G57,AC$2),'WFOM - Time_Base'!$A$8:$API$8,0)),
IFERROR($AN57 * INDEX('Inputs from Uganda staff'!$E$61:$BM$80,MATCH('HRH Need estimation'!AC$2,'Inputs from Uganda staff'!$E$61:$E$80,0),MATCH('HRH Need estimation'!$D57,'Inputs from Uganda staff'!$E$6:$BM$6,0)),
""))</f>
        <v/>
      </c>
      <c r="AD57" s="252">
        <f>IFERROR(
$AN57 * INDEX('WFOM - Time_Base'!$A$4:$API$29, MATCH("CenHos", 'WFOM - Time_Base'!$B$4:$B$29,0), MATCH(CONCATENATE($G57,AD$2),'WFOM - Time_Base'!$A$8:$API$8,0)) *
INDEX('WFOM - Time_Base'!$A$4:$API$29, MATCH("CenHos_Per", 'WFOM - Time_Base'!$B$4:$B$29,0), MATCH(CONCATENATE($G57,AD$2),'WFOM - Time_Base'!$A$8:$API$8,0)),
IFERROR($AN57 * INDEX('Inputs from Uganda staff'!$E$61:$BM$80,MATCH('HRH Need estimation'!AD$2,'Inputs from Uganda staff'!$E$61:$E$80,0),MATCH('HRH Need estimation'!$D57,'Inputs from Uganda staff'!$E$6:$BM$6,0)),
""))</f>
        <v>0</v>
      </c>
      <c r="AE57" s="252">
        <f>IFERROR(
$AN57 * INDEX('WFOM - Time_Base'!$A$4:$API$29, MATCH("CenHos", 'WFOM - Time_Base'!$B$4:$B$29,0), MATCH(CONCATENATE($G57,AE$2),'WFOM - Time_Base'!$A$8:$API$8,0)) *
INDEX('WFOM - Time_Base'!$A$4:$API$29, MATCH("CenHos_Per", 'WFOM - Time_Base'!$B$4:$B$29,0), MATCH(CONCATENATE($G57,AE$2),'WFOM - Time_Base'!$A$8:$API$8,0)),
IFERROR($AN57 * INDEX('Inputs from Uganda staff'!$E$61:$BM$80,MATCH('HRH Need estimation'!AE$2,'Inputs from Uganda staff'!$E$61:$E$80,0),MATCH('HRH Need estimation'!$D57,'Inputs from Uganda staff'!$E$6:$BM$6,0)),
""))</f>
        <v>0</v>
      </c>
      <c r="AF57" s="252">
        <f>IFERROR(
$AN57 * INDEX('WFOM - Time_Base'!$A$4:$API$29, MATCH("CenHos", 'WFOM - Time_Base'!$B$4:$B$29,0), MATCH(CONCATENATE($G57,AF$2),'WFOM - Time_Base'!$A$8:$API$8,0)) *
INDEX('WFOM - Time_Base'!$A$4:$API$29, MATCH("CenHos_Per", 'WFOM - Time_Base'!$B$4:$B$29,0), MATCH(CONCATENATE($G57,AF$2),'WFOM - Time_Base'!$A$8:$API$8,0)),
IFERROR($AN57 * INDEX('Inputs from Uganda staff'!$E$61:$BM$80,MATCH('HRH Need estimation'!AF$2,'Inputs from Uganda staff'!$E$61:$E$80,0),MATCH('HRH Need estimation'!$D57,'Inputs from Uganda staff'!$E$6:$BM$6,0)),
""))</f>
        <v>0</v>
      </c>
      <c r="AG57" s="252">
        <f>IFERROR(
$AN57 * INDEX('WFOM - Time_Base'!$A$4:$API$29, MATCH("CenHos", 'WFOM - Time_Base'!$B$4:$B$29,0), MATCH(CONCATENATE($G57,AG$2),'WFOM - Time_Base'!$A$8:$API$8,0)) *
INDEX('WFOM - Time_Base'!$A$4:$API$29, MATCH("CenHos_Per", 'WFOM - Time_Base'!$B$4:$B$29,0), MATCH(CONCATENATE($G57,AG$2),'WFOM - Time_Base'!$A$8:$API$8,0)),
IFERROR($AN57 * INDEX('Inputs from Uganda staff'!$E$61:$BM$80,MATCH('HRH Need estimation'!AG$2,'Inputs from Uganda staff'!$E$61:$E$80,0),MATCH('HRH Need estimation'!$D57,'Inputs from Uganda staff'!$E$6:$BM$6,0)),
""))</f>
        <v>0</v>
      </c>
      <c r="AH57" s="252">
        <f>IFERROR(
$AN57 * INDEX('WFOM - Time_Base'!$A$4:$API$29, MATCH("CenHos", 'WFOM - Time_Base'!$B$4:$B$29,0), MATCH(CONCATENATE($G57,AH$2),'WFOM - Time_Base'!$A$8:$API$8,0)) *
INDEX('WFOM - Time_Base'!$A$4:$API$29, MATCH("CenHos_Per", 'WFOM - Time_Base'!$B$4:$B$29,0), MATCH(CONCATENATE($G57,AH$2),'WFOM - Time_Base'!$A$8:$API$8,0)),
IFERROR($AN57 * INDEX('Inputs from Uganda staff'!$E$61:$BM$80,MATCH('HRH Need estimation'!AH$2,'Inputs from Uganda staff'!$E$61:$E$80,0),MATCH('HRH Need estimation'!$D57,'Inputs from Uganda staff'!$E$6:$BM$6,0)),
""))</f>
        <v>0</v>
      </c>
      <c r="AI57" s="252">
        <f>IFERROR(
$AN57 * INDEX('WFOM - Time_Base'!$A$4:$API$29, MATCH("CenHos", 'WFOM - Time_Base'!$B$4:$B$29,0), MATCH(CONCATENATE($G57,AI$2),'WFOM - Time_Base'!$A$8:$API$8,0)) *
INDEX('WFOM - Time_Base'!$A$4:$API$29, MATCH("CenHos_Per", 'WFOM - Time_Base'!$B$4:$B$29,0), MATCH(CONCATENATE($G57,AI$2),'WFOM - Time_Base'!$A$8:$API$8,0)),
IFERROR($AN57 * INDEX('Inputs from Uganda staff'!$E$61:$BM$80,MATCH('HRH Need estimation'!AI$2,'Inputs from Uganda staff'!$E$61:$E$80,0),MATCH('HRH Need estimation'!$D57,'Inputs from Uganda staff'!$E$6:$BM$6,0)),
""))</f>
        <v>0</v>
      </c>
      <c r="AJ57" s="252">
        <f>IFERROR(
$AN57 * INDEX('WFOM - Time_Base'!$A$4:$API$29, MATCH("CenHos", 'WFOM - Time_Base'!$B$4:$B$29,0), MATCH(CONCATENATE($G57,AJ$2),'WFOM - Time_Base'!$A$8:$API$8,0)) *
INDEX('WFOM - Time_Base'!$A$4:$API$29, MATCH("CenHos_Per", 'WFOM - Time_Base'!$B$4:$B$29,0), MATCH(CONCATENATE($G57,AJ$2),'WFOM - Time_Base'!$A$8:$API$8,0)),
IFERROR($AN57 * INDEX('Inputs from Uganda staff'!$E$61:$BM$80,MATCH('HRH Need estimation'!AJ$2,'Inputs from Uganda staff'!$E$61:$E$80,0),MATCH('HRH Need estimation'!$D57,'Inputs from Uganda staff'!$E$6:$BM$6,0)),
""))</f>
        <v>0</v>
      </c>
      <c r="AK57" s="252">
        <f>IFERROR(
$AN57 * INDEX('WFOM - Time_Base'!$A$4:$API$29, MATCH("CenHos", 'WFOM - Time_Base'!$B$4:$B$29,0), MATCH(CONCATENATE($G57,AK$2),'WFOM - Time_Base'!$A$8:$API$8,0)) *
INDEX('WFOM - Time_Base'!$A$4:$API$29, MATCH("CenHos_Per", 'WFOM - Time_Base'!$B$4:$B$29,0), MATCH(CONCATENATE($G57,AK$2),'WFOM - Time_Base'!$A$8:$API$8,0)),
IFERROR($AN57 * INDEX('Inputs from Uganda staff'!$E$61:$BM$80,MATCH('HRH Need estimation'!AK$2,'Inputs from Uganda staff'!$E$61:$E$80,0),MATCH('HRH Need estimation'!$D57,'Inputs from Uganda staff'!$E$6:$BM$6,0)),
""))</f>
        <v>0</v>
      </c>
      <c r="AL57" s="252">
        <f>IFERROR(
$AN57 * INDEX('WFOM - Time_Base'!$A$4:$API$29, MATCH("CenHos", 'WFOM - Time_Base'!$B$4:$B$29,0), MATCH(CONCATENATE($G57,AL$2),'WFOM - Time_Base'!$A$8:$API$8,0)) *
INDEX('WFOM - Time_Base'!$A$4:$API$29, MATCH("CenHos_Per", 'WFOM - Time_Base'!$B$4:$B$29,0), MATCH(CONCATENATE($G57,AL$2),'WFOM - Time_Base'!$A$8:$API$8,0)),
IFERROR($AN57 * INDEX('Inputs from Uganda staff'!$E$61:$BM$80,MATCH('HRH Need estimation'!AL$2,'Inputs from Uganda staff'!$E$61:$E$80,0),MATCH('HRH Need estimation'!$D57,'Inputs from Uganda staff'!$E$6:$BM$6,0)),
""))</f>
        <v>0</v>
      </c>
      <c r="AM57" t="s">
        <v>2076</v>
      </c>
      <c r="AN57">
        <v>1</v>
      </c>
      <c r="AO57" t="str">
        <f t="shared" si="1"/>
        <v>054</v>
      </c>
      <c r="AQ57" t="s">
        <v>422</v>
      </c>
    </row>
    <row r="58" spans="1:43">
      <c r="A58" s="106" t="s">
        <v>946</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1947</v>
      </c>
      <c r="R58" s="122">
        <f>IFERROR(
$AN58 * INDEX('WFOM - Time_Base'!$A$4:$API$29, MATCH("CenHos", 'WFOM - Time_Base'!$B$4:$B$29,0), MATCH(CONCATENATE($G58,R$2),'WFOM - Time_Base'!$A$8:$API$8,0)) *
INDEX('WFOM - Time_Base'!$A$4:$API$29, MATCH("CenHos_Per", 'WFOM - Time_Base'!$B$4:$B$29,0), MATCH(CONCATENATE($G58,R$2),'WFOM - Time_Base'!$A$8:$API$8,0)),
IFERROR($AN58 * INDEX('Inputs from Uganda staff'!$E$61:$BM$80,MATCH('HRH Need estimation'!R$2,'Inputs from Uganda staff'!$E$61:$E$80,0),MATCH('HRH Need estimation'!$D58,'Inputs from Uganda staff'!$E$6:$BM$6,0)),
""))</f>
        <v>0</v>
      </c>
      <c r="S58" s="122">
        <f>IFERROR(
$AN58 * INDEX('WFOM - Time_Base'!$A$4:$API$29, MATCH("CenHos", 'WFOM - Time_Base'!$B$4:$B$29,0), MATCH(CONCATENATE($G58,S$2),'WFOM - Time_Base'!$A$8:$API$8,0)) *
INDEX('WFOM - Time_Base'!$A$4:$API$29, MATCH("CenHos_Per", 'WFOM - Time_Base'!$B$4:$B$29,0), MATCH(CONCATENATE($G58,S$2),'WFOM - Time_Base'!$A$8:$API$8,0)),
IFERROR($AN58 * INDEX('Inputs from Uganda staff'!$E$61:$BM$80,MATCH('HRH Need estimation'!S$2,'Inputs from Uganda staff'!$E$61:$E$80,0),MATCH('HRH Need estimation'!$D58,'Inputs from Uganda staff'!$E$6:$BM$6,0)),
""))</f>
        <v>0</v>
      </c>
      <c r="T58" s="122">
        <f>IFERROR(
$AN58 * INDEX('WFOM - Time_Base'!$A$4:$API$29, MATCH("CenHos", 'WFOM - Time_Base'!$B$4:$B$29,0), MATCH(CONCATENATE($G58,T$2),'WFOM - Time_Base'!$A$8:$API$8,0)) *
INDEX('WFOM - Time_Base'!$A$4:$API$29, MATCH("CenHos_Per", 'WFOM - Time_Base'!$B$4:$B$29,0), MATCH(CONCATENATE($G58,T$2),'WFOM - Time_Base'!$A$8:$API$8,0)),
IFERROR($AN58 * INDEX('Inputs from Uganda staff'!$E$61:$BM$80,MATCH('HRH Need estimation'!T$2,'Inputs from Uganda staff'!$E$61:$E$80,0),MATCH('HRH Need estimation'!$D58,'Inputs from Uganda staff'!$E$6:$BM$6,0)),
""))</f>
        <v>0</v>
      </c>
      <c r="U58" s="122">
        <f>IFERROR(
$AN58 * INDEX('WFOM - Time_Base'!$A$4:$API$29, MATCH("CenHos", 'WFOM - Time_Base'!$B$4:$B$29,0), MATCH(CONCATENATE($G58,U$2),'WFOM - Time_Base'!$A$8:$API$8,0)) *
INDEX('WFOM - Time_Base'!$A$4:$API$29, MATCH("CenHos_Per", 'WFOM - Time_Base'!$B$4:$B$29,0), MATCH(CONCATENATE($G58,U$2),'WFOM - Time_Base'!$A$8:$API$8,0)),
IFERROR($AN58 * INDEX('Inputs from Uganda staff'!$E$61:$BM$80,MATCH('HRH Need estimation'!U$2,'Inputs from Uganda staff'!$E$61:$E$80,0),MATCH('HRH Need estimation'!$D58,'Inputs from Uganda staff'!$E$6:$BM$6,0)),
""))</f>
        <v>0</v>
      </c>
      <c r="V58" s="122">
        <f>IFERROR(
$AN58 * INDEX('WFOM - Time_Base'!$A$4:$API$29, MATCH("CenHos", 'WFOM - Time_Base'!$B$4:$B$29,0), MATCH(CONCATENATE($G58,V$2),'WFOM - Time_Base'!$A$8:$API$8,0)) *
INDEX('WFOM - Time_Base'!$A$4:$API$29, MATCH("CenHos_Per", 'WFOM - Time_Base'!$B$4:$B$29,0), MATCH(CONCATENATE($G58,V$2),'WFOM - Time_Base'!$A$8:$API$8,0)),
IFERROR($AN58 * INDEX('Inputs from Uganda staff'!$E$61:$BM$80,MATCH('HRH Need estimation'!V$2,'Inputs from Uganda staff'!$E$61:$E$80,0),MATCH('HRH Need estimation'!$D58,'Inputs from Uganda staff'!$E$6:$BM$6,0)),
""))</f>
        <v>2</v>
      </c>
      <c r="W58" s="122">
        <f>IFERROR(
$AN58 * INDEX('WFOM - Time_Base'!$A$4:$API$29, MATCH("CenHos", 'WFOM - Time_Base'!$B$4:$B$29,0), MATCH(CONCATENATE($G58,W$2),'WFOM - Time_Base'!$A$8:$API$8,0)) *
INDEX('WFOM - Time_Base'!$A$4:$API$29, MATCH("CenHos_Per", 'WFOM - Time_Base'!$B$4:$B$29,0), MATCH(CONCATENATE($G58,W$2),'WFOM - Time_Base'!$A$8:$API$8,0)),
IFERROR($AN58 * INDEX('Inputs from Uganda staff'!$E$61:$BM$80,MATCH('HRH Need estimation'!W$2,'Inputs from Uganda staff'!$E$61:$E$80,0),MATCH('HRH Need estimation'!$D58,'Inputs from Uganda staff'!$E$6:$BM$6,0)),
""))</f>
        <v>0</v>
      </c>
      <c r="X58" s="122">
        <f>IFERROR(
$AN58 * INDEX('WFOM - Time_Base'!$A$4:$API$29, MATCH("CenHos", 'WFOM - Time_Base'!$B$4:$B$29,0), MATCH(CONCATENATE($G58,X$2),'WFOM - Time_Base'!$A$8:$API$8,0)) *
INDEX('WFOM - Time_Base'!$A$4:$API$29, MATCH("CenHos_Per", 'WFOM - Time_Base'!$B$4:$B$29,0), MATCH(CONCATENATE($G58,X$2),'WFOM - Time_Base'!$A$8:$API$8,0)),
IFERROR($AN58 * INDEX('Inputs from Uganda staff'!$E$61:$BM$80,MATCH('HRH Need estimation'!X$2,'Inputs from Uganda staff'!$E$61:$E$80,0),MATCH('HRH Need estimation'!$D58,'Inputs from Uganda staff'!$E$6:$BM$6,0)),
""))</f>
        <v>0</v>
      </c>
      <c r="Y58" s="122">
        <f>IFERROR(
$AN58 * INDEX('WFOM - Time_Base'!$A$4:$API$29, MATCH("CenHos", 'WFOM - Time_Base'!$B$4:$B$29,0), MATCH(CONCATENATE($G58,Y$2),'WFOM - Time_Base'!$A$8:$API$8,0)) *
INDEX('WFOM - Time_Base'!$A$4:$API$29, MATCH("CenHos_Per", 'WFOM - Time_Base'!$B$4:$B$29,0), MATCH(CONCATENATE($G58,Y$2),'WFOM - Time_Base'!$A$8:$API$8,0)),
IFERROR($AN58 * INDEX('Inputs from Uganda staff'!$E$61:$BM$80,MATCH('HRH Need estimation'!Y$2,'Inputs from Uganda staff'!$E$61:$E$80,0),MATCH('HRH Need estimation'!$D58,'Inputs from Uganda staff'!$E$6:$BM$6,0)),
""))</f>
        <v>2</v>
      </c>
      <c r="Z58" s="122">
        <f>IFERROR(
$AN58 * INDEX('WFOM - Time_Base'!$A$4:$API$29, MATCH("CenHos", 'WFOM - Time_Base'!$B$4:$B$29,0), MATCH(CONCATENATE($G58,Z$2),'WFOM - Time_Base'!$A$8:$API$8,0)) *
INDEX('WFOM - Time_Base'!$A$4:$API$29, MATCH("CenHos_Per", 'WFOM - Time_Base'!$B$4:$B$29,0), MATCH(CONCATENATE($G58,Z$2),'WFOM - Time_Base'!$A$8:$API$8,0)),
IFERROR($AN58 * INDEX('Inputs from Uganda staff'!$E$61:$BM$80,MATCH('HRH Need estimation'!Z$2,'Inputs from Uganda staff'!$E$61:$E$80,0),MATCH('HRH Need estimation'!$D58,'Inputs from Uganda staff'!$E$6:$BM$6,0)),
""))</f>
        <v>0</v>
      </c>
      <c r="AA58" s="122">
        <f>IFERROR(
$AN58 * INDEX('WFOM - Time_Base'!$A$4:$API$29, MATCH("CenHos", 'WFOM - Time_Base'!$B$4:$B$29,0), MATCH(CONCATENATE($G58,AA$2),'WFOM - Time_Base'!$A$8:$API$8,0)) *
INDEX('WFOM - Time_Base'!$A$4:$API$29, MATCH("CenHos_Per", 'WFOM - Time_Base'!$B$4:$B$29,0), MATCH(CONCATENATE($G58,AA$2),'WFOM - Time_Base'!$A$8:$API$8,0)),
IFERROR($AN58 * INDEX('Inputs from Uganda staff'!$E$61:$BM$80,MATCH('HRH Need estimation'!AA$2,'Inputs from Uganda staff'!$E$61:$E$80,0),MATCH('HRH Need estimation'!$D58,'Inputs from Uganda staff'!$E$6:$BM$6,0)),
""))</f>
        <v>0</v>
      </c>
      <c r="AB58" s="122">
        <f>IFERROR(
$AN58 * INDEX('WFOM - Time_Base'!$A$4:$API$29, MATCH("CenHos", 'WFOM - Time_Base'!$B$4:$B$29,0), MATCH(CONCATENATE($G58,AB$2),'WFOM - Time_Base'!$A$8:$API$8,0)) *
INDEX('WFOM - Time_Base'!$A$4:$API$29, MATCH("CenHos_Per", 'WFOM - Time_Base'!$B$4:$B$29,0), MATCH(CONCATENATE($G58,AB$2),'WFOM - Time_Base'!$A$8:$API$8,0)),
IFERROR($AN58 * INDEX('Inputs from Uganda staff'!$E$61:$BM$80,MATCH('HRH Need estimation'!AB$2,'Inputs from Uganda staff'!$E$61:$E$80,0),MATCH('HRH Need estimation'!$D58,'Inputs from Uganda staff'!$E$6:$BM$6,0)),
""))</f>
        <v>0</v>
      </c>
      <c r="AC58" s="122" t="str">
        <f>IFERROR(
$AN58 * INDEX('WFOM - Time_Base'!$A$4:$API$29, MATCH("CenHos", 'WFOM - Time_Base'!$B$4:$B$29,0), MATCH(CONCATENATE($G58,AC$2),'WFOM - Time_Base'!$A$8:$API$8,0)) *
INDEX('WFOM - Time_Base'!$A$4:$API$29, MATCH("CenHos_Per", 'WFOM - Time_Base'!$B$4:$B$29,0), MATCH(CONCATENATE($G58,AC$2),'WFOM - Time_Base'!$A$8:$API$8,0)),
IFERROR($AN58 * INDEX('Inputs from Uganda staff'!$E$61:$BM$80,MATCH('HRH Need estimation'!AC$2,'Inputs from Uganda staff'!$E$61:$E$80,0),MATCH('HRH Need estimation'!$D58,'Inputs from Uganda staff'!$E$6:$BM$6,0)),
""))</f>
        <v/>
      </c>
      <c r="AD58" s="122">
        <f>IFERROR(
$AN58 * INDEX('WFOM - Time_Base'!$A$4:$API$29, MATCH("CenHos", 'WFOM - Time_Base'!$B$4:$B$29,0), MATCH(CONCATENATE($G58,AD$2),'WFOM - Time_Base'!$A$8:$API$8,0)) *
INDEX('WFOM - Time_Base'!$A$4:$API$29, MATCH("CenHos_Per", 'WFOM - Time_Base'!$B$4:$B$29,0), MATCH(CONCATENATE($G58,AD$2),'WFOM - Time_Base'!$A$8:$API$8,0)),
IFERROR($AN58 * INDEX('Inputs from Uganda staff'!$E$61:$BM$80,MATCH('HRH Need estimation'!AD$2,'Inputs from Uganda staff'!$E$61:$E$80,0),MATCH('HRH Need estimation'!$D58,'Inputs from Uganda staff'!$E$6:$BM$6,0)),
""))</f>
        <v>0</v>
      </c>
      <c r="AE58" s="122">
        <f>IFERROR(
$AN58 * INDEX('WFOM - Time_Base'!$A$4:$API$29, MATCH("CenHos", 'WFOM - Time_Base'!$B$4:$B$29,0), MATCH(CONCATENATE($G58,AE$2),'WFOM - Time_Base'!$A$8:$API$8,0)) *
INDEX('WFOM - Time_Base'!$A$4:$API$29, MATCH("CenHos_Per", 'WFOM - Time_Base'!$B$4:$B$29,0), MATCH(CONCATENATE($G58,AE$2),'WFOM - Time_Base'!$A$8:$API$8,0)),
IFERROR($AN58 * INDEX('Inputs from Uganda staff'!$E$61:$BM$80,MATCH('HRH Need estimation'!AE$2,'Inputs from Uganda staff'!$E$61:$E$80,0),MATCH('HRH Need estimation'!$D58,'Inputs from Uganda staff'!$E$6:$BM$6,0)),
""))</f>
        <v>0</v>
      </c>
      <c r="AF58" s="122">
        <f>IFERROR(
$AN58 * INDEX('WFOM - Time_Base'!$A$4:$API$29, MATCH("CenHos", 'WFOM - Time_Base'!$B$4:$B$29,0), MATCH(CONCATENATE($G58,AF$2),'WFOM - Time_Base'!$A$8:$API$8,0)) *
INDEX('WFOM - Time_Base'!$A$4:$API$29, MATCH("CenHos_Per", 'WFOM - Time_Base'!$B$4:$B$29,0), MATCH(CONCATENATE($G58,AF$2),'WFOM - Time_Base'!$A$8:$API$8,0)),
IFERROR($AN58 * INDEX('Inputs from Uganda staff'!$E$61:$BM$80,MATCH('HRH Need estimation'!AF$2,'Inputs from Uganda staff'!$E$61:$E$80,0),MATCH('HRH Need estimation'!$D58,'Inputs from Uganda staff'!$E$6:$BM$6,0)),
""))</f>
        <v>0</v>
      </c>
      <c r="AG58" s="122">
        <f>IFERROR(
$AN58 * INDEX('WFOM - Time_Base'!$A$4:$API$29, MATCH("CenHos", 'WFOM - Time_Base'!$B$4:$B$29,0), MATCH(CONCATENATE($G58,AG$2),'WFOM - Time_Base'!$A$8:$API$8,0)) *
INDEX('WFOM - Time_Base'!$A$4:$API$29, MATCH("CenHos_Per", 'WFOM - Time_Base'!$B$4:$B$29,0), MATCH(CONCATENATE($G58,AG$2),'WFOM - Time_Base'!$A$8:$API$8,0)),
IFERROR($AN58 * INDEX('Inputs from Uganda staff'!$E$61:$BM$80,MATCH('HRH Need estimation'!AG$2,'Inputs from Uganda staff'!$E$61:$E$80,0),MATCH('HRH Need estimation'!$D58,'Inputs from Uganda staff'!$E$6:$BM$6,0)),
""))</f>
        <v>0</v>
      </c>
      <c r="AH58" s="122">
        <f>IFERROR(
$AN58 * INDEX('WFOM - Time_Base'!$A$4:$API$29, MATCH("CenHos", 'WFOM - Time_Base'!$B$4:$B$29,0), MATCH(CONCATENATE($G58,AH$2),'WFOM - Time_Base'!$A$8:$API$8,0)) *
INDEX('WFOM - Time_Base'!$A$4:$API$29, MATCH("CenHos_Per", 'WFOM - Time_Base'!$B$4:$B$29,0), MATCH(CONCATENATE($G58,AH$2),'WFOM - Time_Base'!$A$8:$API$8,0)),
IFERROR($AN58 * INDEX('Inputs from Uganda staff'!$E$61:$BM$80,MATCH('HRH Need estimation'!AH$2,'Inputs from Uganda staff'!$E$61:$E$80,0),MATCH('HRH Need estimation'!$D58,'Inputs from Uganda staff'!$E$6:$BM$6,0)),
""))</f>
        <v>0</v>
      </c>
      <c r="AI58" s="122">
        <f>IFERROR(
$AN58 * INDEX('WFOM - Time_Base'!$A$4:$API$29, MATCH("CenHos", 'WFOM - Time_Base'!$B$4:$B$29,0), MATCH(CONCATENATE($G58,AI$2),'WFOM - Time_Base'!$A$8:$API$8,0)) *
INDEX('WFOM - Time_Base'!$A$4:$API$29, MATCH("CenHos_Per", 'WFOM - Time_Base'!$B$4:$B$29,0), MATCH(CONCATENATE($G58,AI$2),'WFOM - Time_Base'!$A$8:$API$8,0)),
IFERROR($AN58 * INDEX('Inputs from Uganda staff'!$E$61:$BM$80,MATCH('HRH Need estimation'!AI$2,'Inputs from Uganda staff'!$E$61:$E$80,0),MATCH('HRH Need estimation'!$D58,'Inputs from Uganda staff'!$E$6:$BM$6,0)),
""))</f>
        <v>0</v>
      </c>
      <c r="AJ58" s="122">
        <f>IFERROR(
$AN58 * INDEX('WFOM - Time_Base'!$A$4:$API$29, MATCH("CenHos", 'WFOM - Time_Base'!$B$4:$B$29,0), MATCH(CONCATENATE($G58,AJ$2),'WFOM - Time_Base'!$A$8:$API$8,0)) *
INDEX('WFOM - Time_Base'!$A$4:$API$29, MATCH("CenHos_Per", 'WFOM - Time_Base'!$B$4:$B$29,0), MATCH(CONCATENATE($G58,AJ$2),'WFOM - Time_Base'!$A$8:$API$8,0)),
IFERROR($AN58 * INDEX('Inputs from Uganda staff'!$E$61:$BM$80,MATCH('HRH Need estimation'!AJ$2,'Inputs from Uganda staff'!$E$61:$E$80,0),MATCH('HRH Need estimation'!$D58,'Inputs from Uganda staff'!$E$6:$BM$6,0)),
""))</f>
        <v>0</v>
      </c>
      <c r="AK58" s="122">
        <f>IFERROR(
$AN58 * INDEX('WFOM - Time_Base'!$A$4:$API$29, MATCH("CenHos", 'WFOM - Time_Base'!$B$4:$B$29,0), MATCH(CONCATENATE($G58,AK$2),'WFOM - Time_Base'!$A$8:$API$8,0)) *
INDEX('WFOM - Time_Base'!$A$4:$API$29, MATCH("CenHos_Per", 'WFOM - Time_Base'!$B$4:$B$29,0), MATCH(CONCATENATE($G58,AK$2),'WFOM - Time_Base'!$A$8:$API$8,0)),
IFERROR($AN58 * INDEX('Inputs from Uganda staff'!$E$61:$BM$80,MATCH('HRH Need estimation'!AK$2,'Inputs from Uganda staff'!$E$61:$E$80,0),MATCH('HRH Need estimation'!$D58,'Inputs from Uganda staff'!$E$6:$BM$6,0)),
""))</f>
        <v>0</v>
      </c>
      <c r="AL58" s="122">
        <f>IFERROR(
$AN58 * INDEX('WFOM - Time_Base'!$A$4:$API$29, MATCH("CenHos", 'WFOM - Time_Base'!$B$4:$B$29,0), MATCH(CONCATENATE($G58,AL$2),'WFOM - Time_Base'!$A$8:$API$8,0)) *
INDEX('WFOM - Time_Base'!$A$4:$API$29, MATCH("CenHos_Per", 'WFOM - Time_Base'!$B$4:$B$29,0), MATCH(CONCATENATE($G58,AL$2),'WFOM - Time_Base'!$A$8:$API$8,0)),
IFERROR($AN58 * INDEX('Inputs from Uganda staff'!$E$61:$BM$80,MATCH('HRH Need estimation'!AL$2,'Inputs from Uganda staff'!$E$61:$E$80,0),MATCH('HRH Need estimation'!$D58,'Inputs from Uganda staff'!$E$6:$BM$6,0)),
""))</f>
        <v>0</v>
      </c>
      <c r="AN58">
        <v>2</v>
      </c>
      <c r="AO58" t="str">
        <f t="shared" si="1"/>
        <v>055</v>
      </c>
      <c r="AQ58" t="s">
        <v>438</v>
      </c>
    </row>
    <row r="59" spans="1:43">
      <c r="A59" s="106" t="s">
        <v>947</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1947</v>
      </c>
      <c r="R59" s="122">
        <f>IFERROR(
$AN59 * INDEX('WFOM - Time_Base'!$A$4:$API$29, MATCH("CenHos", 'WFOM - Time_Base'!$B$4:$B$29,0), MATCH(CONCATENATE($G59,R$2),'WFOM - Time_Base'!$A$8:$API$8,0)) *
INDEX('WFOM - Time_Base'!$A$4:$API$29, MATCH("CenHos_Per", 'WFOM - Time_Base'!$B$4:$B$29,0), MATCH(CONCATENATE($G59,R$2),'WFOM - Time_Base'!$A$8:$API$8,0)),
IFERROR($AN59 * INDEX('Inputs from Uganda staff'!$E$61:$BM$80,MATCH('HRH Need estimation'!R$2,'Inputs from Uganda staff'!$E$61:$E$80,0),MATCH('HRH Need estimation'!$D59,'Inputs from Uganda staff'!$E$6:$BM$6,0)),
""))</f>
        <v>0</v>
      </c>
      <c r="S59" s="122">
        <f>IFERROR(
$AN59 * INDEX('WFOM - Time_Base'!$A$4:$API$29, MATCH("CenHos", 'WFOM - Time_Base'!$B$4:$B$29,0), MATCH(CONCATENATE($G59,S$2),'WFOM - Time_Base'!$A$8:$API$8,0)) *
INDEX('WFOM - Time_Base'!$A$4:$API$29, MATCH("CenHos_Per", 'WFOM - Time_Base'!$B$4:$B$29,0), MATCH(CONCATENATE($G59,S$2),'WFOM - Time_Base'!$A$8:$API$8,0)),
IFERROR($AN59 * INDEX('Inputs from Uganda staff'!$E$61:$BM$80,MATCH('HRH Need estimation'!S$2,'Inputs from Uganda staff'!$E$61:$E$80,0),MATCH('HRH Need estimation'!$D59,'Inputs from Uganda staff'!$E$6:$BM$6,0)),
""))</f>
        <v>0</v>
      </c>
      <c r="T59" s="122">
        <f>IFERROR(
$AN59 * INDEX('WFOM - Time_Base'!$A$4:$API$29, MATCH("CenHos", 'WFOM - Time_Base'!$B$4:$B$29,0), MATCH(CONCATENATE($G59,T$2),'WFOM - Time_Base'!$A$8:$API$8,0)) *
INDEX('WFOM - Time_Base'!$A$4:$API$29, MATCH("CenHos_Per", 'WFOM - Time_Base'!$B$4:$B$29,0), MATCH(CONCATENATE($G59,T$2),'WFOM - Time_Base'!$A$8:$API$8,0)),
IFERROR($AN59 * INDEX('Inputs from Uganda staff'!$E$61:$BM$80,MATCH('HRH Need estimation'!T$2,'Inputs from Uganda staff'!$E$61:$E$80,0),MATCH('HRH Need estimation'!$D59,'Inputs from Uganda staff'!$E$6:$BM$6,0)),
""))</f>
        <v>0</v>
      </c>
      <c r="U59" s="122">
        <f>IFERROR(
$AN59 * INDEX('WFOM - Time_Base'!$A$4:$API$29, MATCH("CenHos", 'WFOM - Time_Base'!$B$4:$B$29,0), MATCH(CONCATENATE($G59,U$2),'WFOM - Time_Base'!$A$8:$API$8,0)) *
INDEX('WFOM - Time_Base'!$A$4:$API$29, MATCH("CenHos_Per", 'WFOM - Time_Base'!$B$4:$B$29,0), MATCH(CONCATENATE($G59,U$2),'WFOM - Time_Base'!$A$8:$API$8,0)),
IFERROR($AN59 * INDEX('Inputs from Uganda staff'!$E$61:$BM$80,MATCH('HRH Need estimation'!U$2,'Inputs from Uganda staff'!$E$61:$E$80,0),MATCH('HRH Need estimation'!$D59,'Inputs from Uganda staff'!$E$6:$BM$6,0)),
""))</f>
        <v>0</v>
      </c>
      <c r="V59" s="122">
        <f>IFERROR(
$AN59 * INDEX('WFOM - Time_Base'!$A$4:$API$29, MATCH("CenHos", 'WFOM - Time_Base'!$B$4:$B$29,0), MATCH(CONCATENATE($G59,V$2),'WFOM - Time_Base'!$A$8:$API$8,0)) *
INDEX('WFOM - Time_Base'!$A$4:$API$29, MATCH("CenHos_Per", 'WFOM - Time_Base'!$B$4:$B$29,0), MATCH(CONCATENATE($G59,V$2),'WFOM - Time_Base'!$A$8:$API$8,0)),
IFERROR($AN59 * INDEX('Inputs from Uganda staff'!$E$61:$BM$80,MATCH('HRH Need estimation'!V$2,'Inputs from Uganda staff'!$E$61:$E$80,0),MATCH('HRH Need estimation'!$D59,'Inputs from Uganda staff'!$E$6:$BM$6,0)),
""))</f>
        <v>1</v>
      </c>
      <c r="W59" s="122">
        <f>IFERROR(
$AN59 * INDEX('WFOM - Time_Base'!$A$4:$API$29, MATCH("CenHos", 'WFOM - Time_Base'!$B$4:$B$29,0), MATCH(CONCATENATE($G59,W$2),'WFOM - Time_Base'!$A$8:$API$8,0)) *
INDEX('WFOM - Time_Base'!$A$4:$API$29, MATCH("CenHos_Per", 'WFOM - Time_Base'!$B$4:$B$29,0), MATCH(CONCATENATE($G59,W$2),'WFOM - Time_Base'!$A$8:$API$8,0)),
IFERROR($AN59 * INDEX('Inputs from Uganda staff'!$E$61:$BM$80,MATCH('HRH Need estimation'!W$2,'Inputs from Uganda staff'!$E$61:$E$80,0),MATCH('HRH Need estimation'!$D59,'Inputs from Uganda staff'!$E$6:$BM$6,0)),
""))</f>
        <v>0</v>
      </c>
      <c r="X59" s="122">
        <f>IFERROR(
$AN59 * INDEX('WFOM - Time_Base'!$A$4:$API$29, MATCH("CenHos", 'WFOM - Time_Base'!$B$4:$B$29,0), MATCH(CONCATENATE($G59,X$2),'WFOM - Time_Base'!$A$8:$API$8,0)) *
INDEX('WFOM - Time_Base'!$A$4:$API$29, MATCH("CenHos_Per", 'WFOM - Time_Base'!$B$4:$B$29,0), MATCH(CONCATENATE($G59,X$2),'WFOM - Time_Base'!$A$8:$API$8,0)),
IFERROR($AN59 * INDEX('Inputs from Uganda staff'!$E$61:$BM$80,MATCH('HRH Need estimation'!X$2,'Inputs from Uganda staff'!$E$61:$E$80,0),MATCH('HRH Need estimation'!$D59,'Inputs from Uganda staff'!$E$6:$BM$6,0)),
""))</f>
        <v>0</v>
      </c>
      <c r="Y59" s="122">
        <f>IFERROR(
$AN59 * INDEX('WFOM - Time_Base'!$A$4:$API$29, MATCH("CenHos", 'WFOM - Time_Base'!$B$4:$B$29,0), MATCH(CONCATENATE($G59,Y$2),'WFOM - Time_Base'!$A$8:$API$8,0)) *
INDEX('WFOM - Time_Base'!$A$4:$API$29, MATCH("CenHos_Per", 'WFOM - Time_Base'!$B$4:$B$29,0), MATCH(CONCATENATE($G59,Y$2),'WFOM - Time_Base'!$A$8:$API$8,0)),
IFERROR($AN59 * INDEX('Inputs from Uganda staff'!$E$61:$BM$80,MATCH('HRH Need estimation'!Y$2,'Inputs from Uganda staff'!$E$61:$E$80,0),MATCH('HRH Need estimation'!$D59,'Inputs from Uganda staff'!$E$6:$BM$6,0)),
""))</f>
        <v>1</v>
      </c>
      <c r="Z59" s="122">
        <f>IFERROR(
$AN59 * INDEX('WFOM - Time_Base'!$A$4:$API$29, MATCH("CenHos", 'WFOM - Time_Base'!$B$4:$B$29,0), MATCH(CONCATENATE($G59,Z$2),'WFOM - Time_Base'!$A$8:$API$8,0)) *
INDEX('WFOM - Time_Base'!$A$4:$API$29, MATCH("CenHos_Per", 'WFOM - Time_Base'!$B$4:$B$29,0), MATCH(CONCATENATE($G59,Z$2),'WFOM - Time_Base'!$A$8:$API$8,0)),
IFERROR($AN59 * INDEX('Inputs from Uganda staff'!$E$61:$BM$80,MATCH('HRH Need estimation'!Z$2,'Inputs from Uganda staff'!$E$61:$E$80,0),MATCH('HRH Need estimation'!$D59,'Inputs from Uganda staff'!$E$6:$BM$6,0)),
""))</f>
        <v>0</v>
      </c>
      <c r="AA59" s="122">
        <f>IFERROR(
$AN59 * INDEX('WFOM - Time_Base'!$A$4:$API$29, MATCH("CenHos", 'WFOM - Time_Base'!$B$4:$B$29,0), MATCH(CONCATENATE($G59,AA$2),'WFOM - Time_Base'!$A$8:$API$8,0)) *
INDEX('WFOM - Time_Base'!$A$4:$API$29, MATCH("CenHos_Per", 'WFOM - Time_Base'!$B$4:$B$29,0), MATCH(CONCATENATE($G59,AA$2),'WFOM - Time_Base'!$A$8:$API$8,0)),
IFERROR($AN59 * INDEX('Inputs from Uganda staff'!$E$61:$BM$80,MATCH('HRH Need estimation'!AA$2,'Inputs from Uganda staff'!$E$61:$E$80,0),MATCH('HRH Need estimation'!$D59,'Inputs from Uganda staff'!$E$6:$BM$6,0)),
""))</f>
        <v>0</v>
      </c>
      <c r="AB59" s="122">
        <f>IFERROR(
$AN59 * INDEX('WFOM - Time_Base'!$A$4:$API$29, MATCH("CenHos", 'WFOM - Time_Base'!$B$4:$B$29,0), MATCH(CONCATENATE($G59,AB$2),'WFOM - Time_Base'!$A$8:$API$8,0)) *
INDEX('WFOM - Time_Base'!$A$4:$API$29, MATCH("CenHos_Per", 'WFOM - Time_Base'!$B$4:$B$29,0), MATCH(CONCATENATE($G59,AB$2),'WFOM - Time_Base'!$A$8:$API$8,0)),
IFERROR($AN59 * INDEX('Inputs from Uganda staff'!$E$61:$BM$80,MATCH('HRH Need estimation'!AB$2,'Inputs from Uganda staff'!$E$61:$E$80,0),MATCH('HRH Need estimation'!$D59,'Inputs from Uganda staff'!$E$6:$BM$6,0)),
""))</f>
        <v>0</v>
      </c>
      <c r="AC59" s="122" t="str">
        <f>IFERROR(
$AN59 * INDEX('WFOM - Time_Base'!$A$4:$API$29, MATCH("CenHos", 'WFOM - Time_Base'!$B$4:$B$29,0), MATCH(CONCATENATE($G59,AC$2),'WFOM - Time_Base'!$A$8:$API$8,0)) *
INDEX('WFOM - Time_Base'!$A$4:$API$29, MATCH("CenHos_Per", 'WFOM - Time_Base'!$B$4:$B$29,0), MATCH(CONCATENATE($G59,AC$2),'WFOM - Time_Base'!$A$8:$API$8,0)),
IFERROR($AN59 * INDEX('Inputs from Uganda staff'!$E$61:$BM$80,MATCH('HRH Need estimation'!AC$2,'Inputs from Uganda staff'!$E$61:$E$80,0),MATCH('HRH Need estimation'!$D59,'Inputs from Uganda staff'!$E$6:$BM$6,0)),
""))</f>
        <v/>
      </c>
      <c r="AD59" s="122">
        <f>IFERROR(
$AN59 * INDEX('WFOM - Time_Base'!$A$4:$API$29, MATCH("CenHos", 'WFOM - Time_Base'!$B$4:$B$29,0), MATCH(CONCATENATE($G59,AD$2),'WFOM - Time_Base'!$A$8:$API$8,0)) *
INDEX('WFOM - Time_Base'!$A$4:$API$29, MATCH("CenHos_Per", 'WFOM - Time_Base'!$B$4:$B$29,0), MATCH(CONCATENATE($G59,AD$2),'WFOM - Time_Base'!$A$8:$API$8,0)),
IFERROR($AN59 * INDEX('Inputs from Uganda staff'!$E$61:$BM$80,MATCH('HRH Need estimation'!AD$2,'Inputs from Uganda staff'!$E$61:$E$80,0),MATCH('HRH Need estimation'!$D59,'Inputs from Uganda staff'!$E$6:$BM$6,0)),
""))</f>
        <v>0</v>
      </c>
      <c r="AE59" s="122">
        <f>IFERROR(
$AN59 * INDEX('WFOM - Time_Base'!$A$4:$API$29, MATCH("CenHos", 'WFOM - Time_Base'!$B$4:$B$29,0), MATCH(CONCATENATE($G59,AE$2),'WFOM - Time_Base'!$A$8:$API$8,0)) *
INDEX('WFOM - Time_Base'!$A$4:$API$29, MATCH("CenHos_Per", 'WFOM - Time_Base'!$B$4:$B$29,0), MATCH(CONCATENATE($G59,AE$2),'WFOM - Time_Base'!$A$8:$API$8,0)),
IFERROR($AN59 * INDEX('Inputs from Uganda staff'!$E$61:$BM$80,MATCH('HRH Need estimation'!AE$2,'Inputs from Uganda staff'!$E$61:$E$80,0),MATCH('HRH Need estimation'!$D59,'Inputs from Uganda staff'!$E$6:$BM$6,0)),
""))</f>
        <v>0</v>
      </c>
      <c r="AF59" s="122">
        <f>IFERROR(
$AN59 * INDEX('WFOM - Time_Base'!$A$4:$API$29, MATCH("CenHos", 'WFOM - Time_Base'!$B$4:$B$29,0), MATCH(CONCATENATE($G59,AF$2),'WFOM - Time_Base'!$A$8:$API$8,0)) *
INDEX('WFOM - Time_Base'!$A$4:$API$29, MATCH("CenHos_Per", 'WFOM - Time_Base'!$B$4:$B$29,0), MATCH(CONCATENATE($G59,AF$2),'WFOM - Time_Base'!$A$8:$API$8,0)),
IFERROR($AN59 * INDEX('Inputs from Uganda staff'!$E$61:$BM$80,MATCH('HRH Need estimation'!AF$2,'Inputs from Uganda staff'!$E$61:$E$80,0),MATCH('HRH Need estimation'!$D59,'Inputs from Uganda staff'!$E$6:$BM$6,0)),
""))</f>
        <v>0</v>
      </c>
      <c r="AG59" s="122">
        <f>IFERROR(
$AN59 * INDEX('WFOM - Time_Base'!$A$4:$API$29, MATCH("CenHos", 'WFOM - Time_Base'!$B$4:$B$29,0), MATCH(CONCATENATE($G59,AG$2),'WFOM - Time_Base'!$A$8:$API$8,0)) *
INDEX('WFOM - Time_Base'!$A$4:$API$29, MATCH("CenHos_Per", 'WFOM - Time_Base'!$B$4:$B$29,0), MATCH(CONCATENATE($G59,AG$2),'WFOM - Time_Base'!$A$8:$API$8,0)),
IFERROR($AN59 * INDEX('Inputs from Uganda staff'!$E$61:$BM$80,MATCH('HRH Need estimation'!AG$2,'Inputs from Uganda staff'!$E$61:$E$80,0),MATCH('HRH Need estimation'!$D59,'Inputs from Uganda staff'!$E$6:$BM$6,0)),
""))</f>
        <v>0</v>
      </c>
      <c r="AH59" s="122">
        <f>IFERROR(
$AN59 * INDEX('WFOM - Time_Base'!$A$4:$API$29, MATCH("CenHos", 'WFOM - Time_Base'!$B$4:$B$29,0), MATCH(CONCATENATE($G59,AH$2),'WFOM - Time_Base'!$A$8:$API$8,0)) *
INDEX('WFOM - Time_Base'!$A$4:$API$29, MATCH("CenHos_Per", 'WFOM - Time_Base'!$B$4:$B$29,0), MATCH(CONCATENATE($G59,AH$2),'WFOM - Time_Base'!$A$8:$API$8,0)),
IFERROR($AN59 * INDEX('Inputs from Uganda staff'!$E$61:$BM$80,MATCH('HRH Need estimation'!AH$2,'Inputs from Uganda staff'!$E$61:$E$80,0),MATCH('HRH Need estimation'!$D59,'Inputs from Uganda staff'!$E$6:$BM$6,0)),
""))</f>
        <v>0</v>
      </c>
      <c r="AI59" s="122">
        <f>IFERROR(
$AN59 * INDEX('WFOM - Time_Base'!$A$4:$API$29, MATCH("CenHos", 'WFOM - Time_Base'!$B$4:$B$29,0), MATCH(CONCATENATE($G59,AI$2),'WFOM - Time_Base'!$A$8:$API$8,0)) *
INDEX('WFOM - Time_Base'!$A$4:$API$29, MATCH("CenHos_Per", 'WFOM - Time_Base'!$B$4:$B$29,0), MATCH(CONCATENATE($G59,AI$2),'WFOM - Time_Base'!$A$8:$API$8,0)),
IFERROR($AN59 * INDEX('Inputs from Uganda staff'!$E$61:$BM$80,MATCH('HRH Need estimation'!AI$2,'Inputs from Uganda staff'!$E$61:$E$80,0),MATCH('HRH Need estimation'!$D59,'Inputs from Uganda staff'!$E$6:$BM$6,0)),
""))</f>
        <v>0</v>
      </c>
      <c r="AJ59" s="122">
        <f>IFERROR(
$AN59 * INDEX('WFOM - Time_Base'!$A$4:$API$29, MATCH("CenHos", 'WFOM - Time_Base'!$B$4:$B$29,0), MATCH(CONCATENATE($G59,AJ$2),'WFOM - Time_Base'!$A$8:$API$8,0)) *
INDEX('WFOM - Time_Base'!$A$4:$API$29, MATCH("CenHos_Per", 'WFOM - Time_Base'!$B$4:$B$29,0), MATCH(CONCATENATE($G59,AJ$2),'WFOM - Time_Base'!$A$8:$API$8,0)),
IFERROR($AN59 * INDEX('Inputs from Uganda staff'!$E$61:$BM$80,MATCH('HRH Need estimation'!AJ$2,'Inputs from Uganda staff'!$E$61:$E$80,0),MATCH('HRH Need estimation'!$D59,'Inputs from Uganda staff'!$E$6:$BM$6,0)),
""))</f>
        <v>0</v>
      </c>
      <c r="AK59" s="122">
        <f>IFERROR(
$AN59 * INDEX('WFOM - Time_Base'!$A$4:$API$29, MATCH("CenHos", 'WFOM - Time_Base'!$B$4:$B$29,0), MATCH(CONCATENATE($G59,AK$2),'WFOM - Time_Base'!$A$8:$API$8,0)) *
INDEX('WFOM - Time_Base'!$A$4:$API$29, MATCH("CenHos_Per", 'WFOM - Time_Base'!$B$4:$B$29,0), MATCH(CONCATENATE($G59,AK$2),'WFOM - Time_Base'!$A$8:$API$8,0)),
IFERROR($AN59 * INDEX('Inputs from Uganda staff'!$E$61:$BM$80,MATCH('HRH Need estimation'!AK$2,'Inputs from Uganda staff'!$E$61:$E$80,0),MATCH('HRH Need estimation'!$D59,'Inputs from Uganda staff'!$E$6:$BM$6,0)),
""))</f>
        <v>0</v>
      </c>
      <c r="AL59" s="122">
        <f>IFERROR(
$AN59 * INDEX('WFOM - Time_Base'!$A$4:$API$29, MATCH("CenHos", 'WFOM - Time_Base'!$B$4:$B$29,0), MATCH(CONCATENATE($G59,AL$2),'WFOM - Time_Base'!$A$8:$API$8,0)) *
INDEX('WFOM - Time_Base'!$A$4:$API$29, MATCH("CenHos_Per", 'WFOM - Time_Base'!$B$4:$B$29,0), MATCH(CONCATENATE($G59,AL$2),'WFOM - Time_Base'!$A$8:$API$8,0)),
IFERROR($AN59 * INDEX('Inputs from Uganda staff'!$E$61:$BM$80,MATCH('HRH Need estimation'!AL$2,'Inputs from Uganda staff'!$E$61:$E$80,0),MATCH('HRH Need estimation'!$D59,'Inputs from Uganda staff'!$E$6:$BM$6,0)),
""))</f>
        <v>0</v>
      </c>
      <c r="AN59">
        <v>1</v>
      </c>
      <c r="AO59" t="e">
        <f t="shared" si="1"/>
        <v>#N/A</v>
      </c>
      <c r="AQ59" t="s">
        <v>440</v>
      </c>
    </row>
    <row r="60" spans="1:43">
      <c r="A60" s="106" t="s">
        <v>948</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1947</v>
      </c>
      <c r="R60" s="122">
        <f>IFERROR(
$AN60 * INDEX('WFOM - Time_Base'!$A$4:$API$29, MATCH("CenHos", 'WFOM - Time_Base'!$B$4:$B$29,0), MATCH(CONCATENATE($G60,R$2),'WFOM - Time_Base'!$A$8:$API$8,0)) *
INDEX('WFOM - Time_Base'!$A$4:$API$29, MATCH("CenHos_Per", 'WFOM - Time_Base'!$B$4:$B$29,0), MATCH(CONCATENATE($G60,R$2),'WFOM - Time_Base'!$A$8:$API$8,0)),
IFERROR($AN60 * INDEX('Inputs from Uganda staff'!$E$61:$BM$80,MATCH('HRH Need estimation'!R$2,'Inputs from Uganda staff'!$E$61:$E$80,0),MATCH('HRH Need estimation'!$D60,'Inputs from Uganda staff'!$E$6:$BM$6,0)),
""))</f>
        <v>0</v>
      </c>
      <c r="S60" s="122">
        <f>IFERROR(
$AN60 * INDEX('WFOM - Time_Base'!$A$4:$API$29, MATCH("CenHos", 'WFOM - Time_Base'!$B$4:$B$29,0), MATCH(CONCATENATE($G60,S$2),'WFOM - Time_Base'!$A$8:$API$8,0)) *
INDEX('WFOM - Time_Base'!$A$4:$API$29, MATCH("CenHos_Per", 'WFOM - Time_Base'!$B$4:$B$29,0), MATCH(CONCATENATE($G60,S$2),'WFOM - Time_Base'!$A$8:$API$8,0)),
IFERROR($AN60 * INDEX('Inputs from Uganda staff'!$E$61:$BM$80,MATCH('HRH Need estimation'!S$2,'Inputs from Uganda staff'!$E$61:$E$80,0),MATCH('HRH Need estimation'!$D60,'Inputs from Uganda staff'!$E$6:$BM$6,0)),
""))</f>
        <v>0</v>
      </c>
      <c r="T60" s="122">
        <f>IFERROR(
$AN60 * INDEX('WFOM - Time_Base'!$A$4:$API$29, MATCH("CenHos", 'WFOM - Time_Base'!$B$4:$B$29,0), MATCH(CONCATENATE($G60,T$2),'WFOM - Time_Base'!$A$8:$API$8,0)) *
INDEX('WFOM - Time_Base'!$A$4:$API$29, MATCH("CenHos_Per", 'WFOM - Time_Base'!$B$4:$B$29,0), MATCH(CONCATENATE($G60,T$2),'WFOM - Time_Base'!$A$8:$API$8,0)),
IFERROR($AN60 * INDEX('Inputs from Uganda staff'!$E$61:$BM$80,MATCH('HRH Need estimation'!T$2,'Inputs from Uganda staff'!$E$61:$E$80,0),MATCH('HRH Need estimation'!$D60,'Inputs from Uganda staff'!$E$6:$BM$6,0)),
""))</f>
        <v>0</v>
      </c>
      <c r="U60" s="122">
        <f>IFERROR(
$AN60 * INDEX('WFOM - Time_Base'!$A$4:$API$29, MATCH("CenHos", 'WFOM - Time_Base'!$B$4:$B$29,0), MATCH(CONCATENATE($G60,U$2),'WFOM - Time_Base'!$A$8:$API$8,0)) *
INDEX('WFOM - Time_Base'!$A$4:$API$29, MATCH("CenHos_Per", 'WFOM - Time_Base'!$B$4:$B$29,0), MATCH(CONCATENATE($G60,U$2),'WFOM - Time_Base'!$A$8:$API$8,0)),
IFERROR($AN60 * INDEX('Inputs from Uganda staff'!$E$61:$BM$80,MATCH('HRH Need estimation'!U$2,'Inputs from Uganda staff'!$E$61:$E$80,0),MATCH('HRH Need estimation'!$D60,'Inputs from Uganda staff'!$E$6:$BM$6,0)),
""))</f>
        <v>0</v>
      </c>
      <c r="V60" s="122">
        <f>IFERROR(
$AN60 * INDEX('WFOM - Time_Base'!$A$4:$API$29, MATCH("CenHos", 'WFOM - Time_Base'!$B$4:$B$29,0), MATCH(CONCATENATE($G60,V$2),'WFOM - Time_Base'!$A$8:$API$8,0)) *
INDEX('WFOM - Time_Base'!$A$4:$API$29, MATCH("CenHos_Per", 'WFOM - Time_Base'!$B$4:$B$29,0), MATCH(CONCATENATE($G60,V$2),'WFOM - Time_Base'!$A$8:$API$8,0)),
IFERROR($AN60 * INDEX('Inputs from Uganda staff'!$E$61:$BM$80,MATCH('HRH Need estimation'!V$2,'Inputs from Uganda staff'!$E$61:$E$80,0),MATCH('HRH Need estimation'!$D60,'Inputs from Uganda staff'!$E$6:$BM$6,0)),
""))</f>
        <v>1</v>
      </c>
      <c r="W60" s="122">
        <f>IFERROR(
$AN60 * INDEX('WFOM - Time_Base'!$A$4:$API$29, MATCH("CenHos", 'WFOM - Time_Base'!$B$4:$B$29,0), MATCH(CONCATENATE($G60,W$2),'WFOM - Time_Base'!$A$8:$API$8,0)) *
INDEX('WFOM - Time_Base'!$A$4:$API$29, MATCH("CenHos_Per", 'WFOM - Time_Base'!$B$4:$B$29,0), MATCH(CONCATENATE($G60,W$2),'WFOM - Time_Base'!$A$8:$API$8,0)),
IFERROR($AN60 * INDEX('Inputs from Uganda staff'!$E$61:$BM$80,MATCH('HRH Need estimation'!W$2,'Inputs from Uganda staff'!$E$61:$E$80,0),MATCH('HRH Need estimation'!$D60,'Inputs from Uganda staff'!$E$6:$BM$6,0)),
""))</f>
        <v>0</v>
      </c>
      <c r="X60" s="122">
        <f>IFERROR(
$AN60 * INDEX('WFOM - Time_Base'!$A$4:$API$29, MATCH("CenHos", 'WFOM - Time_Base'!$B$4:$B$29,0), MATCH(CONCATENATE($G60,X$2),'WFOM - Time_Base'!$A$8:$API$8,0)) *
INDEX('WFOM - Time_Base'!$A$4:$API$29, MATCH("CenHos_Per", 'WFOM - Time_Base'!$B$4:$B$29,0), MATCH(CONCATENATE($G60,X$2),'WFOM - Time_Base'!$A$8:$API$8,0)),
IFERROR($AN60 * INDEX('Inputs from Uganda staff'!$E$61:$BM$80,MATCH('HRH Need estimation'!X$2,'Inputs from Uganda staff'!$E$61:$E$80,0),MATCH('HRH Need estimation'!$D60,'Inputs from Uganda staff'!$E$6:$BM$6,0)),
""))</f>
        <v>0</v>
      </c>
      <c r="Y60" s="122">
        <f>IFERROR(
$AN60 * INDEX('WFOM - Time_Base'!$A$4:$API$29, MATCH("CenHos", 'WFOM - Time_Base'!$B$4:$B$29,0), MATCH(CONCATENATE($G60,Y$2),'WFOM - Time_Base'!$A$8:$API$8,0)) *
INDEX('WFOM - Time_Base'!$A$4:$API$29, MATCH("CenHos_Per", 'WFOM - Time_Base'!$B$4:$B$29,0), MATCH(CONCATENATE($G60,Y$2),'WFOM - Time_Base'!$A$8:$API$8,0)),
IFERROR($AN60 * INDEX('Inputs from Uganda staff'!$E$61:$BM$80,MATCH('HRH Need estimation'!Y$2,'Inputs from Uganda staff'!$E$61:$E$80,0),MATCH('HRH Need estimation'!$D60,'Inputs from Uganda staff'!$E$6:$BM$6,0)),
""))</f>
        <v>1</v>
      </c>
      <c r="Z60" s="122">
        <f>IFERROR(
$AN60 * INDEX('WFOM - Time_Base'!$A$4:$API$29, MATCH("CenHos", 'WFOM - Time_Base'!$B$4:$B$29,0), MATCH(CONCATENATE($G60,Z$2),'WFOM - Time_Base'!$A$8:$API$8,0)) *
INDEX('WFOM - Time_Base'!$A$4:$API$29, MATCH("CenHos_Per", 'WFOM - Time_Base'!$B$4:$B$29,0), MATCH(CONCATENATE($G60,Z$2),'WFOM - Time_Base'!$A$8:$API$8,0)),
IFERROR($AN60 * INDEX('Inputs from Uganda staff'!$E$61:$BM$80,MATCH('HRH Need estimation'!Z$2,'Inputs from Uganda staff'!$E$61:$E$80,0),MATCH('HRH Need estimation'!$D60,'Inputs from Uganda staff'!$E$6:$BM$6,0)),
""))</f>
        <v>0</v>
      </c>
      <c r="AA60" s="122">
        <f>IFERROR(
$AN60 * INDEX('WFOM - Time_Base'!$A$4:$API$29, MATCH("CenHos", 'WFOM - Time_Base'!$B$4:$B$29,0), MATCH(CONCATENATE($G60,AA$2),'WFOM - Time_Base'!$A$8:$API$8,0)) *
INDEX('WFOM - Time_Base'!$A$4:$API$29, MATCH("CenHos_Per", 'WFOM - Time_Base'!$B$4:$B$29,0), MATCH(CONCATENATE($G60,AA$2),'WFOM - Time_Base'!$A$8:$API$8,0)),
IFERROR($AN60 * INDEX('Inputs from Uganda staff'!$E$61:$BM$80,MATCH('HRH Need estimation'!AA$2,'Inputs from Uganda staff'!$E$61:$E$80,0),MATCH('HRH Need estimation'!$D60,'Inputs from Uganda staff'!$E$6:$BM$6,0)),
""))</f>
        <v>0</v>
      </c>
      <c r="AB60" s="122">
        <f>IFERROR(
$AN60 * INDEX('WFOM - Time_Base'!$A$4:$API$29, MATCH("CenHos", 'WFOM - Time_Base'!$B$4:$B$29,0), MATCH(CONCATENATE($G60,AB$2),'WFOM - Time_Base'!$A$8:$API$8,0)) *
INDEX('WFOM - Time_Base'!$A$4:$API$29, MATCH("CenHos_Per", 'WFOM - Time_Base'!$B$4:$B$29,0), MATCH(CONCATENATE($G60,AB$2),'WFOM - Time_Base'!$A$8:$API$8,0)),
IFERROR($AN60 * INDEX('Inputs from Uganda staff'!$E$61:$BM$80,MATCH('HRH Need estimation'!AB$2,'Inputs from Uganda staff'!$E$61:$E$80,0),MATCH('HRH Need estimation'!$D60,'Inputs from Uganda staff'!$E$6:$BM$6,0)),
""))</f>
        <v>0</v>
      </c>
      <c r="AC60" s="122" t="str">
        <f>IFERROR(
$AN60 * INDEX('WFOM - Time_Base'!$A$4:$API$29, MATCH("CenHos", 'WFOM - Time_Base'!$B$4:$B$29,0), MATCH(CONCATENATE($G60,AC$2),'WFOM - Time_Base'!$A$8:$API$8,0)) *
INDEX('WFOM - Time_Base'!$A$4:$API$29, MATCH("CenHos_Per", 'WFOM - Time_Base'!$B$4:$B$29,0), MATCH(CONCATENATE($G60,AC$2),'WFOM - Time_Base'!$A$8:$API$8,0)),
IFERROR($AN60 * INDEX('Inputs from Uganda staff'!$E$61:$BM$80,MATCH('HRH Need estimation'!AC$2,'Inputs from Uganda staff'!$E$61:$E$80,0),MATCH('HRH Need estimation'!$D60,'Inputs from Uganda staff'!$E$6:$BM$6,0)),
""))</f>
        <v/>
      </c>
      <c r="AD60" s="122">
        <f>IFERROR(
$AN60 * INDEX('WFOM - Time_Base'!$A$4:$API$29, MATCH("CenHos", 'WFOM - Time_Base'!$B$4:$B$29,0), MATCH(CONCATENATE($G60,AD$2),'WFOM - Time_Base'!$A$8:$API$8,0)) *
INDEX('WFOM - Time_Base'!$A$4:$API$29, MATCH("CenHos_Per", 'WFOM - Time_Base'!$B$4:$B$29,0), MATCH(CONCATENATE($G60,AD$2),'WFOM - Time_Base'!$A$8:$API$8,0)),
IFERROR($AN60 * INDEX('Inputs from Uganda staff'!$E$61:$BM$80,MATCH('HRH Need estimation'!AD$2,'Inputs from Uganda staff'!$E$61:$E$80,0),MATCH('HRH Need estimation'!$D60,'Inputs from Uganda staff'!$E$6:$BM$6,0)),
""))</f>
        <v>0</v>
      </c>
      <c r="AE60" s="122">
        <f>IFERROR(
$AN60 * INDEX('WFOM - Time_Base'!$A$4:$API$29, MATCH("CenHos", 'WFOM - Time_Base'!$B$4:$B$29,0), MATCH(CONCATENATE($G60,AE$2),'WFOM - Time_Base'!$A$8:$API$8,0)) *
INDEX('WFOM - Time_Base'!$A$4:$API$29, MATCH("CenHos_Per", 'WFOM - Time_Base'!$B$4:$B$29,0), MATCH(CONCATENATE($G60,AE$2),'WFOM - Time_Base'!$A$8:$API$8,0)),
IFERROR($AN60 * INDEX('Inputs from Uganda staff'!$E$61:$BM$80,MATCH('HRH Need estimation'!AE$2,'Inputs from Uganda staff'!$E$61:$E$80,0),MATCH('HRH Need estimation'!$D60,'Inputs from Uganda staff'!$E$6:$BM$6,0)),
""))</f>
        <v>0</v>
      </c>
      <c r="AF60" s="122">
        <f>IFERROR(
$AN60 * INDEX('WFOM - Time_Base'!$A$4:$API$29, MATCH("CenHos", 'WFOM - Time_Base'!$B$4:$B$29,0), MATCH(CONCATENATE($G60,AF$2),'WFOM - Time_Base'!$A$8:$API$8,0)) *
INDEX('WFOM - Time_Base'!$A$4:$API$29, MATCH("CenHos_Per", 'WFOM - Time_Base'!$B$4:$B$29,0), MATCH(CONCATENATE($G60,AF$2),'WFOM - Time_Base'!$A$8:$API$8,0)),
IFERROR($AN60 * INDEX('Inputs from Uganda staff'!$E$61:$BM$80,MATCH('HRH Need estimation'!AF$2,'Inputs from Uganda staff'!$E$61:$E$80,0),MATCH('HRH Need estimation'!$D60,'Inputs from Uganda staff'!$E$6:$BM$6,0)),
""))</f>
        <v>0</v>
      </c>
      <c r="AG60" s="122">
        <f>IFERROR(
$AN60 * INDEX('WFOM - Time_Base'!$A$4:$API$29, MATCH("CenHos", 'WFOM - Time_Base'!$B$4:$B$29,0), MATCH(CONCATENATE($G60,AG$2),'WFOM - Time_Base'!$A$8:$API$8,0)) *
INDEX('WFOM - Time_Base'!$A$4:$API$29, MATCH("CenHos_Per", 'WFOM - Time_Base'!$B$4:$B$29,0), MATCH(CONCATENATE($G60,AG$2),'WFOM - Time_Base'!$A$8:$API$8,0)),
IFERROR($AN60 * INDEX('Inputs from Uganda staff'!$E$61:$BM$80,MATCH('HRH Need estimation'!AG$2,'Inputs from Uganda staff'!$E$61:$E$80,0),MATCH('HRH Need estimation'!$D60,'Inputs from Uganda staff'!$E$6:$BM$6,0)),
""))</f>
        <v>0</v>
      </c>
      <c r="AH60" s="122">
        <f>IFERROR(
$AN60 * INDEX('WFOM - Time_Base'!$A$4:$API$29, MATCH("CenHos", 'WFOM - Time_Base'!$B$4:$B$29,0), MATCH(CONCATENATE($G60,AH$2),'WFOM - Time_Base'!$A$8:$API$8,0)) *
INDEX('WFOM - Time_Base'!$A$4:$API$29, MATCH("CenHos_Per", 'WFOM - Time_Base'!$B$4:$B$29,0), MATCH(CONCATENATE($G60,AH$2),'WFOM - Time_Base'!$A$8:$API$8,0)),
IFERROR($AN60 * INDEX('Inputs from Uganda staff'!$E$61:$BM$80,MATCH('HRH Need estimation'!AH$2,'Inputs from Uganda staff'!$E$61:$E$80,0),MATCH('HRH Need estimation'!$D60,'Inputs from Uganda staff'!$E$6:$BM$6,0)),
""))</f>
        <v>0</v>
      </c>
      <c r="AI60" s="122">
        <f>IFERROR(
$AN60 * INDEX('WFOM - Time_Base'!$A$4:$API$29, MATCH("CenHos", 'WFOM - Time_Base'!$B$4:$B$29,0), MATCH(CONCATENATE($G60,AI$2),'WFOM - Time_Base'!$A$8:$API$8,0)) *
INDEX('WFOM - Time_Base'!$A$4:$API$29, MATCH("CenHos_Per", 'WFOM - Time_Base'!$B$4:$B$29,0), MATCH(CONCATENATE($G60,AI$2),'WFOM - Time_Base'!$A$8:$API$8,0)),
IFERROR($AN60 * INDEX('Inputs from Uganda staff'!$E$61:$BM$80,MATCH('HRH Need estimation'!AI$2,'Inputs from Uganda staff'!$E$61:$E$80,0),MATCH('HRH Need estimation'!$D60,'Inputs from Uganda staff'!$E$6:$BM$6,0)),
""))</f>
        <v>0</v>
      </c>
      <c r="AJ60" s="122">
        <f>IFERROR(
$AN60 * INDEX('WFOM - Time_Base'!$A$4:$API$29, MATCH("CenHos", 'WFOM - Time_Base'!$B$4:$B$29,0), MATCH(CONCATENATE($G60,AJ$2),'WFOM - Time_Base'!$A$8:$API$8,0)) *
INDEX('WFOM - Time_Base'!$A$4:$API$29, MATCH("CenHos_Per", 'WFOM - Time_Base'!$B$4:$B$29,0), MATCH(CONCATENATE($G60,AJ$2),'WFOM - Time_Base'!$A$8:$API$8,0)),
IFERROR($AN60 * INDEX('Inputs from Uganda staff'!$E$61:$BM$80,MATCH('HRH Need estimation'!AJ$2,'Inputs from Uganda staff'!$E$61:$E$80,0),MATCH('HRH Need estimation'!$D60,'Inputs from Uganda staff'!$E$6:$BM$6,0)),
""))</f>
        <v>0</v>
      </c>
      <c r="AK60" s="122">
        <f>IFERROR(
$AN60 * INDEX('WFOM - Time_Base'!$A$4:$API$29, MATCH("CenHos", 'WFOM - Time_Base'!$B$4:$B$29,0), MATCH(CONCATENATE($G60,AK$2),'WFOM - Time_Base'!$A$8:$API$8,0)) *
INDEX('WFOM - Time_Base'!$A$4:$API$29, MATCH("CenHos_Per", 'WFOM - Time_Base'!$B$4:$B$29,0), MATCH(CONCATENATE($G60,AK$2),'WFOM - Time_Base'!$A$8:$API$8,0)),
IFERROR($AN60 * INDEX('Inputs from Uganda staff'!$E$61:$BM$80,MATCH('HRH Need estimation'!AK$2,'Inputs from Uganda staff'!$E$61:$E$80,0),MATCH('HRH Need estimation'!$D60,'Inputs from Uganda staff'!$E$6:$BM$6,0)),
""))</f>
        <v>0</v>
      </c>
      <c r="AL60" s="122">
        <f>IFERROR(
$AN60 * INDEX('WFOM - Time_Base'!$A$4:$API$29, MATCH("CenHos", 'WFOM - Time_Base'!$B$4:$B$29,0), MATCH(CONCATENATE($G60,AL$2),'WFOM - Time_Base'!$A$8:$API$8,0)) *
INDEX('WFOM - Time_Base'!$A$4:$API$29, MATCH("CenHos_Per", 'WFOM - Time_Base'!$B$4:$B$29,0), MATCH(CONCATENATE($G60,AL$2),'WFOM - Time_Base'!$A$8:$API$8,0)),
IFERROR($AN60 * INDEX('Inputs from Uganda staff'!$E$61:$BM$80,MATCH('HRH Need estimation'!AL$2,'Inputs from Uganda staff'!$E$61:$E$80,0),MATCH('HRH Need estimation'!$D60,'Inputs from Uganda staff'!$E$6:$BM$6,0)),
""))</f>
        <v>0</v>
      </c>
      <c r="AN60">
        <v>1</v>
      </c>
      <c r="AO60" t="e">
        <f t="shared" si="1"/>
        <v>#N/A</v>
      </c>
      <c r="AQ60" t="s">
        <v>444</v>
      </c>
    </row>
    <row r="61" spans="1:43">
      <c r="A61" s="106" t="s">
        <v>949</v>
      </c>
      <c r="B61" s="106" t="s">
        <v>336</v>
      </c>
      <c r="C61" s="107" t="s">
        <v>337</v>
      </c>
      <c r="D61" s="113" t="s">
        <v>338</v>
      </c>
      <c r="E61" s="122" t="s">
        <v>25</v>
      </c>
      <c r="F61" s="122" t="s">
        <v>49</v>
      </c>
      <c r="G61" s="122" t="str">
        <f>IF(F61&lt;&gt;"", VLOOKUP(F61,'WFOM - Cadre and Service List'!$E$4:$F$52,2,FALSE), "")</f>
        <v>EPI</v>
      </c>
      <c r="H61" s="122"/>
      <c r="I61" s="207"/>
      <c r="J61" s="207"/>
      <c r="K61" s="207"/>
      <c r="L61" s="207"/>
      <c r="M61" s="207"/>
      <c r="N61" s="207"/>
      <c r="O61" s="207"/>
      <c r="P61" s="207">
        <f t="shared" si="0"/>
        <v>0</v>
      </c>
      <c r="Q61" s="122" t="s">
        <v>1947</v>
      </c>
      <c r="R61" s="122">
        <f>IFERROR(
$AN61 * INDEX('WFOM - Time_Base'!$A$4:$API$29, MATCH("CenHos", 'WFOM - Time_Base'!$B$4:$B$29,0), MATCH(CONCATENATE($G61,R$2),'WFOM - Time_Base'!$A$8:$API$8,0)) *
INDEX('WFOM - Time_Base'!$A$4:$API$29, MATCH("CenHos_Per", 'WFOM - Time_Base'!$B$4:$B$29,0), MATCH(CONCATENATE($G61,R$2),'WFOM - Time_Base'!$A$8:$API$8,0)),
IFERROR($AN61 * INDEX('Inputs from Uganda staff'!$E$61:$BM$80,MATCH('HRH Need estimation'!R$2,'Inputs from Uganda staff'!$E$61:$E$80,0),MATCH('HRH Need estimation'!$D61,'Inputs from Uganda staff'!$E$6:$BM$6,0)),
""))</f>
        <v>0</v>
      </c>
      <c r="S61" s="122">
        <f>IFERROR(
$AN61 * INDEX('WFOM - Time_Base'!$A$4:$API$29, MATCH("CenHos", 'WFOM - Time_Base'!$B$4:$B$29,0), MATCH(CONCATENATE($G61,S$2),'WFOM - Time_Base'!$A$8:$API$8,0)) *
INDEX('WFOM - Time_Base'!$A$4:$API$29, MATCH("CenHos_Per", 'WFOM - Time_Base'!$B$4:$B$29,0), MATCH(CONCATENATE($G61,S$2),'WFOM - Time_Base'!$A$8:$API$8,0)),
IFERROR($AN61 * INDEX('Inputs from Uganda staff'!$E$61:$BM$80,MATCH('HRH Need estimation'!S$2,'Inputs from Uganda staff'!$E$61:$E$80,0),MATCH('HRH Need estimation'!$D61,'Inputs from Uganda staff'!$E$6:$BM$6,0)),
""))</f>
        <v>0</v>
      </c>
      <c r="T61" s="122">
        <f>IFERROR(
$AN61 * INDEX('WFOM - Time_Base'!$A$4:$API$29, MATCH("CenHos", 'WFOM - Time_Base'!$B$4:$B$29,0), MATCH(CONCATENATE($G61,T$2),'WFOM - Time_Base'!$A$8:$API$8,0)) *
INDEX('WFOM - Time_Base'!$A$4:$API$29, MATCH("CenHos_Per", 'WFOM - Time_Base'!$B$4:$B$29,0), MATCH(CONCATENATE($G61,T$2),'WFOM - Time_Base'!$A$8:$API$8,0)),
IFERROR($AN61 * INDEX('Inputs from Uganda staff'!$E$61:$BM$80,MATCH('HRH Need estimation'!T$2,'Inputs from Uganda staff'!$E$61:$E$80,0),MATCH('HRH Need estimation'!$D61,'Inputs from Uganda staff'!$E$6:$BM$6,0)),
""))</f>
        <v>0</v>
      </c>
      <c r="U61" s="122">
        <f>IFERROR(
$AN61 * INDEX('WFOM - Time_Base'!$A$4:$API$29, MATCH("CenHos", 'WFOM - Time_Base'!$B$4:$B$29,0), MATCH(CONCATENATE($G61,U$2),'WFOM - Time_Base'!$A$8:$API$8,0)) *
INDEX('WFOM - Time_Base'!$A$4:$API$29, MATCH("CenHos_Per", 'WFOM - Time_Base'!$B$4:$B$29,0), MATCH(CONCATENATE($G61,U$2),'WFOM - Time_Base'!$A$8:$API$8,0)),
IFERROR($AN61 * INDEX('Inputs from Uganda staff'!$E$61:$BM$80,MATCH('HRH Need estimation'!U$2,'Inputs from Uganda staff'!$E$61:$E$80,0),MATCH('HRH Need estimation'!$D61,'Inputs from Uganda staff'!$E$6:$BM$6,0)),
""))</f>
        <v>0</v>
      </c>
      <c r="V61" s="122">
        <f>IFERROR(
$AN61 * INDEX('WFOM - Time_Base'!$A$4:$API$29, MATCH("CenHos", 'WFOM - Time_Base'!$B$4:$B$29,0), MATCH(CONCATENATE($G61,V$2),'WFOM - Time_Base'!$A$8:$API$8,0)) *
INDEX('WFOM - Time_Base'!$A$4:$API$29, MATCH("CenHos_Per", 'WFOM - Time_Base'!$B$4:$B$29,0), MATCH(CONCATENATE($G61,V$2),'WFOM - Time_Base'!$A$8:$API$8,0)),
IFERROR($AN61 * INDEX('Inputs from Uganda staff'!$E$61:$BM$80,MATCH('HRH Need estimation'!V$2,'Inputs from Uganda staff'!$E$61:$E$80,0),MATCH('HRH Need estimation'!$D61,'Inputs from Uganda staff'!$E$6:$BM$6,0)),
""))</f>
        <v>1</v>
      </c>
      <c r="W61" s="122">
        <f>IFERROR(
$AN61 * INDEX('WFOM - Time_Base'!$A$4:$API$29, MATCH("CenHos", 'WFOM - Time_Base'!$B$4:$B$29,0), MATCH(CONCATENATE($G61,W$2),'WFOM - Time_Base'!$A$8:$API$8,0)) *
INDEX('WFOM - Time_Base'!$A$4:$API$29, MATCH("CenHos_Per", 'WFOM - Time_Base'!$B$4:$B$29,0), MATCH(CONCATENATE($G61,W$2),'WFOM - Time_Base'!$A$8:$API$8,0)),
IFERROR($AN61 * INDEX('Inputs from Uganda staff'!$E$61:$BM$80,MATCH('HRH Need estimation'!W$2,'Inputs from Uganda staff'!$E$61:$E$80,0),MATCH('HRH Need estimation'!$D61,'Inputs from Uganda staff'!$E$6:$BM$6,0)),
""))</f>
        <v>0</v>
      </c>
      <c r="X61" s="122">
        <f>IFERROR(
$AN61 * INDEX('WFOM - Time_Base'!$A$4:$API$29, MATCH("CenHos", 'WFOM - Time_Base'!$B$4:$B$29,0), MATCH(CONCATENATE($G61,X$2),'WFOM - Time_Base'!$A$8:$API$8,0)) *
INDEX('WFOM - Time_Base'!$A$4:$API$29, MATCH("CenHos_Per", 'WFOM - Time_Base'!$B$4:$B$29,0), MATCH(CONCATENATE($G61,X$2),'WFOM - Time_Base'!$A$8:$API$8,0)),
IFERROR($AN61 * INDEX('Inputs from Uganda staff'!$E$61:$BM$80,MATCH('HRH Need estimation'!X$2,'Inputs from Uganda staff'!$E$61:$E$80,0),MATCH('HRH Need estimation'!$D61,'Inputs from Uganda staff'!$E$6:$BM$6,0)),
""))</f>
        <v>0</v>
      </c>
      <c r="Y61" s="122">
        <f>IFERROR(
$AN61 * INDEX('WFOM - Time_Base'!$A$4:$API$29, MATCH("CenHos", 'WFOM - Time_Base'!$B$4:$B$29,0), MATCH(CONCATENATE($G61,Y$2),'WFOM - Time_Base'!$A$8:$API$8,0)) *
INDEX('WFOM - Time_Base'!$A$4:$API$29, MATCH("CenHos_Per", 'WFOM - Time_Base'!$B$4:$B$29,0), MATCH(CONCATENATE($G61,Y$2),'WFOM - Time_Base'!$A$8:$API$8,0)),
IFERROR($AN61 * INDEX('Inputs from Uganda staff'!$E$61:$BM$80,MATCH('HRH Need estimation'!Y$2,'Inputs from Uganda staff'!$E$61:$E$80,0),MATCH('HRH Need estimation'!$D61,'Inputs from Uganda staff'!$E$6:$BM$6,0)),
""))</f>
        <v>1</v>
      </c>
      <c r="Z61" s="122">
        <f>IFERROR(
$AN61 * INDEX('WFOM - Time_Base'!$A$4:$API$29, MATCH("CenHos", 'WFOM - Time_Base'!$B$4:$B$29,0), MATCH(CONCATENATE($G61,Z$2),'WFOM - Time_Base'!$A$8:$API$8,0)) *
INDEX('WFOM - Time_Base'!$A$4:$API$29, MATCH("CenHos_Per", 'WFOM - Time_Base'!$B$4:$B$29,0), MATCH(CONCATENATE($G61,Z$2),'WFOM - Time_Base'!$A$8:$API$8,0)),
IFERROR($AN61 * INDEX('Inputs from Uganda staff'!$E$61:$BM$80,MATCH('HRH Need estimation'!Z$2,'Inputs from Uganda staff'!$E$61:$E$80,0),MATCH('HRH Need estimation'!$D61,'Inputs from Uganda staff'!$E$6:$BM$6,0)),
""))</f>
        <v>0</v>
      </c>
      <c r="AA61" s="122">
        <f>IFERROR(
$AN61 * INDEX('WFOM - Time_Base'!$A$4:$API$29, MATCH("CenHos", 'WFOM - Time_Base'!$B$4:$B$29,0), MATCH(CONCATENATE($G61,AA$2),'WFOM - Time_Base'!$A$8:$API$8,0)) *
INDEX('WFOM - Time_Base'!$A$4:$API$29, MATCH("CenHos_Per", 'WFOM - Time_Base'!$B$4:$B$29,0), MATCH(CONCATENATE($G61,AA$2),'WFOM - Time_Base'!$A$8:$API$8,0)),
IFERROR($AN61 * INDEX('Inputs from Uganda staff'!$E$61:$BM$80,MATCH('HRH Need estimation'!AA$2,'Inputs from Uganda staff'!$E$61:$E$80,0),MATCH('HRH Need estimation'!$D61,'Inputs from Uganda staff'!$E$6:$BM$6,0)),
""))</f>
        <v>0</v>
      </c>
      <c r="AB61" s="122">
        <f>IFERROR(
$AN61 * INDEX('WFOM - Time_Base'!$A$4:$API$29, MATCH("CenHos", 'WFOM - Time_Base'!$B$4:$B$29,0), MATCH(CONCATENATE($G61,AB$2),'WFOM - Time_Base'!$A$8:$API$8,0)) *
INDEX('WFOM - Time_Base'!$A$4:$API$29, MATCH("CenHos_Per", 'WFOM - Time_Base'!$B$4:$B$29,0), MATCH(CONCATENATE($G61,AB$2),'WFOM - Time_Base'!$A$8:$API$8,0)),
IFERROR($AN61 * INDEX('Inputs from Uganda staff'!$E$61:$BM$80,MATCH('HRH Need estimation'!AB$2,'Inputs from Uganda staff'!$E$61:$E$80,0),MATCH('HRH Need estimation'!$D61,'Inputs from Uganda staff'!$E$6:$BM$6,0)),
""))</f>
        <v>0</v>
      </c>
      <c r="AC61" s="122" t="str">
        <f>IFERROR(
$AN61 * INDEX('WFOM - Time_Base'!$A$4:$API$29, MATCH("CenHos", 'WFOM - Time_Base'!$B$4:$B$29,0), MATCH(CONCATENATE($G61,AC$2),'WFOM - Time_Base'!$A$8:$API$8,0)) *
INDEX('WFOM - Time_Base'!$A$4:$API$29, MATCH("CenHos_Per", 'WFOM - Time_Base'!$B$4:$B$29,0), MATCH(CONCATENATE($G61,AC$2),'WFOM - Time_Base'!$A$8:$API$8,0)),
IFERROR($AN61 * INDEX('Inputs from Uganda staff'!$E$61:$BM$80,MATCH('HRH Need estimation'!AC$2,'Inputs from Uganda staff'!$E$61:$E$80,0),MATCH('HRH Need estimation'!$D61,'Inputs from Uganda staff'!$E$6:$BM$6,0)),
""))</f>
        <v/>
      </c>
      <c r="AD61" s="122">
        <f>IFERROR(
$AN61 * INDEX('WFOM - Time_Base'!$A$4:$API$29, MATCH("CenHos", 'WFOM - Time_Base'!$B$4:$B$29,0), MATCH(CONCATENATE($G61,AD$2),'WFOM - Time_Base'!$A$8:$API$8,0)) *
INDEX('WFOM - Time_Base'!$A$4:$API$29, MATCH("CenHos_Per", 'WFOM - Time_Base'!$B$4:$B$29,0), MATCH(CONCATENATE($G61,AD$2),'WFOM - Time_Base'!$A$8:$API$8,0)),
IFERROR($AN61 * INDEX('Inputs from Uganda staff'!$E$61:$BM$80,MATCH('HRH Need estimation'!AD$2,'Inputs from Uganda staff'!$E$61:$E$80,0),MATCH('HRH Need estimation'!$D61,'Inputs from Uganda staff'!$E$6:$BM$6,0)),
""))</f>
        <v>0</v>
      </c>
      <c r="AE61" s="122">
        <f>IFERROR(
$AN61 * INDEX('WFOM - Time_Base'!$A$4:$API$29, MATCH("CenHos", 'WFOM - Time_Base'!$B$4:$B$29,0), MATCH(CONCATENATE($G61,AE$2),'WFOM - Time_Base'!$A$8:$API$8,0)) *
INDEX('WFOM - Time_Base'!$A$4:$API$29, MATCH("CenHos_Per", 'WFOM - Time_Base'!$B$4:$B$29,0), MATCH(CONCATENATE($G61,AE$2),'WFOM - Time_Base'!$A$8:$API$8,0)),
IFERROR($AN61 * INDEX('Inputs from Uganda staff'!$E$61:$BM$80,MATCH('HRH Need estimation'!AE$2,'Inputs from Uganda staff'!$E$61:$E$80,0),MATCH('HRH Need estimation'!$D61,'Inputs from Uganda staff'!$E$6:$BM$6,0)),
""))</f>
        <v>0</v>
      </c>
      <c r="AF61" s="122">
        <f>IFERROR(
$AN61 * INDEX('WFOM - Time_Base'!$A$4:$API$29, MATCH("CenHos", 'WFOM - Time_Base'!$B$4:$B$29,0), MATCH(CONCATENATE($G61,AF$2),'WFOM - Time_Base'!$A$8:$API$8,0)) *
INDEX('WFOM - Time_Base'!$A$4:$API$29, MATCH("CenHos_Per", 'WFOM - Time_Base'!$B$4:$B$29,0), MATCH(CONCATENATE($G61,AF$2),'WFOM - Time_Base'!$A$8:$API$8,0)),
IFERROR($AN61 * INDEX('Inputs from Uganda staff'!$E$61:$BM$80,MATCH('HRH Need estimation'!AF$2,'Inputs from Uganda staff'!$E$61:$E$80,0),MATCH('HRH Need estimation'!$D61,'Inputs from Uganda staff'!$E$6:$BM$6,0)),
""))</f>
        <v>0</v>
      </c>
      <c r="AG61" s="122">
        <f>IFERROR(
$AN61 * INDEX('WFOM - Time_Base'!$A$4:$API$29, MATCH("CenHos", 'WFOM - Time_Base'!$B$4:$B$29,0), MATCH(CONCATENATE($G61,AG$2),'WFOM - Time_Base'!$A$8:$API$8,0)) *
INDEX('WFOM - Time_Base'!$A$4:$API$29, MATCH("CenHos_Per", 'WFOM - Time_Base'!$B$4:$B$29,0), MATCH(CONCATENATE($G61,AG$2),'WFOM - Time_Base'!$A$8:$API$8,0)),
IFERROR($AN61 * INDEX('Inputs from Uganda staff'!$E$61:$BM$80,MATCH('HRH Need estimation'!AG$2,'Inputs from Uganda staff'!$E$61:$E$80,0),MATCH('HRH Need estimation'!$D61,'Inputs from Uganda staff'!$E$6:$BM$6,0)),
""))</f>
        <v>0</v>
      </c>
      <c r="AH61" s="122">
        <f>IFERROR(
$AN61 * INDEX('WFOM - Time_Base'!$A$4:$API$29, MATCH("CenHos", 'WFOM - Time_Base'!$B$4:$B$29,0), MATCH(CONCATENATE($G61,AH$2),'WFOM - Time_Base'!$A$8:$API$8,0)) *
INDEX('WFOM - Time_Base'!$A$4:$API$29, MATCH("CenHos_Per", 'WFOM - Time_Base'!$B$4:$B$29,0), MATCH(CONCATENATE($G61,AH$2),'WFOM - Time_Base'!$A$8:$API$8,0)),
IFERROR($AN61 * INDEX('Inputs from Uganda staff'!$E$61:$BM$80,MATCH('HRH Need estimation'!AH$2,'Inputs from Uganda staff'!$E$61:$E$80,0),MATCH('HRH Need estimation'!$D61,'Inputs from Uganda staff'!$E$6:$BM$6,0)),
""))</f>
        <v>0</v>
      </c>
      <c r="AI61" s="122">
        <f>IFERROR(
$AN61 * INDEX('WFOM - Time_Base'!$A$4:$API$29, MATCH("CenHos", 'WFOM - Time_Base'!$B$4:$B$29,0), MATCH(CONCATENATE($G61,AI$2),'WFOM - Time_Base'!$A$8:$API$8,0)) *
INDEX('WFOM - Time_Base'!$A$4:$API$29, MATCH("CenHos_Per", 'WFOM - Time_Base'!$B$4:$B$29,0), MATCH(CONCATENATE($G61,AI$2),'WFOM - Time_Base'!$A$8:$API$8,0)),
IFERROR($AN61 * INDEX('Inputs from Uganda staff'!$E$61:$BM$80,MATCH('HRH Need estimation'!AI$2,'Inputs from Uganda staff'!$E$61:$E$80,0),MATCH('HRH Need estimation'!$D61,'Inputs from Uganda staff'!$E$6:$BM$6,0)),
""))</f>
        <v>0</v>
      </c>
      <c r="AJ61" s="122">
        <f>IFERROR(
$AN61 * INDEX('WFOM - Time_Base'!$A$4:$API$29, MATCH("CenHos", 'WFOM - Time_Base'!$B$4:$B$29,0), MATCH(CONCATENATE($G61,AJ$2),'WFOM - Time_Base'!$A$8:$API$8,0)) *
INDEX('WFOM - Time_Base'!$A$4:$API$29, MATCH("CenHos_Per", 'WFOM - Time_Base'!$B$4:$B$29,0), MATCH(CONCATENATE($G61,AJ$2),'WFOM - Time_Base'!$A$8:$API$8,0)),
IFERROR($AN61 * INDEX('Inputs from Uganda staff'!$E$61:$BM$80,MATCH('HRH Need estimation'!AJ$2,'Inputs from Uganda staff'!$E$61:$E$80,0),MATCH('HRH Need estimation'!$D61,'Inputs from Uganda staff'!$E$6:$BM$6,0)),
""))</f>
        <v>0</v>
      </c>
      <c r="AK61" s="122">
        <f>IFERROR(
$AN61 * INDEX('WFOM - Time_Base'!$A$4:$API$29, MATCH("CenHos", 'WFOM - Time_Base'!$B$4:$B$29,0), MATCH(CONCATENATE($G61,AK$2),'WFOM - Time_Base'!$A$8:$API$8,0)) *
INDEX('WFOM - Time_Base'!$A$4:$API$29, MATCH("CenHos_Per", 'WFOM - Time_Base'!$B$4:$B$29,0), MATCH(CONCATENATE($G61,AK$2),'WFOM - Time_Base'!$A$8:$API$8,0)),
IFERROR($AN61 * INDEX('Inputs from Uganda staff'!$E$61:$BM$80,MATCH('HRH Need estimation'!AK$2,'Inputs from Uganda staff'!$E$61:$E$80,0),MATCH('HRH Need estimation'!$D61,'Inputs from Uganda staff'!$E$6:$BM$6,0)),
""))</f>
        <v>0</v>
      </c>
      <c r="AL61" s="122">
        <f>IFERROR(
$AN61 * INDEX('WFOM - Time_Base'!$A$4:$API$29, MATCH("CenHos", 'WFOM - Time_Base'!$B$4:$B$29,0), MATCH(CONCATENATE($G61,AL$2),'WFOM - Time_Base'!$A$8:$API$8,0)) *
INDEX('WFOM - Time_Base'!$A$4:$API$29, MATCH("CenHos_Per", 'WFOM - Time_Base'!$B$4:$B$29,0), MATCH(CONCATENATE($G61,AL$2),'WFOM - Time_Base'!$A$8:$API$8,0)),
IFERROR($AN61 * INDEX('Inputs from Uganda staff'!$E$61:$BM$80,MATCH('HRH Need estimation'!AL$2,'Inputs from Uganda staff'!$E$61:$E$80,0),MATCH('HRH Need estimation'!$D61,'Inputs from Uganda staff'!$E$6:$BM$6,0)),
""))</f>
        <v>0</v>
      </c>
      <c r="AN61">
        <v>1</v>
      </c>
      <c r="AO61" t="str">
        <f t="shared" si="1"/>
        <v>059</v>
      </c>
      <c r="AQ61" t="s">
        <v>446</v>
      </c>
    </row>
    <row r="62" spans="1:43">
      <c r="A62" s="106" t="s">
        <v>950</v>
      </c>
      <c r="B62" s="106" t="s">
        <v>336</v>
      </c>
      <c r="C62" s="107" t="s">
        <v>339</v>
      </c>
      <c r="D62" s="115" t="s">
        <v>340</v>
      </c>
      <c r="E62" s="122" t="s">
        <v>25</v>
      </c>
      <c r="F62" s="122" t="s">
        <v>49</v>
      </c>
      <c r="G62" s="122" t="str">
        <f>IF(F62&lt;&gt;"", VLOOKUP(F62,'WFOM - Cadre and Service List'!$E$4:$F$52,2,FALSE), "")</f>
        <v>EPI</v>
      </c>
      <c r="H62" s="122"/>
      <c r="I62" s="207"/>
      <c r="J62" s="207"/>
      <c r="K62" s="207"/>
      <c r="L62" s="207"/>
      <c r="M62" s="207"/>
      <c r="N62" s="207"/>
      <c r="O62" s="207"/>
      <c r="P62" s="207">
        <f t="shared" si="0"/>
        <v>0</v>
      </c>
      <c r="Q62" s="122" t="s">
        <v>1947</v>
      </c>
      <c r="R62" s="122">
        <f>IFERROR(
$AN62 * INDEX('WFOM - Time_Base'!$A$4:$API$29, MATCH("CenHos", 'WFOM - Time_Base'!$B$4:$B$29,0), MATCH(CONCATENATE($G62,R$2),'WFOM - Time_Base'!$A$8:$API$8,0)) *
INDEX('WFOM - Time_Base'!$A$4:$API$29, MATCH("CenHos_Per", 'WFOM - Time_Base'!$B$4:$B$29,0), MATCH(CONCATENATE($G62,R$2),'WFOM - Time_Base'!$A$8:$API$8,0)),
IFERROR($AN62 * INDEX('Inputs from Uganda staff'!$E$61:$BM$80,MATCH('HRH Need estimation'!R$2,'Inputs from Uganda staff'!$E$61:$E$80,0),MATCH('HRH Need estimation'!$D62,'Inputs from Uganda staff'!$E$6:$BM$6,0)),
""))</f>
        <v>0</v>
      </c>
      <c r="S62" s="122">
        <f>IFERROR(
$AN62 * INDEX('WFOM - Time_Base'!$A$4:$API$29, MATCH("CenHos", 'WFOM - Time_Base'!$B$4:$B$29,0), MATCH(CONCATENATE($G62,S$2),'WFOM - Time_Base'!$A$8:$API$8,0)) *
INDEX('WFOM - Time_Base'!$A$4:$API$29, MATCH("CenHos_Per", 'WFOM - Time_Base'!$B$4:$B$29,0), MATCH(CONCATENATE($G62,S$2),'WFOM - Time_Base'!$A$8:$API$8,0)),
IFERROR($AN62 * INDEX('Inputs from Uganda staff'!$E$61:$BM$80,MATCH('HRH Need estimation'!S$2,'Inputs from Uganda staff'!$E$61:$E$80,0),MATCH('HRH Need estimation'!$D62,'Inputs from Uganda staff'!$E$6:$BM$6,0)),
""))</f>
        <v>0</v>
      </c>
      <c r="T62" s="122">
        <f>IFERROR(
$AN62 * INDEX('WFOM - Time_Base'!$A$4:$API$29, MATCH("CenHos", 'WFOM - Time_Base'!$B$4:$B$29,0), MATCH(CONCATENATE($G62,T$2),'WFOM - Time_Base'!$A$8:$API$8,0)) *
INDEX('WFOM - Time_Base'!$A$4:$API$29, MATCH("CenHos_Per", 'WFOM - Time_Base'!$B$4:$B$29,0), MATCH(CONCATENATE($G62,T$2),'WFOM - Time_Base'!$A$8:$API$8,0)),
IFERROR($AN62 * INDEX('Inputs from Uganda staff'!$E$61:$BM$80,MATCH('HRH Need estimation'!T$2,'Inputs from Uganda staff'!$E$61:$E$80,0),MATCH('HRH Need estimation'!$D62,'Inputs from Uganda staff'!$E$6:$BM$6,0)),
""))</f>
        <v>0</v>
      </c>
      <c r="U62" s="122">
        <f>IFERROR(
$AN62 * INDEX('WFOM - Time_Base'!$A$4:$API$29, MATCH("CenHos", 'WFOM - Time_Base'!$B$4:$B$29,0), MATCH(CONCATENATE($G62,U$2),'WFOM - Time_Base'!$A$8:$API$8,0)) *
INDEX('WFOM - Time_Base'!$A$4:$API$29, MATCH("CenHos_Per", 'WFOM - Time_Base'!$B$4:$B$29,0), MATCH(CONCATENATE($G62,U$2),'WFOM - Time_Base'!$A$8:$API$8,0)),
IFERROR($AN62 * INDEX('Inputs from Uganda staff'!$E$61:$BM$80,MATCH('HRH Need estimation'!U$2,'Inputs from Uganda staff'!$E$61:$E$80,0),MATCH('HRH Need estimation'!$D62,'Inputs from Uganda staff'!$E$6:$BM$6,0)),
""))</f>
        <v>0</v>
      </c>
      <c r="V62" s="122">
        <f>IFERROR(
$AN62 * INDEX('WFOM - Time_Base'!$A$4:$API$29, MATCH("CenHos", 'WFOM - Time_Base'!$B$4:$B$29,0), MATCH(CONCATENATE($G62,V$2),'WFOM - Time_Base'!$A$8:$API$8,0)) *
INDEX('WFOM - Time_Base'!$A$4:$API$29, MATCH("CenHos_Per", 'WFOM - Time_Base'!$B$4:$B$29,0), MATCH(CONCATENATE($G62,V$2),'WFOM - Time_Base'!$A$8:$API$8,0)),
IFERROR($AN62 * INDEX('Inputs from Uganda staff'!$E$61:$BM$80,MATCH('HRH Need estimation'!V$2,'Inputs from Uganda staff'!$E$61:$E$80,0),MATCH('HRH Need estimation'!$D62,'Inputs from Uganda staff'!$E$6:$BM$6,0)),
""))</f>
        <v>3</v>
      </c>
      <c r="W62" s="122">
        <f>IFERROR(
$AN62 * INDEX('WFOM - Time_Base'!$A$4:$API$29, MATCH("CenHos", 'WFOM - Time_Base'!$B$4:$B$29,0), MATCH(CONCATENATE($G62,W$2),'WFOM - Time_Base'!$A$8:$API$8,0)) *
INDEX('WFOM - Time_Base'!$A$4:$API$29, MATCH("CenHos_Per", 'WFOM - Time_Base'!$B$4:$B$29,0), MATCH(CONCATENATE($G62,W$2),'WFOM - Time_Base'!$A$8:$API$8,0)),
IFERROR($AN62 * INDEX('Inputs from Uganda staff'!$E$61:$BM$80,MATCH('HRH Need estimation'!W$2,'Inputs from Uganda staff'!$E$61:$E$80,0),MATCH('HRH Need estimation'!$D62,'Inputs from Uganda staff'!$E$6:$BM$6,0)),
""))</f>
        <v>0</v>
      </c>
      <c r="X62" s="122">
        <f>IFERROR(
$AN62 * INDEX('WFOM - Time_Base'!$A$4:$API$29, MATCH("CenHos", 'WFOM - Time_Base'!$B$4:$B$29,0), MATCH(CONCATENATE($G62,X$2),'WFOM - Time_Base'!$A$8:$API$8,0)) *
INDEX('WFOM - Time_Base'!$A$4:$API$29, MATCH("CenHos_Per", 'WFOM - Time_Base'!$B$4:$B$29,0), MATCH(CONCATENATE($G62,X$2),'WFOM - Time_Base'!$A$8:$API$8,0)),
IFERROR($AN62 * INDEX('Inputs from Uganda staff'!$E$61:$BM$80,MATCH('HRH Need estimation'!X$2,'Inputs from Uganda staff'!$E$61:$E$80,0),MATCH('HRH Need estimation'!$D62,'Inputs from Uganda staff'!$E$6:$BM$6,0)),
""))</f>
        <v>0</v>
      </c>
      <c r="Y62" s="122">
        <f>IFERROR(
$AN62 * INDEX('WFOM - Time_Base'!$A$4:$API$29, MATCH("CenHos", 'WFOM - Time_Base'!$B$4:$B$29,0), MATCH(CONCATENATE($G62,Y$2),'WFOM - Time_Base'!$A$8:$API$8,0)) *
INDEX('WFOM - Time_Base'!$A$4:$API$29, MATCH("CenHos_Per", 'WFOM - Time_Base'!$B$4:$B$29,0), MATCH(CONCATENATE($G62,Y$2),'WFOM - Time_Base'!$A$8:$API$8,0)),
IFERROR($AN62 * INDEX('Inputs from Uganda staff'!$E$61:$BM$80,MATCH('HRH Need estimation'!Y$2,'Inputs from Uganda staff'!$E$61:$E$80,0),MATCH('HRH Need estimation'!$D62,'Inputs from Uganda staff'!$E$6:$BM$6,0)),
""))</f>
        <v>3</v>
      </c>
      <c r="Z62" s="122">
        <f>IFERROR(
$AN62 * INDEX('WFOM - Time_Base'!$A$4:$API$29, MATCH("CenHos", 'WFOM - Time_Base'!$B$4:$B$29,0), MATCH(CONCATENATE($G62,Z$2),'WFOM - Time_Base'!$A$8:$API$8,0)) *
INDEX('WFOM - Time_Base'!$A$4:$API$29, MATCH("CenHos_Per", 'WFOM - Time_Base'!$B$4:$B$29,0), MATCH(CONCATENATE($G62,Z$2),'WFOM - Time_Base'!$A$8:$API$8,0)),
IFERROR($AN62 * INDEX('Inputs from Uganda staff'!$E$61:$BM$80,MATCH('HRH Need estimation'!Z$2,'Inputs from Uganda staff'!$E$61:$E$80,0),MATCH('HRH Need estimation'!$D62,'Inputs from Uganda staff'!$E$6:$BM$6,0)),
""))</f>
        <v>0</v>
      </c>
      <c r="AA62" s="122">
        <f>IFERROR(
$AN62 * INDEX('WFOM - Time_Base'!$A$4:$API$29, MATCH("CenHos", 'WFOM - Time_Base'!$B$4:$B$29,0), MATCH(CONCATENATE($G62,AA$2),'WFOM - Time_Base'!$A$8:$API$8,0)) *
INDEX('WFOM - Time_Base'!$A$4:$API$29, MATCH("CenHos_Per", 'WFOM - Time_Base'!$B$4:$B$29,0), MATCH(CONCATENATE($G62,AA$2),'WFOM - Time_Base'!$A$8:$API$8,0)),
IFERROR($AN62 * INDEX('Inputs from Uganda staff'!$E$61:$BM$80,MATCH('HRH Need estimation'!AA$2,'Inputs from Uganda staff'!$E$61:$E$80,0),MATCH('HRH Need estimation'!$D62,'Inputs from Uganda staff'!$E$6:$BM$6,0)),
""))</f>
        <v>0</v>
      </c>
      <c r="AB62" s="122">
        <f>IFERROR(
$AN62 * INDEX('WFOM - Time_Base'!$A$4:$API$29, MATCH("CenHos", 'WFOM - Time_Base'!$B$4:$B$29,0), MATCH(CONCATENATE($G62,AB$2),'WFOM - Time_Base'!$A$8:$API$8,0)) *
INDEX('WFOM - Time_Base'!$A$4:$API$29, MATCH("CenHos_Per", 'WFOM - Time_Base'!$B$4:$B$29,0), MATCH(CONCATENATE($G62,AB$2),'WFOM - Time_Base'!$A$8:$API$8,0)),
IFERROR($AN62 * INDEX('Inputs from Uganda staff'!$E$61:$BM$80,MATCH('HRH Need estimation'!AB$2,'Inputs from Uganda staff'!$E$61:$E$80,0),MATCH('HRH Need estimation'!$D62,'Inputs from Uganda staff'!$E$6:$BM$6,0)),
""))</f>
        <v>0</v>
      </c>
      <c r="AC62" s="122" t="str">
        <f>IFERROR(
$AN62 * INDEX('WFOM - Time_Base'!$A$4:$API$29, MATCH("CenHos", 'WFOM - Time_Base'!$B$4:$B$29,0), MATCH(CONCATENATE($G62,AC$2),'WFOM - Time_Base'!$A$8:$API$8,0)) *
INDEX('WFOM - Time_Base'!$A$4:$API$29, MATCH("CenHos_Per", 'WFOM - Time_Base'!$B$4:$B$29,0), MATCH(CONCATENATE($G62,AC$2),'WFOM - Time_Base'!$A$8:$API$8,0)),
IFERROR($AN62 * INDEX('Inputs from Uganda staff'!$E$61:$BM$80,MATCH('HRH Need estimation'!AC$2,'Inputs from Uganda staff'!$E$61:$E$80,0),MATCH('HRH Need estimation'!$D62,'Inputs from Uganda staff'!$E$6:$BM$6,0)),
""))</f>
        <v/>
      </c>
      <c r="AD62" s="122">
        <f>IFERROR(
$AN62 * INDEX('WFOM - Time_Base'!$A$4:$API$29, MATCH("CenHos", 'WFOM - Time_Base'!$B$4:$B$29,0), MATCH(CONCATENATE($G62,AD$2),'WFOM - Time_Base'!$A$8:$API$8,0)) *
INDEX('WFOM - Time_Base'!$A$4:$API$29, MATCH("CenHos_Per", 'WFOM - Time_Base'!$B$4:$B$29,0), MATCH(CONCATENATE($G62,AD$2),'WFOM - Time_Base'!$A$8:$API$8,0)),
IFERROR($AN62 * INDEX('Inputs from Uganda staff'!$E$61:$BM$80,MATCH('HRH Need estimation'!AD$2,'Inputs from Uganda staff'!$E$61:$E$80,0),MATCH('HRH Need estimation'!$D62,'Inputs from Uganda staff'!$E$6:$BM$6,0)),
""))</f>
        <v>0</v>
      </c>
      <c r="AE62" s="122">
        <f>IFERROR(
$AN62 * INDEX('WFOM - Time_Base'!$A$4:$API$29, MATCH("CenHos", 'WFOM - Time_Base'!$B$4:$B$29,0), MATCH(CONCATENATE($G62,AE$2),'WFOM - Time_Base'!$A$8:$API$8,0)) *
INDEX('WFOM - Time_Base'!$A$4:$API$29, MATCH("CenHos_Per", 'WFOM - Time_Base'!$B$4:$B$29,0), MATCH(CONCATENATE($G62,AE$2),'WFOM - Time_Base'!$A$8:$API$8,0)),
IFERROR($AN62 * INDEX('Inputs from Uganda staff'!$E$61:$BM$80,MATCH('HRH Need estimation'!AE$2,'Inputs from Uganda staff'!$E$61:$E$80,0),MATCH('HRH Need estimation'!$D62,'Inputs from Uganda staff'!$E$6:$BM$6,0)),
""))</f>
        <v>0</v>
      </c>
      <c r="AF62" s="122">
        <f>IFERROR(
$AN62 * INDEX('WFOM - Time_Base'!$A$4:$API$29, MATCH("CenHos", 'WFOM - Time_Base'!$B$4:$B$29,0), MATCH(CONCATENATE($G62,AF$2),'WFOM - Time_Base'!$A$8:$API$8,0)) *
INDEX('WFOM - Time_Base'!$A$4:$API$29, MATCH("CenHos_Per", 'WFOM - Time_Base'!$B$4:$B$29,0), MATCH(CONCATENATE($G62,AF$2),'WFOM - Time_Base'!$A$8:$API$8,0)),
IFERROR($AN62 * INDEX('Inputs from Uganda staff'!$E$61:$BM$80,MATCH('HRH Need estimation'!AF$2,'Inputs from Uganda staff'!$E$61:$E$80,0),MATCH('HRH Need estimation'!$D62,'Inputs from Uganda staff'!$E$6:$BM$6,0)),
""))</f>
        <v>0</v>
      </c>
      <c r="AG62" s="122">
        <f>IFERROR(
$AN62 * INDEX('WFOM - Time_Base'!$A$4:$API$29, MATCH("CenHos", 'WFOM - Time_Base'!$B$4:$B$29,0), MATCH(CONCATENATE($G62,AG$2),'WFOM - Time_Base'!$A$8:$API$8,0)) *
INDEX('WFOM - Time_Base'!$A$4:$API$29, MATCH("CenHos_Per", 'WFOM - Time_Base'!$B$4:$B$29,0), MATCH(CONCATENATE($G62,AG$2),'WFOM - Time_Base'!$A$8:$API$8,0)),
IFERROR($AN62 * INDEX('Inputs from Uganda staff'!$E$61:$BM$80,MATCH('HRH Need estimation'!AG$2,'Inputs from Uganda staff'!$E$61:$E$80,0),MATCH('HRH Need estimation'!$D62,'Inputs from Uganda staff'!$E$6:$BM$6,0)),
""))</f>
        <v>0</v>
      </c>
      <c r="AH62" s="122">
        <f>IFERROR(
$AN62 * INDEX('WFOM - Time_Base'!$A$4:$API$29, MATCH("CenHos", 'WFOM - Time_Base'!$B$4:$B$29,0), MATCH(CONCATENATE($G62,AH$2),'WFOM - Time_Base'!$A$8:$API$8,0)) *
INDEX('WFOM - Time_Base'!$A$4:$API$29, MATCH("CenHos_Per", 'WFOM - Time_Base'!$B$4:$B$29,0), MATCH(CONCATENATE($G62,AH$2),'WFOM - Time_Base'!$A$8:$API$8,0)),
IFERROR($AN62 * INDEX('Inputs from Uganda staff'!$E$61:$BM$80,MATCH('HRH Need estimation'!AH$2,'Inputs from Uganda staff'!$E$61:$E$80,0),MATCH('HRH Need estimation'!$D62,'Inputs from Uganda staff'!$E$6:$BM$6,0)),
""))</f>
        <v>0</v>
      </c>
      <c r="AI62" s="122">
        <f>IFERROR(
$AN62 * INDEX('WFOM - Time_Base'!$A$4:$API$29, MATCH("CenHos", 'WFOM - Time_Base'!$B$4:$B$29,0), MATCH(CONCATENATE($G62,AI$2),'WFOM - Time_Base'!$A$8:$API$8,0)) *
INDEX('WFOM - Time_Base'!$A$4:$API$29, MATCH("CenHos_Per", 'WFOM - Time_Base'!$B$4:$B$29,0), MATCH(CONCATENATE($G62,AI$2),'WFOM - Time_Base'!$A$8:$API$8,0)),
IFERROR($AN62 * INDEX('Inputs from Uganda staff'!$E$61:$BM$80,MATCH('HRH Need estimation'!AI$2,'Inputs from Uganda staff'!$E$61:$E$80,0),MATCH('HRH Need estimation'!$D62,'Inputs from Uganda staff'!$E$6:$BM$6,0)),
""))</f>
        <v>0</v>
      </c>
      <c r="AJ62" s="122">
        <f>IFERROR(
$AN62 * INDEX('WFOM - Time_Base'!$A$4:$API$29, MATCH("CenHos", 'WFOM - Time_Base'!$B$4:$B$29,0), MATCH(CONCATENATE($G62,AJ$2),'WFOM - Time_Base'!$A$8:$API$8,0)) *
INDEX('WFOM - Time_Base'!$A$4:$API$29, MATCH("CenHos_Per", 'WFOM - Time_Base'!$B$4:$B$29,0), MATCH(CONCATENATE($G62,AJ$2),'WFOM - Time_Base'!$A$8:$API$8,0)),
IFERROR($AN62 * INDEX('Inputs from Uganda staff'!$E$61:$BM$80,MATCH('HRH Need estimation'!AJ$2,'Inputs from Uganda staff'!$E$61:$E$80,0),MATCH('HRH Need estimation'!$D62,'Inputs from Uganda staff'!$E$6:$BM$6,0)),
""))</f>
        <v>0</v>
      </c>
      <c r="AK62" s="122">
        <f>IFERROR(
$AN62 * INDEX('WFOM - Time_Base'!$A$4:$API$29, MATCH("CenHos", 'WFOM - Time_Base'!$B$4:$B$29,0), MATCH(CONCATENATE($G62,AK$2),'WFOM - Time_Base'!$A$8:$API$8,0)) *
INDEX('WFOM - Time_Base'!$A$4:$API$29, MATCH("CenHos_Per", 'WFOM - Time_Base'!$B$4:$B$29,0), MATCH(CONCATENATE($G62,AK$2),'WFOM - Time_Base'!$A$8:$API$8,0)),
IFERROR($AN62 * INDEX('Inputs from Uganda staff'!$E$61:$BM$80,MATCH('HRH Need estimation'!AK$2,'Inputs from Uganda staff'!$E$61:$E$80,0),MATCH('HRH Need estimation'!$D62,'Inputs from Uganda staff'!$E$6:$BM$6,0)),
""))</f>
        <v>0</v>
      </c>
      <c r="AL62" s="122">
        <f>IFERROR(
$AN62 * INDEX('WFOM - Time_Base'!$A$4:$API$29, MATCH("CenHos", 'WFOM - Time_Base'!$B$4:$B$29,0), MATCH(CONCATENATE($G62,AL$2),'WFOM - Time_Base'!$A$8:$API$8,0)) *
INDEX('WFOM - Time_Base'!$A$4:$API$29, MATCH("CenHos_Per", 'WFOM - Time_Base'!$B$4:$B$29,0), MATCH(CONCATENATE($G62,AL$2),'WFOM - Time_Base'!$A$8:$API$8,0)),
IFERROR($AN62 * INDEX('Inputs from Uganda staff'!$E$61:$BM$80,MATCH('HRH Need estimation'!AL$2,'Inputs from Uganda staff'!$E$61:$E$80,0),MATCH('HRH Need estimation'!$D62,'Inputs from Uganda staff'!$E$6:$BM$6,0)),
""))</f>
        <v>0</v>
      </c>
      <c r="AN62">
        <v>3</v>
      </c>
      <c r="AO62" t="str">
        <f t="shared" si="1"/>
        <v>061</v>
      </c>
      <c r="AQ62" t="s">
        <v>450</v>
      </c>
    </row>
    <row r="63" spans="1:43">
      <c r="A63" s="106" t="s">
        <v>951</v>
      </c>
      <c r="B63" s="106" t="s">
        <v>336</v>
      </c>
      <c r="C63" s="107" t="s">
        <v>341</v>
      </c>
      <c r="D63" s="113" t="s">
        <v>342</v>
      </c>
      <c r="E63" s="199"/>
      <c r="F63" s="199"/>
      <c r="G63" s="199" t="str">
        <f>IF(F63&lt;&gt;"", VLOOKUP(F63,'WFOM - Cadre and Service List'!$E$4:$F$52,2,FALSE), "")</f>
        <v/>
      </c>
      <c r="H63" s="199" t="s">
        <v>910</v>
      </c>
      <c r="I63" s="208"/>
      <c r="J63" s="208"/>
      <c r="K63" s="208"/>
      <c r="L63" s="208"/>
      <c r="M63" s="208"/>
      <c r="N63" s="208"/>
      <c r="O63" s="208"/>
      <c r="P63" s="207">
        <f t="shared" si="0"/>
        <v>0</v>
      </c>
      <c r="Q63" s="122" t="s">
        <v>1947</v>
      </c>
      <c r="R63" s="122" t="str">
        <f>IFERROR(
$AN63 * INDEX('WFOM - Time_Base'!$A$4:$API$29, MATCH("CenHos", 'WFOM - Time_Base'!$B$4:$B$29,0), MATCH(CONCATENATE($G63,R$2),'WFOM - Time_Base'!$A$8:$API$8,0)) *
INDEX('WFOM - Time_Base'!$A$4:$API$29, MATCH("CenHos_Per", 'WFOM - Time_Base'!$B$4:$B$29,0), MATCH(CONCATENATE($G63,R$2),'WFOM - Time_Base'!$A$8:$API$8,0)),
IFERROR($AN63 * INDEX('Inputs from Uganda staff'!$E$61:$BM$80,MATCH('HRH Need estimation'!R$2,'Inputs from Uganda staff'!$E$61:$E$80,0),MATCH('HRH Need estimation'!$D63,'Inputs from Uganda staff'!$E$6:$BM$6,0)),
""))</f>
        <v/>
      </c>
      <c r="S63" s="122" t="str">
        <f>IFERROR(
$AN63 * INDEX('WFOM - Time_Base'!$A$4:$API$29, MATCH("CenHos", 'WFOM - Time_Base'!$B$4:$B$29,0), MATCH(CONCATENATE($G63,S$2),'WFOM - Time_Base'!$A$8:$API$8,0)) *
INDEX('WFOM - Time_Base'!$A$4:$API$29, MATCH("CenHos_Per", 'WFOM - Time_Base'!$B$4:$B$29,0), MATCH(CONCATENATE($G63,S$2),'WFOM - Time_Base'!$A$8:$API$8,0)),
IFERROR($AN63 * INDEX('Inputs from Uganda staff'!$E$61:$BM$80,MATCH('HRH Need estimation'!S$2,'Inputs from Uganda staff'!$E$61:$E$80,0),MATCH('HRH Need estimation'!$D63,'Inputs from Uganda staff'!$E$6:$BM$6,0)),
""))</f>
        <v/>
      </c>
      <c r="T63" s="122" t="str">
        <f>IFERROR(
$AN63 * INDEX('WFOM - Time_Base'!$A$4:$API$29, MATCH("CenHos", 'WFOM - Time_Base'!$B$4:$B$29,0), MATCH(CONCATENATE($G63,T$2),'WFOM - Time_Base'!$A$8:$API$8,0)) *
INDEX('WFOM - Time_Base'!$A$4:$API$29, MATCH("CenHos_Per", 'WFOM - Time_Base'!$B$4:$B$29,0), MATCH(CONCATENATE($G63,T$2),'WFOM - Time_Base'!$A$8:$API$8,0)),
IFERROR($AN63 * INDEX('Inputs from Uganda staff'!$E$61:$BM$80,MATCH('HRH Need estimation'!T$2,'Inputs from Uganda staff'!$E$61:$E$80,0),MATCH('HRH Need estimation'!$D63,'Inputs from Uganda staff'!$E$6:$BM$6,0)),
""))</f>
        <v/>
      </c>
      <c r="U63" s="122" t="str">
        <f>IFERROR(
$AN63 * INDEX('WFOM - Time_Base'!$A$4:$API$29, MATCH("CenHos", 'WFOM - Time_Base'!$B$4:$B$29,0), MATCH(CONCATENATE($G63,U$2),'WFOM - Time_Base'!$A$8:$API$8,0)) *
INDEX('WFOM - Time_Base'!$A$4:$API$29, MATCH("CenHos_Per", 'WFOM - Time_Base'!$B$4:$B$29,0), MATCH(CONCATENATE($G63,U$2),'WFOM - Time_Base'!$A$8:$API$8,0)),
IFERROR($AN63 * INDEX('Inputs from Uganda staff'!$E$61:$BM$80,MATCH('HRH Need estimation'!U$2,'Inputs from Uganda staff'!$E$61:$E$80,0),MATCH('HRH Need estimation'!$D63,'Inputs from Uganda staff'!$E$6:$BM$6,0)),
""))</f>
        <v/>
      </c>
      <c r="V63" s="122" t="str">
        <f>IFERROR(
$AN63 * INDEX('WFOM - Time_Base'!$A$4:$API$29, MATCH("CenHos", 'WFOM - Time_Base'!$B$4:$B$29,0), MATCH(CONCATENATE($G63,V$2),'WFOM - Time_Base'!$A$8:$API$8,0)) *
INDEX('WFOM - Time_Base'!$A$4:$API$29, MATCH("CenHos_Per", 'WFOM - Time_Base'!$B$4:$B$29,0), MATCH(CONCATENATE($G63,V$2),'WFOM - Time_Base'!$A$8:$API$8,0)),
IFERROR($AN63 * INDEX('Inputs from Uganda staff'!$E$61:$BM$80,MATCH('HRH Need estimation'!V$2,'Inputs from Uganda staff'!$E$61:$E$80,0),MATCH('HRH Need estimation'!$D63,'Inputs from Uganda staff'!$E$6:$BM$6,0)),
""))</f>
        <v/>
      </c>
      <c r="W63" s="122" t="str">
        <f>IFERROR(
$AN63 * INDEX('WFOM - Time_Base'!$A$4:$API$29, MATCH("CenHos", 'WFOM - Time_Base'!$B$4:$B$29,0), MATCH(CONCATENATE($G63,W$2),'WFOM - Time_Base'!$A$8:$API$8,0)) *
INDEX('WFOM - Time_Base'!$A$4:$API$29, MATCH("CenHos_Per", 'WFOM - Time_Base'!$B$4:$B$29,0), MATCH(CONCATENATE($G63,W$2),'WFOM - Time_Base'!$A$8:$API$8,0)),
IFERROR($AN63 * INDEX('Inputs from Uganda staff'!$E$61:$BM$80,MATCH('HRH Need estimation'!W$2,'Inputs from Uganda staff'!$E$61:$E$80,0),MATCH('HRH Need estimation'!$D63,'Inputs from Uganda staff'!$E$6:$BM$6,0)),
""))</f>
        <v/>
      </c>
      <c r="X63" s="122" t="str">
        <f>IFERROR(
$AN63 * INDEX('WFOM - Time_Base'!$A$4:$API$29, MATCH("CenHos", 'WFOM - Time_Base'!$B$4:$B$29,0), MATCH(CONCATENATE($G63,X$2),'WFOM - Time_Base'!$A$8:$API$8,0)) *
INDEX('WFOM - Time_Base'!$A$4:$API$29, MATCH("CenHos_Per", 'WFOM - Time_Base'!$B$4:$B$29,0), MATCH(CONCATENATE($G63,X$2),'WFOM - Time_Base'!$A$8:$API$8,0)),
IFERROR($AN63 * INDEX('Inputs from Uganda staff'!$E$61:$BM$80,MATCH('HRH Need estimation'!X$2,'Inputs from Uganda staff'!$E$61:$E$80,0),MATCH('HRH Need estimation'!$D63,'Inputs from Uganda staff'!$E$6:$BM$6,0)),
""))</f>
        <v/>
      </c>
      <c r="Y63" s="122" t="str">
        <f>IFERROR(
$AN63 * INDEX('WFOM - Time_Base'!$A$4:$API$29, MATCH("CenHos", 'WFOM - Time_Base'!$B$4:$B$29,0), MATCH(CONCATENATE($G63,Y$2),'WFOM - Time_Base'!$A$8:$API$8,0)) *
INDEX('WFOM - Time_Base'!$A$4:$API$29, MATCH("CenHos_Per", 'WFOM - Time_Base'!$B$4:$B$29,0), MATCH(CONCATENATE($G63,Y$2),'WFOM - Time_Base'!$A$8:$API$8,0)),
IFERROR($AN63 * INDEX('Inputs from Uganda staff'!$E$61:$BM$80,MATCH('HRH Need estimation'!Y$2,'Inputs from Uganda staff'!$E$61:$E$80,0),MATCH('HRH Need estimation'!$D63,'Inputs from Uganda staff'!$E$6:$BM$6,0)),
""))</f>
        <v/>
      </c>
      <c r="Z63" s="122" t="str">
        <f>IFERROR(
$AN63 * INDEX('WFOM - Time_Base'!$A$4:$API$29, MATCH("CenHos", 'WFOM - Time_Base'!$B$4:$B$29,0), MATCH(CONCATENATE($G63,Z$2),'WFOM - Time_Base'!$A$8:$API$8,0)) *
INDEX('WFOM - Time_Base'!$A$4:$API$29, MATCH("CenHos_Per", 'WFOM - Time_Base'!$B$4:$B$29,0), MATCH(CONCATENATE($G63,Z$2),'WFOM - Time_Base'!$A$8:$API$8,0)),
IFERROR($AN63 * INDEX('Inputs from Uganda staff'!$E$61:$BM$80,MATCH('HRH Need estimation'!Z$2,'Inputs from Uganda staff'!$E$61:$E$80,0),MATCH('HRH Need estimation'!$D63,'Inputs from Uganda staff'!$E$6:$BM$6,0)),
""))</f>
        <v/>
      </c>
      <c r="AA63" s="122" t="str">
        <f>IFERROR(
$AN63 * INDEX('WFOM - Time_Base'!$A$4:$API$29, MATCH("CenHos", 'WFOM - Time_Base'!$B$4:$B$29,0), MATCH(CONCATENATE($G63,AA$2),'WFOM - Time_Base'!$A$8:$API$8,0)) *
INDEX('WFOM - Time_Base'!$A$4:$API$29, MATCH("CenHos_Per", 'WFOM - Time_Base'!$B$4:$B$29,0), MATCH(CONCATENATE($G63,AA$2),'WFOM - Time_Base'!$A$8:$API$8,0)),
IFERROR($AN63 * INDEX('Inputs from Uganda staff'!$E$61:$BM$80,MATCH('HRH Need estimation'!AA$2,'Inputs from Uganda staff'!$E$61:$E$80,0),MATCH('HRH Need estimation'!$D63,'Inputs from Uganda staff'!$E$6:$BM$6,0)),
""))</f>
        <v/>
      </c>
      <c r="AB63" s="122" t="str">
        <f>IFERROR(
$AN63 * INDEX('WFOM - Time_Base'!$A$4:$API$29, MATCH("CenHos", 'WFOM - Time_Base'!$B$4:$B$29,0), MATCH(CONCATENATE($G63,AB$2),'WFOM - Time_Base'!$A$8:$API$8,0)) *
INDEX('WFOM - Time_Base'!$A$4:$API$29, MATCH("CenHos_Per", 'WFOM - Time_Base'!$B$4:$B$29,0), MATCH(CONCATENATE($G63,AB$2),'WFOM - Time_Base'!$A$8:$API$8,0)),
IFERROR($AN63 * INDEX('Inputs from Uganda staff'!$E$61:$BM$80,MATCH('HRH Need estimation'!AB$2,'Inputs from Uganda staff'!$E$61:$E$80,0),MATCH('HRH Need estimation'!$D63,'Inputs from Uganda staff'!$E$6:$BM$6,0)),
""))</f>
        <v/>
      </c>
      <c r="AC63" s="122" t="str">
        <f>IFERROR(
$AN63 * INDEX('WFOM - Time_Base'!$A$4:$API$29, MATCH("CenHos", 'WFOM - Time_Base'!$B$4:$B$29,0), MATCH(CONCATENATE($G63,AC$2),'WFOM - Time_Base'!$A$8:$API$8,0)) *
INDEX('WFOM - Time_Base'!$A$4:$API$29, MATCH("CenHos_Per", 'WFOM - Time_Base'!$B$4:$B$29,0), MATCH(CONCATENATE($G63,AC$2),'WFOM - Time_Base'!$A$8:$API$8,0)),
IFERROR($AN63 * INDEX('Inputs from Uganda staff'!$E$61:$BM$80,MATCH('HRH Need estimation'!AC$2,'Inputs from Uganda staff'!$E$61:$E$80,0),MATCH('HRH Need estimation'!$D63,'Inputs from Uganda staff'!$E$6:$BM$6,0)),
""))</f>
        <v/>
      </c>
      <c r="AD63" s="122" t="str">
        <f>IFERROR(
$AN63 * INDEX('WFOM - Time_Base'!$A$4:$API$29, MATCH("CenHos", 'WFOM - Time_Base'!$B$4:$B$29,0), MATCH(CONCATENATE($G63,AD$2),'WFOM - Time_Base'!$A$8:$API$8,0)) *
INDEX('WFOM - Time_Base'!$A$4:$API$29, MATCH("CenHos_Per", 'WFOM - Time_Base'!$B$4:$B$29,0), MATCH(CONCATENATE($G63,AD$2),'WFOM - Time_Base'!$A$8:$API$8,0)),
IFERROR($AN63 * INDEX('Inputs from Uganda staff'!$E$61:$BM$80,MATCH('HRH Need estimation'!AD$2,'Inputs from Uganda staff'!$E$61:$E$80,0),MATCH('HRH Need estimation'!$D63,'Inputs from Uganda staff'!$E$6:$BM$6,0)),
""))</f>
        <v/>
      </c>
      <c r="AE63" s="122" t="str">
        <f>IFERROR(
$AN63 * INDEX('WFOM - Time_Base'!$A$4:$API$29, MATCH("CenHos", 'WFOM - Time_Base'!$B$4:$B$29,0), MATCH(CONCATENATE($G63,AE$2),'WFOM - Time_Base'!$A$8:$API$8,0)) *
INDEX('WFOM - Time_Base'!$A$4:$API$29, MATCH("CenHos_Per", 'WFOM - Time_Base'!$B$4:$B$29,0), MATCH(CONCATENATE($G63,AE$2),'WFOM - Time_Base'!$A$8:$API$8,0)),
IFERROR($AN63 * INDEX('Inputs from Uganda staff'!$E$61:$BM$80,MATCH('HRH Need estimation'!AE$2,'Inputs from Uganda staff'!$E$61:$E$80,0),MATCH('HRH Need estimation'!$D63,'Inputs from Uganda staff'!$E$6:$BM$6,0)),
""))</f>
        <v/>
      </c>
      <c r="AF63" s="122" t="str">
        <f>IFERROR(
$AN63 * INDEX('WFOM - Time_Base'!$A$4:$API$29, MATCH("CenHos", 'WFOM - Time_Base'!$B$4:$B$29,0), MATCH(CONCATENATE($G63,AF$2),'WFOM - Time_Base'!$A$8:$API$8,0)) *
INDEX('WFOM - Time_Base'!$A$4:$API$29, MATCH("CenHos_Per", 'WFOM - Time_Base'!$B$4:$B$29,0), MATCH(CONCATENATE($G63,AF$2),'WFOM - Time_Base'!$A$8:$API$8,0)),
IFERROR($AN63 * INDEX('Inputs from Uganda staff'!$E$61:$BM$80,MATCH('HRH Need estimation'!AF$2,'Inputs from Uganda staff'!$E$61:$E$80,0),MATCH('HRH Need estimation'!$D63,'Inputs from Uganda staff'!$E$6:$BM$6,0)),
""))</f>
        <v/>
      </c>
      <c r="AG63" s="122" t="str">
        <f>IFERROR(
$AN63 * INDEX('WFOM - Time_Base'!$A$4:$API$29, MATCH("CenHos", 'WFOM - Time_Base'!$B$4:$B$29,0), MATCH(CONCATENATE($G63,AG$2),'WFOM - Time_Base'!$A$8:$API$8,0)) *
INDEX('WFOM - Time_Base'!$A$4:$API$29, MATCH("CenHos_Per", 'WFOM - Time_Base'!$B$4:$B$29,0), MATCH(CONCATENATE($G63,AG$2),'WFOM - Time_Base'!$A$8:$API$8,0)),
IFERROR($AN63 * INDEX('Inputs from Uganda staff'!$E$61:$BM$80,MATCH('HRH Need estimation'!AG$2,'Inputs from Uganda staff'!$E$61:$E$80,0),MATCH('HRH Need estimation'!$D63,'Inputs from Uganda staff'!$E$6:$BM$6,0)),
""))</f>
        <v/>
      </c>
      <c r="AH63" s="122" t="str">
        <f>IFERROR(
$AN63 * INDEX('WFOM - Time_Base'!$A$4:$API$29, MATCH("CenHos", 'WFOM - Time_Base'!$B$4:$B$29,0), MATCH(CONCATENATE($G63,AH$2),'WFOM - Time_Base'!$A$8:$API$8,0)) *
INDEX('WFOM - Time_Base'!$A$4:$API$29, MATCH("CenHos_Per", 'WFOM - Time_Base'!$B$4:$B$29,0), MATCH(CONCATENATE($G63,AH$2),'WFOM - Time_Base'!$A$8:$API$8,0)),
IFERROR($AN63 * INDEX('Inputs from Uganda staff'!$E$61:$BM$80,MATCH('HRH Need estimation'!AH$2,'Inputs from Uganda staff'!$E$61:$E$80,0),MATCH('HRH Need estimation'!$D63,'Inputs from Uganda staff'!$E$6:$BM$6,0)),
""))</f>
        <v/>
      </c>
      <c r="AI63" s="122" t="str">
        <f>IFERROR(
$AN63 * INDEX('WFOM - Time_Base'!$A$4:$API$29, MATCH("CenHos", 'WFOM - Time_Base'!$B$4:$B$29,0), MATCH(CONCATENATE($G63,AI$2),'WFOM - Time_Base'!$A$8:$API$8,0)) *
INDEX('WFOM - Time_Base'!$A$4:$API$29, MATCH("CenHos_Per", 'WFOM - Time_Base'!$B$4:$B$29,0), MATCH(CONCATENATE($G63,AI$2),'WFOM - Time_Base'!$A$8:$API$8,0)),
IFERROR($AN63 * INDEX('Inputs from Uganda staff'!$E$61:$BM$80,MATCH('HRH Need estimation'!AI$2,'Inputs from Uganda staff'!$E$61:$E$80,0),MATCH('HRH Need estimation'!$D63,'Inputs from Uganda staff'!$E$6:$BM$6,0)),
""))</f>
        <v/>
      </c>
      <c r="AJ63" s="122" t="str">
        <f>IFERROR(
$AN63 * INDEX('WFOM - Time_Base'!$A$4:$API$29, MATCH("CenHos", 'WFOM - Time_Base'!$B$4:$B$29,0), MATCH(CONCATENATE($G63,AJ$2),'WFOM - Time_Base'!$A$8:$API$8,0)) *
INDEX('WFOM - Time_Base'!$A$4:$API$29, MATCH("CenHos_Per", 'WFOM - Time_Base'!$B$4:$B$29,0), MATCH(CONCATENATE($G63,AJ$2),'WFOM - Time_Base'!$A$8:$API$8,0)),
IFERROR($AN63 * INDEX('Inputs from Uganda staff'!$E$61:$BM$80,MATCH('HRH Need estimation'!AJ$2,'Inputs from Uganda staff'!$E$61:$E$80,0),MATCH('HRH Need estimation'!$D63,'Inputs from Uganda staff'!$E$6:$BM$6,0)),
""))</f>
        <v/>
      </c>
      <c r="AK63" s="122" t="str">
        <f>IFERROR(
$AN63 * INDEX('WFOM - Time_Base'!$A$4:$API$29, MATCH("CenHos", 'WFOM - Time_Base'!$B$4:$B$29,0), MATCH(CONCATENATE($G63,AK$2),'WFOM - Time_Base'!$A$8:$API$8,0)) *
INDEX('WFOM - Time_Base'!$A$4:$API$29, MATCH("CenHos_Per", 'WFOM - Time_Base'!$B$4:$B$29,0), MATCH(CONCATENATE($G63,AK$2),'WFOM - Time_Base'!$A$8:$API$8,0)),
IFERROR($AN63 * INDEX('Inputs from Uganda staff'!$E$61:$BM$80,MATCH('HRH Need estimation'!AK$2,'Inputs from Uganda staff'!$E$61:$E$80,0),MATCH('HRH Need estimation'!$D63,'Inputs from Uganda staff'!$E$6:$BM$6,0)),
""))</f>
        <v/>
      </c>
      <c r="AL63" s="122" t="str">
        <f>IFERROR(
$AN63 * INDEX('WFOM - Time_Base'!$A$4:$API$29, MATCH("CenHos", 'WFOM - Time_Base'!$B$4:$B$29,0), MATCH(CONCATENATE($G63,AL$2),'WFOM - Time_Base'!$A$8:$API$8,0)) *
INDEX('WFOM - Time_Base'!$A$4:$API$29, MATCH("CenHos_Per", 'WFOM - Time_Base'!$B$4:$B$29,0), MATCH(CONCATENATE($G63,AL$2),'WFOM - Time_Base'!$A$8:$API$8,0)),
IFERROR($AN63 * INDEX('Inputs from Uganda staff'!$E$61:$BM$80,MATCH('HRH Need estimation'!AL$2,'Inputs from Uganda staff'!$E$61:$E$80,0),MATCH('HRH Need estimation'!$D63,'Inputs from Uganda staff'!$E$6:$BM$6,0)),
""))</f>
        <v/>
      </c>
      <c r="AN63">
        <v>1</v>
      </c>
      <c r="AO63" t="e">
        <f t="shared" si="1"/>
        <v>#N/A</v>
      </c>
      <c r="AQ63" t="s">
        <v>452</v>
      </c>
    </row>
    <row r="64" spans="1:43">
      <c r="A64" s="106" t="s">
        <v>952</v>
      </c>
      <c r="B64" s="106" t="s">
        <v>336</v>
      </c>
      <c r="C64" s="107" t="s">
        <v>343</v>
      </c>
      <c r="D64" s="113" t="s">
        <v>344</v>
      </c>
      <c r="E64" s="252"/>
      <c r="F64" s="252"/>
      <c r="G64" s="252"/>
      <c r="H64" s="199" t="s">
        <v>910</v>
      </c>
      <c r="I64" s="208"/>
      <c r="J64" s="208"/>
      <c r="K64" s="208"/>
      <c r="L64" s="208"/>
      <c r="M64" s="208"/>
      <c r="N64" s="208"/>
      <c r="O64" s="208"/>
      <c r="P64" s="207">
        <f t="shared" si="0"/>
        <v>0</v>
      </c>
      <c r="Q64" s="122" t="s">
        <v>1947</v>
      </c>
      <c r="R64" s="252">
        <v>0</v>
      </c>
      <c r="S64" s="252">
        <v>0</v>
      </c>
      <c r="T64" s="252">
        <v>0</v>
      </c>
      <c r="U64" s="252">
        <v>0</v>
      </c>
      <c r="V64" s="252">
        <v>1</v>
      </c>
      <c r="W64" s="252">
        <v>0</v>
      </c>
      <c r="X64" s="252">
        <v>0</v>
      </c>
      <c r="Y64" s="252">
        <v>0</v>
      </c>
      <c r="Z64" s="252">
        <v>0</v>
      </c>
      <c r="AA64" s="252">
        <v>0</v>
      </c>
      <c r="AB64" s="252">
        <v>0</v>
      </c>
      <c r="AC64" s="252"/>
      <c r="AD64" s="252">
        <v>0</v>
      </c>
      <c r="AE64" s="252">
        <v>0</v>
      </c>
      <c r="AF64" s="252">
        <v>0</v>
      </c>
      <c r="AG64" s="252">
        <v>0</v>
      </c>
      <c r="AH64" s="252">
        <v>0</v>
      </c>
      <c r="AI64" s="252">
        <v>0</v>
      </c>
      <c r="AJ64" s="252">
        <v>0</v>
      </c>
      <c r="AK64" s="252">
        <v>0</v>
      </c>
      <c r="AL64" s="252">
        <v>0</v>
      </c>
      <c r="AM64" t="s">
        <v>2033</v>
      </c>
      <c r="AN64">
        <v>1</v>
      </c>
      <c r="AO64" t="str">
        <f t="shared" si="1"/>
        <v>063</v>
      </c>
      <c r="AQ64" t="s">
        <v>455</v>
      </c>
    </row>
    <row r="65" spans="1:43">
      <c r="A65" s="106" t="s">
        <v>915</v>
      </c>
      <c r="B65" s="106" t="s">
        <v>336</v>
      </c>
      <c r="C65" s="107" t="s">
        <v>345</v>
      </c>
      <c r="D65" s="115" t="s">
        <v>346</v>
      </c>
      <c r="E65" s="199"/>
      <c r="F65" s="199"/>
      <c r="G65" s="199" t="str">
        <f>IF(F65&lt;&gt;"", VLOOKUP(F65,'WFOM - Cadre and Service List'!$E$4:$F$52,2,FALSE), "")</f>
        <v/>
      </c>
      <c r="H65" s="199" t="s">
        <v>910</v>
      </c>
      <c r="I65" s="208"/>
      <c r="J65" s="208"/>
      <c r="K65" s="208"/>
      <c r="L65" s="208"/>
      <c r="M65" s="208"/>
      <c r="N65" s="208"/>
      <c r="O65" s="208"/>
      <c r="P65" s="207">
        <f t="shared" si="0"/>
        <v>0</v>
      </c>
      <c r="Q65" s="122" t="s">
        <v>1947</v>
      </c>
      <c r="R65" s="122" t="str">
        <f>IFERROR(
$AN65 * INDEX('WFOM - Time_Base'!$A$4:$API$29, MATCH("CenHos", 'WFOM - Time_Base'!$B$4:$B$29,0), MATCH(CONCATENATE($G65,R$2),'WFOM - Time_Base'!$A$8:$API$8,0)) *
INDEX('WFOM - Time_Base'!$A$4:$API$29, MATCH("CenHos_Per", 'WFOM - Time_Base'!$B$4:$B$29,0), MATCH(CONCATENATE($G65,R$2),'WFOM - Time_Base'!$A$8:$API$8,0)),
IFERROR($AN65 * INDEX('Inputs from Uganda staff'!$E$61:$BM$80,MATCH('HRH Need estimation'!R$2,'Inputs from Uganda staff'!$E$61:$E$80,0),MATCH('HRH Need estimation'!$D65,'Inputs from Uganda staff'!$E$6:$BM$6,0)),
""))</f>
        <v/>
      </c>
      <c r="S65" s="122" t="str">
        <f>IFERROR(
$AN65 * INDEX('WFOM - Time_Base'!$A$4:$API$29, MATCH("CenHos", 'WFOM - Time_Base'!$B$4:$B$29,0), MATCH(CONCATENATE($G65,S$2),'WFOM - Time_Base'!$A$8:$API$8,0)) *
INDEX('WFOM - Time_Base'!$A$4:$API$29, MATCH("CenHos_Per", 'WFOM - Time_Base'!$B$4:$B$29,0), MATCH(CONCATENATE($G65,S$2),'WFOM - Time_Base'!$A$8:$API$8,0)),
IFERROR($AN65 * INDEX('Inputs from Uganda staff'!$E$61:$BM$80,MATCH('HRH Need estimation'!S$2,'Inputs from Uganda staff'!$E$61:$E$80,0),MATCH('HRH Need estimation'!$D65,'Inputs from Uganda staff'!$E$6:$BM$6,0)),
""))</f>
        <v/>
      </c>
      <c r="T65" s="122" t="str">
        <f>IFERROR(
$AN65 * INDEX('WFOM - Time_Base'!$A$4:$API$29, MATCH("CenHos", 'WFOM - Time_Base'!$B$4:$B$29,0), MATCH(CONCATENATE($G65,T$2),'WFOM - Time_Base'!$A$8:$API$8,0)) *
INDEX('WFOM - Time_Base'!$A$4:$API$29, MATCH("CenHos_Per", 'WFOM - Time_Base'!$B$4:$B$29,0), MATCH(CONCATENATE($G65,T$2),'WFOM - Time_Base'!$A$8:$API$8,0)),
IFERROR($AN65 * INDEX('Inputs from Uganda staff'!$E$61:$BM$80,MATCH('HRH Need estimation'!T$2,'Inputs from Uganda staff'!$E$61:$E$80,0),MATCH('HRH Need estimation'!$D65,'Inputs from Uganda staff'!$E$6:$BM$6,0)),
""))</f>
        <v/>
      </c>
      <c r="U65" s="122" t="str">
        <f>IFERROR(
$AN65 * INDEX('WFOM - Time_Base'!$A$4:$API$29, MATCH("CenHos", 'WFOM - Time_Base'!$B$4:$B$29,0), MATCH(CONCATENATE($G65,U$2),'WFOM - Time_Base'!$A$8:$API$8,0)) *
INDEX('WFOM - Time_Base'!$A$4:$API$29, MATCH("CenHos_Per", 'WFOM - Time_Base'!$B$4:$B$29,0), MATCH(CONCATENATE($G65,U$2),'WFOM - Time_Base'!$A$8:$API$8,0)),
IFERROR($AN65 * INDEX('Inputs from Uganda staff'!$E$61:$BM$80,MATCH('HRH Need estimation'!U$2,'Inputs from Uganda staff'!$E$61:$E$80,0),MATCH('HRH Need estimation'!$D65,'Inputs from Uganda staff'!$E$6:$BM$6,0)),
""))</f>
        <v/>
      </c>
      <c r="V65" s="122" t="str">
        <f>IFERROR(
$AN65 * INDEX('WFOM - Time_Base'!$A$4:$API$29, MATCH("CenHos", 'WFOM - Time_Base'!$B$4:$B$29,0), MATCH(CONCATENATE($G65,V$2),'WFOM - Time_Base'!$A$8:$API$8,0)) *
INDEX('WFOM - Time_Base'!$A$4:$API$29, MATCH("CenHos_Per", 'WFOM - Time_Base'!$B$4:$B$29,0), MATCH(CONCATENATE($G65,V$2),'WFOM - Time_Base'!$A$8:$API$8,0)),
IFERROR($AN65 * INDEX('Inputs from Uganda staff'!$E$61:$BM$80,MATCH('HRH Need estimation'!V$2,'Inputs from Uganda staff'!$E$61:$E$80,0),MATCH('HRH Need estimation'!$D65,'Inputs from Uganda staff'!$E$6:$BM$6,0)),
""))</f>
        <v/>
      </c>
      <c r="W65" s="122" t="str">
        <f>IFERROR(
$AN65 * INDEX('WFOM - Time_Base'!$A$4:$API$29, MATCH("CenHos", 'WFOM - Time_Base'!$B$4:$B$29,0), MATCH(CONCATENATE($G65,W$2),'WFOM - Time_Base'!$A$8:$API$8,0)) *
INDEX('WFOM - Time_Base'!$A$4:$API$29, MATCH("CenHos_Per", 'WFOM - Time_Base'!$B$4:$B$29,0), MATCH(CONCATENATE($G65,W$2),'WFOM - Time_Base'!$A$8:$API$8,0)),
IFERROR($AN65 * INDEX('Inputs from Uganda staff'!$E$61:$BM$80,MATCH('HRH Need estimation'!W$2,'Inputs from Uganda staff'!$E$61:$E$80,0),MATCH('HRH Need estimation'!$D65,'Inputs from Uganda staff'!$E$6:$BM$6,0)),
""))</f>
        <v/>
      </c>
      <c r="X65" s="122" t="str">
        <f>IFERROR(
$AN65 * INDEX('WFOM - Time_Base'!$A$4:$API$29, MATCH("CenHos", 'WFOM - Time_Base'!$B$4:$B$29,0), MATCH(CONCATENATE($G65,X$2),'WFOM - Time_Base'!$A$8:$API$8,0)) *
INDEX('WFOM - Time_Base'!$A$4:$API$29, MATCH("CenHos_Per", 'WFOM - Time_Base'!$B$4:$B$29,0), MATCH(CONCATENATE($G65,X$2),'WFOM - Time_Base'!$A$8:$API$8,0)),
IFERROR($AN65 * INDEX('Inputs from Uganda staff'!$E$61:$BM$80,MATCH('HRH Need estimation'!X$2,'Inputs from Uganda staff'!$E$61:$E$80,0),MATCH('HRH Need estimation'!$D65,'Inputs from Uganda staff'!$E$6:$BM$6,0)),
""))</f>
        <v/>
      </c>
      <c r="Y65" s="122" t="str">
        <f>IFERROR(
$AN65 * INDEX('WFOM - Time_Base'!$A$4:$API$29, MATCH("CenHos", 'WFOM - Time_Base'!$B$4:$B$29,0), MATCH(CONCATENATE($G65,Y$2),'WFOM - Time_Base'!$A$8:$API$8,0)) *
INDEX('WFOM - Time_Base'!$A$4:$API$29, MATCH("CenHos_Per", 'WFOM - Time_Base'!$B$4:$B$29,0), MATCH(CONCATENATE($G65,Y$2),'WFOM - Time_Base'!$A$8:$API$8,0)),
IFERROR($AN65 * INDEX('Inputs from Uganda staff'!$E$61:$BM$80,MATCH('HRH Need estimation'!Y$2,'Inputs from Uganda staff'!$E$61:$E$80,0),MATCH('HRH Need estimation'!$D65,'Inputs from Uganda staff'!$E$6:$BM$6,0)),
""))</f>
        <v/>
      </c>
      <c r="Z65" s="122" t="str">
        <f>IFERROR(
$AN65 * INDEX('WFOM - Time_Base'!$A$4:$API$29, MATCH("CenHos", 'WFOM - Time_Base'!$B$4:$B$29,0), MATCH(CONCATENATE($G65,Z$2),'WFOM - Time_Base'!$A$8:$API$8,0)) *
INDEX('WFOM - Time_Base'!$A$4:$API$29, MATCH("CenHos_Per", 'WFOM - Time_Base'!$B$4:$B$29,0), MATCH(CONCATENATE($G65,Z$2),'WFOM - Time_Base'!$A$8:$API$8,0)),
IFERROR($AN65 * INDEX('Inputs from Uganda staff'!$E$61:$BM$80,MATCH('HRH Need estimation'!Z$2,'Inputs from Uganda staff'!$E$61:$E$80,0),MATCH('HRH Need estimation'!$D65,'Inputs from Uganda staff'!$E$6:$BM$6,0)),
""))</f>
        <v/>
      </c>
      <c r="AA65" s="122" t="str">
        <f>IFERROR(
$AN65 * INDEX('WFOM - Time_Base'!$A$4:$API$29, MATCH("CenHos", 'WFOM - Time_Base'!$B$4:$B$29,0), MATCH(CONCATENATE($G65,AA$2),'WFOM - Time_Base'!$A$8:$API$8,0)) *
INDEX('WFOM - Time_Base'!$A$4:$API$29, MATCH("CenHos_Per", 'WFOM - Time_Base'!$B$4:$B$29,0), MATCH(CONCATENATE($G65,AA$2),'WFOM - Time_Base'!$A$8:$API$8,0)),
IFERROR($AN65 * INDEX('Inputs from Uganda staff'!$E$61:$BM$80,MATCH('HRH Need estimation'!AA$2,'Inputs from Uganda staff'!$E$61:$E$80,0),MATCH('HRH Need estimation'!$D65,'Inputs from Uganda staff'!$E$6:$BM$6,0)),
""))</f>
        <v/>
      </c>
      <c r="AB65" s="122" t="str">
        <f>IFERROR(
$AN65 * INDEX('WFOM - Time_Base'!$A$4:$API$29, MATCH("CenHos", 'WFOM - Time_Base'!$B$4:$B$29,0), MATCH(CONCATENATE($G65,AB$2),'WFOM - Time_Base'!$A$8:$API$8,0)) *
INDEX('WFOM - Time_Base'!$A$4:$API$29, MATCH("CenHos_Per", 'WFOM - Time_Base'!$B$4:$B$29,0), MATCH(CONCATENATE($G65,AB$2),'WFOM - Time_Base'!$A$8:$API$8,0)),
IFERROR($AN65 * INDEX('Inputs from Uganda staff'!$E$61:$BM$80,MATCH('HRH Need estimation'!AB$2,'Inputs from Uganda staff'!$E$61:$E$80,0),MATCH('HRH Need estimation'!$D65,'Inputs from Uganda staff'!$E$6:$BM$6,0)),
""))</f>
        <v/>
      </c>
      <c r="AC65" s="122" t="str">
        <f>IFERROR(
$AN65 * INDEX('WFOM - Time_Base'!$A$4:$API$29, MATCH("CenHos", 'WFOM - Time_Base'!$B$4:$B$29,0), MATCH(CONCATENATE($G65,AC$2),'WFOM - Time_Base'!$A$8:$API$8,0)) *
INDEX('WFOM - Time_Base'!$A$4:$API$29, MATCH("CenHos_Per", 'WFOM - Time_Base'!$B$4:$B$29,0), MATCH(CONCATENATE($G65,AC$2),'WFOM - Time_Base'!$A$8:$API$8,0)),
IFERROR($AN65 * INDEX('Inputs from Uganda staff'!$E$61:$BM$80,MATCH('HRH Need estimation'!AC$2,'Inputs from Uganda staff'!$E$61:$E$80,0),MATCH('HRH Need estimation'!$D65,'Inputs from Uganda staff'!$E$6:$BM$6,0)),
""))</f>
        <v/>
      </c>
      <c r="AD65" s="122" t="str">
        <f>IFERROR(
$AN65 * INDEX('WFOM - Time_Base'!$A$4:$API$29, MATCH("CenHos", 'WFOM - Time_Base'!$B$4:$B$29,0), MATCH(CONCATENATE($G65,AD$2),'WFOM - Time_Base'!$A$8:$API$8,0)) *
INDEX('WFOM - Time_Base'!$A$4:$API$29, MATCH("CenHos_Per", 'WFOM - Time_Base'!$B$4:$B$29,0), MATCH(CONCATENATE($G65,AD$2),'WFOM - Time_Base'!$A$8:$API$8,0)),
IFERROR($AN65 * INDEX('Inputs from Uganda staff'!$E$61:$BM$80,MATCH('HRH Need estimation'!AD$2,'Inputs from Uganda staff'!$E$61:$E$80,0),MATCH('HRH Need estimation'!$D65,'Inputs from Uganda staff'!$E$6:$BM$6,0)),
""))</f>
        <v/>
      </c>
      <c r="AE65" s="122" t="str">
        <f>IFERROR(
$AN65 * INDEX('WFOM - Time_Base'!$A$4:$API$29, MATCH("CenHos", 'WFOM - Time_Base'!$B$4:$B$29,0), MATCH(CONCATENATE($G65,AE$2),'WFOM - Time_Base'!$A$8:$API$8,0)) *
INDEX('WFOM - Time_Base'!$A$4:$API$29, MATCH("CenHos_Per", 'WFOM - Time_Base'!$B$4:$B$29,0), MATCH(CONCATENATE($G65,AE$2),'WFOM - Time_Base'!$A$8:$API$8,0)),
IFERROR($AN65 * INDEX('Inputs from Uganda staff'!$E$61:$BM$80,MATCH('HRH Need estimation'!AE$2,'Inputs from Uganda staff'!$E$61:$E$80,0),MATCH('HRH Need estimation'!$D65,'Inputs from Uganda staff'!$E$6:$BM$6,0)),
""))</f>
        <v/>
      </c>
      <c r="AF65" s="122" t="str">
        <f>IFERROR(
$AN65 * INDEX('WFOM - Time_Base'!$A$4:$API$29, MATCH("CenHos", 'WFOM - Time_Base'!$B$4:$B$29,0), MATCH(CONCATENATE($G65,AF$2),'WFOM - Time_Base'!$A$8:$API$8,0)) *
INDEX('WFOM - Time_Base'!$A$4:$API$29, MATCH("CenHos_Per", 'WFOM - Time_Base'!$B$4:$B$29,0), MATCH(CONCATENATE($G65,AF$2),'WFOM - Time_Base'!$A$8:$API$8,0)),
IFERROR($AN65 * INDEX('Inputs from Uganda staff'!$E$61:$BM$80,MATCH('HRH Need estimation'!AF$2,'Inputs from Uganda staff'!$E$61:$E$80,0),MATCH('HRH Need estimation'!$D65,'Inputs from Uganda staff'!$E$6:$BM$6,0)),
""))</f>
        <v/>
      </c>
      <c r="AG65" s="122" t="str">
        <f>IFERROR(
$AN65 * INDEX('WFOM - Time_Base'!$A$4:$API$29, MATCH("CenHos", 'WFOM - Time_Base'!$B$4:$B$29,0), MATCH(CONCATENATE($G65,AG$2),'WFOM - Time_Base'!$A$8:$API$8,0)) *
INDEX('WFOM - Time_Base'!$A$4:$API$29, MATCH("CenHos_Per", 'WFOM - Time_Base'!$B$4:$B$29,0), MATCH(CONCATENATE($G65,AG$2),'WFOM - Time_Base'!$A$8:$API$8,0)),
IFERROR($AN65 * INDEX('Inputs from Uganda staff'!$E$61:$BM$80,MATCH('HRH Need estimation'!AG$2,'Inputs from Uganda staff'!$E$61:$E$80,0),MATCH('HRH Need estimation'!$D65,'Inputs from Uganda staff'!$E$6:$BM$6,0)),
""))</f>
        <v/>
      </c>
      <c r="AH65" s="122" t="str">
        <f>IFERROR(
$AN65 * INDEX('WFOM - Time_Base'!$A$4:$API$29, MATCH("CenHos", 'WFOM - Time_Base'!$B$4:$B$29,0), MATCH(CONCATENATE($G65,AH$2),'WFOM - Time_Base'!$A$8:$API$8,0)) *
INDEX('WFOM - Time_Base'!$A$4:$API$29, MATCH("CenHos_Per", 'WFOM - Time_Base'!$B$4:$B$29,0), MATCH(CONCATENATE($G65,AH$2),'WFOM - Time_Base'!$A$8:$API$8,0)),
IFERROR($AN65 * INDEX('Inputs from Uganda staff'!$E$61:$BM$80,MATCH('HRH Need estimation'!AH$2,'Inputs from Uganda staff'!$E$61:$E$80,0),MATCH('HRH Need estimation'!$D65,'Inputs from Uganda staff'!$E$6:$BM$6,0)),
""))</f>
        <v/>
      </c>
      <c r="AI65" s="122" t="str">
        <f>IFERROR(
$AN65 * INDEX('WFOM - Time_Base'!$A$4:$API$29, MATCH("CenHos", 'WFOM - Time_Base'!$B$4:$B$29,0), MATCH(CONCATENATE($G65,AI$2),'WFOM - Time_Base'!$A$8:$API$8,0)) *
INDEX('WFOM - Time_Base'!$A$4:$API$29, MATCH("CenHos_Per", 'WFOM - Time_Base'!$B$4:$B$29,0), MATCH(CONCATENATE($G65,AI$2),'WFOM - Time_Base'!$A$8:$API$8,0)),
IFERROR($AN65 * INDEX('Inputs from Uganda staff'!$E$61:$BM$80,MATCH('HRH Need estimation'!AI$2,'Inputs from Uganda staff'!$E$61:$E$80,0),MATCH('HRH Need estimation'!$D65,'Inputs from Uganda staff'!$E$6:$BM$6,0)),
""))</f>
        <v/>
      </c>
      <c r="AJ65" s="122" t="str">
        <f>IFERROR(
$AN65 * INDEX('WFOM - Time_Base'!$A$4:$API$29, MATCH("CenHos", 'WFOM - Time_Base'!$B$4:$B$29,0), MATCH(CONCATENATE($G65,AJ$2),'WFOM - Time_Base'!$A$8:$API$8,0)) *
INDEX('WFOM - Time_Base'!$A$4:$API$29, MATCH("CenHos_Per", 'WFOM - Time_Base'!$B$4:$B$29,0), MATCH(CONCATENATE($G65,AJ$2),'WFOM - Time_Base'!$A$8:$API$8,0)),
IFERROR($AN65 * INDEX('Inputs from Uganda staff'!$E$61:$BM$80,MATCH('HRH Need estimation'!AJ$2,'Inputs from Uganda staff'!$E$61:$E$80,0),MATCH('HRH Need estimation'!$D65,'Inputs from Uganda staff'!$E$6:$BM$6,0)),
""))</f>
        <v/>
      </c>
      <c r="AK65" s="122" t="str">
        <f>IFERROR(
$AN65 * INDEX('WFOM - Time_Base'!$A$4:$API$29, MATCH("CenHos", 'WFOM - Time_Base'!$B$4:$B$29,0), MATCH(CONCATENATE($G65,AK$2),'WFOM - Time_Base'!$A$8:$API$8,0)) *
INDEX('WFOM - Time_Base'!$A$4:$API$29, MATCH("CenHos_Per", 'WFOM - Time_Base'!$B$4:$B$29,0), MATCH(CONCATENATE($G65,AK$2),'WFOM - Time_Base'!$A$8:$API$8,0)),
IFERROR($AN65 * INDEX('Inputs from Uganda staff'!$E$61:$BM$80,MATCH('HRH Need estimation'!AK$2,'Inputs from Uganda staff'!$E$61:$E$80,0),MATCH('HRH Need estimation'!$D65,'Inputs from Uganda staff'!$E$6:$BM$6,0)),
""))</f>
        <v/>
      </c>
      <c r="AL65" s="122" t="str">
        <f>IFERROR(
$AN65 * INDEX('WFOM - Time_Base'!$A$4:$API$29, MATCH("CenHos", 'WFOM - Time_Base'!$B$4:$B$29,0), MATCH(CONCATENATE($G65,AL$2),'WFOM - Time_Base'!$A$8:$API$8,0)) *
INDEX('WFOM - Time_Base'!$A$4:$API$29, MATCH("CenHos_Per", 'WFOM - Time_Base'!$B$4:$B$29,0), MATCH(CONCATENATE($G65,AL$2),'WFOM - Time_Base'!$A$8:$API$8,0)),
IFERROR($AN65 * INDEX('Inputs from Uganda staff'!$E$61:$BM$80,MATCH('HRH Need estimation'!AL$2,'Inputs from Uganda staff'!$E$61:$E$80,0),MATCH('HRH Need estimation'!$D65,'Inputs from Uganda staff'!$E$6:$BM$6,0)),
""))</f>
        <v/>
      </c>
      <c r="AN65">
        <v>1</v>
      </c>
      <c r="AO65" t="e">
        <f t="shared" si="1"/>
        <v>#N/A</v>
      </c>
      <c r="AQ65" t="s">
        <v>457</v>
      </c>
    </row>
    <row r="66" spans="1:43">
      <c r="A66" s="106" t="s">
        <v>953</v>
      </c>
      <c r="B66" s="106" t="s">
        <v>336</v>
      </c>
      <c r="C66" s="107" t="s">
        <v>347</v>
      </c>
      <c r="D66" s="115" t="s">
        <v>348</v>
      </c>
      <c r="E66" s="122" t="s">
        <v>867</v>
      </c>
      <c r="F66" s="122" t="s">
        <v>17</v>
      </c>
      <c r="G66" s="122" t="str">
        <f>IF(F66&lt;&gt;"", VLOOKUP(F66,'WFOM - Cadre and Service List'!$E$4:$F$52,2,FALSE), "")</f>
        <v>Under5OPD</v>
      </c>
      <c r="H66" s="122"/>
      <c r="I66" s="207"/>
      <c r="J66" s="207"/>
      <c r="K66" s="207"/>
      <c r="L66" s="207"/>
      <c r="M66" s="207"/>
      <c r="N66" s="207"/>
      <c r="O66" s="207"/>
      <c r="P66" s="207">
        <f t="shared" si="0"/>
        <v>0</v>
      </c>
      <c r="Q66" s="122" t="s">
        <v>1947</v>
      </c>
      <c r="R66" s="122">
        <f>IFERROR(
$AN66 * INDEX('WFOM - Time_Base'!$A$4:$API$29, MATCH("CenHos", 'WFOM - Time_Base'!$B$4:$B$29,0), MATCH(CONCATENATE($G66,R$2),'WFOM - Time_Base'!$A$8:$API$8,0)) *
INDEX('WFOM - Time_Base'!$A$4:$API$29, MATCH("CenHos_Per", 'WFOM - Time_Base'!$B$4:$B$29,0), MATCH(CONCATENATE($G66,R$2),'WFOM - Time_Base'!$A$8:$API$8,0)),
IFERROR($AN66 * INDEX('Inputs from Uganda staff'!$E$61:$BM$80,MATCH('HRH Need estimation'!R$2,'Inputs from Uganda staff'!$E$61:$E$80,0),MATCH('HRH Need estimation'!$D66,'Inputs from Uganda staff'!$E$6:$BM$6,0)),
""))</f>
        <v>5</v>
      </c>
      <c r="S66" s="122">
        <f>IFERROR(
$AN66 * INDEX('WFOM - Time_Base'!$A$4:$API$29, MATCH("CenHos", 'WFOM - Time_Base'!$B$4:$B$29,0), MATCH(CONCATENATE($G66,S$2),'WFOM - Time_Base'!$A$8:$API$8,0)) *
INDEX('WFOM - Time_Base'!$A$4:$API$29, MATCH("CenHos_Per", 'WFOM - Time_Base'!$B$4:$B$29,0), MATCH(CONCATENATE($G66,S$2),'WFOM - Time_Base'!$A$8:$API$8,0)),
IFERROR($AN66 * INDEX('Inputs from Uganda staff'!$E$61:$BM$80,MATCH('HRH Need estimation'!S$2,'Inputs from Uganda staff'!$E$61:$E$80,0),MATCH('HRH Need estimation'!$D66,'Inputs from Uganda staff'!$E$6:$BM$6,0)),
""))</f>
        <v>6</v>
      </c>
      <c r="T66" s="122">
        <f>IFERROR(
$AN66 * INDEX('WFOM - Time_Base'!$A$4:$API$29, MATCH("CenHos", 'WFOM - Time_Base'!$B$4:$B$29,0), MATCH(CONCATENATE($G66,T$2),'WFOM - Time_Base'!$A$8:$API$8,0)) *
INDEX('WFOM - Time_Base'!$A$4:$API$29, MATCH("CenHos_Per", 'WFOM - Time_Base'!$B$4:$B$29,0), MATCH(CONCATENATE($G66,T$2),'WFOM - Time_Base'!$A$8:$API$8,0)),
IFERROR($AN66 * INDEX('Inputs from Uganda staff'!$E$61:$BM$80,MATCH('HRH Need estimation'!T$2,'Inputs from Uganda staff'!$E$61:$E$80,0),MATCH('HRH Need estimation'!$D66,'Inputs from Uganda staff'!$E$6:$BM$6,0)),
""))</f>
        <v>0</v>
      </c>
      <c r="U66" s="122">
        <f>IFERROR(
$AN66 * INDEX('WFOM - Time_Base'!$A$4:$API$29, MATCH("CenHos", 'WFOM - Time_Base'!$B$4:$B$29,0), MATCH(CONCATENATE($G66,U$2),'WFOM - Time_Base'!$A$8:$API$8,0)) *
INDEX('WFOM - Time_Base'!$A$4:$API$29, MATCH("CenHos_Per", 'WFOM - Time_Base'!$B$4:$B$29,0), MATCH(CONCATENATE($G66,U$2),'WFOM - Time_Base'!$A$8:$API$8,0)),
IFERROR($AN66 * INDEX('Inputs from Uganda staff'!$E$61:$BM$80,MATCH('HRH Need estimation'!U$2,'Inputs from Uganda staff'!$E$61:$E$80,0),MATCH('HRH Need estimation'!$D66,'Inputs from Uganda staff'!$E$6:$BM$6,0)),
""))</f>
        <v>3.5</v>
      </c>
      <c r="V66" s="122">
        <f>IFERROR(
$AN66 * INDEX('WFOM - Time_Base'!$A$4:$API$29, MATCH("CenHos", 'WFOM - Time_Base'!$B$4:$B$29,0), MATCH(CONCATENATE($G66,V$2),'WFOM - Time_Base'!$A$8:$API$8,0)) *
INDEX('WFOM - Time_Base'!$A$4:$API$29, MATCH("CenHos_Per", 'WFOM - Time_Base'!$B$4:$B$29,0), MATCH(CONCATENATE($G66,V$2),'WFOM - Time_Base'!$A$8:$API$8,0)),
IFERROR($AN66 * INDEX('Inputs from Uganda staff'!$E$61:$BM$80,MATCH('HRH Need estimation'!V$2,'Inputs from Uganda staff'!$E$61:$E$80,0),MATCH('HRH Need estimation'!$D66,'Inputs from Uganda staff'!$E$6:$BM$6,0)),
""))</f>
        <v>3.5</v>
      </c>
      <c r="W66" s="122">
        <f>IFERROR(
$AN66 * INDEX('WFOM - Time_Base'!$A$4:$API$29, MATCH("CenHos", 'WFOM - Time_Base'!$B$4:$B$29,0), MATCH(CONCATENATE($G66,W$2),'WFOM - Time_Base'!$A$8:$API$8,0)) *
INDEX('WFOM - Time_Base'!$A$4:$API$29, MATCH("CenHos_Per", 'WFOM - Time_Base'!$B$4:$B$29,0), MATCH(CONCATENATE($G66,W$2),'WFOM - Time_Base'!$A$8:$API$8,0)),
IFERROR($AN66 * INDEX('Inputs from Uganda staff'!$E$61:$BM$80,MATCH('HRH Need estimation'!W$2,'Inputs from Uganda staff'!$E$61:$E$80,0),MATCH('HRH Need estimation'!$D66,'Inputs from Uganda staff'!$E$6:$BM$6,0)),
""))</f>
        <v>0</v>
      </c>
      <c r="X66" s="122">
        <f>IFERROR(
$AN66 * INDEX('WFOM - Time_Base'!$A$4:$API$29, MATCH("CenHos", 'WFOM - Time_Base'!$B$4:$B$29,0), MATCH(CONCATENATE($G66,X$2),'WFOM - Time_Base'!$A$8:$API$8,0)) *
INDEX('WFOM - Time_Base'!$A$4:$API$29, MATCH("CenHos_Per", 'WFOM - Time_Base'!$B$4:$B$29,0), MATCH(CONCATENATE($G66,X$2),'WFOM - Time_Base'!$A$8:$API$8,0)),
IFERROR($AN66 * INDEX('Inputs from Uganda staff'!$E$61:$BM$80,MATCH('HRH Need estimation'!X$2,'Inputs from Uganda staff'!$E$61:$E$80,0),MATCH('HRH Need estimation'!$D66,'Inputs from Uganda staff'!$E$6:$BM$6,0)),
""))</f>
        <v>0.8</v>
      </c>
      <c r="Y66" s="122">
        <f>IFERROR(
$AN66 * INDEX('WFOM - Time_Base'!$A$4:$API$29, MATCH("CenHos", 'WFOM - Time_Base'!$B$4:$B$29,0), MATCH(CONCATENATE($G66,Y$2),'WFOM - Time_Base'!$A$8:$API$8,0)) *
INDEX('WFOM - Time_Base'!$A$4:$API$29, MATCH("CenHos_Per", 'WFOM - Time_Base'!$B$4:$B$29,0), MATCH(CONCATENATE($G66,Y$2),'WFOM - Time_Base'!$A$8:$API$8,0)),
IFERROR($AN66 * INDEX('Inputs from Uganda staff'!$E$61:$BM$80,MATCH('HRH Need estimation'!Y$2,'Inputs from Uganda staff'!$E$61:$E$80,0),MATCH('HRH Need estimation'!$D66,'Inputs from Uganda staff'!$E$6:$BM$6,0)),
""))</f>
        <v>0.8</v>
      </c>
      <c r="Z66" s="122">
        <f>IFERROR(
$AN66 * INDEX('WFOM - Time_Base'!$A$4:$API$29, MATCH("CenHos", 'WFOM - Time_Base'!$B$4:$B$29,0), MATCH(CONCATENATE($G66,Z$2),'WFOM - Time_Base'!$A$8:$API$8,0)) *
INDEX('WFOM - Time_Base'!$A$4:$API$29, MATCH("CenHos_Per", 'WFOM - Time_Base'!$B$4:$B$29,0), MATCH(CONCATENATE($G66,Z$2),'WFOM - Time_Base'!$A$8:$API$8,0)),
IFERROR($AN66 * INDEX('Inputs from Uganda staff'!$E$61:$BM$80,MATCH('HRH Need estimation'!Z$2,'Inputs from Uganda staff'!$E$61:$E$80,0),MATCH('HRH Need estimation'!$D66,'Inputs from Uganda staff'!$E$6:$BM$6,0)),
""))</f>
        <v>0</v>
      </c>
      <c r="AA66" s="122">
        <f>IFERROR(
$AN66 * INDEX('WFOM - Time_Base'!$A$4:$API$29, MATCH("CenHos", 'WFOM - Time_Base'!$B$4:$B$29,0), MATCH(CONCATENATE($G66,AA$2),'WFOM - Time_Base'!$A$8:$API$8,0)) *
INDEX('WFOM - Time_Base'!$A$4:$API$29, MATCH("CenHos_Per", 'WFOM - Time_Base'!$B$4:$B$29,0), MATCH(CONCATENATE($G66,AA$2),'WFOM - Time_Base'!$A$8:$API$8,0)),
IFERROR($AN66 * INDEX('Inputs from Uganda staff'!$E$61:$BM$80,MATCH('HRH Need estimation'!AA$2,'Inputs from Uganda staff'!$E$61:$E$80,0),MATCH('HRH Need estimation'!$D66,'Inputs from Uganda staff'!$E$6:$BM$6,0)),
""))</f>
        <v>0</v>
      </c>
      <c r="AB66" s="122">
        <f>IFERROR(
$AN66 * INDEX('WFOM - Time_Base'!$A$4:$API$29, MATCH("CenHos", 'WFOM - Time_Base'!$B$4:$B$29,0), MATCH(CONCATENATE($G66,AB$2),'WFOM - Time_Base'!$A$8:$API$8,0)) *
INDEX('WFOM - Time_Base'!$A$4:$API$29, MATCH("CenHos_Per", 'WFOM - Time_Base'!$B$4:$B$29,0), MATCH(CONCATENATE($G66,AB$2),'WFOM - Time_Base'!$A$8:$API$8,0)),
IFERROR($AN66 * INDEX('Inputs from Uganda staff'!$E$61:$BM$80,MATCH('HRH Need estimation'!AB$2,'Inputs from Uganda staff'!$E$61:$E$80,0),MATCH('HRH Need estimation'!$D66,'Inputs from Uganda staff'!$E$6:$BM$6,0)),
""))</f>
        <v>0</v>
      </c>
      <c r="AC66" s="122" t="str">
        <f>IFERROR(
$AN66 * INDEX('WFOM - Time_Base'!$A$4:$API$29, MATCH("CenHos", 'WFOM - Time_Base'!$B$4:$B$29,0), MATCH(CONCATENATE($G66,AC$2),'WFOM - Time_Base'!$A$8:$API$8,0)) *
INDEX('WFOM - Time_Base'!$A$4:$API$29, MATCH("CenHos_Per", 'WFOM - Time_Base'!$B$4:$B$29,0), MATCH(CONCATENATE($G66,AC$2),'WFOM - Time_Base'!$A$8:$API$8,0)),
IFERROR($AN66 * INDEX('Inputs from Uganda staff'!$E$61:$BM$80,MATCH('HRH Need estimation'!AC$2,'Inputs from Uganda staff'!$E$61:$E$80,0),MATCH('HRH Need estimation'!$D66,'Inputs from Uganda staff'!$E$6:$BM$6,0)),
""))</f>
        <v/>
      </c>
      <c r="AD66" s="122">
        <f>IFERROR(
$AN66 * INDEX('WFOM - Time_Base'!$A$4:$API$29, MATCH("CenHos", 'WFOM - Time_Base'!$B$4:$B$29,0), MATCH(CONCATENATE($G66,AD$2),'WFOM - Time_Base'!$A$8:$API$8,0)) *
INDEX('WFOM - Time_Base'!$A$4:$API$29, MATCH("CenHos_Per", 'WFOM - Time_Base'!$B$4:$B$29,0), MATCH(CONCATENATE($G66,AD$2),'WFOM - Time_Base'!$A$8:$API$8,0)),
IFERROR($AN66 * INDEX('Inputs from Uganda staff'!$E$61:$BM$80,MATCH('HRH Need estimation'!AD$2,'Inputs from Uganda staff'!$E$61:$E$80,0),MATCH('HRH Need estimation'!$D66,'Inputs from Uganda staff'!$E$6:$BM$6,0)),
""))</f>
        <v>0</v>
      </c>
      <c r="AE66" s="122">
        <f>IFERROR(
$AN66 * INDEX('WFOM - Time_Base'!$A$4:$API$29, MATCH("CenHos", 'WFOM - Time_Base'!$B$4:$B$29,0), MATCH(CONCATENATE($G66,AE$2),'WFOM - Time_Base'!$A$8:$API$8,0)) *
INDEX('WFOM - Time_Base'!$A$4:$API$29, MATCH("CenHos_Per", 'WFOM - Time_Base'!$B$4:$B$29,0), MATCH(CONCATENATE($G66,AE$2),'WFOM - Time_Base'!$A$8:$API$8,0)),
IFERROR($AN66 * INDEX('Inputs from Uganda staff'!$E$61:$BM$80,MATCH('HRH Need estimation'!AE$2,'Inputs from Uganda staff'!$E$61:$E$80,0),MATCH('HRH Need estimation'!$D66,'Inputs from Uganda staff'!$E$6:$BM$6,0)),
""))</f>
        <v>0</v>
      </c>
      <c r="AF66" s="122">
        <f>IFERROR(
$AN66 * INDEX('WFOM - Time_Base'!$A$4:$API$29, MATCH("CenHos", 'WFOM - Time_Base'!$B$4:$B$29,0), MATCH(CONCATENATE($G66,AF$2),'WFOM - Time_Base'!$A$8:$API$8,0)) *
INDEX('WFOM - Time_Base'!$A$4:$API$29, MATCH("CenHos_Per", 'WFOM - Time_Base'!$B$4:$B$29,0), MATCH(CONCATENATE($G66,AF$2),'WFOM - Time_Base'!$A$8:$API$8,0)),
IFERROR($AN66 * INDEX('Inputs from Uganda staff'!$E$61:$BM$80,MATCH('HRH Need estimation'!AF$2,'Inputs from Uganda staff'!$E$61:$E$80,0),MATCH('HRH Need estimation'!$D66,'Inputs from Uganda staff'!$E$6:$BM$6,0)),
""))</f>
        <v>0</v>
      </c>
      <c r="AG66" s="122">
        <f>IFERROR(
$AN66 * INDEX('WFOM - Time_Base'!$A$4:$API$29, MATCH("CenHos", 'WFOM - Time_Base'!$B$4:$B$29,0), MATCH(CONCATENATE($G66,AG$2),'WFOM - Time_Base'!$A$8:$API$8,0)) *
INDEX('WFOM - Time_Base'!$A$4:$API$29, MATCH("CenHos_Per", 'WFOM - Time_Base'!$B$4:$B$29,0), MATCH(CONCATENATE($G66,AG$2),'WFOM - Time_Base'!$A$8:$API$8,0)),
IFERROR($AN66 * INDEX('Inputs from Uganda staff'!$E$61:$BM$80,MATCH('HRH Need estimation'!AG$2,'Inputs from Uganda staff'!$E$61:$E$80,0),MATCH('HRH Need estimation'!$D66,'Inputs from Uganda staff'!$E$6:$BM$6,0)),
""))</f>
        <v>0</v>
      </c>
      <c r="AH66" s="122">
        <f>IFERROR(
$AN66 * INDEX('WFOM - Time_Base'!$A$4:$API$29, MATCH("CenHos", 'WFOM - Time_Base'!$B$4:$B$29,0), MATCH(CONCATENATE($G66,AH$2),'WFOM - Time_Base'!$A$8:$API$8,0)) *
INDEX('WFOM - Time_Base'!$A$4:$API$29, MATCH("CenHos_Per", 'WFOM - Time_Base'!$B$4:$B$29,0), MATCH(CONCATENATE($G66,AH$2),'WFOM - Time_Base'!$A$8:$API$8,0)),
IFERROR($AN66 * INDEX('Inputs from Uganda staff'!$E$61:$BM$80,MATCH('HRH Need estimation'!AH$2,'Inputs from Uganda staff'!$E$61:$E$80,0),MATCH('HRH Need estimation'!$D66,'Inputs from Uganda staff'!$E$6:$BM$6,0)),
""))</f>
        <v>0</v>
      </c>
      <c r="AI66" s="122">
        <f>IFERROR(
$AN66 * INDEX('WFOM - Time_Base'!$A$4:$API$29, MATCH("CenHos", 'WFOM - Time_Base'!$B$4:$B$29,0), MATCH(CONCATENATE($G66,AI$2),'WFOM - Time_Base'!$A$8:$API$8,0)) *
INDEX('WFOM - Time_Base'!$A$4:$API$29, MATCH("CenHos_Per", 'WFOM - Time_Base'!$B$4:$B$29,0), MATCH(CONCATENATE($G66,AI$2),'WFOM - Time_Base'!$A$8:$API$8,0)),
IFERROR($AN66 * INDEX('Inputs from Uganda staff'!$E$61:$BM$80,MATCH('HRH Need estimation'!AI$2,'Inputs from Uganda staff'!$E$61:$E$80,0),MATCH('HRH Need estimation'!$D66,'Inputs from Uganda staff'!$E$6:$BM$6,0)),
""))</f>
        <v>0</v>
      </c>
      <c r="AJ66" s="122">
        <f>IFERROR(
$AN66 * INDEX('WFOM - Time_Base'!$A$4:$API$29, MATCH("CenHos", 'WFOM - Time_Base'!$B$4:$B$29,0), MATCH(CONCATENATE($G66,AJ$2),'WFOM - Time_Base'!$A$8:$API$8,0)) *
INDEX('WFOM - Time_Base'!$A$4:$API$29, MATCH("CenHos_Per", 'WFOM - Time_Base'!$B$4:$B$29,0), MATCH(CONCATENATE($G66,AJ$2),'WFOM - Time_Base'!$A$8:$API$8,0)),
IFERROR($AN66 * INDEX('Inputs from Uganda staff'!$E$61:$BM$80,MATCH('HRH Need estimation'!AJ$2,'Inputs from Uganda staff'!$E$61:$E$80,0),MATCH('HRH Need estimation'!$D66,'Inputs from Uganda staff'!$E$6:$BM$6,0)),
""))</f>
        <v>0</v>
      </c>
      <c r="AK66" s="122">
        <f>IFERROR(
$AN66 * INDEX('WFOM - Time_Base'!$A$4:$API$29, MATCH("CenHos", 'WFOM - Time_Base'!$B$4:$B$29,0), MATCH(CONCATENATE($G66,AK$2),'WFOM - Time_Base'!$A$8:$API$8,0)) *
INDEX('WFOM - Time_Base'!$A$4:$API$29, MATCH("CenHos_Per", 'WFOM - Time_Base'!$B$4:$B$29,0), MATCH(CONCATENATE($G66,AK$2),'WFOM - Time_Base'!$A$8:$API$8,0)),
IFERROR($AN66 * INDEX('Inputs from Uganda staff'!$E$61:$BM$80,MATCH('HRH Need estimation'!AK$2,'Inputs from Uganda staff'!$E$61:$E$80,0),MATCH('HRH Need estimation'!$D66,'Inputs from Uganda staff'!$E$6:$BM$6,0)),
""))</f>
        <v>0</v>
      </c>
      <c r="AL66" s="122">
        <f>IFERROR(
$AN66 * INDEX('WFOM - Time_Base'!$A$4:$API$29, MATCH("CenHos", 'WFOM - Time_Base'!$B$4:$B$29,0), MATCH(CONCATENATE($G66,AL$2),'WFOM - Time_Base'!$A$8:$API$8,0)) *
INDEX('WFOM - Time_Base'!$A$4:$API$29, MATCH("CenHos_Per", 'WFOM - Time_Base'!$B$4:$B$29,0), MATCH(CONCATENATE($G66,AL$2),'WFOM - Time_Base'!$A$8:$API$8,0)),
IFERROR($AN66 * INDEX('Inputs from Uganda staff'!$E$61:$BM$80,MATCH('HRH Need estimation'!AL$2,'Inputs from Uganda staff'!$E$61:$E$80,0),MATCH('HRH Need estimation'!$D66,'Inputs from Uganda staff'!$E$6:$BM$6,0)),
""))</f>
        <v>0</v>
      </c>
      <c r="AN66">
        <v>1</v>
      </c>
      <c r="AO66" t="e">
        <f t="shared" si="1"/>
        <v>#N/A</v>
      </c>
      <c r="AQ66" t="s">
        <v>459</v>
      </c>
    </row>
    <row r="67" spans="1:43">
      <c r="A67" s="106" t="s">
        <v>953</v>
      </c>
      <c r="B67" s="106" t="s">
        <v>336</v>
      </c>
      <c r="C67" s="107" t="s">
        <v>349</v>
      </c>
      <c r="D67" s="115" t="s">
        <v>350</v>
      </c>
      <c r="E67" s="122" t="s">
        <v>867</v>
      </c>
      <c r="F67" s="122" t="s">
        <v>17</v>
      </c>
      <c r="G67" s="122" t="str">
        <f>IF(F67&lt;&gt;"", VLOOKUP(F67,'WFOM - Cadre and Service List'!$E$4:$F$52,2,FALSE), "")</f>
        <v>Under5OPD</v>
      </c>
      <c r="H67" s="122"/>
      <c r="I67" s="207"/>
      <c r="J67" s="207"/>
      <c r="K67" s="207"/>
      <c r="L67" s="207"/>
      <c r="M67" s="207"/>
      <c r="N67" s="207"/>
      <c r="O67" s="207"/>
      <c r="P67" s="207">
        <f t="shared" si="0"/>
        <v>0</v>
      </c>
      <c r="Q67" s="122" t="s">
        <v>1947</v>
      </c>
      <c r="R67" s="122">
        <f>IFERROR(
$AN67 * INDEX('WFOM - Time_Base'!$A$4:$API$29, MATCH("CenHos", 'WFOM - Time_Base'!$B$4:$B$29,0), MATCH(CONCATENATE($G67,R$2),'WFOM - Time_Base'!$A$8:$API$8,0)) *
INDEX('WFOM - Time_Base'!$A$4:$API$29, MATCH("CenHos_Per", 'WFOM - Time_Base'!$B$4:$B$29,0), MATCH(CONCATENATE($G67,R$2),'WFOM - Time_Base'!$A$8:$API$8,0)),
IFERROR($AN67 * INDEX('Inputs from Uganda staff'!$E$61:$BM$80,MATCH('HRH Need estimation'!R$2,'Inputs from Uganda staff'!$E$61:$E$80,0),MATCH('HRH Need estimation'!$D67,'Inputs from Uganda staff'!$E$6:$BM$6,0)),
""))</f>
        <v>5</v>
      </c>
      <c r="S67" s="122">
        <f>IFERROR(
$AN67 * INDEX('WFOM - Time_Base'!$A$4:$API$29, MATCH("CenHos", 'WFOM - Time_Base'!$B$4:$B$29,0), MATCH(CONCATENATE($G67,S$2),'WFOM - Time_Base'!$A$8:$API$8,0)) *
INDEX('WFOM - Time_Base'!$A$4:$API$29, MATCH("CenHos_Per", 'WFOM - Time_Base'!$B$4:$B$29,0), MATCH(CONCATENATE($G67,S$2),'WFOM - Time_Base'!$A$8:$API$8,0)),
IFERROR($AN67 * INDEX('Inputs from Uganda staff'!$E$61:$BM$80,MATCH('HRH Need estimation'!S$2,'Inputs from Uganda staff'!$E$61:$E$80,0),MATCH('HRH Need estimation'!$D67,'Inputs from Uganda staff'!$E$6:$BM$6,0)),
""))</f>
        <v>6</v>
      </c>
      <c r="T67" s="122">
        <f>IFERROR(
$AN67 * INDEX('WFOM - Time_Base'!$A$4:$API$29, MATCH("CenHos", 'WFOM - Time_Base'!$B$4:$B$29,0), MATCH(CONCATENATE($G67,T$2),'WFOM - Time_Base'!$A$8:$API$8,0)) *
INDEX('WFOM - Time_Base'!$A$4:$API$29, MATCH("CenHos_Per", 'WFOM - Time_Base'!$B$4:$B$29,0), MATCH(CONCATENATE($G67,T$2),'WFOM - Time_Base'!$A$8:$API$8,0)),
IFERROR($AN67 * INDEX('Inputs from Uganda staff'!$E$61:$BM$80,MATCH('HRH Need estimation'!T$2,'Inputs from Uganda staff'!$E$61:$E$80,0),MATCH('HRH Need estimation'!$D67,'Inputs from Uganda staff'!$E$6:$BM$6,0)),
""))</f>
        <v>0</v>
      </c>
      <c r="U67" s="122">
        <f>IFERROR(
$AN67 * INDEX('WFOM - Time_Base'!$A$4:$API$29, MATCH("CenHos", 'WFOM - Time_Base'!$B$4:$B$29,0), MATCH(CONCATENATE($G67,U$2),'WFOM - Time_Base'!$A$8:$API$8,0)) *
INDEX('WFOM - Time_Base'!$A$4:$API$29, MATCH("CenHos_Per", 'WFOM - Time_Base'!$B$4:$B$29,0), MATCH(CONCATENATE($G67,U$2),'WFOM - Time_Base'!$A$8:$API$8,0)),
IFERROR($AN67 * INDEX('Inputs from Uganda staff'!$E$61:$BM$80,MATCH('HRH Need estimation'!U$2,'Inputs from Uganda staff'!$E$61:$E$80,0),MATCH('HRH Need estimation'!$D67,'Inputs from Uganda staff'!$E$6:$BM$6,0)),
""))</f>
        <v>3.5</v>
      </c>
      <c r="V67" s="122">
        <f>IFERROR(
$AN67 * INDEX('WFOM - Time_Base'!$A$4:$API$29, MATCH("CenHos", 'WFOM - Time_Base'!$B$4:$B$29,0), MATCH(CONCATENATE($G67,V$2),'WFOM - Time_Base'!$A$8:$API$8,0)) *
INDEX('WFOM - Time_Base'!$A$4:$API$29, MATCH("CenHos_Per", 'WFOM - Time_Base'!$B$4:$B$29,0), MATCH(CONCATENATE($G67,V$2),'WFOM - Time_Base'!$A$8:$API$8,0)),
IFERROR($AN67 * INDEX('Inputs from Uganda staff'!$E$61:$BM$80,MATCH('HRH Need estimation'!V$2,'Inputs from Uganda staff'!$E$61:$E$80,0),MATCH('HRH Need estimation'!$D67,'Inputs from Uganda staff'!$E$6:$BM$6,0)),
""))</f>
        <v>3.5</v>
      </c>
      <c r="W67" s="122">
        <f>IFERROR(
$AN67 * INDEX('WFOM - Time_Base'!$A$4:$API$29, MATCH("CenHos", 'WFOM - Time_Base'!$B$4:$B$29,0), MATCH(CONCATENATE($G67,W$2),'WFOM - Time_Base'!$A$8:$API$8,0)) *
INDEX('WFOM - Time_Base'!$A$4:$API$29, MATCH("CenHos_Per", 'WFOM - Time_Base'!$B$4:$B$29,0), MATCH(CONCATENATE($G67,W$2),'WFOM - Time_Base'!$A$8:$API$8,0)),
IFERROR($AN67 * INDEX('Inputs from Uganda staff'!$E$61:$BM$80,MATCH('HRH Need estimation'!W$2,'Inputs from Uganda staff'!$E$61:$E$80,0),MATCH('HRH Need estimation'!$D67,'Inputs from Uganda staff'!$E$6:$BM$6,0)),
""))</f>
        <v>0</v>
      </c>
      <c r="X67" s="122">
        <f>IFERROR(
$AN67 * INDEX('WFOM - Time_Base'!$A$4:$API$29, MATCH("CenHos", 'WFOM - Time_Base'!$B$4:$B$29,0), MATCH(CONCATENATE($G67,X$2),'WFOM - Time_Base'!$A$8:$API$8,0)) *
INDEX('WFOM - Time_Base'!$A$4:$API$29, MATCH("CenHos_Per", 'WFOM - Time_Base'!$B$4:$B$29,0), MATCH(CONCATENATE($G67,X$2),'WFOM - Time_Base'!$A$8:$API$8,0)),
IFERROR($AN67 * INDEX('Inputs from Uganda staff'!$E$61:$BM$80,MATCH('HRH Need estimation'!X$2,'Inputs from Uganda staff'!$E$61:$E$80,0),MATCH('HRH Need estimation'!$D67,'Inputs from Uganda staff'!$E$6:$BM$6,0)),
""))</f>
        <v>0.8</v>
      </c>
      <c r="Y67" s="122">
        <f>IFERROR(
$AN67 * INDEX('WFOM - Time_Base'!$A$4:$API$29, MATCH("CenHos", 'WFOM - Time_Base'!$B$4:$B$29,0), MATCH(CONCATENATE($G67,Y$2),'WFOM - Time_Base'!$A$8:$API$8,0)) *
INDEX('WFOM - Time_Base'!$A$4:$API$29, MATCH("CenHos_Per", 'WFOM - Time_Base'!$B$4:$B$29,0), MATCH(CONCATENATE($G67,Y$2),'WFOM - Time_Base'!$A$8:$API$8,0)),
IFERROR($AN67 * INDEX('Inputs from Uganda staff'!$E$61:$BM$80,MATCH('HRH Need estimation'!Y$2,'Inputs from Uganda staff'!$E$61:$E$80,0),MATCH('HRH Need estimation'!$D67,'Inputs from Uganda staff'!$E$6:$BM$6,0)),
""))</f>
        <v>0.8</v>
      </c>
      <c r="Z67" s="122">
        <f>IFERROR(
$AN67 * INDEX('WFOM - Time_Base'!$A$4:$API$29, MATCH("CenHos", 'WFOM - Time_Base'!$B$4:$B$29,0), MATCH(CONCATENATE($G67,Z$2),'WFOM - Time_Base'!$A$8:$API$8,0)) *
INDEX('WFOM - Time_Base'!$A$4:$API$29, MATCH("CenHos_Per", 'WFOM - Time_Base'!$B$4:$B$29,0), MATCH(CONCATENATE($G67,Z$2),'WFOM - Time_Base'!$A$8:$API$8,0)),
IFERROR($AN67 * INDEX('Inputs from Uganda staff'!$E$61:$BM$80,MATCH('HRH Need estimation'!Z$2,'Inputs from Uganda staff'!$E$61:$E$80,0),MATCH('HRH Need estimation'!$D67,'Inputs from Uganda staff'!$E$6:$BM$6,0)),
""))</f>
        <v>0</v>
      </c>
      <c r="AA67" s="122">
        <f>IFERROR(
$AN67 * INDEX('WFOM - Time_Base'!$A$4:$API$29, MATCH("CenHos", 'WFOM - Time_Base'!$B$4:$B$29,0), MATCH(CONCATENATE($G67,AA$2),'WFOM - Time_Base'!$A$8:$API$8,0)) *
INDEX('WFOM - Time_Base'!$A$4:$API$29, MATCH("CenHos_Per", 'WFOM - Time_Base'!$B$4:$B$29,0), MATCH(CONCATENATE($G67,AA$2),'WFOM - Time_Base'!$A$8:$API$8,0)),
IFERROR($AN67 * INDEX('Inputs from Uganda staff'!$E$61:$BM$80,MATCH('HRH Need estimation'!AA$2,'Inputs from Uganda staff'!$E$61:$E$80,0),MATCH('HRH Need estimation'!$D67,'Inputs from Uganda staff'!$E$6:$BM$6,0)),
""))</f>
        <v>0</v>
      </c>
      <c r="AB67" s="122">
        <f>IFERROR(
$AN67 * INDEX('WFOM - Time_Base'!$A$4:$API$29, MATCH("CenHos", 'WFOM - Time_Base'!$B$4:$B$29,0), MATCH(CONCATENATE($G67,AB$2),'WFOM - Time_Base'!$A$8:$API$8,0)) *
INDEX('WFOM - Time_Base'!$A$4:$API$29, MATCH("CenHos_Per", 'WFOM - Time_Base'!$B$4:$B$29,0), MATCH(CONCATENATE($G67,AB$2),'WFOM - Time_Base'!$A$8:$API$8,0)),
IFERROR($AN67 * INDEX('Inputs from Uganda staff'!$E$61:$BM$80,MATCH('HRH Need estimation'!AB$2,'Inputs from Uganda staff'!$E$61:$E$80,0),MATCH('HRH Need estimation'!$D67,'Inputs from Uganda staff'!$E$6:$BM$6,0)),
""))</f>
        <v>0</v>
      </c>
      <c r="AC67" s="122" t="str">
        <f>IFERROR(
$AN67 * INDEX('WFOM - Time_Base'!$A$4:$API$29, MATCH("CenHos", 'WFOM - Time_Base'!$B$4:$B$29,0), MATCH(CONCATENATE($G67,AC$2),'WFOM - Time_Base'!$A$8:$API$8,0)) *
INDEX('WFOM - Time_Base'!$A$4:$API$29, MATCH("CenHos_Per", 'WFOM - Time_Base'!$B$4:$B$29,0), MATCH(CONCATENATE($G67,AC$2),'WFOM - Time_Base'!$A$8:$API$8,0)),
IFERROR($AN67 * INDEX('Inputs from Uganda staff'!$E$61:$BM$80,MATCH('HRH Need estimation'!AC$2,'Inputs from Uganda staff'!$E$61:$E$80,0),MATCH('HRH Need estimation'!$D67,'Inputs from Uganda staff'!$E$6:$BM$6,0)),
""))</f>
        <v/>
      </c>
      <c r="AD67" s="122">
        <f>IFERROR(
$AN67 * INDEX('WFOM - Time_Base'!$A$4:$API$29, MATCH("CenHos", 'WFOM - Time_Base'!$B$4:$B$29,0), MATCH(CONCATENATE($G67,AD$2),'WFOM - Time_Base'!$A$8:$API$8,0)) *
INDEX('WFOM - Time_Base'!$A$4:$API$29, MATCH("CenHos_Per", 'WFOM - Time_Base'!$B$4:$B$29,0), MATCH(CONCATENATE($G67,AD$2),'WFOM - Time_Base'!$A$8:$API$8,0)),
IFERROR($AN67 * INDEX('Inputs from Uganda staff'!$E$61:$BM$80,MATCH('HRH Need estimation'!AD$2,'Inputs from Uganda staff'!$E$61:$E$80,0),MATCH('HRH Need estimation'!$D67,'Inputs from Uganda staff'!$E$6:$BM$6,0)),
""))</f>
        <v>0</v>
      </c>
      <c r="AE67" s="122">
        <f>IFERROR(
$AN67 * INDEX('WFOM - Time_Base'!$A$4:$API$29, MATCH("CenHos", 'WFOM - Time_Base'!$B$4:$B$29,0), MATCH(CONCATENATE($G67,AE$2),'WFOM - Time_Base'!$A$8:$API$8,0)) *
INDEX('WFOM - Time_Base'!$A$4:$API$29, MATCH("CenHos_Per", 'WFOM - Time_Base'!$B$4:$B$29,0), MATCH(CONCATENATE($G67,AE$2),'WFOM - Time_Base'!$A$8:$API$8,0)),
IFERROR($AN67 * INDEX('Inputs from Uganda staff'!$E$61:$BM$80,MATCH('HRH Need estimation'!AE$2,'Inputs from Uganda staff'!$E$61:$E$80,0),MATCH('HRH Need estimation'!$D67,'Inputs from Uganda staff'!$E$6:$BM$6,0)),
""))</f>
        <v>0</v>
      </c>
      <c r="AF67" s="122">
        <f>IFERROR(
$AN67 * INDEX('WFOM - Time_Base'!$A$4:$API$29, MATCH("CenHos", 'WFOM - Time_Base'!$B$4:$B$29,0), MATCH(CONCATENATE($G67,AF$2),'WFOM - Time_Base'!$A$8:$API$8,0)) *
INDEX('WFOM - Time_Base'!$A$4:$API$29, MATCH("CenHos_Per", 'WFOM - Time_Base'!$B$4:$B$29,0), MATCH(CONCATENATE($G67,AF$2),'WFOM - Time_Base'!$A$8:$API$8,0)),
IFERROR($AN67 * INDEX('Inputs from Uganda staff'!$E$61:$BM$80,MATCH('HRH Need estimation'!AF$2,'Inputs from Uganda staff'!$E$61:$E$80,0),MATCH('HRH Need estimation'!$D67,'Inputs from Uganda staff'!$E$6:$BM$6,0)),
""))</f>
        <v>0</v>
      </c>
      <c r="AG67" s="122">
        <f>IFERROR(
$AN67 * INDEX('WFOM - Time_Base'!$A$4:$API$29, MATCH("CenHos", 'WFOM - Time_Base'!$B$4:$B$29,0), MATCH(CONCATENATE($G67,AG$2),'WFOM - Time_Base'!$A$8:$API$8,0)) *
INDEX('WFOM - Time_Base'!$A$4:$API$29, MATCH("CenHos_Per", 'WFOM - Time_Base'!$B$4:$B$29,0), MATCH(CONCATENATE($G67,AG$2),'WFOM - Time_Base'!$A$8:$API$8,0)),
IFERROR($AN67 * INDEX('Inputs from Uganda staff'!$E$61:$BM$80,MATCH('HRH Need estimation'!AG$2,'Inputs from Uganda staff'!$E$61:$E$80,0),MATCH('HRH Need estimation'!$D67,'Inputs from Uganda staff'!$E$6:$BM$6,0)),
""))</f>
        <v>0</v>
      </c>
      <c r="AH67" s="122">
        <f>IFERROR(
$AN67 * INDEX('WFOM - Time_Base'!$A$4:$API$29, MATCH("CenHos", 'WFOM - Time_Base'!$B$4:$B$29,0), MATCH(CONCATENATE($G67,AH$2),'WFOM - Time_Base'!$A$8:$API$8,0)) *
INDEX('WFOM - Time_Base'!$A$4:$API$29, MATCH("CenHos_Per", 'WFOM - Time_Base'!$B$4:$B$29,0), MATCH(CONCATENATE($G67,AH$2),'WFOM - Time_Base'!$A$8:$API$8,0)),
IFERROR($AN67 * INDEX('Inputs from Uganda staff'!$E$61:$BM$80,MATCH('HRH Need estimation'!AH$2,'Inputs from Uganda staff'!$E$61:$E$80,0),MATCH('HRH Need estimation'!$D67,'Inputs from Uganda staff'!$E$6:$BM$6,0)),
""))</f>
        <v>0</v>
      </c>
      <c r="AI67" s="122">
        <f>IFERROR(
$AN67 * INDEX('WFOM - Time_Base'!$A$4:$API$29, MATCH("CenHos", 'WFOM - Time_Base'!$B$4:$B$29,0), MATCH(CONCATENATE($G67,AI$2),'WFOM - Time_Base'!$A$8:$API$8,0)) *
INDEX('WFOM - Time_Base'!$A$4:$API$29, MATCH("CenHos_Per", 'WFOM - Time_Base'!$B$4:$B$29,0), MATCH(CONCATENATE($G67,AI$2),'WFOM - Time_Base'!$A$8:$API$8,0)),
IFERROR($AN67 * INDEX('Inputs from Uganda staff'!$E$61:$BM$80,MATCH('HRH Need estimation'!AI$2,'Inputs from Uganda staff'!$E$61:$E$80,0),MATCH('HRH Need estimation'!$D67,'Inputs from Uganda staff'!$E$6:$BM$6,0)),
""))</f>
        <v>0</v>
      </c>
      <c r="AJ67" s="122">
        <f>IFERROR(
$AN67 * INDEX('WFOM - Time_Base'!$A$4:$API$29, MATCH("CenHos", 'WFOM - Time_Base'!$B$4:$B$29,0), MATCH(CONCATENATE($G67,AJ$2),'WFOM - Time_Base'!$A$8:$API$8,0)) *
INDEX('WFOM - Time_Base'!$A$4:$API$29, MATCH("CenHos_Per", 'WFOM - Time_Base'!$B$4:$B$29,0), MATCH(CONCATENATE($G67,AJ$2),'WFOM - Time_Base'!$A$8:$API$8,0)),
IFERROR($AN67 * INDEX('Inputs from Uganda staff'!$E$61:$BM$80,MATCH('HRH Need estimation'!AJ$2,'Inputs from Uganda staff'!$E$61:$E$80,0),MATCH('HRH Need estimation'!$D67,'Inputs from Uganda staff'!$E$6:$BM$6,0)),
""))</f>
        <v>0</v>
      </c>
      <c r="AK67" s="122">
        <f>IFERROR(
$AN67 * INDEX('WFOM - Time_Base'!$A$4:$API$29, MATCH("CenHos", 'WFOM - Time_Base'!$B$4:$B$29,0), MATCH(CONCATENATE($G67,AK$2),'WFOM - Time_Base'!$A$8:$API$8,0)) *
INDEX('WFOM - Time_Base'!$A$4:$API$29, MATCH("CenHos_Per", 'WFOM - Time_Base'!$B$4:$B$29,0), MATCH(CONCATENATE($G67,AK$2),'WFOM - Time_Base'!$A$8:$API$8,0)),
IFERROR($AN67 * INDEX('Inputs from Uganda staff'!$E$61:$BM$80,MATCH('HRH Need estimation'!AK$2,'Inputs from Uganda staff'!$E$61:$E$80,0),MATCH('HRH Need estimation'!$D67,'Inputs from Uganda staff'!$E$6:$BM$6,0)),
""))</f>
        <v>0</v>
      </c>
      <c r="AL67" s="122">
        <f>IFERROR(
$AN67 * INDEX('WFOM - Time_Base'!$A$4:$API$29, MATCH("CenHos", 'WFOM - Time_Base'!$B$4:$B$29,0), MATCH(CONCATENATE($G67,AL$2),'WFOM - Time_Base'!$A$8:$API$8,0)) *
INDEX('WFOM - Time_Base'!$A$4:$API$29, MATCH("CenHos_Per", 'WFOM - Time_Base'!$B$4:$B$29,0), MATCH(CONCATENATE($G67,AL$2),'WFOM - Time_Base'!$A$8:$API$8,0)),
IFERROR($AN67 * INDEX('Inputs from Uganda staff'!$E$61:$BM$80,MATCH('HRH Need estimation'!AL$2,'Inputs from Uganda staff'!$E$61:$E$80,0),MATCH('HRH Need estimation'!$D67,'Inputs from Uganda staff'!$E$6:$BM$6,0)),
""))</f>
        <v>0</v>
      </c>
      <c r="AN67">
        <v>1</v>
      </c>
      <c r="AO67" t="e">
        <f t="shared" si="1"/>
        <v>#N/A</v>
      </c>
      <c r="AQ67" t="s">
        <v>461</v>
      </c>
    </row>
    <row r="68" spans="1:43">
      <c r="A68" s="106" t="s">
        <v>954</v>
      </c>
      <c r="B68" s="106" t="s">
        <v>336</v>
      </c>
      <c r="C68" s="107" t="s">
        <v>351</v>
      </c>
      <c r="D68" s="115" t="s">
        <v>352</v>
      </c>
      <c r="E68" s="122" t="s">
        <v>867</v>
      </c>
      <c r="F68" s="200" t="s">
        <v>17</v>
      </c>
      <c r="G68" s="122" t="str">
        <f>IF(F68&lt;&gt;"", VLOOKUP(F68,'WFOM - Cadre and Service List'!$E$4:$F$52,2,FALSE), "")</f>
        <v>Under5OPD</v>
      </c>
      <c r="H68" s="122"/>
      <c r="I68" s="209"/>
      <c r="J68" s="209"/>
      <c r="K68" s="209"/>
      <c r="L68" s="209"/>
      <c r="M68" s="209"/>
      <c r="N68" s="209"/>
      <c r="O68" s="209"/>
      <c r="P68" s="207">
        <f t="shared" si="0"/>
        <v>0</v>
      </c>
      <c r="Q68" s="122" t="s">
        <v>1947</v>
      </c>
      <c r="R68" s="122">
        <f>IFERROR(
$AN68 * INDEX('WFOM - Time_Base'!$A$4:$API$29, MATCH("CenHos", 'WFOM - Time_Base'!$B$4:$B$29,0), MATCH(CONCATENATE($G68,R$2),'WFOM - Time_Base'!$A$8:$API$8,0)) *
INDEX('WFOM - Time_Base'!$A$4:$API$29, MATCH("CenHos_Per", 'WFOM - Time_Base'!$B$4:$B$29,0), MATCH(CONCATENATE($G68,R$2),'WFOM - Time_Base'!$A$8:$API$8,0)),
IFERROR($AN68 * INDEX('Inputs from Uganda staff'!$E$61:$BM$80,MATCH('HRH Need estimation'!R$2,'Inputs from Uganda staff'!$E$61:$E$80,0),MATCH('HRH Need estimation'!$D68,'Inputs from Uganda staff'!$E$6:$BM$6,0)),
""))</f>
        <v>5</v>
      </c>
      <c r="S68" s="122">
        <f>IFERROR(
$AN68 * INDEX('WFOM - Time_Base'!$A$4:$API$29, MATCH("CenHos", 'WFOM - Time_Base'!$B$4:$B$29,0), MATCH(CONCATENATE($G68,S$2),'WFOM - Time_Base'!$A$8:$API$8,0)) *
INDEX('WFOM - Time_Base'!$A$4:$API$29, MATCH("CenHos_Per", 'WFOM - Time_Base'!$B$4:$B$29,0), MATCH(CONCATENATE($G68,S$2),'WFOM - Time_Base'!$A$8:$API$8,0)),
IFERROR($AN68 * INDEX('Inputs from Uganda staff'!$E$61:$BM$80,MATCH('HRH Need estimation'!S$2,'Inputs from Uganda staff'!$E$61:$E$80,0),MATCH('HRH Need estimation'!$D68,'Inputs from Uganda staff'!$E$6:$BM$6,0)),
""))</f>
        <v>6</v>
      </c>
      <c r="T68" s="122">
        <f>IFERROR(
$AN68 * INDEX('WFOM - Time_Base'!$A$4:$API$29, MATCH("CenHos", 'WFOM - Time_Base'!$B$4:$B$29,0), MATCH(CONCATENATE($G68,T$2),'WFOM - Time_Base'!$A$8:$API$8,0)) *
INDEX('WFOM - Time_Base'!$A$4:$API$29, MATCH("CenHos_Per", 'WFOM - Time_Base'!$B$4:$B$29,0), MATCH(CONCATENATE($G68,T$2),'WFOM - Time_Base'!$A$8:$API$8,0)),
IFERROR($AN68 * INDEX('Inputs from Uganda staff'!$E$61:$BM$80,MATCH('HRH Need estimation'!T$2,'Inputs from Uganda staff'!$E$61:$E$80,0),MATCH('HRH Need estimation'!$D68,'Inputs from Uganda staff'!$E$6:$BM$6,0)),
""))</f>
        <v>0</v>
      </c>
      <c r="U68" s="122">
        <f>IFERROR(
$AN68 * INDEX('WFOM - Time_Base'!$A$4:$API$29, MATCH("CenHos", 'WFOM - Time_Base'!$B$4:$B$29,0), MATCH(CONCATENATE($G68,U$2),'WFOM - Time_Base'!$A$8:$API$8,0)) *
INDEX('WFOM - Time_Base'!$A$4:$API$29, MATCH("CenHos_Per", 'WFOM - Time_Base'!$B$4:$B$29,0), MATCH(CONCATENATE($G68,U$2),'WFOM - Time_Base'!$A$8:$API$8,0)),
IFERROR($AN68 * INDEX('Inputs from Uganda staff'!$E$61:$BM$80,MATCH('HRH Need estimation'!U$2,'Inputs from Uganda staff'!$E$61:$E$80,0),MATCH('HRH Need estimation'!$D68,'Inputs from Uganda staff'!$E$6:$BM$6,0)),
""))</f>
        <v>3.5</v>
      </c>
      <c r="V68" s="122">
        <f>IFERROR(
$AN68 * INDEX('WFOM - Time_Base'!$A$4:$API$29, MATCH("CenHos", 'WFOM - Time_Base'!$B$4:$B$29,0), MATCH(CONCATENATE($G68,V$2),'WFOM - Time_Base'!$A$8:$API$8,0)) *
INDEX('WFOM - Time_Base'!$A$4:$API$29, MATCH("CenHos_Per", 'WFOM - Time_Base'!$B$4:$B$29,0), MATCH(CONCATENATE($G68,V$2),'WFOM - Time_Base'!$A$8:$API$8,0)),
IFERROR($AN68 * INDEX('Inputs from Uganda staff'!$E$61:$BM$80,MATCH('HRH Need estimation'!V$2,'Inputs from Uganda staff'!$E$61:$E$80,0),MATCH('HRH Need estimation'!$D68,'Inputs from Uganda staff'!$E$6:$BM$6,0)),
""))</f>
        <v>3.5</v>
      </c>
      <c r="W68" s="122">
        <f>IFERROR(
$AN68 * INDEX('WFOM - Time_Base'!$A$4:$API$29, MATCH("CenHos", 'WFOM - Time_Base'!$B$4:$B$29,0), MATCH(CONCATENATE($G68,W$2),'WFOM - Time_Base'!$A$8:$API$8,0)) *
INDEX('WFOM - Time_Base'!$A$4:$API$29, MATCH("CenHos_Per", 'WFOM - Time_Base'!$B$4:$B$29,0), MATCH(CONCATENATE($G68,W$2),'WFOM - Time_Base'!$A$8:$API$8,0)),
IFERROR($AN68 * INDEX('Inputs from Uganda staff'!$E$61:$BM$80,MATCH('HRH Need estimation'!W$2,'Inputs from Uganda staff'!$E$61:$E$80,0),MATCH('HRH Need estimation'!$D68,'Inputs from Uganda staff'!$E$6:$BM$6,0)),
""))</f>
        <v>0</v>
      </c>
      <c r="X68" s="122">
        <f>IFERROR(
$AN68 * INDEX('WFOM - Time_Base'!$A$4:$API$29, MATCH("CenHos", 'WFOM - Time_Base'!$B$4:$B$29,0), MATCH(CONCATENATE($G68,X$2),'WFOM - Time_Base'!$A$8:$API$8,0)) *
INDEX('WFOM - Time_Base'!$A$4:$API$29, MATCH("CenHos_Per", 'WFOM - Time_Base'!$B$4:$B$29,0), MATCH(CONCATENATE($G68,X$2),'WFOM - Time_Base'!$A$8:$API$8,0)),
IFERROR($AN68 * INDEX('Inputs from Uganda staff'!$E$61:$BM$80,MATCH('HRH Need estimation'!X$2,'Inputs from Uganda staff'!$E$61:$E$80,0),MATCH('HRH Need estimation'!$D68,'Inputs from Uganda staff'!$E$6:$BM$6,0)),
""))</f>
        <v>0.8</v>
      </c>
      <c r="Y68" s="122">
        <f>IFERROR(
$AN68 * INDEX('WFOM - Time_Base'!$A$4:$API$29, MATCH("CenHos", 'WFOM - Time_Base'!$B$4:$B$29,0), MATCH(CONCATENATE($G68,Y$2),'WFOM - Time_Base'!$A$8:$API$8,0)) *
INDEX('WFOM - Time_Base'!$A$4:$API$29, MATCH("CenHos_Per", 'WFOM - Time_Base'!$B$4:$B$29,0), MATCH(CONCATENATE($G68,Y$2),'WFOM - Time_Base'!$A$8:$API$8,0)),
IFERROR($AN68 * INDEX('Inputs from Uganda staff'!$E$61:$BM$80,MATCH('HRH Need estimation'!Y$2,'Inputs from Uganda staff'!$E$61:$E$80,0),MATCH('HRH Need estimation'!$D68,'Inputs from Uganda staff'!$E$6:$BM$6,0)),
""))</f>
        <v>0.8</v>
      </c>
      <c r="Z68" s="122">
        <f>IFERROR(
$AN68 * INDEX('WFOM - Time_Base'!$A$4:$API$29, MATCH("CenHos", 'WFOM - Time_Base'!$B$4:$B$29,0), MATCH(CONCATENATE($G68,Z$2),'WFOM - Time_Base'!$A$8:$API$8,0)) *
INDEX('WFOM - Time_Base'!$A$4:$API$29, MATCH("CenHos_Per", 'WFOM - Time_Base'!$B$4:$B$29,0), MATCH(CONCATENATE($G68,Z$2),'WFOM - Time_Base'!$A$8:$API$8,0)),
IFERROR($AN68 * INDEX('Inputs from Uganda staff'!$E$61:$BM$80,MATCH('HRH Need estimation'!Z$2,'Inputs from Uganda staff'!$E$61:$E$80,0),MATCH('HRH Need estimation'!$D68,'Inputs from Uganda staff'!$E$6:$BM$6,0)),
""))</f>
        <v>0</v>
      </c>
      <c r="AA68" s="122">
        <f>IFERROR(
$AN68 * INDEX('WFOM - Time_Base'!$A$4:$API$29, MATCH("CenHos", 'WFOM - Time_Base'!$B$4:$B$29,0), MATCH(CONCATENATE($G68,AA$2),'WFOM - Time_Base'!$A$8:$API$8,0)) *
INDEX('WFOM - Time_Base'!$A$4:$API$29, MATCH("CenHos_Per", 'WFOM - Time_Base'!$B$4:$B$29,0), MATCH(CONCATENATE($G68,AA$2),'WFOM - Time_Base'!$A$8:$API$8,0)),
IFERROR($AN68 * INDEX('Inputs from Uganda staff'!$E$61:$BM$80,MATCH('HRH Need estimation'!AA$2,'Inputs from Uganda staff'!$E$61:$E$80,0),MATCH('HRH Need estimation'!$D68,'Inputs from Uganda staff'!$E$6:$BM$6,0)),
""))</f>
        <v>0</v>
      </c>
      <c r="AB68" s="122">
        <f>IFERROR(
$AN68 * INDEX('WFOM - Time_Base'!$A$4:$API$29, MATCH("CenHos", 'WFOM - Time_Base'!$B$4:$B$29,0), MATCH(CONCATENATE($G68,AB$2),'WFOM - Time_Base'!$A$8:$API$8,0)) *
INDEX('WFOM - Time_Base'!$A$4:$API$29, MATCH("CenHos_Per", 'WFOM - Time_Base'!$B$4:$B$29,0), MATCH(CONCATENATE($G68,AB$2),'WFOM - Time_Base'!$A$8:$API$8,0)),
IFERROR($AN68 * INDEX('Inputs from Uganda staff'!$E$61:$BM$80,MATCH('HRH Need estimation'!AB$2,'Inputs from Uganda staff'!$E$61:$E$80,0),MATCH('HRH Need estimation'!$D68,'Inputs from Uganda staff'!$E$6:$BM$6,0)),
""))</f>
        <v>0</v>
      </c>
      <c r="AC68" s="122" t="str">
        <f>IFERROR(
$AN68 * INDEX('WFOM - Time_Base'!$A$4:$API$29, MATCH("CenHos", 'WFOM - Time_Base'!$B$4:$B$29,0), MATCH(CONCATENATE($G68,AC$2),'WFOM - Time_Base'!$A$8:$API$8,0)) *
INDEX('WFOM - Time_Base'!$A$4:$API$29, MATCH("CenHos_Per", 'WFOM - Time_Base'!$B$4:$B$29,0), MATCH(CONCATENATE($G68,AC$2),'WFOM - Time_Base'!$A$8:$API$8,0)),
IFERROR($AN68 * INDEX('Inputs from Uganda staff'!$E$61:$BM$80,MATCH('HRH Need estimation'!AC$2,'Inputs from Uganda staff'!$E$61:$E$80,0),MATCH('HRH Need estimation'!$D68,'Inputs from Uganda staff'!$E$6:$BM$6,0)),
""))</f>
        <v/>
      </c>
      <c r="AD68" s="122">
        <f>IFERROR(
$AN68 * INDEX('WFOM - Time_Base'!$A$4:$API$29, MATCH("CenHos", 'WFOM - Time_Base'!$B$4:$B$29,0), MATCH(CONCATENATE($G68,AD$2),'WFOM - Time_Base'!$A$8:$API$8,0)) *
INDEX('WFOM - Time_Base'!$A$4:$API$29, MATCH("CenHos_Per", 'WFOM - Time_Base'!$B$4:$B$29,0), MATCH(CONCATENATE($G68,AD$2),'WFOM - Time_Base'!$A$8:$API$8,0)),
IFERROR($AN68 * INDEX('Inputs from Uganda staff'!$E$61:$BM$80,MATCH('HRH Need estimation'!AD$2,'Inputs from Uganda staff'!$E$61:$E$80,0),MATCH('HRH Need estimation'!$D68,'Inputs from Uganda staff'!$E$6:$BM$6,0)),
""))</f>
        <v>0</v>
      </c>
      <c r="AE68" s="122">
        <f>IFERROR(
$AN68 * INDEX('WFOM - Time_Base'!$A$4:$API$29, MATCH("CenHos", 'WFOM - Time_Base'!$B$4:$B$29,0), MATCH(CONCATENATE($G68,AE$2),'WFOM - Time_Base'!$A$8:$API$8,0)) *
INDEX('WFOM - Time_Base'!$A$4:$API$29, MATCH("CenHos_Per", 'WFOM - Time_Base'!$B$4:$B$29,0), MATCH(CONCATENATE($G68,AE$2),'WFOM - Time_Base'!$A$8:$API$8,0)),
IFERROR($AN68 * INDEX('Inputs from Uganda staff'!$E$61:$BM$80,MATCH('HRH Need estimation'!AE$2,'Inputs from Uganda staff'!$E$61:$E$80,0),MATCH('HRH Need estimation'!$D68,'Inputs from Uganda staff'!$E$6:$BM$6,0)),
""))</f>
        <v>0</v>
      </c>
      <c r="AF68" s="122">
        <f>IFERROR(
$AN68 * INDEX('WFOM - Time_Base'!$A$4:$API$29, MATCH("CenHos", 'WFOM - Time_Base'!$B$4:$B$29,0), MATCH(CONCATENATE($G68,AF$2),'WFOM - Time_Base'!$A$8:$API$8,0)) *
INDEX('WFOM - Time_Base'!$A$4:$API$29, MATCH("CenHos_Per", 'WFOM - Time_Base'!$B$4:$B$29,0), MATCH(CONCATENATE($G68,AF$2),'WFOM - Time_Base'!$A$8:$API$8,0)),
IFERROR($AN68 * INDEX('Inputs from Uganda staff'!$E$61:$BM$80,MATCH('HRH Need estimation'!AF$2,'Inputs from Uganda staff'!$E$61:$E$80,0),MATCH('HRH Need estimation'!$D68,'Inputs from Uganda staff'!$E$6:$BM$6,0)),
""))</f>
        <v>0</v>
      </c>
      <c r="AG68" s="122">
        <f>IFERROR(
$AN68 * INDEX('WFOM - Time_Base'!$A$4:$API$29, MATCH("CenHos", 'WFOM - Time_Base'!$B$4:$B$29,0), MATCH(CONCATENATE($G68,AG$2),'WFOM - Time_Base'!$A$8:$API$8,0)) *
INDEX('WFOM - Time_Base'!$A$4:$API$29, MATCH("CenHos_Per", 'WFOM - Time_Base'!$B$4:$B$29,0), MATCH(CONCATENATE($G68,AG$2),'WFOM - Time_Base'!$A$8:$API$8,0)),
IFERROR($AN68 * INDEX('Inputs from Uganda staff'!$E$61:$BM$80,MATCH('HRH Need estimation'!AG$2,'Inputs from Uganda staff'!$E$61:$E$80,0),MATCH('HRH Need estimation'!$D68,'Inputs from Uganda staff'!$E$6:$BM$6,0)),
""))</f>
        <v>0</v>
      </c>
      <c r="AH68" s="122">
        <f>IFERROR(
$AN68 * INDEX('WFOM - Time_Base'!$A$4:$API$29, MATCH("CenHos", 'WFOM - Time_Base'!$B$4:$B$29,0), MATCH(CONCATENATE($G68,AH$2),'WFOM - Time_Base'!$A$8:$API$8,0)) *
INDEX('WFOM - Time_Base'!$A$4:$API$29, MATCH("CenHos_Per", 'WFOM - Time_Base'!$B$4:$B$29,0), MATCH(CONCATENATE($G68,AH$2),'WFOM - Time_Base'!$A$8:$API$8,0)),
IFERROR($AN68 * INDEX('Inputs from Uganda staff'!$E$61:$BM$80,MATCH('HRH Need estimation'!AH$2,'Inputs from Uganda staff'!$E$61:$E$80,0),MATCH('HRH Need estimation'!$D68,'Inputs from Uganda staff'!$E$6:$BM$6,0)),
""))</f>
        <v>0</v>
      </c>
      <c r="AI68" s="122">
        <f>IFERROR(
$AN68 * INDEX('WFOM - Time_Base'!$A$4:$API$29, MATCH("CenHos", 'WFOM - Time_Base'!$B$4:$B$29,0), MATCH(CONCATENATE($G68,AI$2),'WFOM - Time_Base'!$A$8:$API$8,0)) *
INDEX('WFOM - Time_Base'!$A$4:$API$29, MATCH("CenHos_Per", 'WFOM - Time_Base'!$B$4:$B$29,0), MATCH(CONCATENATE($G68,AI$2),'WFOM - Time_Base'!$A$8:$API$8,0)),
IFERROR($AN68 * INDEX('Inputs from Uganda staff'!$E$61:$BM$80,MATCH('HRH Need estimation'!AI$2,'Inputs from Uganda staff'!$E$61:$E$80,0),MATCH('HRH Need estimation'!$D68,'Inputs from Uganda staff'!$E$6:$BM$6,0)),
""))</f>
        <v>0</v>
      </c>
      <c r="AJ68" s="122">
        <f>IFERROR(
$AN68 * INDEX('WFOM - Time_Base'!$A$4:$API$29, MATCH("CenHos", 'WFOM - Time_Base'!$B$4:$B$29,0), MATCH(CONCATENATE($G68,AJ$2),'WFOM - Time_Base'!$A$8:$API$8,0)) *
INDEX('WFOM - Time_Base'!$A$4:$API$29, MATCH("CenHos_Per", 'WFOM - Time_Base'!$B$4:$B$29,0), MATCH(CONCATENATE($G68,AJ$2),'WFOM - Time_Base'!$A$8:$API$8,0)),
IFERROR($AN68 * INDEX('Inputs from Uganda staff'!$E$61:$BM$80,MATCH('HRH Need estimation'!AJ$2,'Inputs from Uganda staff'!$E$61:$E$80,0),MATCH('HRH Need estimation'!$D68,'Inputs from Uganda staff'!$E$6:$BM$6,0)),
""))</f>
        <v>0</v>
      </c>
      <c r="AK68" s="122">
        <f>IFERROR(
$AN68 * INDEX('WFOM - Time_Base'!$A$4:$API$29, MATCH("CenHos", 'WFOM - Time_Base'!$B$4:$B$29,0), MATCH(CONCATENATE($G68,AK$2),'WFOM - Time_Base'!$A$8:$API$8,0)) *
INDEX('WFOM - Time_Base'!$A$4:$API$29, MATCH("CenHos_Per", 'WFOM - Time_Base'!$B$4:$B$29,0), MATCH(CONCATENATE($G68,AK$2),'WFOM - Time_Base'!$A$8:$API$8,0)),
IFERROR($AN68 * INDEX('Inputs from Uganda staff'!$E$61:$BM$80,MATCH('HRH Need estimation'!AK$2,'Inputs from Uganda staff'!$E$61:$E$80,0),MATCH('HRH Need estimation'!$D68,'Inputs from Uganda staff'!$E$6:$BM$6,0)),
""))</f>
        <v>0</v>
      </c>
      <c r="AL68" s="122">
        <f>IFERROR(
$AN68 * INDEX('WFOM - Time_Base'!$A$4:$API$29, MATCH("CenHos", 'WFOM - Time_Base'!$B$4:$B$29,0), MATCH(CONCATENATE($G68,AL$2),'WFOM - Time_Base'!$A$8:$API$8,0)) *
INDEX('WFOM - Time_Base'!$A$4:$API$29, MATCH("CenHos_Per", 'WFOM - Time_Base'!$B$4:$B$29,0), MATCH(CONCATENATE($G68,AL$2),'WFOM - Time_Base'!$A$8:$API$8,0)),
IFERROR($AN68 * INDEX('Inputs from Uganda staff'!$E$61:$BM$80,MATCH('HRH Need estimation'!AL$2,'Inputs from Uganda staff'!$E$61:$E$80,0),MATCH('HRH Need estimation'!$D68,'Inputs from Uganda staff'!$E$6:$BM$6,0)),
""))</f>
        <v>0</v>
      </c>
      <c r="AN68">
        <v>1</v>
      </c>
      <c r="AO68" t="e">
        <f t="shared" si="1"/>
        <v>#N/A</v>
      </c>
      <c r="AQ68" t="s">
        <v>463</v>
      </c>
    </row>
    <row r="69" spans="1:43">
      <c r="A69" s="106" t="s">
        <v>954</v>
      </c>
      <c r="B69" s="106" t="s">
        <v>336</v>
      </c>
      <c r="C69" s="107" t="s">
        <v>353</v>
      </c>
      <c r="D69" s="115" t="s">
        <v>354</v>
      </c>
      <c r="E69" s="199" t="s">
        <v>867</v>
      </c>
      <c r="F69" s="201" t="s">
        <v>21</v>
      </c>
      <c r="G69" s="199" t="str">
        <f>IF(F69&lt;&gt;"", VLOOKUP(F69,'WFOM - Cadre and Service List'!$E$4:$F$52,2,FALSE), "")</f>
        <v>Over5OPD</v>
      </c>
      <c r="H69" s="199" t="s">
        <v>911</v>
      </c>
      <c r="I69" s="210"/>
      <c r="J69" s="210"/>
      <c r="K69" s="210"/>
      <c r="L69" s="210"/>
      <c r="M69" s="210"/>
      <c r="N69" s="210"/>
      <c r="O69" s="210"/>
      <c r="P69" s="207">
        <f t="shared" ref="P69:P132" si="2">SUM(I69:O69)</f>
        <v>0</v>
      </c>
      <c r="Q69" s="122" t="s">
        <v>1947</v>
      </c>
      <c r="R69" s="122">
        <f>IFERROR(
$AN69 * INDEX('WFOM - Time_Base'!$A$4:$API$29, MATCH("CenHos", 'WFOM - Time_Base'!$B$4:$B$29,0), MATCH(CONCATENATE($G69,R$2),'WFOM - Time_Base'!$A$8:$API$8,0)) *
INDEX('WFOM - Time_Base'!$A$4:$API$29, MATCH("CenHos_Per", 'WFOM - Time_Base'!$B$4:$B$29,0), MATCH(CONCATENATE($G69,R$2),'WFOM - Time_Base'!$A$8:$API$8,0)),
IFERROR($AN69 * INDEX('Inputs from Uganda staff'!$E$61:$BM$80,MATCH('HRH Need estimation'!R$2,'Inputs from Uganda staff'!$E$61:$E$80,0),MATCH('HRH Need estimation'!$D69,'Inputs from Uganda staff'!$E$6:$BM$6,0)),
""))</f>
        <v>3.5</v>
      </c>
      <c r="S69" s="122">
        <f>IFERROR(
$AN69 * INDEX('WFOM - Time_Base'!$A$4:$API$29, MATCH("CenHos", 'WFOM - Time_Base'!$B$4:$B$29,0), MATCH(CONCATENATE($G69,S$2),'WFOM - Time_Base'!$A$8:$API$8,0)) *
INDEX('WFOM - Time_Base'!$A$4:$API$29, MATCH("CenHos_Per", 'WFOM - Time_Base'!$B$4:$B$29,0), MATCH(CONCATENATE($G69,S$2),'WFOM - Time_Base'!$A$8:$API$8,0)),
IFERROR($AN69 * INDEX('Inputs from Uganda staff'!$E$61:$BM$80,MATCH('HRH Need estimation'!S$2,'Inputs from Uganda staff'!$E$61:$E$80,0),MATCH('HRH Need estimation'!$D69,'Inputs from Uganda staff'!$E$6:$BM$6,0)),
""))</f>
        <v>6</v>
      </c>
      <c r="T69" s="122">
        <f>IFERROR(
$AN69 * INDEX('WFOM - Time_Base'!$A$4:$API$29, MATCH("CenHos", 'WFOM - Time_Base'!$B$4:$B$29,0), MATCH(CONCATENATE($G69,T$2),'WFOM - Time_Base'!$A$8:$API$8,0)) *
INDEX('WFOM - Time_Base'!$A$4:$API$29, MATCH("CenHos_Per", 'WFOM - Time_Base'!$B$4:$B$29,0), MATCH(CONCATENATE($G69,T$2),'WFOM - Time_Base'!$A$8:$API$8,0)),
IFERROR($AN69 * INDEX('Inputs from Uganda staff'!$E$61:$BM$80,MATCH('HRH Need estimation'!T$2,'Inputs from Uganda staff'!$E$61:$E$80,0),MATCH('HRH Need estimation'!$D69,'Inputs from Uganda staff'!$E$6:$BM$6,0)),
""))</f>
        <v>0</v>
      </c>
      <c r="U69" s="122">
        <f>IFERROR(
$AN69 * INDEX('WFOM - Time_Base'!$A$4:$API$29, MATCH("CenHos", 'WFOM - Time_Base'!$B$4:$B$29,0), MATCH(CONCATENATE($G69,U$2),'WFOM - Time_Base'!$A$8:$API$8,0)) *
INDEX('WFOM - Time_Base'!$A$4:$API$29, MATCH("CenHos_Per", 'WFOM - Time_Base'!$B$4:$B$29,0), MATCH(CONCATENATE($G69,U$2),'WFOM - Time_Base'!$A$8:$API$8,0)),
IFERROR($AN69 * INDEX('Inputs from Uganda staff'!$E$61:$BM$80,MATCH('HRH Need estimation'!U$2,'Inputs from Uganda staff'!$E$61:$E$80,0),MATCH('HRH Need estimation'!$D69,'Inputs from Uganda staff'!$E$6:$BM$6,0)),
""))</f>
        <v>1</v>
      </c>
      <c r="V69" s="122">
        <f>IFERROR(
$AN69 * INDEX('WFOM - Time_Base'!$A$4:$API$29, MATCH("CenHos", 'WFOM - Time_Base'!$B$4:$B$29,0), MATCH(CONCATENATE($G69,V$2),'WFOM - Time_Base'!$A$8:$API$8,0)) *
INDEX('WFOM - Time_Base'!$A$4:$API$29, MATCH("CenHos_Per", 'WFOM - Time_Base'!$B$4:$B$29,0), MATCH(CONCATENATE($G69,V$2),'WFOM - Time_Base'!$A$8:$API$8,0)),
IFERROR($AN69 * INDEX('Inputs from Uganda staff'!$E$61:$BM$80,MATCH('HRH Need estimation'!V$2,'Inputs from Uganda staff'!$E$61:$E$80,0),MATCH('HRH Need estimation'!$D69,'Inputs from Uganda staff'!$E$6:$BM$6,0)),
""))</f>
        <v>4</v>
      </c>
      <c r="W69" s="122">
        <f>IFERROR(
$AN69 * INDEX('WFOM - Time_Base'!$A$4:$API$29, MATCH("CenHos", 'WFOM - Time_Base'!$B$4:$B$29,0), MATCH(CONCATENATE($G69,W$2),'WFOM - Time_Base'!$A$8:$API$8,0)) *
INDEX('WFOM - Time_Base'!$A$4:$API$29, MATCH("CenHos_Per", 'WFOM - Time_Base'!$B$4:$B$29,0), MATCH(CONCATENATE($G69,W$2),'WFOM - Time_Base'!$A$8:$API$8,0)),
IFERROR($AN69 * INDEX('Inputs from Uganda staff'!$E$61:$BM$80,MATCH('HRH Need estimation'!W$2,'Inputs from Uganda staff'!$E$61:$E$80,0),MATCH('HRH Need estimation'!$D69,'Inputs from Uganda staff'!$E$6:$BM$6,0)),
""))</f>
        <v>0</v>
      </c>
      <c r="X69" s="122">
        <f>IFERROR(
$AN69 * INDEX('WFOM - Time_Base'!$A$4:$API$29, MATCH("CenHos", 'WFOM - Time_Base'!$B$4:$B$29,0), MATCH(CONCATENATE($G69,X$2),'WFOM - Time_Base'!$A$8:$API$8,0)) *
INDEX('WFOM - Time_Base'!$A$4:$API$29, MATCH("CenHos_Per", 'WFOM - Time_Base'!$B$4:$B$29,0), MATCH(CONCATENATE($G69,X$2),'WFOM - Time_Base'!$A$8:$API$8,0)),
IFERROR($AN69 * INDEX('Inputs from Uganda staff'!$E$61:$BM$80,MATCH('HRH Need estimation'!X$2,'Inputs from Uganda staff'!$E$61:$E$80,0),MATCH('HRH Need estimation'!$D69,'Inputs from Uganda staff'!$E$6:$BM$6,0)),
""))</f>
        <v>0</v>
      </c>
      <c r="Y69" s="122">
        <f>IFERROR(
$AN69 * INDEX('WFOM - Time_Base'!$A$4:$API$29, MATCH("CenHos", 'WFOM - Time_Base'!$B$4:$B$29,0), MATCH(CONCATENATE($G69,Y$2),'WFOM - Time_Base'!$A$8:$API$8,0)) *
INDEX('WFOM - Time_Base'!$A$4:$API$29, MATCH("CenHos_Per", 'WFOM - Time_Base'!$B$4:$B$29,0), MATCH(CONCATENATE($G69,Y$2),'WFOM - Time_Base'!$A$8:$API$8,0)),
IFERROR($AN69 * INDEX('Inputs from Uganda staff'!$E$61:$BM$80,MATCH('HRH Need estimation'!Y$2,'Inputs from Uganda staff'!$E$61:$E$80,0),MATCH('HRH Need estimation'!$D69,'Inputs from Uganda staff'!$E$6:$BM$6,0)),
""))</f>
        <v>0</v>
      </c>
      <c r="Z69" s="122">
        <f>IFERROR(
$AN69 * INDEX('WFOM - Time_Base'!$A$4:$API$29, MATCH("CenHos", 'WFOM - Time_Base'!$B$4:$B$29,0), MATCH(CONCATENATE($G69,Z$2),'WFOM - Time_Base'!$A$8:$API$8,0)) *
INDEX('WFOM - Time_Base'!$A$4:$API$29, MATCH("CenHos_Per", 'WFOM - Time_Base'!$B$4:$B$29,0), MATCH(CONCATENATE($G69,Z$2),'WFOM - Time_Base'!$A$8:$API$8,0)),
IFERROR($AN69 * INDEX('Inputs from Uganda staff'!$E$61:$BM$80,MATCH('HRH Need estimation'!Z$2,'Inputs from Uganda staff'!$E$61:$E$80,0),MATCH('HRH Need estimation'!$D69,'Inputs from Uganda staff'!$E$6:$BM$6,0)),
""))</f>
        <v>0</v>
      </c>
      <c r="AA69" s="122">
        <f>IFERROR(
$AN69 * INDEX('WFOM - Time_Base'!$A$4:$API$29, MATCH("CenHos", 'WFOM - Time_Base'!$B$4:$B$29,0), MATCH(CONCATENATE($G69,AA$2),'WFOM - Time_Base'!$A$8:$API$8,0)) *
INDEX('WFOM - Time_Base'!$A$4:$API$29, MATCH("CenHos_Per", 'WFOM - Time_Base'!$B$4:$B$29,0), MATCH(CONCATENATE($G69,AA$2),'WFOM - Time_Base'!$A$8:$API$8,0)),
IFERROR($AN69 * INDEX('Inputs from Uganda staff'!$E$61:$BM$80,MATCH('HRH Need estimation'!AA$2,'Inputs from Uganda staff'!$E$61:$E$80,0),MATCH('HRH Need estimation'!$D69,'Inputs from Uganda staff'!$E$6:$BM$6,0)),
""))</f>
        <v>0</v>
      </c>
      <c r="AB69" s="122">
        <f>IFERROR(
$AN69 * INDEX('WFOM - Time_Base'!$A$4:$API$29, MATCH("CenHos", 'WFOM - Time_Base'!$B$4:$B$29,0), MATCH(CONCATENATE($G69,AB$2),'WFOM - Time_Base'!$A$8:$API$8,0)) *
INDEX('WFOM - Time_Base'!$A$4:$API$29, MATCH("CenHos_Per", 'WFOM - Time_Base'!$B$4:$B$29,0), MATCH(CONCATENATE($G69,AB$2),'WFOM - Time_Base'!$A$8:$API$8,0)),
IFERROR($AN69 * INDEX('Inputs from Uganda staff'!$E$61:$BM$80,MATCH('HRH Need estimation'!AB$2,'Inputs from Uganda staff'!$E$61:$E$80,0),MATCH('HRH Need estimation'!$D69,'Inputs from Uganda staff'!$E$6:$BM$6,0)),
""))</f>
        <v>0</v>
      </c>
      <c r="AC69" s="122" t="str">
        <f>IFERROR(
$AN69 * INDEX('WFOM - Time_Base'!$A$4:$API$29, MATCH("CenHos", 'WFOM - Time_Base'!$B$4:$B$29,0), MATCH(CONCATENATE($G69,AC$2),'WFOM - Time_Base'!$A$8:$API$8,0)) *
INDEX('WFOM - Time_Base'!$A$4:$API$29, MATCH("CenHos_Per", 'WFOM - Time_Base'!$B$4:$B$29,0), MATCH(CONCATENATE($G69,AC$2),'WFOM - Time_Base'!$A$8:$API$8,0)),
IFERROR($AN69 * INDEX('Inputs from Uganda staff'!$E$61:$BM$80,MATCH('HRH Need estimation'!AC$2,'Inputs from Uganda staff'!$E$61:$E$80,0),MATCH('HRH Need estimation'!$D69,'Inputs from Uganda staff'!$E$6:$BM$6,0)),
""))</f>
        <v/>
      </c>
      <c r="AD69" s="122">
        <f>IFERROR(
$AN69 * INDEX('WFOM - Time_Base'!$A$4:$API$29, MATCH("CenHos", 'WFOM - Time_Base'!$B$4:$B$29,0), MATCH(CONCATENATE($G69,AD$2),'WFOM - Time_Base'!$A$8:$API$8,0)) *
INDEX('WFOM - Time_Base'!$A$4:$API$29, MATCH("CenHos_Per", 'WFOM - Time_Base'!$B$4:$B$29,0), MATCH(CONCATENATE($G69,AD$2),'WFOM - Time_Base'!$A$8:$API$8,0)),
IFERROR($AN69 * INDEX('Inputs from Uganda staff'!$E$61:$BM$80,MATCH('HRH Need estimation'!AD$2,'Inputs from Uganda staff'!$E$61:$E$80,0),MATCH('HRH Need estimation'!$D69,'Inputs from Uganda staff'!$E$6:$BM$6,0)),
""))</f>
        <v>0</v>
      </c>
      <c r="AE69" s="122">
        <f>IFERROR(
$AN69 * INDEX('WFOM - Time_Base'!$A$4:$API$29, MATCH("CenHos", 'WFOM - Time_Base'!$B$4:$B$29,0), MATCH(CONCATENATE($G69,AE$2),'WFOM - Time_Base'!$A$8:$API$8,0)) *
INDEX('WFOM - Time_Base'!$A$4:$API$29, MATCH("CenHos_Per", 'WFOM - Time_Base'!$B$4:$B$29,0), MATCH(CONCATENATE($G69,AE$2),'WFOM - Time_Base'!$A$8:$API$8,0)),
IFERROR($AN69 * INDEX('Inputs from Uganda staff'!$E$61:$BM$80,MATCH('HRH Need estimation'!AE$2,'Inputs from Uganda staff'!$E$61:$E$80,0),MATCH('HRH Need estimation'!$D69,'Inputs from Uganda staff'!$E$6:$BM$6,0)),
""))</f>
        <v>0</v>
      </c>
      <c r="AF69" s="122">
        <f>IFERROR(
$AN69 * INDEX('WFOM - Time_Base'!$A$4:$API$29, MATCH("CenHos", 'WFOM - Time_Base'!$B$4:$B$29,0), MATCH(CONCATENATE($G69,AF$2),'WFOM - Time_Base'!$A$8:$API$8,0)) *
INDEX('WFOM - Time_Base'!$A$4:$API$29, MATCH("CenHos_Per", 'WFOM - Time_Base'!$B$4:$B$29,0), MATCH(CONCATENATE($G69,AF$2),'WFOM - Time_Base'!$A$8:$API$8,0)),
IFERROR($AN69 * INDEX('Inputs from Uganda staff'!$E$61:$BM$80,MATCH('HRH Need estimation'!AF$2,'Inputs from Uganda staff'!$E$61:$E$80,0),MATCH('HRH Need estimation'!$D69,'Inputs from Uganda staff'!$E$6:$BM$6,0)),
""))</f>
        <v>0</v>
      </c>
      <c r="AG69" s="122">
        <f>IFERROR(
$AN69 * INDEX('WFOM - Time_Base'!$A$4:$API$29, MATCH("CenHos", 'WFOM - Time_Base'!$B$4:$B$29,0), MATCH(CONCATENATE($G69,AG$2),'WFOM - Time_Base'!$A$8:$API$8,0)) *
INDEX('WFOM - Time_Base'!$A$4:$API$29, MATCH("CenHos_Per", 'WFOM - Time_Base'!$B$4:$B$29,0), MATCH(CONCATENATE($G69,AG$2),'WFOM - Time_Base'!$A$8:$API$8,0)),
IFERROR($AN69 * INDEX('Inputs from Uganda staff'!$E$61:$BM$80,MATCH('HRH Need estimation'!AG$2,'Inputs from Uganda staff'!$E$61:$E$80,0),MATCH('HRH Need estimation'!$D69,'Inputs from Uganda staff'!$E$6:$BM$6,0)),
""))</f>
        <v>0</v>
      </c>
      <c r="AH69" s="122">
        <f>IFERROR(
$AN69 * INDEX('WFOM - Time_Base'!$A$4:$API$29, MATCH("CenHos", 'WFOM - Time_Base'!$B$4:$B$29,0), MATCH(CONCATENATE($G69,AH$2),'WFOM - Time_Base'!$A$8:$API$8,0)) *
INDEX('WFOM - Time_Base'!$A$4:$API$29, MATCH("CenHos_Per", 'WFOM - Time_Base'!$B$4:$B$29,0), MATCH(CONCATENATE($G69,AH$2),'WFOM - Time_Base'!$A$8:$API$8,0)),
IFERROR($AN69 * INDEX('Inputs from Uganda staff'!$E$61:$BM$80,MATCH('HRH Need estimation'!AH$2,'Inputs from Uganda staff'!$E$61:$E$80,0),MATCH('HRH Need estimation'!$D69,'Inputs from Uganda staff'!$E$6:$BM$6,0)),
""))</f>
        <v>0</v>
      </c>
      <c r="AI69" s="122">
        <f>IFERROR(
$AN69 * INDEX('WFOM - Time_Base'!$A$4:$API$29, MATCH("CenHos", 'WFOM - Time_Base'!$B$4:$B$29,0), MATCH(CONCATENATE($G69,AI$2),'WFOM - Time_Base'!$A$8:$API$8,0)) *
INDEX('WFOM - Time_Base'!$A$4:$API$29, MATCH("CenHos_Per", 'WFOM - Time_Base'!$B$4:$B$29,0), MATCH(CONCATENATE($G69,AI$2),'WFOM - Time_Base'!$A$8:$API$8,0)),
IFERROR($AN69 * INDEX('Inputs from Uganda staff'!$E$61:$BM$80,MATCH('HRH Need estimation'!AI$2,'Inputs from Uganda staff'!$E$61:$E$80,0),MATCH('HRH Need estimation'!$D69,'Inputs from Uganda staff'!$E$6:$BM$6,0)),
""))</f>
        <v>0</v>
      </c>
      <c r="AJ69" s="122">
        <f>IFERROR(
$AN69 * INDEX('WFOM - Time_Base'!$A$4:$API$29, MATCH("CenHos", 'WFOM - Time_Base'!$B$4:$B$29,0), MATCH(CONCATENATE($G69,AJ$2),'WFOM - Time_Base'!$A$8:$API$8,0)) *
INDEX('WFOM - Time_Base'!$A$4:$API$29, MATCH("CenHos_Per", 'WFOM - Time_Base'!$B$4:$B$29,0), MATCH(CONCATENATE($G69,AJ$2),'WFOM - Time_Base'!$A$8:$API$8,0)),
IFERROR($AN69 * INDEX('Inputs from Uganda staff'!$E$61:$BM$80,MATCH('HRH Need estimation'!AJ$2,'Inputs from Uganda staff'!$E$61:$E$80,0),MATCH('HRH Need estimation'!$D69,'Inputs from Uganda staff'!$E$6:$BM$6,0)),
""))</f>
        <v>0</v>
      </c>
      <c r="AK69" s="122">
        <f>IFERROR(
$AN69 * INDEX('WFOM - Time_Base'!$A$4:$API$29, MATCH("CenHos", 'WFOM - Time_Base'!$B$4:$B$29,0), MATCH(CONCATENATE($G69,AK$2),'WFOM - Time_Base'!$A$8:$API$8,0)) *
INDEX('WFOM - Time_Base'!$A$4:$API$29, MATCH("CenHos_Per", 'WFOM - Time_Base'!$B$4:$B$29,0), MATCH(CONCATENATE($G69,AK$2),'WFOM - Time_Base'!$A$8:$API$8,0)),
IFERROR($AN69 * INDEX('Inputs from Uganda staff'!$E$61:$BM$80,MATCH('HRH Need estimation'!AK$2,'Inputs from Uganda staff'!$E$61:$E$80,0),MATCH('HRH Need estimation'!$D69,'Inputs from Uganda staff'!$E$6:$BM$6,0)),
""))</f>
        <v>0</v>
      </c>
      <c r="AL69" s="122">
        <f>IFERROR(
$AN69 * INDEX('WFOM - Time_Base'!$A$4:$API$29, MATCH("CenHos", 'WFOM - Time_Base'!$B$4:$B$29,0), MATCH(CONCATENATE($G69,AL$2),'WFOM - Time_Base'!$A$8:$API$8,0)) *
INDEX('WFOM - Time_Base'!$A$4:$API$29, MATCH("CenHos_Per", 'WFOM - Time_Base'!$B$4:$B$29,0), MATCH(CONCATENATE($G69,AL$2),'WFOM - Time_Base'!$A$8:$API$8,0)),
IFERROR($AN69 * INDEX('Inputs from Uganda staff'!$E$61:$BM$80,MATCH('HRH Need estimation'!AL$2,'Inputs from Uganda staff'!$E$61:$E$80,0),MATCH('HRH Need estimation'!$D69,'Inputs from Uganda staff'!$E$6:$BM$6,0)),
""))</f>
        <v>0</v>
      </c>
      <c r="AN69">
        <v>1</v>
      </c>
      <c r="AO69" t="e">
        <f t="shared" ref="AO69:AO132" si="3">VLOOKUP(C69,$AQ$4:$AQ$151,1,FALSE)</f>
        <v>#N/A</v>
      </c>
      <c r="AQ69" t="s">
        <v>479</v>
      </c>
    </row>
    <row r="70" spans="1:43">
      <c r="A70" s="106" t="s">
        <v>955</v>
      </c>
      <c r="B70" s="106" t="s">
        <v>336</v>
      </c>
      <c r="C70" s="107" t="s">
        <v>355</v>
      </c>
      <c r="D70" s="115" t="s">
        <v>356</v>
      </c>
      <c r="E70" s="122" t="s">
        <v>867</v>
      </c>
      <c r="F70" s="200" t="s">
        <v>17</v>
      </c>
      <c r="G70" s="122" t="str">
        <f>IF(F70&lt;&gt;"", VLOOKUP(F70,'WFOM - Cadre and Service List'!$E$4:$F$52,2,FALSE), "")</f>
        <v>Under5OPD</v>
      </c>
      <c r="H70" s="122"/>
      <c r="I70" s="209"/>
      <c r="J70" s="209"/>
      <c r="K70" s="209"/>
      <c r="L70" s="209"/>
      <c r="M70" s="209"/>
      <c r="N70" s="209"/>
      <c r="O70" s="209"/>
      <c r="P70" s="207">
        <f t="shared" si="2"/>
        <v>0</v>
      </c>
      <c r="Q70" s="122" t="s">
        <v>1947</v>
      </c>
      <c r="R70" s="122">
        <f>IFERROR(
$AN70 * INDEX('WFOM - Time_Base'!$A$4:$API$29, MATCH("CenHos", 'WFOM - Time_Base'!$B$4:$B$29,0), MATCH(CONCATENATE($G70,R$2),'WFOM - Time_Base'!$A$8:$API$8,0)) *
INDEX('WFOM - Time_Base'!$A$4:$API$29, MATCH("CenHos_Per", 'WFOM - Time_Base'!$B$4:$B$29,0), MATCH(CONCATENATE($G70,R$2),'WFOM - Time_Base'!$A$8:$API$8,0)),
IFERROR($AN70 * INDEX('Inputs from Uganda staff'!$E$61:$BM$80,MATCH('HRH Need estimation'!R$2,'Inputs from Uganda staff'!$E$61:$E$80,0),MATCH('HRH Need estimation'!$D70,'Inputs from Uganda staff'!$E$6:$BM$6,0)),
""))</f>
        <v>5</v>
      </c>
      <c r="S70" s="122">
        <f>IFERROR(
$AN70 * INDEX('WFOM - Time_Base'!$A$4:$API$29, MATCH("CenHos", 'WFOM - Time_Base'!$B$4:$B$29,0), MATCH(CONCATENATE($G70,S$2),'WFOM - Time_Base'!$A$8:$API$8,0)) *
INDEX('WFOM - Time_Base'!$A$4:$API$29, MATCH("CenHos_Per", 'WFOM - Time_Base'!$B$4:$B$29,0), MATCH(CONCATENATE($G70,S$2),'WFOM - Time_Base'!$A$8:$API$8,0)),
IFERROR($AN70 * INDEX('Inputs from Uganda staff'!$E$61:$BM$80,MATCH('HRH Need estimation'!S$2,'Inputs from Uganda staff'!$E$61:$E$80,0),MATCH('HRH Need estimation'!$D70,'Inputs from Uganda staff'!$E$6:$BM$6,0)),
""))</f>
        <v>6</v>
      </c>
      <c r="T70" s="122">
        <f>IFERROR(
$AN70 * INDEX('WFOM - Time_Base'!$A$4:$API$29, MATCH("CenHos", 'WFOM - Time_Base'!$B$4:$B$29,0), MATCH(CONCATENATE($G70,T$2),'WFOM - Time_Base'!$A$8:$API$8,0)) *
INDEX('WFOM - Time_Base'!$A$4:$API$29, MATCH("CenHos_Per", 'WFOM - Time_Base'!$B$4:$B$29,0), MATCH(CONCATENATE($G70,T$2),'WFOM - Time_Base'!$A$8:$API$8,0)),
IFERROR($AN70 * INDEX('Inputs from Uganda staff'!$E$61:$BM$80,MATCH('HRH Need estimation'!T$2,'Inputs from Uganda staff'!$E$61:$E$80,0),MATCH('HRH Need estimation'!$D70,'Inputs from Uganda staff'!$E$6:$BM$6,0)),
""))</f>
        <v>0</v>
      </c>
      <c r="U70" s="122">
        <f>IFERROR(
$AN70 * INDEX('WFOM - Time_Base'!$A$4:$API$29, MATCH("CenHos", 'WFOM - Time_Base'!$B$4:$B$29,0), MATCH(CONCATENATE($G70,U$2),'WFOM - Time_Base'!$A$8:$API$8,0)) *
INDEX('WFOM - Time_Base'!$A$4:$API$29, MATCH("CenHos_Per", 'WFOM - Time_Base'!$B$4:$B$29,0), MATCH(CONCATENATE($G70,U$2),'WFOM - Time_Base'!$A$8:$API$8,0)),
IFERROR($AN70 * INDEX('Inputs from Uganda staff'!$E$61:$BM$80,MATCH('HRH Need estimation'!U$2,'Inputs from Uganda staff'!$E$61:$E$80,0),MATCH('HRH Need estimation'!$D70,'Inputs from Uganda staff'!$E$6:$BM$6,0)),
""))</f>
        <v>3.5</v>
      </c>
      <c r="V70" s="122">
        <f>IFERROR(
$AN70 * INDEX('WFOM - Time_Base'!$A$4:$API$29, MATCH("CenHos", 'WFOM - Time_Base'!$B$4:$B$29,0), MATCH(CONCATENATE($G70,V$2),'WFOM - Time_Base'!$A$8:$API$8,0)) *
INDEX('WFOM - Time_Base'!$A$4:$API$29, MATCH("CenHos_Per", 'WFOM - Time_Base'!$B$4:$B$29,0), MATCH(CONCATENATE($G70,V$2),'WFOM - Time_Base'!$A$8:$API$8,0)),
IFERROR($AN70 * INDEX('Inputs from Uganda staff'!$E$61:$BM$80,MATCH('HRH Need estimation'!V$2,'Inputs from Uganda staff'!$E$61:$E$80,0),MATCH('HRH Need estimation'!$D70,'Inputs from Uganda staff'!$E$6:$BM$6,0)),
""))</f>
        <v>3.5</v>
      </c>
      <c r="W70" s="122">
        <f>IFERROR(
$AN70 * INDEX('WFOM - Time_Base'!$A$4:$API$29, MATCH("CenHos", 'WFOM - Time_Base'!$B$4:$B$29,0), MATCH(CONCATENATE($G70,W$2),'WFOM - Time_Base'!$A$8:$API$8,0)) *
INDEX('WFOM - Time_Base'!$A$4:$API$29, MATCH("CenHos_Per", 'WFOM - Time_Base'!$B$4:$B$29,0), MATCH(CONCATENATE($G70,W$2),'WFOM - Time_Base'!$A$8:$API$8,0)),
IFERROR($AN70 * INDEX('Inputs from Uganda staff'!$E$61:$BM$80,MATCH('HRH Need estimation'!W$2,'Inputs from Uganda staff'!$E$61:$E$80,0),MATCH('HRH Need estimation'!$D70,'Inputs from Uganda staff'!$E$6:$BM$6,0)),
""))</f>
        <v>0</v>
      </c>
      <c r="X70" s="122">
        <f>IFERROR(
$AN70 * INDEX('WFOM - Time_Base'!$A$4:$API$29, MATCH("CenHos", 'WFOM - Time_Base'!$B$4:$B$29,0), MATCH(CONCATENATE($G70,X$2),'WFOM - Time_Base'!$A$8:$API$8,0)) *
INDEX('WFOM - Time_Base'!$A$4:$API$29, MATCH("CenHos_Per", 'WFOM - Time_Base'!$B$4:$B$29,0), MATCH(CONCATENATE($G70,X$2),'WFOM - Time_Base'!$A$8:$API$8,0)),
IFERROR($AN70 * INDEX('Inputs from Uganda staff'!$E$61:$BM$80,MATCH('HRH Need estimation'!X$2,'Inputs from Uganda staff'!$E$61:$E$80,0),MATCH('HRH Need estimation'!$D70,'Inputs from Uganda staff'!$E$6:$BM$6,0)),
""))</f>
        <v>0.8</v>
      </c>
      <c r="Y70" s="122">
        <f>IFERROR(
$AN70 * INDEX('WFOM - Time_Base'!$A$4:$API$29, MATCH("CenHos", 'WFOM - Time_Base'!$B$4:$B$29,0), MATCH(CONCATENATE($G70,Y$2),'WFOM - Time_Base'!$A$8:$API$8,0)) *
INDEX('WFOM - Time_Base'!$A$4:$API$29, MATCH("CenHos_Per", 'WFOM - Time_Base'!$B$4:$B$29,0), MATCH(CONCATENATE($G70,Y$2),'WFOM - Time_Base'!$A$8:$API$8,0)),
IFERROR($AN70 * INDEX('Inputs from Uganda staff'!$E$61:$BM$80,MATCH('HRH Need estimation'!Y$2,'Inputs from Uganda staff'!$E$61:$E$80,0),MATCH('HRH Need estimation'!$D70,'Inputs from Uganda staff'!$E$6:$BM$6,0)),
""))</f>
        <v>0.8</v>
      </c>
      <c r="Z70" s="122">
        <f>IFERROR(
$AN70 * INDEX('WFOM - Time_Base'!$A$4:$API$29, MATCH("CenHos", 'WFOM - Time_Base'!$B$4:$B$29,0), MATCH(CONCATENATE($G70,Z$2),'WFOM - Time_Base'!$A$8:$API$8,0)) *
INDEX('WFOM - Time_Base'!$A$4:$API$29, MATCH("CenHos_Per", 'WFOM - Time_Base'!$B$4:$B$29,0), MATCH(CONCATENATE($G70,Z$2),'WFOM - Time_Base'!$A$8:$API$8,0)),
IFERROR($AN70 * INDEX('Inputs from Uganda staff'!$E$61:$BM$80,MATCH('HRH Need estimation'!Z$2,'Inputs from Uganda staff'!$E$61:$E$80,0),MATCH('HRH Need estimation'!$D70,'Inputs from Uganda staff'!$E$6:$BM$6,0)),
""))</f>
        <v>0</v>
      </c>
      <c r="AA70" s="122">
        <f>IFERROR(
$AN70 * INDEX('WFOM - Time_Base'!$A$4:$API$29, MATCH("CenHos", 'WFOM - Time_Base'!$B$4:$B$29,0), MATCH(CONCATENATE($G70,AA$2),'WFOM - Time_Base'!$A$8:$API$8,0)) *
INDEX('WFOM - Time_Base'!$A$4:$API$29, MATCH("CenHos_Per", 'WFOM - Time_Base'!$B$4:$B$29,0), MATCH(CONCATENATE($G70,AA$2),'WFOM - Time_Base'!$A$8:$API$8,0)),
IFERROR($AN70 * INDEX('Inputs from Uganda staff'!$E$61:$BM$80,MATCH('HRH Need estimation'!AA$2,'Inputs from Uganda staff'!$E$61:$E$80,0),MATCH('HRH Need estimation'!$D70,'Inputs from Uganda staff'!$E$6:$BM$6,0)),
""))</f>
        <v>0</v>
      </c>
      <c r="AB70" s="122">
        <f>IFERROR(
$AN70 * INDEX('WFOM - Time_Base'!$A$4:$API$29, MATCH("CenHos", 'WFOM - Time_Base'!$B$4:$B$29,0), MATCH(CONCATENATE($G70,AB$2),'WFOM - Time_Base'!$A$8:$API$8,0)) *
INDEX('WFOM - Time_Base'!$A$4:$API$29, MATCH("CenHos_Per", 'WFOM - Time_Base'!$B$4:$B$29,0), MATCH(CONCATENATE($G70,AB$2),'WFOM - Time_Base'!$A$8:$API$8,0)),
IFERROR($AN70 * INDEX('Inputs from Uganda staff'!$E$61:$BM$80,MATCH('HRH Need estimation'!AB$2,'Inputs from Uganda staff'!$E$61:$E$80,0),MATCH('HRH Need estimation'!$D70,'Inputs from Uganda staff'!$E$6:$BM$6,0)),
""))</f>
        <v>0</v>
      </c>
      <c r="AC70" s="122" t="str">
        <f>IFERROR(
$AN70 * INDEX('WFOM - Time_Base'!$A$4:$API$29, MATCH("CenHos", 'WFOM - Time_Base'!$B$4:$B$29,0), MATCH(CONCATENATE($G70,AC$2),'WFOM - Time_Base'!$A$8:$API$8,0)) *
INDEX('WFOM - Time_Base'!$A$4:$API$29, MATCH("CenHos_Per", 'WFOM - Time_Base'!$B$4:$B$29,0), MATCH(CONCATENATE($G70,AC$2),'WFOM - Time_Base'!$A$8:$API$8,0)),
IFERROR($AN70 * INDEX('Inputs from Uganda staff'!$E$61:$BM$80,MATCH('HRH Need estimation'!AC$2,'Inputs from Uganda staff'!$E$61:$E$80,0),MATCH('HRH Need estimation'!$D70,'Inputs from Uganda staff'!$E$6:$BM$6,0)),
""))</f>
        <v/>
      </c>
      <c r="AD70" s="122">
        <f>IFERROR(
$AN70 * INDEX('WFOM - Time_Base'!$A$4:$API$29, MATCH("CenHos", 'WFOM - Time_Base'!$B$4:$B$29,0), MATCH(CONCATENATE($G70,AD$2),'WFOM - Time_Base'!$A$8:$API$8,0)) *
INDEX('WFOM - Time_Base'!$A$4:$API$29, MATCH("CenHos_Per", 'WFOM - Time_Base'!$B$4:$B$29,0), MATCH(CONCATENATE($G70,AD$2),'WFOM - Time_Base'!$A$8:$API$8,0)),
IFERROR($AN70 * INDEX('Inputs from Uganda staff'!$E$61:$BM$80,MATCH('HRH Need estimation'!AD$2,'Inputs from Uganda staff'!$E$61:$E$80,0),MATCH('HRH Need estimation'!$D70,'Inputs from Uganda staff'!$E$6:$BM$6,0)),
""))</f>
        <v>0</v>
      </c>
      <c r="AE70" s="122">
        <f>IFERROR(
$AN70 * INDEX('WFOM - Time_Base'!$A$4:$API$29, MATCH("CenHos", 'WFOM - Time_Base'!$B$4:$B$29,0), MATCH(CONCATENATE($G70,AE$2),'WFOM - Time_Base'!$A$8:$API$8,0)) *
INDEX('WFOM - Time_Base'!$A$4:$API$29, MATCH("CenHos_Per", 'WFOM - Time_Base'!$B$4:$B$29,0), MATCH(CONCATENATE($G70,AE$2),'WFOM - Time_Base'!$A$8:$API$8,0)),
IFERROR($AN70 * INDEX('Inputs from Uganda staff'!$E$61:$BM$80,MATCH('HRH Need estimation'!AE$2,'Inputs from Uganda staff'!$E$61:$E$80,0),MATCH('HRH Need estimation'!$D70,'Inputs from Uganda staff'!$E$6:$BM$6,0)),
""))</f>
        <v>0</v>
      </c>
      <c r="AF70" s="122">
        <f>IFERROR(
$AN70 * INDEX('WFOM - Time_Base'!$A$4:$API$29, MATCH("CenHos", 'WFOM - Time_Base'!$B$4:$B$29,0), MATCH(CONCATENATE($G70,AF$2),'WFOM - Time_Base'!$A$8:$API$8,0)) *
INDEX('WFOM - Time_Base'!$A$4:$API$29, MATCH("CenHos_Per", 'WFOM - Time_Base'!$B$4:$B$29,0), MATCH(CONCATENATE($G70,AF$2),'WFOM - Time_Base'!$A$8:$API$8,0)),
IFERROR($AN70 * INDEX('Inputs from Uganda staff'!$E$61:$BM$80,MATCH('HRH Need estimation'!AF$2,'Inputs from Uganda staff'!$E$61:$E$80,0),MATCH('HRH Need estimation'!$D70,'Inputs from Uganda staff'!$E$6:$BM$6,0)),
""))</f>
        <v>0</v>
      </c>
      <c r="AG70" s="122">
        <f>IFERROR(
$AN70 * INDEX('WFOM - Time_Base'!$A$4:$API$29, MATCH("CenHos", 'WFOM - Time_Base'!$B$4:$B$29,0), MATCH(CONCATENATE($G70,AG$2),'WFOM - Time_Base'!$A$8:$API$8,0)) *
INDEX('WFOM - Time_Base'!$A$4:$API$29, MATCH("CenHos_Per", 'WFOM - Time_Base'!$B$4:$B$29,0), MATCH(CONCATENATE($G70,AG$2),'WFOM - Time_Base'!$A$8:$API$8,0)),
IFERROR($AN70 * INDEX('Inputs from Uganda staff'!$E$61:$BM$80,MATCH('HRH Need estimation'!AG$2,'Inputs from Uganda staff'!$E$61:$E$80,0),MATCH('HRH Need estimation'!$D70,'Inputs from Uganda staff'!$E$6:$BM$6,0)),
""))</f>
        <v>0</v>
      </c>
      <c r="AH70" s="122">
        <f>IFERROR(
$AN70 * INDEX('WFOM - Time_Base'!$A$4:$API$29, MATCH("CenHos", 'WFOM - Time_Base'!$B$4:$B$29,0), MATCH(CONCATENATE($G70,AH$2),'WFOM - Time_Base'!$A$8:$API$8,0)) *
INDEX('WFOM - Time_Base'!$A$4:$API$29, MATCH("CenHos_Per", 'WFOM - Time_Base'!$B$4:$B$29,0), MATCH(CONCATENATE($G70,AH$2),'WFOM - Time_Base'!$A$8:$API$8,0)),
IFERROR($AN70 * INDEX('Inputs from Uganda staff'!$E$61:$BM$80,MATCH('HRH Need estimation'!AH$2,'Inputs from Uganda staff'!$E$61:$E$80,0),MATCH('HRH Need estimation'!$D70,'Inputs from Uganda staff'!$E$6:$BM$6,0)),
""))</f>
        <v>0</v>
      </c>
      <c r="AI70" s="122">
        <f>IFERROR(
$AN70 * INDEX('WFOM - Time_Base'!$A$4:$API$29, MATCH("CenHos", 'WFOM - Time_Base'!$B$4:$B$29,0), MATCH(CONCATENATE($G70,AI$2),'WFOM - Time_Base'!$A$8:$API$8,0)) *
INDEX('WFOM - Time_Base'!$A$4:$API$29, MATCH("CenHos_Per", 'WFOM - Time_Base'!$B$4:$B$29,0), MATCH(CONCATENATE($G70,AI$2),'WFOM - Time_Base'!$A$8:$API$8,0)),
IFERROR($AN70 * INDEX('Inputs from Uganda staff'!$E$61:$BM$80,MATCH('HRH Need estimation'!AI$2,'Inputs from Uganda staff'!$E$61:$E$80,0),MATCH('HRH Need estimation'!$D70,'Inputs from Uganda staff'!$E$6:$BM$6,0)),
""))</f>
        <v>0</v>
      </c>
      <c r="AJ70" s="122">
        <f>IFERROR(
$AN70 * INDEX('WFOM - Time_Base'!$A$4:$API$29, MATCH("CenHos", 'WFOM - Time_Base'!$B$4:$B$29,0), MATCH(CONCATENATE($G70,AJ$2),'WFOM - Time_Base'!$A$8:$API$8,0)) *
INDEX('WFOM - Time_Base'!$A$4:$API$29, MATCH("CenHos_Per", 'WFOM - Time_Base'!$B$4:$B$29,0), MATCH(CONCATENATE($G70,AJ$2),'WFOM - Time_Base'!$A$8:$API$8,0)),
IFERROR($AN70 * INDEX('Inputs from Uganda staff'!$E$61:$BM$80,MATCH('HRH Need estimation'!AJ$2,'Inputs from Uganda staff'!$E$61:$E$80,0),MATCH('HRH Need estimation'!$D70,'Inputs from Uganda staff'!$E$6:$BM$6,0)),
""))</f>
        <v>0</v>
      </c>
      <c r="AK70" s="122">
        <f>IFERROR(
$AN70 * INDEX('WFOM - Time_Base'!$A$4:$API$29, MATCH("CenHos", 'WFOM - Time_Base'!$B$4:$B$29,0), MATCH(CONCATENATE($G70,AK$2),'WFOM - Time_Base'!$A$8:$API$8,0)) *
INDEX('WFOM - Time_Base'!$A$4:$API$29, MATCH("CenHos_Per", 'WFOM - Time_Base'!$B$4:$B$29,0), MATCH(CONCATENATE($G70,AK$2),'WFOM - Time_Base'!$A$8:$API$8,0)),
IFERROR($AN70 * INDEX('Inputs from Uganda staff'!$E$61:$BM$80,MATCH('HRH Need estimation'!AK$2,'Inputs from Uganda staff'!$E$61:$E$80,0),MATCH('HRH Need estimation'!$D70,'Inputs from Uganda staff'!$E$6:$BM$6,0)),
""))</f>
        <v>0</v>
      </c>
      <c r="AL70" s="122">
        <f>IFERROR(
$AN70 * INDEX('WFOM - Time_Base'!$A$4:$API$29, MATCH("CenHos", 'WFOM - Time_Base'!$B$4:$B$29,0), MATCH(CONCATENATE($G70,AL$2),'WFOM - Time_Base'!$A$8:$API$8,0)) *
INDEX('WFOM - Time_Base'!$A$4:$API$29, MATCH("CenHos_Per", 'WFOM - Time_Base'!$B$4:$B$29,0), MATCH(CONCATENATE($G70,AL$2),'WFOM - Time_Base'!$A$8:$API$8,0)),
IFERROR($AN70 * INDEX('Inputs from Uganda staff'!$E$61:$BM$80,MATCH('HRH Need estimation'!AL$2,'Inputs from Uganda staff'!$E$61:$E$80,0),MATCH('HRH Need estimation'!$D70,'Inputs from Uganda staff'!$E$6:$BM$6,0)),
""))</f>
        <v>0</v>
      </c>
      <c r="AN70">
        <v>1</v>
      </c>
      <c r="AO70" t="e">
        <f t="shared" si="3"/>
        <v>#N/A</v>
      </c>
      <c r="AQ70" t="s">
        <v>493</v>
      </c>
    </row>
    <row r="71" spans="1:43">
      <c r="A71" s="106" t="s">
        <v>955</v>
      </c>
      <c r="B71" s="106" t="s">
        <v>336</v>
      </c>
      <c r="C71" s="107" t="s">
        <v>357</v>
      </c>
      <c r="D71" s="115" t="s">
        <v>358</v>
      </c>
      <c r="E71" s="122" t="s">
        <v>867</v>
      </c>
      <c r="F71" s="200" t="s">
        <v>21</v>
      </c>
      <c r="G71" s="122" t="str">
        <f>IF(F71&lt;&gt;"", VLOOKUP(F71,'WFOM - Cadre and Service List'!$E$4:$F$52,2,FALSE), "")</f>
        <v>Over5OPD</v>
      </c>
      <c r="H71" s="122"/>
      <c r="I71" s="209"/>
      <c r="J71" s="209"/>
      <c r="K71" s="209"/>
      <c r="L71" s="209"/>
      <c r="M71" s="209"/>
      <c r="N71" s="209"/>
      <c r="O71" s="209"/>
      <c r="P71" s="207">
        <f t="shared" si="2"/>
        <v>0</v>
      </c>
      <c r="Q71" s="122" t="s">
        <v>1947</v>
      </c>
      <c r="R71" s="122">
        <f>IFERROR(
$AN71 * INDEX('WFOM - Time_Base'!$A$4:$API$29, MATCH("CenHos", 'WFOM - Time_Base'!$B$4:$B$29,0), MATCH(CONCATENATE($G71,R$2),'WFOM - Time_Base'!$A$8:$API$8,0)) *
INDEX('WFOM - Time_Base'!$A$4:$API$29, MATCH("CenHos_Per", 'WFOM - Time_Base'!$B$4:$B$29,0), MATCH(CONCATENATE($G71,R$2),'WFOM - Time_Base'!$A$8:$API$8,0)),
IFERROR($AN71 * INDEX('Inputs from Uganda staff'!$E$61:$BM$80,MATCH('HRH Need estimation'!R$2,'Inputs from Uganda staff'!$E$61:$E$80,0),MATCH('HRH Need estimation'!$D71,'Inputs from Uganda staff'!$E$6:$BM$6,0)),
""))</f>
        <v>3.5</v>
      </c>
      <c r="S71" s="122">
        <f>IFERROR(
$AN71 * INDEX('WFOM - Time_Base'!$A$4:$API$29, MATCH("CenHos", 'WFOM - Time_Base'!$B$4:$B$29,0), MATCH(CONCATENATE($G71,S$2),'WFOM - Time_Base'!$A$8:$API$8,0)) *
INDEX('WFOM - Time_Base'!$A$4:$API$29, MATCH("CenHos_Per", 'WFOM - Time_Base'!$B$4:$B$29,0), MATCH(CONCATENATE($G71,S$2),'WFOM - Time_Base'!$A$8:$API$8,0)),
IFERROR($AN71 * INDEX('Inputs from Uganda staff'!$E$61:$BM$80,MATCH('HRH Need estimation'!S$2,'Inputs from Uganda staff'!$E$61:$E$80,0),MATCH('HRH Need estimation'!$D71,'Inputs from Uganda staff'!$E$6:$BM$6,0)),
""))</f>
        <v>6</v>
      </c>
      <c r="T71" s="122">
        <f>IFERROR(
$AN71 * INDEX('WFOM - Time_Base'!$A$4:$API$29, MATCH("CenHos", 'WFOM - Time_Base'!$B$4:$B$29,0), MATCH(CONCATENATE($G71,T$2),'WFOM - Time_Base'!$A$8:$API$8,0)) *
INDEX('WFOM - Time_Base'!$A$4:$API$29, MATCH("CenHos_Per", 'WFOM - Time_Base'!$B$4:$B$29,0), MATCH(CONCATENATE($G71,T$2),'WFOM - Time_Base'!$A$8:$API$8,0)),
IFERROR($AN71 * INDEX('Inputs from Uganda staff'!$E$61:$BM$80,MATCH('HRH Need estimation'!T$2,'Inputs from Uganda staff'!$E$61:$E$80,0),MATCH('HRH Need estimation'!$D71,'Inputs from Uganda staff'!$E$6:$BM$6,0)),
""))</f>
        <v>0</v>
      </c>
      <c r="U71" s="122">
        <f>IFERROR(
$AN71 * INDEX('WFOM - Time_Base'!$A$4:$API$29, MATCH("CenHos", 'WFOM - Time_Base'!$B$4:$B$29,0), MATCH(CONCATENATE($G71,U$2),'WFOM - Time_Base'!$A$8:$API$8,0)) *
INDEX('WFOM - Time_Base'!$A$4:$API$29, MATCH("CenHos_Per", 'WFOM - Time_Base'!$B$4:$B$29,0), MATCH(CONCATENATE($G71,U$2),'WFOM - Time_Base'!$A$8:$API$8,0)),
IFERROR($AN71 * INDEX('Inputs from Uganda staff'!$E$61:$BM$80,MATCH('HRH Need estimation'!U$2,'Inputs from Uganda staff'!$E$61:$E$80,0),MATCH('HRH Need estimation'!$D71,'Inputs from Uganda staff'!$E$6:$BM$6,0)),
""))</f>
        <v>1</v>
      </c>
      <c r="V71" s="122">
        <f>IFERROR(
$AN71 * INDEX('WFOM - Time_Base'!$A$4:$API$29, MATCH("CenHos", 'WFOM - Time_Base'!$B$4:$B$29,0), MATCH(CONCATENATE($G71,V$2),'WFOM - Time_Base'!$A$8:$API$8,0)) *
INDEX('WFOM - Time_Base'!$A$4:$API$29, MATCH("CenHos_Per", 'WFOM - Time_Base'!$B$4:$B$29,0), MATCH(CONCATENATE($G71,V$2),'WFOM - Time_Base'!$A$8:$API$8,0)),
IFERROR($AN71 * INDEX('Inputs from Uganda staff'!$E$61:$BM$80,MATCH('HRH Need estimation'!V$2,'Inputs from Uganda staff'!$E$61:$E$80,0),MATCH('HRH Need estimation'!$D71,'Inputs from Uganda staff'!$E$6:$BM$6,0)),
""))</f>
        <v>4</v>
      </c>
      <c r="W71" s="122">
        <f>IFERROR(
$AN71 * INDEX('WFOM - Time_Base'!$A$4:$API$29, MATCH("CenHos", 'WFOM - Time_Base'!$B$4:$B$29,0), MATCH(CONCATENATE($G71,W$2),'WFOM - Time_Base'!$A$8:$API$8,0)) *
INDEX('WFOM - Time_Base'!$A$4:$API$29, MATCH("CenHos_Per", 'WFOM - Time_Base'!$B$4:$B$29,0), MATCH(CONCATENATE($G71,W$2),'WFOM - Time_Base'!$A$8:$API$8,0)),
IFERROR($AN71 * INDEX('Inputs from Uganda staff'!$E$61:$BM$80,MATCH('HRH Need estimation'!W$2,'Inputs from Uganda staff'!$E$61:$E$80,0),MATCH('HRH Need estimation'!$D71,'Inputs from Uganda staff'!$E$6:$BM$6,0)),
""))</f>
        <v>0</v>
      </c>
      <c r="X71" s="122">
        <f>IFERROR(
$AN71 * INDEX('WFOM - Time_Base'!$A$4:$API$29, MATCH("CenHos", 'WFOM - Time_Base'!$B$4:$B$29,0), MATCH(CONCATENATE($G71,X$2),'WFOM - Time_Base'!$A$8:$API$8,0)) *
INDEX('WFOM - Time_Base'!$A$4:$API$29, MATCH("CenHos_Per", 'WFOM - Time_Base'!$B$4:$B$29,0), MATCH(CONCATENATE($G71,X$2),'WFOM - Time_Base'!$A$8:$API$8,0)),
IFERROR($AN71 * INDEX('Inputs from Uganda staff'!$E$61:$BM$80,MATCH('HRH Need estimation'!X$2,'Inputs from Uganda staff'!$E$61:$E$80,0),MATCH('HRH Need estimation'!$D71,'Inputs from Uganda staff'!$E$6:$BM$6,0)),
""))</f>
        <v>0</v>
      </c>
      <c r="Y71" s="122">
        <f>IFERROR(
$AN71 * INDEX('WFOM - Time_Base'!$A$4:$API$29, MATCH("CenHos", 'WFOM - Time_Base'!$B$4:$B$29,0), MATCH(CONCATENATE($G71,Y$2),'WFOM - Time_Base'!$A$8:$API$8,0)) *
INDEX('WFOM - Time_Base'!$A$4:$API$29, MATCH("CenHos_Per", 'WFOM - Time_Base'!$B$4:$B$29,0), MATCH(CONCATENATE($G71,Y$2),'WFOM - Time_Base'!$A$8:$API$8,0)),
IFERROR($AN71 * INDEX('Inputs from Uganda staff'!$E$61:$BM$80,MATCH('HRH Need estimation'!Y$2,'Inputs from Uganda staff'!$E$61:$E$80,0),MATCH('HRH Need estimation'!$D71,'Inputs from Uganda staff'!$E$6:$BM$6,0)),
""))</f>
        <v>0</v>
      </c>
      <c r="Z71" s="122">
        <f>IFERROR(
$AN71 * INDEX('WFOM - Time_Base'!$A$4:$API$29, MATCH("CenHos", 'WFOM - Time_Base'!$B$4:$B$29,0), MATCH(CONCATENATE($G71,Z$2),'WFOM - Time_Base'!$A$8:$API$8,0)) *
INDEX('WFOM - Time_Base'!$A$4:$API$29, MATCH("CenHos_Per", 'WFOM - Time_Base'!$B$4:$B$29,0), MATCH(CONCATENATE($G71,Z$2),'WFOM - Time_Base'!$A$8:$API$8,0)),
IFERROR($AN71 * INDEX('Inputs from Uganda staff'!$E$61:$BM$80,MATCH('HRH Need estimation'!Z$2,'Inputs from Uganda staff'!$E$61:$E$80,0),MATCH('HRH Need estimation'!$D71,'Inputs from Uganda staff'!$E$6:$BM$6,0)),
""))</f>
        <v>0</v>
      </c>
      <c r="AA71" s="122">
        <f>IFERROR(
$AN71 * INDEX('WFOM - Time_Base'!$A$4:$API$29, MATCH("CenHos", 'WFOM - Time_Base'!$B$4:$B$29,0), MATCH(CONCATENATE($G71,AA$2),'WFOM - Time_Base'!$A$8:$API$8,0)) *
INDEX('WFOM - Time_Base'!$A$4:$API$29, MATCH("CenHos_Per", 'WFOM - Time_Base'!$B$4:$B$29,0), MATCH(CONCATENATE($G71,AA$2),'WFOM - Time_Base'!$A$8:$API$8,0)),
IFERROR($AN71 * INDEX('Inputs from Uganda staff'!$E$61:$BM$80,MATCH('HRH Need estimation'!AA$2,'Inputs from Uganda staff'!$E$61:$E$80,0),MATCH('HRH Need estimation'!$D71,'Inputs from Uganda staff'!$E$6:$BM$6,0)),
""))</f>
        <v>0</v>
      </c>
      <c r="AB71" s="122">
        <f>IFERROR(
$AN71 * INDEX('WFOM - Time_Base'!$A$4:$API$29, MATCH("CenHos", 'WFOM - Time_Base'!$B$4:$B$29,0), MATCH(CONCATENATE($G71,AB$2),'WFOM - Time_Base'!$A$8:$API$8,0)) *
INDEX('WFOM - Time_Base'!$A$4:$API$29, MATCH("CenHos_Per", 'WFOM - Time_Base'!$B$4:$B$29,0), MATCH(CONCATENATE($G71,AB$2),'WFOM - Time_Base'!$A$8:$API$8,0)),
IFERROR($AN71 * INDEX('Inputs from Uganda staff'!$E$61:$BM$80,MATCH('HRH Need estimation'!AB$2,'Inputs from Uganda staff'!$E$61:$E$80,0),MATCH('HRH Need estimation'!$D71,'Inputs from Uganda staff'!$E$6:$BM$6,0)),
""))</f>
        <v>0</v>
      </c>
      <c r="AC71" s="122" t="str">
        <f>IFERROR(
$AN71 * INDEX('WFOM - Time_Base'!$A$4:$API$29, MATCH("CenHos", 'WFOM - Time_Base'!$B$4:$B$29,0), MATCH(CONCATENATE($G71,AC$2),'WFOM - Time_Base'!$A$8:$API$8,0)) *
INDEX('WFOM - Time_Base'!$A$4:$API$29, MATCH("CenHos_Per", 'WFOM - Time_Base'!$B$4:$B$29,0), MATCH(CONCATENATE($G71,AC$2),'WFOM - Time_Base'!$A$8:$API$8,0)),
IFERROR($AN71 * INDEX('Inputs from Uganda staff'!$E$61:$BM$80,MATCH('HRH Need estimation'!AC$2,'Inputs from Uganda staff'!$E$61:$E$80,0),MATCH('HRH Need estimation'!$D71,'Inputs from Uganda staff'!$E$6:$BM$6,0)),
""))</f>
        <v/>
      </c>
      <c r="AD71" s="122">
        <f>IFERROR(
$AN71 * INDEX('WFOM - Time_Base'!$A$4:$API$29, MATCH("CenHos", 'WFOM - Time_Base'!$B$4:$B$29,0), MATCH(CONCATENATE($G71,AD$2),'WFOM - Time_Base'!$A$8:$API$8,0)) *
INDEX('WFOM - Time_Base'!$A$4:$API$29, MATCH("CenHos_Per", 'WFOM - Time_Base'!$B$4:$B$29,0), MATCH(CONCATENATE($G71,AD$2),'WFOM - Time_Base'!$A$8:$API$8,0)),
IFERROR($AN71 * INDEX('Inputs from Uganda staff'!$E$61:$BM$80,MATCH('HRH Need estimation'!AD$2,'Inputs from Uganda staff'!$E$61:$E$80,0),MATCH('HRH Need estimation'!$D71,'Inputs from Uganda staff'!$E$6:$BM$6,0)),
""))</f>
        <v>0</v>
      </c>
      <c r="AE71" s="122">
        <f>IFERROR(
$AN71 * INDEX('WFOM - Time_Base'!$A$4:$API$29, MATCH("CenHos", 'WFOM - Time_Base'!$B$4:$B$29,0), MATCH(CONCATENATE($G71,AE$2),'WFOM - Time_Base'!$A$8:$API$8,0)) *
INDEX('WFOM - Time_Base'!$A$4:$API$29, MATCH("CenHos_Per", 'WFOM - Time_Base'!$B$4:$B$29,0), MATCH(CONCATENATE($G71,AE$2),'WFOM - Time_Base'!$A$8:$API$8,0)),
IFERROR($AN71 * INDEX('Inputs from Uganda staff'!$E$61:$BM$80,MATCH('HRH Need estimation'!AE$2,'Inputs from Uganda staff'!$E$61:$E$80,0),MATCH('HRH Need estimation'!$D71,'Inputs from Uganda staff'!$E$6:$BM$6,0)),
""))</f>
        <v>0</v>
      </c>
      <c r="AF71" s="122">
        <f>IFERROR(
$AN71 * INDEX('WFOM - Time_Base'!$A$4:$API$29, MATCH("CenHos", 'WFOM - Time_Base'!$B$4:$B$29,0), MATCH(CONCATENATE($G71,AF$2),'WFOM - Time_Base'!$A$8:$API$8,0)) *
INDEX('WFOM - Time_Base'!$A$4:$API$29, MATCH("CenHos_Per", 'WFOM - Time_Base'!$B$4:$B$29,0), MATCH(CONCATENATE($G71,AF$2),'WFOM - Time_Base'!$A$8:$API$8,0)),
IFERROR($AN71 * INDEX('Inputs from Uganda staff'!$E$61:$BM$80,MATCH('HRH Need estimation'!AF$2,'Inputs from Uganda staff'!$E$61:$E$80,0),MATCH('HRH Need estimation'!$D71,'Inputs from Uganda staff'!$E$6:$BM$6,0)),
""))</f>
        <v>0</v>
      </c>
      <c r="AG71" s="122">
        <f>IFERROR(
$AN71 * INDEX('WFOM - Time_Base'!$A$4:$API$29, MATCH("CenHos", 'WFOM - Time_Base'!$B$4:$B$29,0), MATCH(CONCATENATE($G71,AG$2),'WFOM - Time_Base'!$A$8:$API$8,0)) *
INDEX('WFOM - Time_Base'!$A$4:$API$29, MATCH("CenHos_Per", 'WFOM - Time_Base'!$B$4:$B$29,0), MATCH(CONCATENATE($G71,AG$2),'WFOM - Time_Base'!$A$8:$API$8,0)),
IFERROR($AN71 * INDEX('Inputs from Uganda staff'!$E$61:$BM$80,MATCH('HRH Need estimation'!AG$2,'Inputs from Uganda staff'!$E$61:$E$80,0),MATCH('HRH Need estimation'!$D71,'Inputs from Uganda staff'!$E$6:$BM$6,0)),
""))</f>
        <v>0</v>
      </c>
      <c r="AH71" s="122">
        <f>IFERROR(
$AN71 * INDEX('WFOM - Time_Base'!$A$4:$API$29, MATCH("CenHos", 'WFOM - Time_Base'!$B$4:$B$29,0), MATCH(CONCATENATE($G71,AH$2),'WFOM - Time_Base'!$A$8:$API$8,0)) *
INDEX('WFOM - Time_Base'!$A$4:$API$29, MATCH("CenHos_Per", 'WFOM - Time_Base'!$B$4:$B$29,0), MATCH(CONCATENATE($G71,AH$2),'WFOM - Time_Base'!$A$8:$API$8,0)),
IFERROR($AN71 * INDEX('Inputs from Uganda staff'!$E$61:$BM$80,MATCH('HRH Need estimation'!AH$2,'Inputs from Uganda staff'!$E$61:$E$80,0),MATCH('HRH Need estimation'!$D71,'Inputs from Uganda staff'!$E$6:$BM$6,0)),
""))</f>
        <v>0</v>
      </c>
      <c r="AI71" s="122">
        <f>IFERROR(
$AN71 * INDEX('WFOM - Time_Base'!$A$4:$API$29, MATCH("CenHos", 'WFOM - Time_Base'!$B$4:$B$29,0), MATCH(CONCATENATE($G71,AI$2),'WFOM - Time_Base'!$A$8:$API$8,0)) *
INDEX('WFOM - Time_Base'!$A$4:$API$29, MATCH("CenHos_Per", 'WFOM - Time_Base'!$B$4:$B$29,0), MATCH(CONCATENATE($G71,AI$2),'WFOM - Time_Base'!$A$8:$API$8,0)),
IFERROR($AN71 * INDEX('Inputs from Uganda staff'!$E$61:$BM$80,MATCH('HRH Need estimation'!AI$2,'Inputs from Uganda staff'!$E$61:$E$80,0),MATCH('HRH Need estimation'!$D71,'Inputs from Uganda staff'!$E$6:$BM$6,0)),
""))</f>
        <v>0</v>
      </c>
      <c r="AJ71" s="122">
        <f>IFERROR(
$AN71 * INDEX('WFOM - Time_Base'!$A$4:$API$29, MATCH("CenHos", 'WFOM - Time_Base'!$B$4:$B$29,0), MATCH(CONCATENATE($G71,AJ$2),'WFOM - Time_Base'!$A$8:$API$8,0)) *
INDEX('WFOM - Time_Base'!$A$4:$API$29, MATCH("CenHos_Per", 'WFOM - Time_Base'!$B$4:$B$29,0), MATCH(CONCATENATE($G71,AJ$2),'WFOM - Time_Base'!$A$8:$API$8,0)),
IFERROR($AN71 * INDEX('Inputs from Uganda staff'!$E$61:$BM$80,MATCH('HRH Need estimation'!AJ$2,'Inputs from Uganda staff'!$E$61:$E$80,0),MATCH('HRH Need estimation'!$D71,'Inputs from Uganda staff'!$E$6:$BM$6,0)),
""))</f>
        <v>0</v>
      </c>
      <c r="AK71" s="122">
        <f>IFERROR(
$AN71 * INDEX('WFOM - Time_Base'!$A$4:$API$29, MATCH("CenHos", 'WFOM - Time_Base'!$B$4:$B$29,0), MATCH(CONCATENATE($G71,AK$2),'WFOM - Time_Base'!$A$8:$API$8,0)) *
INDEX('WFOM - Time_Base'!$A$4:$API$29, MATCH("CenHos_Per", 'WFOM - Time_Base'!$B$4:$B$29,0), MATCH(CONCATENATE($G71,AK$2),'WFOM - Time_Base'!$A$8:$API$8,0)),
IFERROR($AN71 * INDEX('Inputs from Uganda staff'!$E$61:$BM$80,MATCH('HRH Need estimation'!AK$2,'Inputs from Uganda staff'!$E$61:$E$80,0),MATCH('HRH Need estimation'!$D71,'Inputs from Uganda staff'!$E$6:$BM$6,0)),
""))</f>
        <v>0</v>
      </c>
      <c r="AL71" s="122">
        <f>IFERROR(
$AN71 * INDEX('WFOM - Time_Base'!$A$4:$API$29, MATCH("CenHos", 'WFOM - Time_Base'!$B$4:$B$29,0), MATCH(CONCATENATE($G71,AL$2),'WFOM - Time_Base'!$A$8:$API$8,0)) *
INDEX('WFOM - Time_Base'!$A$4:$API$29, MATCH("CenHos_Per", 'WFOM - Time_Base'!$B$4:$B$29,0), MATCH(CONCATENATE($G71,AL$2),'WFOM - Time_Base'!$A$8:$API$8,0)),
IFERROR($AN71 * INDEX('Inputs from Uganda staff'!$E$61:$BM$80,MATCH('HRH Need estimation'!AL$2,'Inputs from Uganda staff'!$E$61:$E$80,0),MATCH('HRH Need estimation'!$D71,'Inputs from Uganda staff'!$E$6:$BM$6,0)),
""))</f>
        <v>0</v>
      </c>
      <c r="AN71">
        <v>1</v>
      </c>
      <c r="AO71" t="e">
        <f t="shared" si="3"/>
        <v>#N/A</v>
      </c>
      <c r="AQ71" t="s">
        <v>503</v>
      </c>
    </row>
    <row r="72" spans="1:43">
      <c r="A72" s="106" t="s">
        <v>364</v>
      </c>
      <c r="B72" s="106" t="s">
        <v>336</v>
      </c>
      <c r="C72" s="107" t="s">
        <v>359</v>
      </c>
      <c r="D72" s="115" t="s">
        <v>360</v>
      </c>
      <c r="E72" s="122" t="s">
        <v>867</v>
      </c>
      <c r="F72" s="122" t="s">
        <v>21</v>
      </c>
      <c r="G72" s="122" t="str">
        <f>IF(F72&lt;&gt;"", VLOOKUP(F72,'WFOM - Cadre and Service List'!$E$4:$F$52,2,FALSE), "")</f>
        <v>Over5OPD</v>
      </c>
      <c r="H72" s="122"/>
      <c r="I72" s="207"/>
      <c r="J72" s="207"/>
      <c r="K72" s="207"/>
      <c r="L72" s="207"/>
      <c r="M72" s="207"/>
      <c r="N72" s="207"/>
      <c r="O72" s="207"/>
      <c r="P72" s="207">
        <f t="shared" si="2"/>
        <v>0</v>
      </c>
      <c r="Q72" s="122" t="s">
        <v>1947</v>
      </c>
      <c r="R72" s="122">
        <f>IFERROR(
$AN72 * INDEX('WFOM - Time_Base'!$A$4:$API$29, MATCH("CenHos", 'WFOM - Time_Base'!$B$4:$B$29,0), MATCH(CONCATENATE($G72,R$2),'WFOM - Time_Base'!$A$8:$API$8,0)) *
INDEX('WFOM - Time_Base'!$A$4:$API$29, MATCH("CenHos_Per", 'WFOM - Time_Base'!$B$4:$B$29,0), MATCH(CONCATENATE($G72,R$2),'WFOM - Time_Base'!$A$8:$API$8,0)),
IFERROR($AN72 * INDEX('Inputs from Uganda staff'!$E$61:$BM$80,MATCH('HRH Need estimation'!R$2,'Inputs from Uganda staff'!$E$61:$E$80,0),MATCH('HRH Need estimation'!$D72,'Inputs from Uganda staff'!$E$6:$BM$6,0)),
""))</f>
        <v>3.5</v>
      </c>
      <c r="S72" s="122">
        <f>IFERROR(
$AN72 * INDEX('WFOM - Time_Base'!$A$4:$API$29, MATCH("CenHos", 'WFOM - Time_Base'!$B$4:$B$29,0), MATCH(CONCATENATE($G72,S$2),'WFOM - Time_Base'!$A$8:$API$8,0)) *
INDEX('WFOM - Time_Base'!$A$4:$API$29, MATCH("CenHos_Per", 'WFOM - Time_Base'!$B$4:$B$29,0), MATCH(CONCATENATE($G72,S$2),'WFOM - Time_Base'!$A$8:$API$8,0)),
IFERROR($AN72 * INDEX('Inputs from Uganda staff'!$E$61:$BM$80,MATCH('HRH Need estimation'!S$2,'Inputs from Uganda staff'!$E$61:$E$80,0),MATCH('HRH Need estimation'!$D72,'Inputs from Uganda staff'!$E$6:$BM$6,0)),
""))</f>
        <v>6</v>
      </c>
      <c r="T72" s="122">
        <f>IFERROR(
$AN72 * INDEX('WFOM - Time_Base'!$A$4:$API$29, MATCH("CenHos", 'WFOM - Time_Base'!$B$4:$B$29,0), MATCH(CONCATENATE($G72,T$2),'WFOM - Time_Base'!$A$8:$API$8,0)) *
INDEX('WFOM - Time_Base'!$A$4:$API$29, MATCH("CenHos_Per", 'WFOM - Time_Base'!$B$4:$B$29,0), MATCH(CONCATENATE($G72,T$2),'WFOM - Time_Base'!$A$8:$API$8,0)),
IFERROR($AN72 * INDEX('Inputs from Uganda staff'!$E$61:$BM$80,MATCH('HRH Need estimation'!T$2,'Inputs from Uganda staff'!$E$61:$E$80,0),MATCH('HRH Need estimation'!$D72,'Inputs from Uganda staff'!$E$6:$BM$6,0)),
""))</f>
        <v>0</v>
      </c>
      <c r="U72" s="122">
        <f>IFERROR(
$AN72 * INDEX('WFOM - Time_Base'!$A$4:$API$29, MATCH("CenHos", 'WFOM - Time_Base'!$B$4:$B$29,0), MATCH(CONCATENATE($G72,U$2),'WFOM - Time_Base'!$A$8:$API$8,0)) *
INDEX('WFOM - Time_Base'!$A$4:$API$29, MATCH("CenHos_Per", 'WFOM - Time_Base'!$B$4:$B$29,0), MATCH(CONCATENATE($G72,U$2),'WFOM - Time_Base'!$A$8:$API$8,0)),
IFERROR($AN72 * INDEX('Inputs from Uganda staff'!$E$61:$BM$80,MATCH('HRH Need estimation'!U$2,'Inputs from Uganda staff'!$E$61:$E$80,0),MATCH('HRH Need estimation'!$D72,'Inputs from Uganda staff'!$E$6:$BM$6,0)),
""))</f>
        <v>1</v>
      </c>
      <c r="V72" s="122">
        <f>IFERROR(
$AN72 * INDEX('WFOM - Time_Base'!$A$4:$API$29, MATCH("CenHos", 'WFOM - Time_Base'!$B$4:$B$29,0), MATCH(CONCATENATE($G72,V$2),'WFOM - Time_Base'!$A$8:$API$8,0)) *
INDEX('WFOM - Time_Base'!$A$4:$API$29, MATCH("CenHos_Per", 'WFOM - Time_Base'!$B$4:$B$29,0), MATCH(CONCATENATE($G72,V$2),'WFOM - Time_Base'!$A$8:$API$8,0)),
IFERROR($AN72 * INDEX('Inputs from Uganda staff'!$E$61:$BM$80,MATCH('HRH Need estimation'!V$2,'Inputs from Uganda staff'!$E$61:$E$80,0),MATCH('HRH Need estimation'!$D72,'Inputs from Uganda staff'!$E$6:$BM$6,0)),
""))</f>
        <v>4</v>
      </c>
      <c r="W72" s="122">
        <f>IFERROR(
$AN72 * INDEX('WFOM - Time_Base'!$A$4:$API$29, MATCH("CenHos", 'WFOM - Time_Base'!$B$4:$B$29,0), MATCH(CONCATENATE($G72,W$2),'WFOM - Time_Base'!$A$8:$API$8,0)) *
INDEX('WFOM - Time_Base'!$A$4:$API$29, MATCH("CenHos_Per", 'WFOM - Time_Base'!$B$4:$B$29,0), MATCH(CONCATENATE($G72,W$2),'WFOM - Time_Base'!$A$8:$API$8,0)),
IFERROR($AN72 * INDEX('Inputs from Uganda staff'!$E$61:$BM$80,MATCH('HRH Need estimation'!W$2,'Inputs from Uganda staff'!$E$61:$E$80,0),MATCH('HRH Need estimation'!$D72,'Inputs from Uganda staff'!$E$6:$BM$6,0)),
""))</f>
        <v>0</v>
      </c>
      <c r="X72" s="122">
        <f>IFERROR(
$AN72 * INDEX('WFOM - Time_Base'!$A$4:$API$29, MATCH("CenHos", 'WFOM - Time_Base'!$B$4:$B$29,0), MATCH(CONCATENATE($G72,X$2),'WFOM - Time_Base'!$A$8:$API$8,0)) *
INDEX('WFOM - Time_Base'!$A$4:$API$29, MATCH("CenHos_Per", 'WFOM - Time_Base'!$B$4:$B$29,0), MATCH(CONCATENATE($G72,X$2),'WFOM - Time_Base'!$A$8:$API$8,0)),
IFERROR($AN72 * INDEX('Inputs from Uganda staff'!$E$61:$BM$80,MATCH('HRH Need estimation'!X$2,'Inputs from Uganda staff'!$E$61:$E$80,0),MATCH('HRH Need estimation'!$D72,'Inputs from Uganda staff'!$E$6:$BM$6,0)),
""))</f>
        <v>0</v>
      </c>
      <c r="Y72" s="122">
        <f>IFERROR(
$AN72 * INDEX('WFOM - Time_Base'!$A$4:$API$29, MATCH("CenHos", 'WFOM - Time_Base'!$B$4:$B$29,0), MATCH(CONCATENATE($G72,Y$2),'WFOM - Time_Base'!$A$8:$API$8,0)) *
INDEX('WFOM - Time_Base'!$A$4:$API$29, MATCH("CenHos_Per", 'WFOM - Time_Base'!$B$4:$B$29,0), MATCH(CONCATENATE($G72,Y$2),'WFOM - Time_Base'!$A$8:$API$8,0)),
IFERROR($AN72 * INDEX('Inputs from Uganda staff'!$E$61:$BM$80,MATCH('HRH Need estimation'!Y$2,'Inputs from Uganda staff'!$E$61:$E$80,0),MATCH('HRH Need estimation'!$D72,'Inputs from Uganda staff'!$E$6:$BM$6,0)),
""))</f>
        <v>0</v>
      </c>
      <c r="Z72" s="122">
        <f>IFERROR(
$AN72 * INDEX('WFOM - Time_Base'!$A$4:$API$29, MATCH("CenHos", 'WFOM - Time_Base'!$B$4:$B$29,0), MATCH(CONCATENATE($G72,Z$2),'WFOM - Time_Base'!$A$8:$API$8,0)) *
INDEX('WFOM - Time_Base'!$A$4:$API$29, MATCH("CenHos_Per", 'WFOM - Time_Base'!$B$4:$B$29,0), MATCH(CONCATENATE($G72,Z$2),'WFOM - Time_Base'!$A$8:$API$8,0)),
IFERROR($AN72 * INDEX('Inputs from Uganda staff'!$E$61:$BM$80,MATCH('HRH Need estimation'!Z$2,'Inputs from Uganda staff'!$E$61:$E$80,0),MATCH('HRH Need estimation'!$D72,'Inputs from Uganda staff'!$E$6:$BM$6,0)),
""))</f>
        <v>0</v>
      </c>
      <c r="AA72" s="122">
        <f>IFERROR(
$AN72 * INDEX('WFOM - Time_Base'!$A$4:$API$29, MATCH("CenHos", 'WFOM - Time_Base'!$B$4:$B$29,0), MATCH(CONCATENATE($G72,AA$2),'WFOM - Time_Base'!$A$8:$API$8,0)) *
INDEX('WFOM - Time_Base'!$A$4:$API$29, MATCH("CenHos_Per", 'WFOM - Time_Base'!$B$4:$B$29,0), MATCH(CONCATENATE($G72,AA$2),'WFOM - Time_Base'!$A$8:$API$8,0)),
IFERROR($AN72 * INDEX('Inputs from Uganda staff'!$E$61:$BM$80,MATCH('HRH Need estimation'!AA$2,'Inputs from Uganda staff'!$E$61:$E$80,0),MATCH('HRH Need estimation'!$D72,'Inputs from Uganda staff'!$E$6:$BM$6,0)),
""))</f>
        <v>0</v>
      </c>
      <c r="AB72" s="122">
        <f>IFERROR(
$AN72 * INDEX('WFOM - Time_Base'!$A$4:$API$29, MATCH("CenHos", 'WFOM - Time_Base'!$B$4:$B$29,0), MATCH(CONCATENATE($G72,AB$2),'WFOM - Time_Base'!$A$8:$API$8,0)) *
INDEX('WFOM - Time_Base'!$A$4:$API$29, MATCH("CenHos_Per", 'WFOM - Time_Base'!$B$4:$B$29,0), MATCH(CONCATENATE($G72,AB$2),'WFOM - Time_Base'!$A$8:$API$8,0)),
IFERROR($AN72 * INDEX('Inputs from Uganda staff'!$E$61:$BM$80,MATCH('HRH Need estimation'!AB$2,'Inputs from Uganda staff'!$E$61:$E$80,0),MATCH('HRH Need estimation'!$D72,'Inputs from Uganda staff'!$E$6:$BM$6,0)),
""))</f>
        <v>0</v>
      </c>
      <c r="AC72" s="122" t="str">
        <f>IFERROR(
$AN72 * INDEX('WFOM - Time_Base'!$A$4:$API$29, MATCH("CenHos", 'WFOM - Time_Base'!$B$4:$B$29,0), MATCH(CONCATENATE($G72,AC$2),'WFOM - Time_Base'!$A$8:$API$8,0)) *
INDEX('WFOM - Time_Base'!$A$4:$API$29, MATCH("CenHos_Per", 'WFOM - Time_Base'!$B$4:$B$29,0), MATCH(CONCATENATE($G72,AC$2),'WFOM - Time_Base'!$A$8:$API$8,0)),
IFERROR($AN72 * INDEX('Inputs from Uganda staff'!$E$61:$BM$80,MATCH('HRH Need estimation'!AC$2,'Inputs from Uganda staff'!$E$61:$E$80,0),MATCH('HRH Need estimation'!$D72,'Inputs from Uganda staff'!$E$6:$BM$6,0)),
""))</f>
        <v/>
      </c>
      <c r="AD72" s="122">
        <f>IFERROR(
$AN72 * INDEX('WFOM - Time_Base'!$A$4:$API$29, MATCH("CenHos", 'WFOM - Time_Base'!$B$4:$B$29,0), MATCH(CONCATENATE($G72,AD$2),'WFOM - Time_Base'!$A$8:$API$8,0)) *
INDEX('WFOM - Time_Base'!$A$4:$API$29, MATCH("CenHos_Per", 'WFOM - Time_Base'!$B$4:$B$29,0), MATCH(CONCATENATE($G72,AD$2),'WFOM - Time_Base'!$A$8:$API$8,0)),
IFERROR($AN72 * INDEX('Inputs from Uganda staff'!$E$61:$BM$80,MATCH('HRH Need estimation'!AD$2,'Inputs from Uganda staff'!$E$61:$E$80,0),MATCH('HRH Need estimation'!$D72,'Inputs from Uganda staff'!$E$6:$BM$6,0)),
""))</f>
        <v>0</v>
      </c>
      <c r="AE72" s="122">
        <f>IFERROR(
$AN72 * INDEX('WFOM - Time_Base'!$A$4:$API$29, MATCH("CenHos", 'WFOM - Time_Base'!$B$4:$B$29,0), MATCH(CONCATENATE($G72,AE$2),'WFOM - Time_Base'!$A$8:$API$8,0)) *
INDEX('WFOM - Time_Base'!$A$4:$API$29, MATCH("CenHos_Per", 'WFOM - Time_Base'!$B$4:$B$29,0), MATCH(CONCATENATE($G72,AE$2),'WFOM - Time_Base'!$A$8:$API$8,0)),
IFERROR($AN72 * INDEX('Inputs from Uganda staff'!$E$61:$BM$80,MATCH('HRH Need estimation'!AE$2,'Inputs from Uganda staff'!$E$61:$E$80,0),MATCH('HRH Need estimation'!$D72,'Inputs from Uganda staff'!$E$6:$BM$6,0)),
""))</f>
        <v>0</v>
      </c>
      <c r="AF72" s="122">
        <f>IFERROR(
$AN72 * INDEX('WFOM - Time_Base'!$A$4:$API$29, MATCH("CenHos", 'WFOM - Time_Base'!$B$4:$B$29,0), MATCH(CONCATENATE($G72,AF$2),'WFOM - Time_Base'!$A$8:$API$8,0)) *
INDEX('WFOM - Time_Base'!$A$4:$API$29, MATCH("CenHos_Per", 'WFOM - Time_Base'!$B$4:$B$29,0), MATCH(CONCATENATE($G72,AF$2),'WFOM - Time_Base'!$A$8:$API$8,0)),
IFERROR($AN72 * INDEX('Inputs from Uganda staff'!$E$61:$BM$80,MATCH('HRH Need estimation'!AF$2,'Inputs from Uganda staff'!$E$61:$E$80,0),MATCH('HRH Need estimation'!$D72,'Inputs from Uganda staff'!$E$6:$BM$6,0)),
""))</f>
        <v>0</v>
      </c>
      <c r="AG72" s="122">
        <f>IFERROR(
$AN72 * INDEX('WFOM - Time_Base'!$A$4:$API$29, MATCH("CenHos", 'WFOM - Time_Base'!$B$4:$B$29,0), MATCH(CONCATENATE($G72,AG$2),'WFOM - Time_Base'!$A$8:$API$8,0)) *
INDEX('WFOM - Time_Base'!$A$4:$API$29, MATCH("CenHos_Per", 'WFOM - Time_Base'!$B$4:$B$29,0), MATCH(CONCATENATE($G72,AG$2),'WFOM - Time_Base'!$A$8:$API$8,0)),
IFERROR($AN72 * INDEX('Inputs from Uganda staff'!$E$61:$BM$80,MATCH('HRH Need estimation'!AG$2,'Inputs from Uganda staff'!$E$61:$E$80,0),MATCH('HRH Need estimation'!$D72,'Inputs from Uganda staff'!$E$6:$BM$6,0)),
""))</f>
        <v>0</v>
      </c>
      <c r="AH72" s="122">
        <f>IFERROR(
$AN72 * INDEX('WFOM - Time_Base'!$A$4:$API$29, MATCH("CenHos", 'WFOM - Time_Base'!$B$4:$B$29,0), MATCH(CONCATENATE($G72,AH$2),'WFOM - Time_Base'!$A$8:$API$8,0)) *
INDEX('WFOM - Time_Base'!$A$4:$API$29, MATCH("CenHos_Per", 'WFOM - Time_Base'!$B$4:$B$29,0), MATCH(CONCATENATE($G72,AH$2),'WFOM - Time_Base'!$A$8:$API$8,0)),
IFERROR($AN72 * INDEX('Inputs from Uganda staff'!$E$61:$BM$80,MATCH('HRH Need estimation'!AH$2,'Inputs from Uganda staff'!$E$61:$E$80,0),MATCH('HRH Need estimation'!$D72,'Inputs from Uganda staff'!$E$6:$BM$6,0)),
""))</f>
        <v>0</v>
      </c>
      <c r="AI72" s="122">
        <f>IFERROR(
$AN72 * INDEX('WFOM - Time_Base'!$A$4:$API$29, MATCH("CenHos", 'WFOM - Time_Base'!$B$4:$B$29,0), MATCH(CONCATENATE($G72,AI$2),'WFOM - Time_Base'!$A$8:$API$8,0)) *
INDEX('WFOM - Time_Base'!$A$4:$API$29, MATCH("CenHos_Per", 'WFOM - Time_Base'!$B$4:$B$29,0), MATCH(CONCATENATE($G72,AI$2),'WFOM - Time_Base'!$A$8:$API$8,0)),
IFERROR($AN72 * INDEX('Inputs from Uganda staff'!$E$61:$BM$80,MATCH('HRH Need estimation'!AI$2,'Inputs from Uganda staff'!$E$61:$E$80,0),MATCH('HRH Need estimation'!$D72,'Inputs from Uganda staff'!$E$6:$BM$6,0)),
""))</f>
        <v>0</v>
      </c>
      <c r="AJ72" s="122">
        <f>IFERROR(
$AN72 * INDEX('WFOM - Time_Base'!$A$4:$API$29, MATCH("CenHos", 'WFOM - Time_Base'!$B$4:$B$29,0), MATCH(CONCATENATE($G72,AJ$2),'WFOM - Time_Base'!$A$8:$API$8,0)) *
INDEX('WFOM - Time_Base'!$A$4:$API$29, MATCH("CenHos_Per", 'WFOM - Time_Base'!$B$4:$B$29,0), MATCH(CONCATENATE($G72,AJ$2),'WFOM - Time_Base'!$A$8:$API$8,0)),
IFERROR($AN72 * INDEX('Inputs from Uganda staff'!$E$61:$BM$80,MATCH('HRH Need estimation'!AJ$2,'Inputs from Uganda staff'!$E$61:$E$80,0),MATCH('HRH Need estimation'!$D72,'Inputs from Uganda staff'!$E$6:$BM$6,0)),
""))</f>
        <v>0</v>
      </c>
      <c r="AK72" s="122">
        <f>IFERROR(
$AN72 * INDEX('WFOM - Time_Base'!$A$4:$API$29, MATCH("CenHos", 'WFOM - Time_Base'!$B$4:$B$29,0), MATCH(CONCATENATE($G72,AK$2),'WFOM - Time_Base'!$A$8:$API$8,0)) *
INDEX('WFOM - Time_Base'!$A$4:$API$29, MATCH("CenHos_Per", 'WFOM - Time_Base'!$B$4:$B$29,0), MATCH(CONCATENATE($G72,AK$2),'WFOM - Time_Base'!$A$8:$API$8,0)),
IFERROR($AN72 * INDEX('Inputs from Uganda staff'!$E$61:$BM$80,MATCH('HRH Need estimation'!AK$2,'Inputs from Uganda staff'!$E$61:$E$80,0),MATCH('HRH Need estimation'!$D72,'Inputs from Uganda staff'!$E$6:$BM$6,0)),
""))</f>
        <v>0</v>
      </c>
      <c r="AL72" s="122">
        <f>IFERROR(
$AN72 * INDEX('WFOM - Time_Base'!$A$4:$API$29, MATCH("CenHos", 'WFOM - Time_Base'!$B$4:$B$29,0), MATCH(CONCATENATE($G72,AL$2),'WFOM - Time_Base'!$A$8:$API$8,0)) *
INDEX('WFOM - Time_Base'!$A$4:$API$29, MATCH("CenHos_Per", 'WFOM - Time_Base'!$B$4:$B$29,0), MATCH(CONCATENATE($G72,AL$2),'WFOM - Time_Base'!$A$8:$API$8,0)),
IFERROR($AN72 * INDEX('Inputs from Uganda staff'!$E$61:$BM$80,MATCH('HRH Need estimation'!AL$2,'Inputs from Uganda staff'!$E$61:$E$80,0),MATCH('HRH Need estimation'!$D72,'Inputs from Uganda staff'!$E$6:$BM$6,0)),
""))</f>
        <v>0</v>
      </c>
      <c r="AN72">
        <v>1</v>
      </c>
      <c r="AO72" t="str">
        <f t="shared" si="3"/>
        <v>071</v>
      </c>
      <c r="AQ72" t="s">
        <v>505</v>
      </c>
    </row>
    <row r="73" spans="1:43">
      <c r="A73" s="106" t="s">
        <v>364</v>
      </c>
      <c r="B73" s="106" t="s">
        <v>336</v>
      </c>
      <c r="C73" s="107" t="s">
        <v>361</v>
      </c>
      <c r="D73" s="115" t="s">
        <v>362</v>
      </c>
      <c r="E73" s="199"/>
      <c r="F73" s="199"/>
      <c r="G73" s="199" t="str">
        <f>IF(F73&lt;&gt;"", VLOOKUP(F73,'WFOM - Cadre and Service List'!$E$4:$F$52,2,FALSE), "")</f>
        <v/>
      </c>
      <c r="H73" s="199" t="s">
        <v>909</v>
      </c>
      <c r="I73" s="208"/>
      <c r="J73" s="208"/>
      <c r="K73" s="208"/>
      <c r="L73" s="208"/>
      <c r="M73" s="208"/>
      <c r="N73" s="208"/>
      <c r="O73" s="208"/>
      <c r="P73" s="207">
        <f t="shared" si="2"/>
        <v>0</v>
      </c>
      <c r="Q73" s="122" t="s">
        <v>1947</v>
      </c>
      <c r="R73" s="122" t="str">
        <f>IFERROR(
$AN73 * INDEX('WFOM - Time_Base'!$A$4:$API$29, MATCH("CenHos", 'WFOM - Time_Base'!$B$4:$B$29,0), MATCH(CONCATENATE($G73,R$2),'WFOM - Time_Base'!$A$8:$API$8,0)) *
INDEX('WFOM - Time_Base'!$A$4:$API$29, MATCH("CenHos_Per", 'WFOM - Time_Base'!$B$4:$B$29,0), MATCH(CONCATENATE($G73,R$2),'WFOM - Time_Base'!$A$8:$API$8,0)),
IFERROR($AN73 * INDEX('Inputs from Uganda staff'!$E$61:$BM$80,MATCH('HRH Need estimation'!R$2,'Inputs from Uganda staff'!$E$61:$E$80,0),MATCH('HRH Need estimation'!$D73,'Inputs from Uganda staff'!$E$6:$BM$6,0)),
""))</f>
        <v/>
      </c>
      <c r="S73" s="122" t="str">
        <f>IFERROR(
$AN73 * INDEX('WFOM - Time_Base'!$A$4:$API$29, MATCH("CenHos", 'WFOM - Time_Base'!$B$4:$B$29,0), MATCH(CONCATENATE($G73,S$2),'WFOM - Time_Base'!$A$8:$API$8,0)) *
INDEX('WFOM - Time_Base'!$A$4:$API$29, MATCH("CenHos_Per", 'WFOM - Time_Base'!$B$4:$B$29,0), MATCH(CONCATENATE($G73,S$2),'WFOM - Time_Base'!$A$8:$API$8,0)),
IFERROR($AN73 * INDEX('Inputs from Uganda staff'!$E$61:$BM$80,MATCH('HRH Need estimation'!S$2,'Inputs from Uganda staff'!$E$61:$E$80,0),MATCH('HRH Need estimation'!$D73,'Inputs from Uganda staff'!$E$6:$BM$6,0)),
""))</f>
        <v/>
      </c>
      <c r="T73" s="122" t="str">
        <f>IFERROR(
$AN73 * INDEX('WFOM - Time_Base'!$A$4:$API$29, MATCH("CenHos", 'WFOM - Time_Base'!$B$4:$B$29,0), MATCH(CONCATENATE($G73,T$2),'WFOM - Time_Base'!$A$8:$API$8,0)) *
INDEX('WFOM - Time_Base'!$A$4:$API$29, MATCH("CenHos_Per", 'WFOM - Time_Base'!$B$4:$B$29,0), MATCH(CONCATENATE($G73,T$2),'WFOM - Time_Base'!$A$8:$API$8,0)),
IFERROR($AN73 * INDEX('Inputs from Uganda staff'!$E$61:$BM$80,MATCH('HRH Need estimation'!T$2,'Inputs from Uganda staff'!$E$61:$E$80,0),MATCH('HRH Need estimation'!$D73,'Inputs from Uganda staff'!$E$6:$BM$6,0)),
""))</f>
        <v/>
      </c>
      <c r="U73" s="122" t="str">
        <f>IFERROR(
$AN73 * INDEX('WFOM - Time_Base'!$A$4:$API$29, MATCH("CenHos", 'WFOM - Time_Base'!$B$4:$B$29,0), MATCH(CONCATENATE($G73,U$2),'WFOM - Time_Base'!$A$8:$API$8,0)) *
INDEX('WFOM - Time_Base'!$A$4:$API$29, MATCH("CenHos_Per", 'WFOM - Time_Base'!$B$4:$B$29,0), MATCH(CONCATENATE($G73,U$2),'WFOM - Time_Base'!$A$8:$API$8,0)),
IFERROR($AN73 * INDEX('Inputs from Uganda staff'!$E$61:$BM$80,MATCH('HRH Need estimation'!U$2,'Inputs from Uganda staff'!$E$61:$E$80,0),MATCH('HRH Need estimation'!$D73,'Inputs from Uganda staff'!$E$6:$BM$6,0)),
""))</f>
        <v/>
      </c>
      <c r="V73" s="122" t="str">
        <f>IFERROR(
$AN73 * INDEX('WFOM - Time_Base'!$A$4:$API$29, MATCH("CenHos", 'WFOM - Time_Base'!$B$4:$B$29,0), MATCH(CONCATENATE($G73,V$2),'WFOM - Time_Base'!$A$8:$API$8,0)) *
INDEX('WFOM - Time_Base'!$A$4:$API$29, MATCH("CenHos_Per", 'WFOM - Time_Base'!$B$4:$B$29,0), MATCH(CONCATENATE($G73,V$2),'WFOM - Time_Base'!$A$8:$API$8,0)),
IFERROR($AN73 * INDEX('Inputs from Uganda staff'!$E$61:$BM$80,MATCH('HRH Need estimation'!V$2,'Inputs from Uganda staff'!$E$61:$E$80,0),MATCH('HRH Need estimation'!$D73,'Inputs from Uganda staff'!$E$6:$BM$6,0)),
""))</f>
        <v/>
      </c>
      <c r="W73" s="122" t="str">
        <f>IFERROR(
$AN73 * INDEX('WFOM - Time_Base'!$A$4:$API$29, MATCH("CenHos", 'WFOM - Time_Base'!$B$4:$B$29,0), MATCH(CONCATENATE($G73,W$2),'WFOM - Time_Base'!$A$8:$API$8,0)) *
INDEX('WFOM - Time_Base'!$A$4:$API$29, MATCH("CenHos_Per", 'WFOM - Time_Base'!$B$4:$B$29,0), MATCH(CONCATENATE($G73,W$2),'WFOM - Time_Base'!$A$8:$API$8,0)),
IFERROR($AN73 * INDEX('Inputs from Uganda staff'!$E$61:$BM$80,MATCH('HRH Need estimation'!W$2,'Inputs from Uganda staff'!$E$61:$E$80,0),MATCH('HRH Need estimation'!$D73,'Inputs from Uganda staff'!$E$6:$BM$6,0)),
""))</f>
        <v/>
      </c>
      <c r="X73" s="122" t="str">
        <f>IFERROR(
$AN73 * INDEX('WFOM - Time_Base'!$A$4:$API$29, MATCH("CenHos", 'WFOM - Time_Base'!$B$4:$B$29,0), MATCH(CONCATENATE($G73,X$2),'WFOM - Time_Base'!$A$8:$API$8,0)) *
INDEX('WFOM - Time_Base'!$A$4:$API$29, MATCH("CenHos_Per", 'WFOM - Time_Base'!$B$4:$B$29,0), MATCH(CONCATENATE($G73,X$2),'WFOM - Time_Base'!$A$8:$API$8,0)),
IFERROR($AN73 * INDEX('Inputs from Uganda staff'!$E$61:$BM$80,MATCH('HRH Need estimation'!X$2,'Inputs from Uganda staff'!$E$61:$E$80,0),MATCH('HRH Need estimation'!$D73,'Inputs from Uganda staff'!$E$6:$BM$6,0)),
""))</f>
        <v/>
      </c>
      <c r="Y73" s="122" t="str">
        <f>IFERROR(
$AN73 * INDEX('WFOM - Time_Base'!$A$4:$API$29, MATCH("CenHos", 'WFOM - Time_Base'!$B$4:$B$29,0), MATCH(CONCATENATE($G73,Y$2),'WFOM - Time_Base'!$A$8:$API$8,0)) *
INDEX('WFOM - Time_Base'!$A$4:$API$29, MATCH("CenHos_Per", 'WFOM - Time_Base'!$B$4:$B$29,0), MATCH(CONCATENATE($G73,Y$2),'WFOM - Time_Base'!$A$8:$API$8,0)),
IFERROR($AN73 * INDEX('Inputs from Uganda staff'!$E$61:$BM$80,MATCH('HRH Need estimation'!Y$2,'Inputs from Uganda staff'!$E$61:$E$80,0),MATCH('HRH Need estimation'!$D73,'Inputs from Uganda staff'!$E$6:$BM$6,0)),
""))</f>
        <v/>
      </c>
      <c r="Z73" s="122" t="str">
        <f>IFERROR(
$AN73 * INDEX('WFOM - Time_Base'!$A$4:$API$29, MATCH("CenHos", 'WFOM - Time_Base'!$B$4:$B$29,0), MATCH(CONCATENATE($G73,Z$2),'WFOM - Time_Base'!$A$8:$API$8,0)) *
INDEX('WFOM - Time_Base'!$A$4:$API$29, MATCH("CenHos_Per", 'WFOM - Time_Base'!$B$4:$B$29,0), MATCH(CONCATENATE($G73,Z$2),'WFOM - Time_Base'!$A$8:$API$8,0)),
IFERROR($AN73 * INDEX('Inputs from Uganda staff'!$E$61:$BM$80,MATCH('HRH Need estimation'!Z$2,'Inputs from Uganda staff'!$E$61:$E$80,0),MATCH('HRH Need estimation'!$D73,'Inputs from Uganda staff'!$E$6:$BM$6,0)),
""))</f>
        <v/>
      </c>
      <c r="AA73" s="122" t="str">
        <f>IFERROR(
$AN73 * INDEX('WFOM - Time_Base'!$A$4:$API$29, MATCH("CenHos", 'WFOM - Time_Base'!$B$4:$B$29,0), MATCH(CONCATENATE($G73,AA$2),'WFOM - Time_Base'!$A$8:$API$8,0)) *
INDEX('WFOM - Time_Base'!$A$4:$API$29, MATCH("CenHos_Per", 'WFOM - Time_Base'!$B$4:$B$29,0), MATCH(CONCATENATE($G73,AA$2),'WFOM - Time_Base'!$A$8:$API$8,0)),
IFERROR($AN73 * INDEX('Inputs from Uganda staff'!$E$61:$BM$80,MATCH('HRH Need estimation'!AA$2,'Inputs from Uganda staff'!$E$61:$E$80,0),MATCH('HRH Need estimation'!$D73,'Inputs from Uganda staff'!$E$6:$BM$6,0)),
""))</f>
        <v/>
      </c>
      <c r="AB73" s="122" t="str">
        <f>IFERROR(
$AN73 * INDEX('WFOM - Time_Base'!$A$4:$API$29, MATCH("CenHos", 'WFOM - Time_Base'!$B$4:$B$29,0), MATCH(CONCATENATE($G73,AB$2),'WFOM - Time_Base'!$A$8:$API$8,0)) *
INDEX('WFOM - Time_Base'!$A$4:$API$29, MATCH("CenHos_Per", 'WFOM - Time_Base'!$B$4:$B$29,0), MATCH(CONCATENATE($G73,AB$2),'WFOM - Time_Base'!$A$8:$API$8,0)),
IFERROR($AN73 * INDEX('Inputs from Uganda staff'!$E$61:$BM$80,MATCH('HRH Need estimation'!AB$2,'Inputs from Uganda staff'!$E$61:$E$80,0),MATCH('HRH Need estimation'!$D73,'Inputs from Uganda staff'!$E$6:$BM$6,0)),
""))</f>
        <v/>
      </c>
      <c r="AC73" s="122" t="str">
        <f>IFERROR(
$AN73 * INDEX('WFOM - Time_Base'!$A$4:$API$29, MATCH("CenHos", 'WFOM - Time_Base'!$B$4:$B$29,0), MATCH(CONCATENATE($G73,AC$2),'WFOM - Time_Base'!$A$8:$API$8,0)) *
INDEX('WFOM - Time_Base'!$A$4:$API$29, MATCH("CenHos_Per", 'WFOM - Time_Base'!$B$4:$B$29,0), MATCH(CONCATENATE($G73,AC$2),'WFOM - Time_Base'!$A$8:$API$8,0)),
IFERROR($AN73 * INDEX('Inputs from Uganda staff'!$E$61:$BM$80,MATCH('HRH Need estimation'!AC$2,'Inputs from Uganda staff'!$E$61:$E$80,0),MATCH('HRH Need estimation'!$D73,'Inputs from Uganda staff'!$E$6:$BM$6,0)),
""))</f>
        <v/>
      </c>
      <c r="AD73" s="122" t="str">
        <f>IFERROR(
$AN73 * INDEX('WFOM - Time_Base'!$A$4:$API$29, MATCH("CenHos", 'WFOM - Time_Base'!$B$4:$B$29,0), MATCH(CONCATENATE($G73,AD$2),'WFOM - Time_Base'!$A$8:$API$8,0)) *
INDEX('WFOM - Time_Base'!$A$4:$API$29, MATCH("CenHos_Per", 'WFOM - Time_Base'!$B$4:$B$29,0), MATCH(CONCATENATE($G73,AD$2),'WFOM - Time_Base'!$A$8:$API$8,0)),
IFERROR($AN73 * INDEX('Inputs from Uganda staff'!$E$61:$BM$80,MATCH('HRH Need estimation'!AD$2,'Inputs from Uganda staff'!$E$61:$E$80,0),MATCH('HRH Need estimation'!$D73,'Inputs from Uganda staff'!$E$6:$BM$6,0)),
""))</f>
        <v/>
      </c>
      <c r="AE73" s="122" t="str">
        <f>IFERROR(
$AN73 * INDEX('WFOM - Time_Base'!$A$4:$API$29, MATCH("CenHos", 'WFOM - Time_Base'!$B$4:$B$29,0), MATCH(CONCATENATE($G73,AE$2),'WFOM - Time_Base'!$A$8:$API$8,0)) *
INDEX('WFOM - Time_Base'!$A$4:$API$29, MATCH("CenHos_Per", 'WFOM - Time_Base'!$B$4:$B$29,0), MATCH(CONCATENATE($G73,AE$2),'WFOM - Time_Base'!$A$8:$API$8,0)),
IFERROR($AN73 * INDEX('Inputs from Uganda staff'!$E$61:$BM$80,MATCH('HRH Need estimation'!AE$2,'Inputs from Uganda staff'!$E$61:$E$80,0),MATCH('HRH Need estimation'!$D73,'Inputs from Uganda staff'!$E$6:$BM$6,0)),
""))</f>
        <v/>
      </c>
      <c r="AF73" s="122" t="str">
        <f>IFERROR(
$AN73 * INDEX('WFOM - Time_Base'!$A$4:$API$29, MATCH("CenHos", 'WFOM - Time_Base'!$B$4:$B$29,0), MATCH(CONCATENATE($G73,AF$2),'WFOM - Time_Base'!$A$8:$API$8,0)) *
INDEX('WFOM - Time_Base'!$A$4:$API$29, MATCH("CenHos_Per", 'WFOM - Time_Base'!$B$4:$B$29,0), MATCH(CONCATENATE($G73,AF$2),'WFOM - Time_Base'!$A$8:$API$8,0)),
IFERROR($AN73 * INDEX('Inputs from Uganda staff'!$E$61:$BM$80,MATCH('HRH Need estimation'!AF$2,'Inputs from Uganda staff'!$E$61:$E$80,0),MATCH('HRH Need estimation'!$D73,'Inputs from Uganda staff'!$E$6:$BM$6,0)),
""))</f>
        <v/>
      </c>
      <c r="AG73" s="122" t="str">
        <f>IFERROR(
$AN73 * INDEX('WFOM - Time_Base'!$A$4:$API$29, MATCH("CenHos", 'WFOM - Time_Base'!$B$4:$B$29,0), MATCH(CONCATENATE($G73,AG$2),'WFOM - Time_Base'!$A$8:$API$8,0)) *
INDEX('WFOM - Time_Base'!$A$4:$API$29, MATCH("CenHos_Per", 'WFOM - Time_Base'!$B$4:$B$29,0), MATCH(CONCATENATE($G73,AG$2),'WFOM - Time_Base'!$A$8:$API$8,0)),
IFERROR($AN73 * INDEX('Inputs from Uganda staff'!$E$61:$BM$80,MATCH('HRH Need estimation'!AG$2,'Inputs from Uganda staff'!$E$61:$E$80,0),MATCH('HRH Need estimation'!$D73,'Inputs from Uganda staff'!$E$6:$BM$6,0)),
""))</f>
        <v/>
      </c>
      <c r="AH73" s="122" t="str">
        <f>IFERROR(
$AN73 * INDEX('WFOM - Time_Base'!$A$4:$API$29, MATCH("CenHos", 'WFOM - Time_Base'!$B$4:$B$29,0), MATCH(CONCATENATE($G73,AH$2),'WFOM - Time_Base'!$A$8:$API$8,0)) *
INDEX('WFOM - Time_Base'!$A$4:$API$29, MATCH("CenHos_Per", 'WFOM - Time_Base'!$B$4:$B$29,0), MATCH(CONCATENATE($G73,AH$2),'WFOM - Time_Base'!$A$8:$API$8,0)),
IFERROR($AN73 * INDEX('Inputs from Uganda staff'!$E$61:$BM$80,MATCH('HRH Need estimation'!AH$2,'Inputs from Uganda staff'!$E$61:$E$80,0),MATCH('HRH Need estimation'!$D73,'Inputs from Uganda staff'!$E$6:$BM$6,0)),
""))</f>
        <v/>
      </c>
      <c r="AI73" s="122" t="str">
        <f>IFERROR(
$AN73 * INDEX('WFOM - Time_Base'!$A$4:$API$29, MATCH("CenHos", 'WFOM - Time_Base'!$B$4:$B$29,0), MATCH(CONCATENATE($G73,AI$2),'WFOM - Time_Base'!$A$8:$API$8,0)) *
INDEX('WFOM - Time_Base'!$A$4:$API$29, MATCH("CenHos_Per", 'WFOM - Time_Base'!$B$4:$B$29,0), MATCH(CONCATENATE($G73,AI$2),'WFOM - Time_Base'!$A$8:$API$8,0)),
IFERROR($AN73 * INDEX('Inputs from Uganda staff'!$E$61:$BM$80,MATCH('HRH Need estimation'!AI$2,'Inputs from Uganda staff'!$E$61:$E$80,0),MATCH('HRH Need estimation'!$D73,'Inputs from Uganda staff'!$E$6:$BM$6,0)),
""))</f>
        <v/>
      </c>
      <c r="AJ73" s="122" t="str">
        <f>IFERROR(
$AN73 * INDEX('WFOM - Time_Base'!$A$4:$API$29, MATCH("CenHos", 'WFOM - Time_Base'!$B$4:$B$29,0), MATCH(CONCATENATE($G73,AJ$2),'WFOM - Time_Base'!$A$8:$API$8,0)) *
INDEX('WFOM - Time_Base'!$A$4:$API$29, MATCH("CenHos_Per", 'WFOM - Time_Base'!$B$4:$B$29,0), MATCH(CONCATENATE($G73,AJ$2),'WFOM - Time_Base'!$A$8:$API$8,0)),
IFERROR($AN73 * INDEX('Inputs from Uganda staff'!$E$61:$BM$80,MATCH('HRH Need estimation'!AJ$2,'Inputs from Uganda staff'!$E$61:$E$80,0),MATCH('HRH Need estimation'!$D73,'Inputs from Uganda staff'!$E$6:$BM$6,0)),
""))</f>
        <v/>
      </c>
      <c r="AK73" s="122" t="str">
        <f>IFERROR(
$AN73 * INDEX('WFOM - Time_Base'!$A$4:$API$29, MATCH("CenHos", 'WFOM - Time_Base'!$B$4:$B$29,0), MATCH(CONCATENATE($G73,AK$2),'WFOM - Time_Base'!$A$8:$API$8,0)) *
INDEX('WFOM - Time_Base'!$A$4:$API$29, MATCH("CenHos_Per", 'WFOM - Time_Base'!$B$4:$B$29,0), MATCH(CONCATENATE($G73,AK$2),'WFOM - Time_Base'!$A$8:$API$8,0)),
IFERROR($AN73 * INDEX('Inputs from Uganda staff'!$E$61:$BM$80,MATCH('HRH Need estimation'!AK$2,'Inputs from Uganda staff'!$E$61:$E$80,0),MATCH('HRH Need estimation'!$D73,'Inputs from Uganda staff'!$E$6:$BM$6,0)),
""))</f>
        <v/>
      </c>
      <c r="AL73" s="122" t="str">
        <f>IFERROR(
$AN73 * INDEX('WFOM - Time_Base'!$A$4:$API$29, MATCH("CenHos", 'WFOM - Time_Base'!$B$4:$B$29,0), MATCH(CONCATENATE($G73,AL$2),'WFOM - Time_Base'!$A$8:$API$8,0)) *
INDEX('WFOM - Time_Base'!$A$4:$API$29, MATCH("CenHos_Per", 'WFOM - Time_Base'!$B$4:$B$29,0), MATCH(CONCATENATE($G73,AL$2),'WFOM - Time_Base'!$A$8:$API$8,0)),
IFERROR($AN73 * INDEX('Inputs from Uganda staff'!$E$61:$BM$80,MATCH('HRH Need estimation'!AL$2,'Inputs from Uganda staff'!$E$61:$E$80,0),MATCH('HRH Need estimation'!$D73,'Inputs from Uganda staff'!$E$6:$BM$6,0)),
""))</f>
        <v/>
      </c>
      <c r="AN73">
        <v>1</v>
      </c>
      <c r="AO73" t="e">
        <f t="shared" si="3"/>
        <v>#N/A</v>
      </c>
      <c r="AQ73" t="s">
        <v>507</v>
      </c>
    </row>
    <row r="74" spans="1:43">
      <c r="A74" s="106" t="s">
        <v>364</v>
      </c>
      <c r="B74" s="106" t="s">
        <v>336</v>
      </c>
      <c r="C74" s="107" t="s">
        <v>363</v>
      </c>
      <c r="D74" s="115" t="s">
        <v>364</v>
      </c>
      <c r="E74" s="199"/>
      <c r="F74" s="199"/>
      <c r="G74" s="199" t="str">
        <f>IF(F74&lt;&gt;"", VLOOKUP(F74,'WFOM - Cadre and Service List'!$E$4:$F$52,2,FALSE), "")</f>
        <v/>
      </c>
      <c r="H74" s="199" t="s">
        <v>909</v>
      </c>
      <c r="I74" s="208"/>
      <c r="J74" s="208"/>
      <c r="K74" s="208"/>
      <c r="L74" s="208"/>
      <c r="M74" s="208"/>
      <c r="N74" s="208"/>
      <c r="O74" s="208"/>
      <c r="P74" s="207">
        <f t="shared" si="2"/>
        <v>0</v>
      </c>
      <c r="Q74" s="122" t="s">
        <v>1947</v>
      </c>
      <c r="R74" s="122" t="str">
        <f>IFERROR(
$AN74 * INDEX('WFOM - Time_Base'!$A$4:$API$29, MATCH("CenHos", 'WFOM - Time_Base'!$B$4:$B$29,0), MATCH(CONCATENATE($G74,R$2),'WFOM - Time_Base'!$A$8:$API$8,0)) *
INDEX('WFOM - Time_Base'!$A$4:$API$29, MATCH("CenHos_Per", 'WFOM - Time_Base'!$B$4:$B$29,0), MATCH(CONCATENATE($G74,R$2),'WFOM - Time_Base'!$A$8:$API$8,0)),
IFERROR($AN74 * INDEX('Inputs from Uganda staff'!$E$61:$BM$80,MATCH('HRH Need estimation'!R$2,'Inputs from Uganda staff'!$E$61:$E$80,0),MATCH('HRH Need estimation'!$D74,'Inputs from Uganda staff'!$E$6:$BM$6,0)),
""))</f>
        <v/>
      </c>
      <c r="S74" s="122" t="str">
        <f>IFERROR(
$AN74 * INDEX('WFOM - Time_Base'!$A$4:$API$29, MATCH("CenHos", 'WFOM - Time_Base'!$B$4:$B$29,0), MATCH(CONCATENATE($G74,S$2),'WFOM - Time_Base'!$A$8:$API$8,0)) *
INDEX('WFOM - Time_Base'!$A$4:$API$29, MATCH("CenHos_Per", 'WFOM - Time_Base'!$B$4:$B$29,0), MATCH(CONCATENATE($G74,S$2),'WFOM - Time_Base'!$A$8:$API$8,0)),
IFERROR($AN74 * INDEX('Inputs from Uganda staff'!$E$61:$BM$80,MATCH('HRH Need estimation'!S$2,'Inputs from Uganda staff'!$E$61:$E$80,0),MATCH('HRH Need estimation'!$D74,'Inputs from Uganda staff'!$E$6:$BM$6,0)),
""))</f>
        <v/>
      </c>
      <c r="T74" s="122" t="str">
        <f>IFERROR(
$AN74 * INDEX('WFOM - Time_Base'!$A$4:$API$29, MATCH("CenHos", 'WFOM - Time_Base'!$B$4:$B$29,0), MATCH(CONCATENATE($G74,T$2),'WFOM - Time_Base'!$A$8:$API$8,0)) *
INDEX('WFOM - Time_Base'!$A$4:$API$29, MATCH("CenHos_Per", 'WFOM - Time_Base'!$B$4:$B$29,0), MATCH(CONCATENATE($G74,T$2),'WFOM - Time_Base'!$A$8:$API$8,0)),
IFERROR($AN74 * INDEX('Inputs from Uganda staff'!$E$61:$BM$80,MATCH('HRH Need estimation'!T$2,'Inputs from Uganda staff'!$E$61:$E$80,0),MATCH('HRH Need estimation'!$D74,'Inputs from Uganda staff'!$E$6:$BM$6,0)),
""))</f>
        <v/>
      </c>
      <c r="U74" s="122" t="str">
        <f>IFERROR(
$AN74 * INDEX('WFOM - Time_Base'!$A$4:$API$29, MATCH("CenHos", 'WFOM - Time_Base'!$B$4:$B$29,0), MATCH(CONCATENATE($G74,U$2),'WFOM - Time_Base'!$A$8:$API$8,0)) *
INDEX('WFOM - Time_Base'!$A$4:$API$29, MATCH("CenHos_Per", 'WFOM - Time_Base'!$B$4:$B$29,0), MATCH(CONCATENATE($G74,U$2),'WFOM - Time_Base'!$A$8:$API$8,0)),
IFERROR($AN74 * INDEX('Inputs from Uganda staff'!$E$61:$BM$80,MATCH('HRH Need estimation'!U$2,'Inputs from Uganda staff'!$E$61:$E$80,0),MATCH('HRH Need estimation'!$D74,'Inputs from Uganda staff'!$E$6:$BM$6,0)),
""))</f>
        <v/>
      </c>
      <c r="V74" s="122" t="str">
        <f>IFERROR(
$AN74 * INDEX('WFOM - Time_Base'!$A$4:$API$29, MATCH("CenHos", 'WFOM - Time_Base'!$B$4:$B$29,0), MATCH(CONCATENATE($G74,V$2),'WFOM - Time_Base'!$A$8:$API$8,0)) *
INDEX('WFOM - Time_Base'!$A$4:$API$29, MATCH("CenHos_Per", 'WFOM - Time_Base'!$B$4:$B$29,0), MATCH(CONCATENATE($G74,V$2),'WFOM - Time_Base'!$A$8:$API$8,0)),
IFERROR($AN74 * INDEX('Inputs from Uganda staff'!$E$61:$BM$80,MATCH('HRH Need estimation'!V$2,'Inputs from Uganda staff'!$E$61:$E$80,0),MATCH('HRH Need estimation'!$D74,'Inputs from Uganda staff'!$E$6:$BM$6,0)),
""))</f>
        <v/>
      </c>
      <c r="W74" s="122" t="str">
        <f>IFERROR(
$AN74 * INDEX('WFOM - Time_Base'!$A$4:$API$29, MATCH("CenHos", 'WFOM - Time_Base'!$B$4:$B$29,0), MATCH(CONCATENATE($G74,W$2),'WFOM - Time_Base'!$A$8:$API$8,0)) *
INDEX('WFOM - Time_Base'!$A$4:$API$29, MATCH("CenHos_Per", 'WFOM - Time_Base'!$B$4:$B$29,0), MATCH(CONCATENATE($G74,W$2),'WFOM - Time_Base'!$A$8:$API$8,0)),
IFERROR($AN74 * INDEX('Inputs from Uganda staff'!$E$61:$BM$80,MATCH('HRH Need estimation'!W$2,'Inputs from Uganda staff'!$E$61:$E$80,0),MATCH('HRH Need estimation'!$D74,'Inputs from Uganda staff'!$E$6:$BM$6,0)),
""))</f>
        <v/>
      </c>
      <c r="X74" s="122" t="str">
        <f>IFERROR(
$AN74 * INDEX('WFOM - Time_Base'!$A$4:$API$29, MATCH("CenHos", 'WFOM - Time_Base'!$B$4:$B$29,0), MATCH(CONCATENATE($G74,X$2),'WFOM - Time_Base'!$A$8:$API$8,0)) *
INDEX('WFOM - Time_Base'!$A$4:$API$29, MATCH("CenHos_Per", 'WFOM - Time_Base'!$B$4:$B$29,0), MATCH(CONCATENATE($G74,X$2),'WFOM - Time_Base'!$A$8:$API$8,0)),
IFERROR($AN74 * INDEX('Inputs from Uganda staff'!$E$61:$BM$80,MATCH('HRH Need estimation'!X$2,'Inputs from Uganda staff'!$E$61:$E$80,0),MATCH('HRH Need estimation'!$D74,'Inputs from Uganda staff'!$E$6:$BM$6,0)),
""))</f>
        <v/>
      </c>
      <c r="Y74" s="122" t="str">
        <f>IFERROR(
$AN74 * INDEX('WFOM - Time_Base'!$A$4:$API$29, MATCH("CenHos", 'WFOM - Time_Base'!$B$4:$B$29,0), MATCH(CONCATENATE($G74,Y$2),'WFOM - Time_Base'!$A$8:$API$8,0)) *
INDEX('WFOM - Time_Base'!$A$4:$API$29, MATCH("CenHos_Per", 'WFOM - Time_Base'!$B$4:$B$29,0), MATCH(CONCATENATE($G74,Y$2),'WFOM - Time_Base'!$A$8:$API$8,0)),
IFERROR($AN74 * INDEX('Inputs from Uganda staff'!$E$61:$BM$80,MATCH('HRH Need estimation'!Y$2,'Inputs from Uganda staff'!$E$61:$E$80,0),MATCH('HRH Need estimation'!$D74,'Inputs from Uganda staff'!$E$6:$BM$6,0)),
""))</f>
        <v/>
      </c>
      <c r="Z74" s="122" t="str">
        <f>IFERROR(
$AN74 * INDEX('WFOM - Time_Base'!$A$4:$API$29, MATCH("CenHos", 'WFOM - Time_Base'!$B$4:$B$29,0), MATCH(CONCATENATE($G74,Z$2),'WFOM - Time_Base'!$A$8:$API$8,0)) *
INDEX('WFOM - Time_Base'!$A$4:$API$29, MATCH("CenHos_Per", 'WFOM - Time_Base'!$B$4:$B$29,0), MATCH(CONCATENATE($G74,Z$2),'WFOM - Time_Base'!$A$8:$API$8,0)),
IFERROR($AN74 * INDEX('Inputs from Uganda staff'!$E$61:$BM$80,MATCH('HRH Need estimation'!Z$2,'Inputs from Uganda staff'!$E$61:$E$80,0),MATCH('HRH Need estimation'!$D74,'Inputs from Uganda staff'!$E$6:$BM$6,0)),
""))</f>
        <v/>
      </c>
      <c r="AA74" s="122" t="str">
        <f>IFERROR(
$AN74 * INDEX('WFOM - Time_Base'!$A$4:$API$29, MATCH("CenHos", 'WFOM - Time_Base'!$B$4:$B$29,0), MATCH(CONCATENATE($G74,AA$2),'WFOM - Time_Base'!$A$8:$API$8,0)) *
INDEX('WFOM - Time_Base'!$A$4:$API$29, MATCH("CenHos_Per", 'WFOM - Time_Base'!$B$4:$B$29,0), MATCH(CONCATENATE($G74,AA$2),'WFOM - Time_Base'!$A$8:$API$8,0)),
IFERROR($AN74 * INDEX('Inputs from Uganda staff'!$E$61:$BM$80,MATCH('HRH Need estimation'!AA$2,'Inputs from Uganda staff'!$E$61:$E$80,0),MATCH('HRH Need estimation'!$D74,'Inputs from Uganda staff'!$E$6:$BM$6,0)),
""))</f>
        <v/>
      </c>
      <c r="AB74" s="122" t="str">
        <f>IFERROR(
$AN74 * INDEX('WFOM - Time_Base'!$A$4:$API$29, MATCH("CenHos", 'WFOM - Time_Base'!$B$4:$B$29,0), MATCH(CONCATENATE($G74,AB$2),'WFOM - Time_Base'!$A$8:$API$8,0)) *
INDEX('WFOM - Time_Base'!$A$4:$API$29, MATCH("CenHos_Per", 'WFOM - Time_Base'!$B$4:$B$29,0), MATCH(CONCATENATE($G74,AB$2),'WFOM - Time_Base'!$A$8:$API$8,0)),
IFERROR($AN74 * INDEX('Inputs from Uganda staff'!$E$61:$BM$80,MATCH('HRH Need estimation'!AB$2,'Inputs from Uganda staff'!$E$61:$E$80,0),MATCH('HRH Need estimation'!$D74,'Inputs from Uganda staff'!$E$6:$BM$6,0)),
""))</f>
        <v/>
      </c>
      <c r="AC74" s="122" t="str">
        <f>IFERROR(
$AN74 * INDEX('WFOM - Time_Base'!$A$4:$API$29, MATCH("CenHos", 'WFOM - Time_Base'!$B$4:$B$29,0), MATCH(CONCATENATE($G74,AC$2),'WFOM - Time_Base'!$A$8:$API$8,0)) *
INDEX('WFOM - Time_Base'!$A$4:$API$29, MATCH("CenHos_Per", 'WFOM - Time_Base'!$B$4:$B$29,0), MATCH(CONCATENATE($G74,AC$2),'WFOM - Time_Base'!$A$8:$API$8,0)),
IFERROR($AN74 * INDEX('Inputs from Uganda staff'!$E$61:$BM$80,MATCH('HRH Need estimation'!AC$2,'Inputs from Uganda staff'!$E$61:$E$80,0),MATCH('HRH Need estimation'!$D74,'Inputs from Uganda staff'!$E$6:$BM$6,0)),
""))</f>
        <v/>
      </c>
      <c r="AD74" s="122" t="str">
        <f>IFERROR(
$AN74 * INDEX('WFOM - Time_Base'!$A$4:$API$29, MATCH("CenHos", 'WFOM - Time_Base'!$B$4:$B$29,0), MATCH(CONCATENATE($G74,AD$2),'WFOM - Time_Base'!$A$8:$API$8,0)) *
INDEX('WFOM - Time_Base'!$A$4:$API$29, MATCH("CenHos_Per", 'WFOM - Time_Base'!$B$4:$B$29,0), MATCH(CONCATENATE($G74,AD$2),'WFOM - Time_Base'!$A$8:$API$8,0)),
IFERROR($AN74 * INDEX('Inputs from Uganda staff'!$E$61:$BM$80,MATCH('HRH Need estimation'!AD$2,'Inputs from Uganda staff'!$E$61:$E$80,0),MATCH('HRH Need estimation'!$D74,'Inputs from Uganda staff'!$E$6:$BM$6,0)),
""))</f>
        <v/>
      </c>
      <c r="AE74" s="122" t="str">
        <f>IFERROR(
$AN74 * INDEX('WFOM - Time_Base'!$A$4:$API$29, MATCH("CenHos", 'WFOM - Time_Base'!$B$4:$B$29,0), MATCH(CONCATENATE($G74,AE$2),'WFOM - Time_Base'!$A$8:$API$8,0)) *
INDEX('WFOM - Time_Base'!$A$4:$API$29, MATCH("CenHos_Per", 'WFOM - Time_Base'!$B$4:$B$29,0), MATCH(CONCATENATE($G74,AE$2),'WFOM - Time_Base'!$A$8:$API$8,0)),
IFERROR($AN74 * INDEX('Inputs from Uganda staff'!$E$61:$BM$80,MATCH('HRH Need estimation'!AE$2,'Inputs from Uganda staff'!$E$61:$E$80,0),MATCH('HRH Need estimation'!$D74,'Inputs from Uganda staff'!$E$6:$BM$6,0)),
""))</f>
        <v/>
      </c>
      <c r="AF74" s="122" t="str">
        <f>IFERROR(
$AN74 * INDEX('WFOM - Time_Base'!$A$4:$API$29, MATCH("CenHos", 'WFOM - Time_Base'!$B$4:$B$29,0), MATCH(CONCATENATE($G74,AF$2),'WFOM - Time_Base'!$A$8:$API$8,0)) *
INDEX('WFOM - Time_Base'!$A$4:$API$29, MATCH("CenHos_Per", 'WFOM - Time_Base'!$B$4:$B$29,0), MATCH(CONCATENATE($G74,AF$2),'WFOM - Time_Base'!$A$8:$API$8,0)),
IFERROR($AN74 * INDEX('Inputs from Uganda staff'!$E$61:$BM$80,MATCH('HRH Need estimation'!AF$2,'Inputs from Uganda staff'!$E$61:$E$80,0),MATCH('HRH Need estimation'!$D74,'Inputs from Uganda staff'!$E$6:$BM$6,0)),
""))</f>
        <v/>
      </c>
      <c r="AG74" s="122" t="str">
        <f>IFERROR(
$AN74 * INDEX('WFOM - Time_Base'!$A$4:$API$29, MATCH("CenHos", 'WFOM - Time_Base'!$B$4:$B$29,0), MATCH(CONCATENATE($G74,AG$2),'WFOM - Time_Base'!$A$8:$API$8,0)) *
INDEX('WFOM - Time_Base'!$A$4:$API$29, MATCH("CenHos_Per", 'WFOM - Time_Base'!$B$4:$B$29,0), MATCH(CONCATENATE($G74,AG$2),'WFOM - Time_Base'!$A$8:$API$8,0)),
IFERROR($AN74 * INDEX('Inputs from Uganda staff'!$E$61:$BM$80,MATCH('HRH Need estimation'!AG$2,'Inputs from Uganda staff'!$E$61:$E$80,0),MATCH('HRH Need estimation'!$D74,'Inputs from Uganda staff'!$E$6:$BM$6,0)),
""))</f>
        <v/>
      </c>
      <c r="AH74" s="122" t="str">
        <f>IFERROR(
$AN74 * INDEX('WFOM - Time_Base'!$A$4:$API$29, MATCH("CenHos", 'WFOM - Time_Base'!$B$4:$B$29,0), MATCH(CONCATENATE($G74,AH$2),'WFOM - Time_Base'!$A$8:$API$8,0)) *
INDEX('WFOM - Time_Base'!$A$4:$API$29, MATCH("CenHos_Per", 'WFOM - Time_Base'!$B$4:$B$29,0), MATCH(CONCATENATE($G74,AH$2),'WFOM - Time_Base'!$A$8:$API$8,0)),
IFERROR($AN74 * INDEX('Inputs from Uganda staff'!$E$61:$BM$80,MATCH('HRH Need estimation'!AH$2,'Inputs from Uganda staff'!$E$61:$E$80,0),MATCH('HRH Need estimation'!$D74,'Inputs from Uganda staff'!$E$6:$BM$6,0)),
""))</f>
        <v/>
      </c>
      <c r="AI74" s="122" t="str">
        <f>IFERROR(
$AN74 * INDEX('WFOM - Time_Base'!$A$4:$API$29, MATCH("CenHos", 'WFOM - Time_Base'!$B$4:$B$29,0), MATCH(CONCATENATE($G74,AI$2),'WFOM - Time_Base'!$A$8:$API$8,0)) *
INDEX('WFOM - Time_Base'!$A$4:$API$29, MATCH("CenHos_Per", 'WFOM - Time_Base'!$B$4:$B$29,0), MATCH(CONCATENATE($G74,AI$2),'WFOM - Time_Base'!$A$8:$API$8,0)),
IFERROR($AN74 * INDEX('Inputs from Uganda staff'!$E$61:$BM$80,MATCH('HRH Need estimation'!AI$2,'Inputs from Uganda staff'!$E$61:$E$80,0),MATCH('HRH Need estimation'!$D74,'Inputs from Uganda staff'!$E$6:$BM$6,0)),
""))</f>
        <v/>
      </c>
      <c r="AJ74" s="122" t="str">
        <f>IFERROR(
$AN74 * INDEX('WFOM - Time_Base'!$A$4:$API$29, MATCH("CenHos", 'WFOM - Time_Base'!$B$4:$B$29,0), MATCH(CONCATENATE($G74,AJ$2),'WFOM - Time_Base'!$A$8:$API$8,0)) *
INDEX('WFOM - Time_Base'!$A$4:$API$29, MATCH("CenHos_Per", 'WFOM - Time_Base'!$B$4:$B$29,0), MATCH(CONCATENATE($G74,AJ$2),'WFOM - Time_Base'!$A$8:$API$8,0)),
IFERROR($AN74 * INDEX('Inputs from Uganda staff'!$E$61:$BM$80,MATCH('HRH Need estimation'!AJ$2,'Inputs from Uganda staff'!$E$61:$E$80,0),MATCH('HRH Need estimation'!$D74,'Inputs from Uganda staff'!$E$6:$BM$6,0)),
""))</f>
        <v/>
      </c>
      <c r="AK74" s="122" t="str">
        <f>IFERROR(
$AN74 * INDEX('WFOM - Time_Base'!$A$4:$API$29, MATCH("CenHos", 'WFOM - Time_Base'!$B$4:$B$29,0), MATCH(CONCATENATE($G74,AK$2),'WFOM - Time_Base'!$A$8:$API$8,0)) *
INDEX('WFOM - Time_Base'!$A$4:$API$29, MATCH("CenHos_Per", 'WFOM - Time_Base'!$B$4:$B$29,0), MATCH(CONCATENATE($G74,AK$2),'WFOM - Time_Base'!$A$8:$API$8,0)),
IFERROR($AN74 * INDEX('Inputs from Uganda staff'!$E$61:$BM$80,MATCH('HRH Need estimation'!AK$2,'Inputs from Uganda staff'!$E$61:$E$80,0),MATCH('HRH Need estimation'!$D74,'Inputs from Uganda staff'!$E$6:$BM$6,0)),
""))</f>
        <v/>
      </c>
      <c r="AL74" s="122" t="str">
        <f>IFERROR(
$AN74 * INDEX('WFOM - Time_Base'!$A$4:$API$29, MATCH("CenHos", 'WFOM - Time_Base'!$B$4:$B$29,0), MATCH(CONCATENATE($G74,AL$2),'WFOM - Time_Base'!$A$8:$API$8,0)) *
INDEX('WFOM - Time_Base'!$A$4:$API$29, MATCH("CenHos_Per", 'WFOM - Time_Base'!$B$4:$B$29,0), MATCH(CONCATENATE($G74,AL$2),'WFOM - Time_Base'!$A$8:$API$8,0)),
IFERROR($AN74 * INDEX('Inputs from Uganda staff'!$E$61:$BM$80,MATCH('HRH Need estimation'!AL$2,'Inputs from Uganda staff'!$E$61:$E$80,0),MATCH('HRH Need estimation'!$D74,'Inputs from Uganda staff'!$E$6:$BM$6,0)),
""))</f>
        <v/>
      </c>
      <c r="AN74">
        <v>1</v>
      </c>
      <c r="AO74" t="e">
        <f t="shared" si="3"/>
        <v>#N/A</v>
      </c>
      <c r="AQ74" t="s">
        <v>511</v>
      </c>
    </row>
    <row r="75" spans="1:43">
      <c r="A75" s="106" t="s">
        <v>364</v>
      </c>
      <c r="B75" s="106" t="s">
        <v>336</v>
      </c>
      <c r="C75" s="107" t="s">
        <v>365</v>
      </c>
      <c r="D75" s="115" t="s">
        <v>366</v>
      </c>
      <c r="E75" s="199"/>
      <c r="F75" s="199"/>
      <c r="G75" s="199" t="str">
        <f>IF(F75&lt;&gt;"", VLOOKUP(F75,'WFOM - Cadre and Service List'!$E$4:$F$52,2,FALSE), "")</f>
        <v/>
      </c>
      <c r="H75" s="199" t="s">
        <v>909</v>
      </c>
      <c r="I75" s="208"/>
      <c r="J75" s="208"/>
      <c r="K75" s="208"/>
      <c r="L75" s="208"/>
      <c r="M75" s="208"/>
      <c r="N75" s="208"/>
      <c r="O75" s="208"/>
      <c r="P75" s="207">
        <f t="shared" si="2"/>
        <v>0</v>
      </c>
      <c r="Q75" s="122" t="s">
        <v>1947</v>
      </c>
      <c r="R75" s="122" t="str">
        <f>IFERROR(
$AN75 * INDEX('WFOM - Time_Base'!$A$4:$API$29, MATCH("CenHos", 'WFOM - Time_Base'!$B$4:$B$29,0), MATCH(CONCATENATE($G75,R$2),'WFOM - Time_Base'!$A$8:$API$8,0)) *
INDEX('WFOM - Time_Base'!$A$4:$API$29, MATCH("CenHos_Per", 'WFOM - Time_Base'!$B$4:$B$29,0), MATCH(CONCATENATE($G75,R$2),'WFOM - Time_Base'!$A$8:$API$8,0)),
IFERROR($AN75 * INDEX('Inputs from Uganda staff'!$E$61:$BM$80,MATCH('HRH Need estimation'!R$2,'Inputs from Uganda staff'!$E$61:$E$80,0),MATCH('HRH Need estimation'!$D75,'Inputs from Uganda staff'!$E$6:$BM$6,0)),
""))</f>
        <v/>
      </c>
      <c r="S75" s="122" t="str">
        <f>IFERROR(
$AN75 * INDEX('WFOM - Time_Base'!$A$4:$API$29, MATCH("CenHos", 'WFOM - Time_Base'!$B$4:$B$29,0), MATCH(CONCATENATE($G75,S$2),'WFOM - Time_Base'!$A$8:$API$8,0)) *
INDEX('WFOM - Time_Base'!$A$4:$API$29, MATCH("CenHos_Per", 'WFOM - Time_Base'!$B$4:$B$29,0), MATCH(CONCATENATE($G75,S$2),'WFOM - Time_Base'!$A$8:$API$8,0)),
IFERROR($AN75 * INDEX('Inputs from Uganda staff'!$E$61:$BM$80,MATCH('HRH Need estimation'!S$2,'Inputs from Uganda staff'!$E$61:$E$80,0),MATCH('HRH Need estimation'!$D75,'Inputs from Uganda staff'!$E$6:$BM$6,0)),
""))</f>
        <v/>
      </c>
      <c r="T75" s="122" t="str">
        <f>IFERROR(
$AN75 * INDEX('WFOM - Time_Base'!$A$4:$API$29, MATCH("CenHos", 'WFOM - Time_Base'!$B$4:$B$29,0), MATCH(CONCATENATE($G75,T$2),'WFOM - Time_Base'!$A$8:$API$8,0)) *
INDEX('WFOM - Time_Base'!$A$4:$API$29, MATCH("CenHos_Per", 'WFOM - Time_Base'!$B$4:$B$29,0), MATCH(CONCATENATE($G75,T$2),'WFOM - Time_Base'!$A$8:$API$8,0)),
IFERROR($AN75 * INDEX('Inputs from Uganda staff'!$E$61:$BM$80,MATCH('HRH Need estimation'!T$2,'Inputs from Uganda staff'!$E$61:$E$80,0),MATCH('HRH Need estimation'!$D75,'Inputs from Uganda staff'!$E$6:$BM$6,0)),
""))</f>
        <v/>
      </c>
      <c r="U75" s="122" t="str">
        <f>IFERROR(
$AN75 * INDEX('WFOM - Time_Base'!$A$4:$API$29, MATCH("CenHos", 'WFOM - Time_Base'!$B$4:$B$29,0), MATCH(CONCATENATE($G75,U$2),'WFOM - Time_Base'!$A$8:$API$8,0)) *
INDEX('WFOM - Time_Base'!$A$4:$API$29, MATCH("CenHos_Per", 'WFOM - Time_Base'!$B$4:$B$29,0), MATCH(CONCATENATE($G75,U$2),'WFOM - Time_Base'!$A$8:$API$8,0)),
IFERROR($AN75 * INDEX('Inputs from Uganda staff'!$E$61:$BM$80,MATCH('HRH Need estimation'!U$2,'Inputs from Uganda staff'!$E$61:$E$80,0),MATCH('HRH Need estimation'!$D75,'Inputs from Uganda staff'!$E$6:$BM$6,0)),
""))</f>
        <v/>
      </c>
      <c r="V75" s="122" t="str">
        <f>IFERROR(
$AN75 * INDEX('WFOM - Time_Base'!$A$4:$API$29, MATCH("CenHos", 'WFOM - Time_Base'!$B$4:$B$29,0), MATCH(CONCATENATE($G75,V$2),'WFOM - Time_Base'!$A$8:$API$8,0)) *
INDEX('WFOM - Time_Base'!$A$4:$API$29, MATCH("CenHos_Per", 'WFOM - Time_Base'!$B$4:$B$29,0), MATCH(CONCATENATE($G75,V$2),'WFOM - Time_Base'!$A$8:$API$8,0)),
IFERROR($AN75 * INDEX('Inputs from Uganda staff'!$E$61:$BM$80,MATCH('HRH Need estimation'!V$2,'Inputs from Uganda staff'!$E$61:$E$80,0),MATCH('HRH Need estimation'!$D75,'Inputs from Uganda staff'!$E$6:$BM$6,0)),
""))</f>
        <v/>
      </c>
      <c r="W75" s="122" t="str">
        <f>IFERROR(
$AN75 * INDEX('WFOM - Time_Base'!$A$4:$API$29, MATCH("CenHos", 'WFOM - Time_Base'!$B$4:$B$29,0), MATCH(CONCATENATE($G75,W$2),'WFOM - Time_Base'!$A$8:$API$8,0)) *
INDEX('WFOM - Time_Base'!$A$4:$API$29, MATCH("CenHos_Per", 'WFOM - Time_Base'!$B$4:$B$29,0), MATCH(CONCATENATE($G75,W$2),'WFOM - Time_Base'!$A$8:$API$8,0)),
IFERROR($AN75 * INDEX('Inputs from Uganda staff'!$E$61:$BM$80,MATCH('HRH Need estimation'!W$2,'Inputs from Uganda staff'!$E$61:$E$80,0),MATCH('HRH Need estimation'!$D75,'Inputs from Uganda staff'!$E$6:$BM$6,0)),
""))</f>
        <v/>
      </c>
      <c r="X75" s="122" t="str">
        <f>IFERROR(
$AN75 * INDEX('WFOM - Time_Base'!$A$4:$API$29, MATCH("CenHos", 'WFOM - Time_Base'!$B$4:$B$29,0), MATCH(CONCATENATE($G75,X$2),'WFOM - Time_Base'!$A$8:$API$8,0)) *
INDEX('WFOM - Time_Base'!$A$4:$API$29, MATCH("CenHos_Per", 'WFOM - Time_Base'!$B$4:$B$29,0), MATCH(CONCATENATE($G75,X$2),'WFOM - Time_Base'!$A$8:$API$8,0)),
IFERROR($AN75 * INDEX('Inputs from Uganda staff'!$E$61:$BM$80,MATCH('HRH Need estimation'!X$2,'Inputs from Uganda staff'!$E$61:$E$80,0),MATCH('HRH Need estimation'!$D75,'Inputs from Uganda staff'!$E$6:$BM$6,0)),
""))</f>
        <v/>
      </c>
      <c r="Y75" s="122" t="str">
        <f>IFERROR(
$AN75 * INDEX('WFOM - Time_Base'!$A$4:$API$29, MATCH("CenHos", 'WFOM - Time_Base'!$B$4:$B$29,0), MATCH(CONCATENATE($G75,Y$2),'WFOM - Time_Base'!$A$8:$API$8,0)) *
INDEX('WFOM - Time_Base'!$A$4:$API$29, MATCH("CenHos_Per", 'WFOM - Time_Base'!$B$4:$B$29,0), MATCH(CONCATENATE($G75,Y$2),'WFOM - Time_Base'!$A$8:$API$8,0)),
IFERROR($AN75 * INDEX('Inputs from Uganda staff'!$E$61:$BM$80,MATCH('HRH Need estimation'!Y$2,'Inputs from Uganda staff'!$E$61:$E$80,0),MATCH('HRH Need estimation'!$D75,'Inputs from Uganda staff'!$E$6:$BM$6,0)),
""))</f>
        <v/>
      </c>
      <c r="Z75" s="122" t="str">
        <f>IFERROR(
$AN75 * INDEX('WFOM - Time_Base'!$A$4:$API$29, MATCH("CenHos", 'WFOM - Time_Base'!$B$4:$B$29,0), MATCH(CONCATENATE($G75,Z$2),'WFOM - Time_Base'!$A$8:$API$8,0)) *
INDEX('WFOM - Time_Base'!$A$4:$API$29, MATCH("CenHos_Per", 'WFOM - Time_Base'!$B$4:$B$29,0), MATCH(CONCATENATE($G75,Z$2),'WFOM - Time_Base'!$A$8:$API$8,0)),
IFERROR($AN75 * INDEX('Inputs from Uganda staff'!$E$61:$BM$80,MATCH('HRH Need estimation'!Z$2,'Inputs from Uganda staff'!$E$61:$E$80,0),MATCH('HRH Need estimation'!$D75,'Inputs from Uganda staff'!$E$6:$BM$6,0)),
""))</f>
        <v/>
      </c>
      <c r="AA75" s="122" t="str">
        <f>IFERROR(
$AN75 * INDEX('WFOM - Time_Base'!$A$4:$API$29, MATCH("CenHos", 'WFOM - Time_Base'!$B$4:$B$29,0), MATCH(CONCATENATE($G75,AA$2),'WFOM - Time_Base'!$A$8:$API$8,0)) *
INDEX('WFOM - Time_Base'!$A$4:$API$29, MATCH("CenHos_Per", 'WFOM - Time_Base'!$B$4:$B$29,0), MATCH(CONCATENATE($G75,AA$2),'WFOM - Time_Base'!$A$8:$API$8,0)),
IFERROR($AN75 * INDEX('Inputs from Uganda staff'!$E$61:$BM$80,MATCH('HRH Need estimation'!AA$2,'Inputs from Uganda staff'!$E$61:$E$80,0),MATCH('HRH Need estimation'!$D75,'Inputs from Uganda staff'!$E$6:$BM$6,0)),
""))</f>
        <v/>
      </c>
      <c r="AB75" s="122" t="str">
        <f>IFERROR(
$AN75 * INDEX('WFOM - Time_Base'!$A$4:$API$29, MATCH("CenHos", 'WFOM - Time_Base'!$B$4:$B$29,0), MATCH(CONCATENATE($G75,AB$2),'WFOM - Time_Base'!$A$8:$API$8,0)) *
INDEX('WFOM - Time_Base'!$A$4:$API$29, MATCH("CenHos_Per", 'WFOM - Time_Base'!$B$4:$B$29,0), MATCH(CONCATENATE($G75,AB$2),'WFOM - Time_Base'!$A$8:$API$8,0)),
IFERROR($AN75 * INDEX('Inputs from Uganda staff'!$E$61:$BM$80,MATCH('HRH Need estimation'!AB$2,'Inputs from Uganda staff'!$E$61:$E$80,0),MATCH('HRH Need estimation'!$D75,'Inputs from Uganda staff'!$E$6:$BM$6,0)),
""))</f>
        <v/>
      </c>
      <c r="AC75" s="122" t="str">
        <f>IFERROR(
$AN75 * INDEX('WFOM - Time_Base'!$A$4:$API$29, MATCH("CenHos", 'WFOM - Time_Base'!$B$4:$B$29,0), MATCH(CONCATENATE($G75,AC$2),'WFOM - Time_Base'!$A$8:$API$8,0)) *
INDEX('WFOM - Time_Base'!$A$4:$API$29, MATCH("CenHos_Per", 'WFOM - Time_Base'!$B$4:$B$29,0), MATCH(CONCATENATE($G75,AC$2),'WFOM - Time_Base'!$A$8:$API$8,0)),
IFERROR($AN75 * INDEX('Inputs from Uganda staff'!$E$61:$BM$80,MATCH('HRH Need estimation'!AC$2,'Inputs from Uganda staff'!$E$61:$E$80,0),MATCH('HRH Need estimation'!$D75,'Inputs from Uganda staff'!$E$6:$BM$6,0)),
""))</f>
        <v/>
      </c>
      <c r="AD75" s="122" t="str">
        <f>IFERROR(
$AN75 * INDEX('WFOM - Time_Base'!$A$4:$API$29, MATCH("CenHos", 'WFOM - Time_Base'!$B$4:$B$29,0), MATCH(CONCATENATE($G75,AD$2),'WFOM - Time_Base'!$A$8:$API$8,0)) *
INDEX('WFOM - Time_Base'!$A$4:$API$29, MATCH("CenHos_Per", 'WFOM - Time_Base'!$B$4:$B$29,0), MATCH(CONCATENATE($G75,AD$2),'WFOM - Time_Base'!$A$8:$API$8,0)),
IFERROR($AN75 * INDEX('Inputs from Uganda staff'!$E$61:$BM$80,MATCH('HRH Need estimation'!AD$2,'Inputs from Uganda staff'!$E$61:$E$80,0),MATCH('HRH Need estimation'!$D75,'Inputs from Uganda staff'!$E$6:$BM$6,0)),
""))</f>
        <v/>
      </c>
      <c r="AE75" s="122" t="str">
        <f>IFERROR(
$AN75 * INDEX('WFOM - Time_Base'!$A$4:$API$29, MATCH("CenHos", 'WFOM - Time_Base'!$B$4:$B$29,0), MATCH(CONCATENATE($G75,AE$2),'WFOM - Time_Base'!$A$8:$API$8,0)) *
INDEX('WFOM - Time_Base'!$A$4:$API$29, MATCH("CenHos_Per", 'WFOM - Time_Base'!$B$4:$B$29,0), MATCH(CONCATENATE($G75,AE$2),'WFOM - Time_Base'!$A$8:$API$8,0)),
IFERROR($AN75 * INDEX('Inputs from Uganda staff'!$E$61:$BM$80,MATCH('HRH Need estimation'!AE$2,'Inputs from Uganda staff'!$E$61:$E$80,0),MATCH('HRH Need estimation'!$D75,'Inputs from Uganda staff'!$E$6:$BM$6,0)),
""))</f>
        <v/>
      </c>
      <c r="AF75" s="122" t="str">
        <f>IFERROR(
$AN75 * INDEX('WFOM - Time_Base'!$A$4:$API$29, MATCH("CenHos", 'WFOM - Time_Base'!$B$4:$B$29,0), MATCH(CONCATENATE($G75,AF$2),'WFOM - Time_Base'!$A$8:$API$8,0)) *
INDEX('WFOM - Time_Base'!$A$4:$API$29, MATCH("CenHos_Per", 'WFOM - Time_Base'!$B$4:$B$29,0), MATCH(CONCATENATE($G75,AF$2),'WFOM - Time_Base'!$A$8:$API$8,0)),
IFERROR($AN75 * INDEX('Inputs from Uganda staff'!$E$61:$BM$80,MATCH('HRH Need estimation'!AF$2,'Inputs from Uganda staff'!$E$61:$E$80,0),MATCH('HRH Need estimation'!$D75,'Inputs from Uganda staff'!$E$6:$BM$6,0)),
""))</f>
        <v/>
      </c>
      <c r="AG75" s="122" t="str">
        <f>IFERROR(
$AN75 * INDEX('WFOM - Time_Base'!$A$4:$API$29, MATCH("CenHos", 'WFOM - Time_Base'!$B$4:$B$29,0), MATCH(CONCATENATE($G75,AG$2),'WFOM - Time_Base'!$A$8:$API$8,0)) *
INDEX('WFOM - Time_Base'!$A$4:$API$29, MATCH("CenHos_Per", 'WFOM - Time_Base'!$B$4:$B$29,0), MATCH(CONCATENATE($G75,AG$2),'WFOM - Time_Base'!$A$8:$API$8,0)),
IFERROR($AN75 * INDEX('Inputs from Uganda staff'!$E$61:$BM$80,MATCH('HRH Need estimation'!AG$2,'Inputs from Uganda staff'!$E$61:$E$80,0),MATCH('HRH Need estimation'!$D75,'Inputs from Uganda staff'!$E$6:$BM$6,0)),
""))</f>
        <v/>
      </c>
      <c r="AH75" s="122" t="str">
        <f>IFERROR(
$AN75 * INDEX('WFOM - Time_Base'!$A$4:$API$29, MATCH("CenHos", 'WFOM - Time_Base'!$B$4:$B$29,0), MATCH(CONCATENATE($G75,AH$2),'WFOM - Time_Base'!$A$8:$API$8,0)) *
INDEX('WFOM - Time_Base'!$A$4:$API$29, MATCH("CenHos_Per", 'WFOM - Time_Base'!$B$4:$B$29,0), MATCH(CONCATENATE($G75,AH$2),'WFOM - Time_Base'!$A$8:$API$8,0)),
IFERROR($AN75 * INDEX('Inputs from Uganda staff'!$E$61:$BM$80,MATCH('HRH Need estimation'!AH$2,'Inputs from Uganda staff'!$E$61:$E$80,0),MATCH('HRH Need estimation'!$D75,'Inputs from Uganda staff'!$E$6:$BM$6,0)),
""))</f>
        <v/>
      </c>
      <c r="AI75" s="122" t="str">
        <f>IFERROR(
$AN75 * INDEX('WFOM - Time_Base'!$A$4:$API$29, MATCH("CenHos", 'WFOM - Time_Base'!$B$4:$B$29,0), MATCH(CONCATENATE($G75,AI$2),'WFOM - Time_Base'!$A$8:$API$8,0)) *
INDEX('WFOM - Time_Base'!$A$4:$API$29, MATCH("CenHos_Per", 'WFOM - Time_Base'!$B$4:$B$29,0), MATCH(CONCATENATE($G75,AI$2),'WFOM - Time_Base'!$A$8:$API$8,0)),
IFERROR($AN75 * INDEX('Inputs from Uganda staff'!$E$61:$BM$80,MATCH('HRH Need estimation'!AI$2,'Inputs from Uganda staff'!$E$61:$E$80,0),MATCH('HRH Need estimation'!$D75,'Inputs from Uganda staff'!$E$6:$BM$6,0)),
""))</f>
        <v/>
      </c>
      <c r="AJ75" s="122" t="str">
        <f>IFERROR(
$AN75 * INDEX('WFOM - Time_Base'!$A$4:$API$29, MATCH("CenHos", 'WFOM - Time_Base'!$B$4:$B$29,0), MATCH(CONCATENATE($G75,AJ$2),'WFOM - Time_Base'!$A$8:$API$8,0)) *
INDEX('WFOM - Time_Base'!$A$4:$API$29, MATCH("CenHos_Per", 'WFOM - Time_Base'!$B$4:$B$29,0), MATCH(CONCATENATE($G75,AJ$2),'WFOM - Time_Base'!$A$8:$API$8,0)),
IFERROR($AN75 * INDEX('Inputs from Uganda staff'!$E$61:$BM$80,MATCH('HRH Need estimation'!AJ$2,'Inputs from Uganda staff'!$E$61:$E$80,0),MATCH('HRH Need estimation'!$D75,'Inputs from Uganda staff'!$E$6:$BM$6,0)),
""))</f>
        <v/>
      </c>
      <c r="AK75" s="122" t="str">
        <f>IFERROR(
$AN75 * INDEX('WFOM - Time_Base'!$A$4:$API$29, MATCH("CenHos", 'WFOM - Time_Base'!$B$4:$B$29,0), MATCH(CONCATENATE($G75,AK$2),'WFOM - Time_Base'!$A$8:$API$8,0)) *
INDEX('WFOM - Time_Base'!$A$4:$API$29, MATCH("CenHos_Per", 'WFOM - Time_Base'!$B$4:$B$29,0), MATCH(CONCATENATE($G75,AK$2),'WFOM - Time_Base'!$A$8:$API$8,0)),
IFERROR($AN75 * INDEX('Inputs from Uganda staff'!$E$61:$BM$80,MATCH('HRH Need estimation'!AK$2,'Inputs from Uganda staff'!$E$61:$E$80,0),MATCH('HRH Need estimation'!$D75,'Inputs from Uganda staff'!$E$6:$BM$6,0)),
""))</f>
        <v/>
      </c>
      <c r="AL75" s="122" t="str">
        <f>IFERROR(
$AN75 * INDEX('WFOM - Time_Base'!$A$4:$API$29, MATCH("CenHos", 'WFOM - Time_Base'!$B$4:$B$29,0), MATCH(CONCATENATE($G75,AL$2),'WFOM - Time_Base'!$A$8:$API$8,0)) *
INDEX('WFOM - Time_Base'!$A$4:$API$29, MATCH("CenHos_Per", 'WFOM - Time_Base'!$B$4:$B$29,0), MATCH(CONCATENATE($G75,AL$2),'WFOM - Time_Base'!$A$8:$API$8,0)),
IFERROR($AN75 * INDEX('Inputs from Uganda staff'!$E$61:$BM$80,MATCH('HRH Need estimation'!AL$2,'Inputs from Uganda staff'!$E$61:$E$80,0),MATCH('HRH Need estimation'!$D75,'Inputs from Uganda staff'!$E$6:$BM$6,0)),
""))</f>
        <v/>
      </c>
      <c r="AN75">
        <v>1</v>
      </c>
      <c r="AO75" t="e">
        <f t="shared" si="3"/>
        <v>#N/A</v>
      </c>
      <c r="AQ75" t="s">
        <v>513</v>
      </c>
    </row>
    <row r="76" spans="1:43">
      <c r="A76" s="106" t="s">
        <v>364</v>
      </c>
      <c r="B76" s="106" t="s">
        <v>336</v>
      </c>
      <c r="C76" s="107" t="s">
        <v>367</v>
      </c>
      <c r="D76" s="115" t="s">
        <v>368</v>
      </c>
      <c r="E76" s="199"/>
      <c r="F76" s="199"/>
      <c r="G76" s="199" t="str">
        <f>IF(F76&lt;&gt;"", VLOOKUP(F76,'WFOM - Cadre and Service List'!$E$4:$F$52,2,FALSE), "")</f>
        <v/>
      </c>
      <c r="H76" s="199" t="s">
        <v>909</v>
      </c>
      <c r="I76" s="208"/>
      <c r="J76" s="208"/>
      <c r="K76" s="208"/>
      <c r="L76" s="208"/>
      <c r="M76" s="208"/>
      <c r="N76" s="208"/>
      <c r="O76" s="208"/>
      <c r="P76" s="207">
        <f t="shared" si="2"/>
        <v>0</v>
      </c>
      <c r="Q76" s="122" t="s">
        <v>1947</v>
      </c>
      <c r="R76" s="122" t="str">
        <f>IFERROR(
$AN76 * INDEX('WFOM - Time_Base'!$A$4:$API$29, MATCH("CenHos", 'WFOM - Time_Base'!$B$4:$B$29,0), MATCH(CONCATENATE($G76,R$2),'WFOM - Time_Base'!$A$8:$API$8,0)) *
INDEX('WFOM - Time_Base'!$A$4:$API$29, MATCH("CenHos_Per", 'WFOM - Time_Base'!$B$4:$B$29,0), MATCH(CONCATENATE($G76,R$2),'WFOM - Time_Base'!$A$8:$API$8,0)),
IFERROR($AN76 * INDEX('Inputs from Uganda staff'!$E$61:$BM$80,MATCH('HRH Need estimation'!R$2,'Inputs from Uganda staff'!$E$61:$E$80,0),MATCH('HRH Need estimation'!$D76,'Inputs from Uganda staff'!$E$6:$BM$6,0)),
""))</f>
        <v/>
      </c>
      <c r="S76" s="122" t="str">
        <f>IFERROR(
$AN76 * INDEX('WFOM - Time_Base'!$A$4:$API$29, MATCH("CenHos", 'WFOM - Time_Base'!$B$4:$B$29,0), MATCH(CONCATENATE($G76,S$2),'WFOM - Time_Base'!$A$8:$API$8,0)) *
INDEX('WFOM - Time_Base'!$A$4:$API$29, MATCH("CenHos_Per", 'WFOM - Time_Base'!$B$4:$B$29,0), MATCH(CONCATENATE($G76,S$2),'WFOM - Time_Base'!$A$8:$API$8,0)),
IFERROR($AN76 * INDEX('Inputs from Uganda staff'!$E$61:$BM$80,MATCH('HRH Need estimation'!S$2,'Inputs from Uganda staff'!$E$61:$E$80,0),MATCH('HRH Need estimation'!$D76,'Inputs from Uganda staff'!$E$6:$BM$6,0)),
""))</f>
        <v/>
      </c>
      <c r="T76" s="122" t="str">
        <f>IFERROR(
$AN76 * INDEX('WFOM - Time_Base'!$A$4:$API$29, MATCH("CenHos", 'WFOM - Time_Base'!$B$4:$B$29,0), MATCH(CONCATENATE($G76,T$2),'WFOM - Time_Base'!$A$8:$API$8,0)) *
INDEX('WFOM - Time_Base'!$A$4:$API$29, MATCH("CenHos_Per", 'WFOM - Time_Base'!$B$4:$B$29,0), MATCH(CONCATENATE($G76,T$2),'WFOM - Time_Base'!$A$8:$API$8,0)),
IFERROR($AN76 * INDEX('Inputs from Uganda staff'!$E$61:$BM$80,MATCH('HRH Need estimation'!T$2,'Inputs from Uganda staff'!$E$61:$E$80,0),MATCH('HRH Need estimation'!$D76,'Inputs from Uganda staff'!$E$6:$BM$6,0)),
""))</f>
        <v/>
      </c>
      <c r="U76" s="122" t="str">
        <f>IFERROR(
$AN76 * INDEX('WFOM - Time_Base'!$A$4:$API$29, MATCH("CenHos", 'WFOM - Time_Base'!$B$4:$B$29,0), MATCH(CONCATENATE($G76,U$2),'WFOM - Time_Base'!$A$8:$API$8,0)) *
INDEX('WFOM - Time_Base'!$A$4:$API$29, MATCH("CenHos_Per", 'WFOM - Time_Base'!$B$4:$B$29,0), MATCH(CONCATENATE($G76,U$2),'WFOM - Time_Base'!$A$8:$API$8,0)),
IFERROR($AN76 * INDEX('Inputs from Uganda staff'!$E$61:$BM$80,MATCH('HRH Need estimation'!U$2,'Inputs from Uganda staff'!$E$61:$E$80,0),MATCH('HRH Need estimation'!$D76,'Inputs from Uganda staff'!$E$6:$BM$6,0)),
""))</f>
        <v/>
      </c>
      <c r="V76" s="122" t="str">
        <f>IFERROR(
$AN76 * INDEX('WFOM - Time_Base'!$A$4:$API$29, MATCH("CenHos", 'WFOM - Time_Base'!$B$4:$B$29,0), MATCH(CONCATENATE($G76,V$2),'WFOM - Time_Base'!$A$8:$API$8,0)) *
INDEX('WFOM - Time_Base'!$A$4:$API$29, MATCH("CenHos_Per", 'WFOM - Time_Base'!$B$4:$B$29,0), MATCH(CONCATENATE($G76,V$2),'WFOM - Time_Base'!$A$8:$API$8,0)),
IFERROR($AN76 * INDEX('Inputs from Uganda staff'!$E$61:$BM$80,MATCH('HRH Need estimation'!V$2,'Inputs from Uganda staff'!$E$61:$E$80,0),MATCH('HRH Need estimation'!$D76,'Inputs from Uganda staff'!$E$6:$BM$6,0)),
""))</f>
        <v/>
      </c>
      <c r="W76" s="122" t="str">
        <f>IFERROR(
$AN76 * INDEX('WFOM - Time_Base'!$A$4:$API$29, MATCH("CenHos", 'WFOM - Time_Base'!$B$4:$B$29,0), MATCH(CONCATENATE($G76,W$2),'WFOM - Time_Base'!$A$8:$API$8,0)) *
INDEX('WFOM - Time_Base'!$A$4:$API$29, MATCH("CenHos_Per", 'WFOM - Time_Base'!$B$4:$B$29,0), MATCH(CONCATENATE($G76,W$2),'WFOM - Time_Base'!$A$8:$API$8,0)),
IFERROR($AN76 * INDEX('Inputs from Uganda staff'!$E$61:$BM$80,MATCH('HRH Need estimation'!W$2,'Inputs from Uganda staff'!$E$61:$E$80,0),MATCH('HRH Need estimation'!$D76,'Inputs from Uganda staff'!$E$6:$BM$6,0)),
""))</f>
        <v/>
      </c>
      <c r="X76" s="122" t="str">
        <f>IFERROR(
$AN76 * INDEX('WFOM - Time_Base'!$A$4:$API$29, MATCH("CenHos", 'WFOM - Time_Base'!$B$4:$B$29,0), MATCH(CONCATENATE($G76,X$2),'WFOM - Time_Base'!$A$8:$API$8,0)) *
INDEX('WFOM - Time_Base'!$A$4:$API$29, MATCH("CenHos_Per", 'WFOM - Time_Base'!$B$4:$B$29,0), MATCH(CONCATENATE($G76,X$2),'WFOM - Time_Base'!$A$8:$API$8,0)),
IFERROR($AN76 * INDEX('Inputs from Uganda staff'!$E$61:$BM$80,MATCH('HRH Need estimation'!X$2,'Inputs from Uganda staff'!$E$61:$E$80,0),MATCH('HRH Need estimation'!$D76,'Inputs from Uganda staff'!$E$6:$BM$6,0)),
""))</f>
        <v/>
      </c>
      <c r="Y76" s="122" t="str">
        <f>IFERROR(
$AN76 * INDEX('WFOM - Time_Base'!$A$4:$API$29, MATCH("CenHos", 'WFOM - Time_Base'!$B$4:$B$29,0), MATCH(CONCATENATE($G76,Y$2),'WFOM - Time_Base'!$A$8:$API$8,0)) *
INDEX('WFOM - Time_Base'!$A$4:$API$29, MATCH("CenHos_Per", 'WFOM - Time_Base'!$B$4:$B$29,0), MATCH(CONCATENATE($G76,Y$2),'WFOM - Time_Base'!$A$8:$API$8,0)),
IFERROR($AN76 * INDEX('Inputs from Uganda staff'!$E$61:$BM$80,MATCH('HRH Need estimation'!Y$2,'Inputs from Uganda staff'!$E$61:$E$80,0),MATCH('HRH Need estimation'!$D76,'Inputs from Uganda staff'!$E$6:$BM$6,0)),
""))</f>
        <v/>
      </c>
      <c r="Z76" s="122" t="str">
        <f>IFERROR(
$AN76 * INDEX('WFOM - Time_Base'!$A$4:$API$29, MATCH("CenHos", 'WFOM - Time_Base'!$B$4:$B$29,0), MATCH(CONCATENATE($G76,Z$2),'WFOM - Time_Base'!$A$8:$API$8,0)) *
INDEX('WFOM - Time_Base'!$A$4:$API$29, MATCH("CenHos_Per", 'WFOM - Time_Base'!$B$4:$B$29,0), MATCH(CONCATENATE($G76,Z$2),'WFOM - Time_Base'!$A$8:$API$8,0)),
IFERROR($AN76 * INDEX('Inputs from Uganda staff'!$E$61:$BM$80,MATCH('HRH Need estimation'!Z$2,'Inputs from Uganda staff'!$E$61:$E$80,0),MATCH('HRH Need estimation'!$D76,'Inputs from Uganda staff'!$E$6:$BM$6,0)),
""))</f>
        <v/>
      </c>
      <c r="AA76" s="122" t="str">
        <f>IFERROR(
$AN76 * INDEX('WFOM - Time_Base'!$A$4:$API$29, MATCH("CenHos", 'WFOM - Time_Base'!$B$4:$B$29,0), MATCH(CONCATENATE($G76,AA$2),'WFOM - Time_Base'!$A$8:$API$8,0)) *
INDEX('WFOM - Time_Base'!$A$4:$API$29, MATCH("CenHos_Per", 'WFOM - Time_Base'!$B$4:$B$29,0), MATCH(CONCATENATE($G76,AA$2),'WFOM - Time_Base'!$A$8:$API$8,0)),
IFERROR($AN76 * INDEX('Inputs from Uganda staff'!$E$61:$BM$80,MATCH('HRH Need estimation'!AA$2,'Inputs from Uganda staff'!$E$61:$E$80,0),MATCH('HRH Need estimation'!$D76,'Inputs from Uganda staff'!$E$6:$BM$6,0)),
""))</f>
        <v/>
      </c>
      <c r="AB76" s="122" t="str">
        <f>IFERROR(
$AN76 * INDEX('WFOM - Time_Base'!$A$4:$API$29, MATCH("CenHos", 'WFOM - Time_Base'!$B$4:$B$29,0), MATCH(CONCATENATE($G76,AB$2),'WFOM - Time_Base'!$A$8:$API$8,0)) *
INDEX('WFOM - Time_Base'!$A$4:$API$29, MATCH("CenHos_Per", 'WFOM - Time_Base'!$B$4:$B$29,0), MATCH(CONCATENATE($G76,AB$2),'WFOM - Time_Base'!$A$8:$API$8,0)),
IFERROR($AN76 * INDEX('Inputs from Uganda staff'!$E$61:$BM$80,MATCH('HRH Need estimation'!AB$2,'Inputs from Uganda staff'!$E$61:$E$80,0),MATCH('HRH Need estimation'!$D76,'Inputs from Uganda staff'!$E$6:$BM$6,0)),
""))</f>
        <v/>
      </c>
      <c r="AC76" s="122" t="str">
        <f>IFERROR(
$AN76 * INDEX('WFOM - Time_Base'!$A$4:$API$29, MATCH("CenHos", 'WFOM - Time_Base'!$B$4:$B$29,0), MATCH(CONCATENATE($G76,AC$2),'WFOM - Time_Base'!$A$8:$API$8,0)) *
INDEX('WFOM - Time_Base'!$A$4:$API$29, MATCH("CenHos_Per", 'WFOM - Time_Base'!$B$4:$B$29,0), MATCH(CONCATENATE($G76,AC$2),'WFOM - Time_Base'!$A$8:$API$8,0)),
IFERROR($AN76 * INDEX('Inputs from Uganda staff'!$E$61:$BM$80,MATCH('HRH Need estimation'!AC$2,'Inputs from Uganda staff'!$E$61:$E$80,0),MATCH('HRH Need estimation'!$D76,'Inputs from Uganda staff'!$E$6:$BM$6,0)),
""))</f>
        <v/>
      </c>
      <c r="AD76" s="122" t="str">
        <f>IFERROR(
$AN76 * INDEX('WFOM - Time_Base'!$A$4:$API$29, MATCH("CenHos", 'WFOM - Time_Base'!$B$4:$B$29,0), MATCH(CONCATENATE($G76,AD$2),'WFOM - Time_Base'!$A$8:$API$8,0)) *
INDEX('WFOM - Time_Base'!$A$4:$API$29, MATCH("CenHos_Per", 'WFOM - Time_Base'!$B$4:$B$29,0), MATCH(CONCATENATE($G76,AD$2),'WFOM - Time_Base'!$A$8:$API$8,0)),
IFERROR($AN76 * INDEX('Inputs from Uganda staff'!$E$61:$BM$80,MATCH('HRH Need estimation'!AD$2,'Inputs from Uganda staff'!$E$61:$E$80,0),MATCH('HRH Need estimation'!$D76,'Inputs from Uganda staff'!$E$6:$BM$6,0)),
""))</f>
        <v/>
      </c>
      <c r="AE76" s="122" t="str">
        <f>IFERROR(
$AN76 * INDEX('WFOM - Time_Base'!$A$4:$API$29, MATCH("CenHos", 'WFOM - Time_Base'!$B$4:$B$29,0), MATCH(CONCATENATE($G76,AE$2),'WFOM - Time_Base'!$A$8:$API$8,0)) *
INDEX('WFOM - Time_Base'!$A$4:$API$29, MATCH("CenHos_Per", 'WFOM - Time_Base'!$B$4:$B$29,0), MATCH(CONCATENATE($G76,AE$2),'WFOM - Time_Base'!$A$8:$API$8,0)),
IFERROR($AN76 * INDEX('Inputs from Uganda staff'!$E$61:$BM$80,MATCH('HRH Need estimation'!AE$2,'Inputs from Uganda staff'!$E$61:$E$80,0),MATCH('HRH Need estimation'!$D76,'Inputs from Uganda staff'!$E$6:$BM$6,0)),
""))</f>
        <v/>
      </c>
      <c r="AF76" s="122" t="str">
        <f>IFERROR(
$AN76 * INDEX('WFOM - Time_Base'!$A$4:$API$29, MATCH("CenHos", 'WFOM - Time_Base'!$B$4:$B$29,0), MATCH(CONCATENATE($G76,AF$2),'WFOM - Time_Base'!$A$8:$API$8,0)) *
INDEX('WFOM - Time_Base'!$A$4:$API$29, MATCH("CenHos_Per", 'WFOM - Time_Base'!$B$4:$B$29,0), MATCH(CONCATENATE($G76,AF$2),'WFOM - Time_Base'!$A$8:$API$8,0)),
IFERROR($AN76 * INDEX('Inputs from Uganda staff'!$E$61:$BM$80,MATCH('HRH Need estimation'!AF$2,'Inputs from Uganda staff'!$E$61:$E$80,0),MATCH('HRH Need estimation'!$D76,'Inputs from Uganda staff'!$E$6:$BM$6,0)),
""))</f>
        <v/>
      </c>
      <c r="AG76" s="122" t="str">
        <f>IFERROR(
$AN76 * INDEX('WFOM - Time_Base'!$A$4:$API$29, MATCH("CenHos", 'WFOM - Time_Base'!$B$4:$B$29,0), MATCH(CONCATENATE($G76,AG$2),'WFOM - Time_Base'!$A$8:$API$8,0)) *
INDEX('WFOM - Time_Base'!$A$4:$API$29, MATCH("CenHos_Per", 'WFOM - Time_Base'!$B$4:$B$29,0), MATCH(CONCATENATE($G76,AG$2),'WFOM - Time_Base'!$A$8:$API$8,0)),
IFERROR($AN76 * INDEX('Inputs from Uganda staff'!$E$61:$BM$80,MATCH('HRH Need estimation'!AG$2,'Inputs from Uganda staff'!$E$61:$E$80,0),MATCH('HRH Need estimation'!$D76,'Inputs from Uganda staff'!$E$6:$BM$6,0)),
""))</f>
        <v/>
      </c>
      <c r="AH76" s="122" t="str">
        <f>IFERROR(
$AN76 * INDEX('WFOM - Time_Base'!$A$4:$API$29, MATCH("CenHos", 'WFOM - Time_Base'!$B$4:$B$29,0), MATCH(CONCATENATE($G76,AH$2),'WFOM - Time_Base'!$A$8:$API$8,0)) *
INDEX('WFOM - Time_Base'!$A$4:$API$29, MATCH("CenHos_Per", 'WFOM - Time_Base'!$B$4:$B$29,0), MATCH(CONCATENATE($G76,AH$2),'WFOM - Time_Base'!$A$8:$API$8,0)),
IFERROR($AN76 * INDEX('Inputs from Uganda staff'!$E$61:$BM$80,MATCH('HRH Need estimation'!AH$2,'Inputs from Uganda staff'!$E$61:$E$80,0),MATCH('HRH Need estimation'!$D76,'Inputs from Uganda staff'!$E$6:$BM$6,0)),
""))</f>
        <v/>
      </c>
      <c r="AI76" s="122" t="str">
        <f>IFERROR(
$AN76 * INDEX('WFOM - Time_Base'!$A$4:$API$29, MATCH("CenHos", 'WFOM - Time_Base'!$B$4:$B$29,0), MATCH(CONCATENATE($G76,AI$2),'WFOM - Time_Base'!$A$8:$API$8,0)) *
INDEX('WFOM - Time_Base'!$A$4:$API$29, MATCH("CenHos_Per", 'WFOM - Time_Base'!$B$4:$B$29,0), MATCH(CONCATENATE($G76,AI$2),'WFOM - Time_Base'!$A$8:$API$8,0)),
IFERROR($AN76 * INDEX('Inputs from Uganda staff'!$E$61:$BM$80,MATCH('HRH Need estimation'!AI$2,'Inputs from Uganda staff'!$E$61:$E$80,0),MATCH('HRH Need estimation'!$D76,'Inputs from Uganda staff'!$E$6:$BM$6,0)),
""))</f>
        <v/>
      </c>
      <c r="AJ76" s="122" t="str">
        <f>IFERROR(
$AN76 * INDEX('WFOM - Time_Base'!$A$4:$API$29, MATCH("CenHos", 'WFOM - Time_Base'!$B$4:$B$29,0), MATCH(CONCATENATE($G76,AJ$2),'WFOM - Time_Base'!$A$8:$API$8,0)) *
INDEX('WFOM - Time_Base'!$A$4:$API$29, MATCH("CenHos_Per", 'WFOM - Time_Base'!$B$4:$B$29,0), MATCH(CONCATENATE($G76,AJ$2),'WFOM - Time_Base'!$A$8:$API$8,0)),
IFERROR($AN76 * INDEX('Inputs from Uganda staff'!$E$61:$BM$80,MATCH('HRH Need estimation'!AJ$2,'Inputs from Uganda staff'!$E$61:$E$80,0),MATCH('HRH Need estimation'!$D76,'Inputs from Uganda staff'!$E$6:$BM$6,0)),
""))</f>
        <v/>
      </c>
      <c r="AK76" s="122" t="str">
        <f>IFERROR(
$AN76 * INDEX('WFOM - Time_Base'!$A$4:$API$29, MATCH("CenHos", 'WFOM - Time_Base'!$B$4:$B$29,0), MATCH(CONCATENATE($G76,AK$2),'WFOM - Time_Base'!$A$8:$API$8,0)) *
INDEX('WFOM - Time_Base'!$A$4:$API$29, MATCH("CenHos_Per", 'WFOM - Time_Base'!$B$4:$B$29,0), MATCH(CONCATENATE($G76,AK$2),'WFOM - Time_Base'!$A$8:$API$8,0)),
IFERROR($AN76 * INDEX('Inputs from Uganda staff'!$E$61:$BM$80,MATCH('HRH Need estimation'!AK$2,'Inputs from Uganda staff'!$E$61:$E$80,0),MATCH('HRH Need estimation'!$D76,'Inputs from Uganda staff'!$E$6:$BM$6,0)),
""))</f>
        <v/>
      </c>
      <c r="AL76" s="122" t="str">
        <f>IFERROR(
$AN76 * INDEX('WFOM - Time_Base'!$A$4:$API$29, MATCH("CenHos", 'WFOM - Time_Base'!$B$4:$B$29,0), MATCH(CONCATENATE($G76,AL$2),'WFOM - Time_Base'!$A$8:$API$8,0)) *
INDEX('WFOM - Time_Base'!$A$4:$API$29, MATCH("CenHos_Per", 'WFOM - Time_Base'!$B$4:$B$29,0), MATCH(CONCATENATE($G76,AL$2),'WFOM - Time_Base'!$A$8:$API$8,0)),
IFERROR($AN76 * INDEX('Inputs from Uganda staff'!$E$61:$BM$80,MATCH('HRH Need estimation'!AL$2,'Inputs from Uganda staff'!$E$61:$E$80,0),MATCH('HRH Need estimation'!$D76,'Inputs from Uganda staff'!$E$6:$BM$6,0)),
""))</f>
        <v/>
      </c>
      <c r="AN76">
        <v>1</v>
      </c>
      <c r="AO76" t="e">
        <f t="shared" si="3"/>
        <v>#N/A</v>
      </c>
      <c r="AQ76" t="s">
        <v>515</v>
      </c>
    </row>
    <row r="77" spans="1:43">
      <c r="A77" s="106" t="s">
        <v>953</v>
      </c>
      <c r="B77" s="106" t="s">
        <v>336</v>
      </c>
      <c r="C77" s="107" t="s">
        <v>369</v>
      </c>
      <c r="D77" s="115" t="s">
        <v>370</v>
      </c>
      <c r="E77" s="122" t="s">
        <v>867</v>
      </c>
      <c r="F77" s="122" t="s">
        <v>17</v>
      </c>
      <c r="G77" s="122" t="str">
        <f>IF(F77&lt;&gt;"", VLOOKUP(F77,'WFOM - Cadre and Service List'!$E$4:$F$52,2,FALSE), "")</f>
        <v>Under5OPD</v>
      </c>
      <c r="H77" s="122"/>
      <c r="I77" s="207"/>
      <c r="J77" s="207"/>
      <c r="K77" s="207"/>
      <c r="L77" s="207"/>
      <c r="M77" s="207"/>
      <c r="N77" s="207"/>
      <c r="O77" s="207"/>
      <c r="P77" s="207">
        <f t="shared" si="2"/>
        <v>0</v>
      </c>
      <c r="Q77" s="122" t="s">
        <v>1947</v>
      </c>
      <c r="R77" s="122">
        <f>IFERROR(
$AN77 * INDEX('WFOM - Time_Base'!$A$4:$API$29, MATCH("CenHos", 'WFOM - Time_Base'!$B$4:$B$29,0), MATCH(CONCATENATE($G77,R$2),'WFOM - Time_Base'!$A$8:$API$8,0)) *
INDEX('WFOM - Time_Base'!$A$4:$API$29, MATCH("CenHos_Per", 'WFOM - Time_Base'!$B$4:$B$29,0), MATCH(CONCATENATE($G77,R$2),'WFOM - Time_Base'!$A$8:$API$8,0)),
IFERROR($AN77 * INDEX('Inputs from Uganda staff'!$E$61:$BM$80,MATCH('HRH Need estimation'!R$2,'Inputs from Uganda staff'!$E$61:$E$80,0),MATCH('HRH Need estimation'!$D77,'Inputs from Uganda staff'!$E$6:$BM$6,0)),
""))</f>
        <v>5</v>
      </c>
      <c r="S77" s="122">
        <f>IFERROR(
$AN77 * INDEX('WFOM - Time_Base'!$A$4:$API$29, MATCH("CenHos", 'WFOM - Time_Base'!$B$4:$B$29,0), MATCH(CONCATENATE($G77,S$2),'WFOM - Time_Base'!$A$8:$API$8,0)) *
INDEX('WFOM - Time_Base'!$A$4:$API$29, MATCH("CenHos_Per", 'WFOM - Time_Base'!$B$4:$B$29,0), MATCH(CONCATENATE($G77,S$2),'WFOM - Time_Base'!$A$8:$API$8,0)),
IFERROR($AN77 * INDEX('Inputs from Uganda staff'!$E$61:$BM$80,MATCH('HRH Need estimation'!S$2,'Inputs from Uganda staff'!$E$61:$E$80,0),MATCH('HRH Need estimation'!$D77,'Inputs from Uganda staff'!$E$6:$BM$6,0)),
""))</f>
        <v>6</v>
      </c>
      <c r="T77" s="122">
        <f>IFERROR(
$AN77 * INDEX('WFOM - Time_Base'!$A$4:$API$29, MATCH("CenHos", 'WFOM - Time_Base'!$B$4:$B$29,0), MATCH(CONCATENATE($G77,T$2),'WFOM - Time_Base'!$A$8:$API$8,0)) *
INDEX('WFOM - Time_Base'!$A$4:$API$29, MATCH("CenHos_Per", 'WFOM - Time_Base'!$B$4:$B$29,0), MATCH(CONCATENATE($G77,T$2),'WFOM - Time_Base'!$A$8:$API$8,0)),
IFERROR($AN77 * INDEX('Inputs from Uganda staff'!$E$61:$BM$80,MATCH('HRH Need estimation'!T$2,'Inputs from Uganda staff'!$E$61:$E$80,0),MATCH('HRH Need estimation'!$D77,'Inputs from Uganda staff'!$E$6:$BM$6,0)),
""))</f>
        <v>0</v>
      </c>
      <c r="U77" s="122">
        <f>IFERROR(
$AN77 * INDEX('WFOM - Time_Base'!$A$4:$API$29, MATCH("CenHos", 'WFOM - Time_Base'!$B$4:$B$29,0), MATCH(CONCATENATE($G77,U$2),'WFOM - Time_Base'!$A$8:$API$8,0)) *
INDEX('WFOM - Time_Base'!$A$4:$API$29, MATCH("CenHos_Per", 'WFOM - Time_Base'!$B$4:$B$29,0), MATCH(CONCATENATE($G77,U$2),'WFOM - Time_Base'!$A$8:$API$8,0)),
IFERROR($AN77 * INDEX('Inputs from Uganda staff'!$E$61:$BM$80,MATCH('HRH Need estimation'!U$2,'Inputs from Uganda staff'!$E$61:$E$80,0),MATCH('HRH Need estimation'!$D77,'Inputs from Uganda staff'!$E$6:$BM$6,0)),
""))</f>
        <v>3.5</v>
      </c>
      <c r="V77" s="122">
        <f>IFERROR(
$AN77 * INDEX('WFOM - Time_Base'!$A$4:$API$29, MATCH("CenHos", 'WFOM - Time_Base'!$B$4:$B$29,0), MATCH(CONCATENATE($G77,V$2),'WFOM - Time_Base'!$A$8:$API$8,0)) *
INDEX('WFOM - Time_Base'!$A$4:$API$29, MATCH("CenHos_Per", 'WFOM - Time_Base'!$B$4:$B$29,0), MATCH(CONCATENATE($G77,V$2),'WFOM - Time_Base'!$A$8:$API$8,0)),
IFERROR($AN77 * INDEX('Inputs from Uganda staff'!$E$61:$BM$80,MATCH('HRH Need estimation'!V$2,'Inputs from Uganda staff'!$E$61:$E$80,0),MATCH('HRH Need estimation'!$D77,'Inputs from Uganda staff'!$E$6:$BM$6,0)),
""))</f>
        <v>3.5</v>
      </c>
      <c r="W77" s="122">
        <f>IFERROR(
$AN77 * INDEX('WFOM - Time_Base'!$A$4:$API$29, MATCH("CenHos", 'WFOM - Time_Base'!$B$4:$B$29,0), MATCH(CONCATENATE($G77,W$2),'WFOM - Time_Base'!$A$8:$API$8,0)) *
INDEX('WFOM - Time_Base'!$A$4:$API$29, MATCH("CenHos_Per", 'WFOM - Time_Base'!$B$4:$B$29,0), MATCH(CONCATENATE($G77,W$2),'WFOM - Time_Base'!$A$8:$API$8,0)),
IFERROR($AN77 * INDEX('Inputs from Uganda staff'!$E$61:$BM$80,MATCH('HRH Need estimation'!W$2,'Inputs from Uganda staff'!$E$61:$E$80,0),MATCH('HRH Need estimation'!$D77,'Inputs from Uganda staff'!$E$6:$BM$6,0)),
""))</f>
        <v>0</v>
      </c>
      <c r="X77" s="122">
        <f>IFERROR(
$AN77 * INDEX('WFOM - Time_Base'!$A$4:$API$29, MATCH("CenHos", 'WFOM - Time_Base'!$B$4:$B$29,0), MATCH(CONCATENATE($G77,X$2),'WFOM - Time_Base'!$A$8:$API$8,0)) *
INDEX('WFOM - Time_Base'!$A$4:$API$29, MATCH("CenHos_Per", 'WFOM - Time_Base'!$B$4:$B$29,0), MATCH(CONCATENATE($G77,X$2),'WFOM - Time_Base'!$A$8:$API$8,0)),
IFERROR($AN77 * INDEX('Inputs from Uganda staff'!$E$61:$BM$80,MATCH('HRH Need estimation'!X$2,'Inputs from Uganda staff'!$E$61:$E$80,0),MATCH('HRH Need estimation'!$D77,'Inputs from Uganda staff'!$E$6:$BM$6,0)),
""))</f>
        <v>0.8</v>
      </c>
      <c r="Y77" s="122">
        <f>IFERROR(
$AN77 * INDEX('WFOM - Time_Base'!$A$4:$API$29, MATCH("CenHos", 'WFOM - Time_Base'!$B$4:$B$29,0), MATCH(CONCATENATE($G77,Y$2),'WFOM - Time_Base'!$A$8:$API$8,0)) *
INDEX('WFOM - Time_Base'!$A$4:$API$29, MATCH("CenHos_Per", 'WFOM - Time_Base'!$B$4:$B$29,0), MATCH(CONCATENATE($G77,Y$2),'WFOM - Time_Base'!$A$8:$API$8,0)),
IFERROR($AN77 * INDEX('Inputs from Uganda staff'!$E$61:$BM$80,MATCH('HRH Need estimation'!Y$2,'Inputs from Uganda staff'!$E$61:$E$80,0),MATCH('HRH Need estimation'!$D77,'Inputs from Uganda staff'!$E$6:$BM$6,0)),
""))</f>
        <v>0.8</v>
      </c>
      <c r="Z77" s="122">
        <f>IFERROR(
$AN77 * INDEX('WFOM - Time_Base'!$A$4:$API$29, MATCH("CenHos", 'WFOM - Time_Base'!$B$4:$B$29,0), MATCH(CONCATENATE($G77,Z$2),'WFOM - Time_Base'!$A$8:$API$8,0)) *
INDEX('WFOM - Time_Base'!$A$4:$API$29, MATCH("CenHos_Per", 'WFOM - Time_Base'!$B$4:$B$29,0), MATCH(CONCATENATE($G77,Z$2),'WFOM - Time_Base'!$A$8:$API$8,0)),
IFERROR($AN77 * INDEX('Inputs from Uganda staff'!$E$61:$BM$80,MATCH('HRH Need estimation'!Z$2,'Inputs from Uganda staff'!$E$61:$E$80,0),MATCH('HRH Need estimation'!$D77,'Inputs from Uganda staff'!$E$6:$BM$6,0)),
""))</f>
        <v>0</v>
      </c>
      <c r="AA77" s="122">
        <f>IFERROR(
$AN77 * INDEX('WFOM - Time_Base'!$A$4:$API$29, MATCH("CenHos", 'WFOM - Time_Base'!$B$4:$B$29,0), MATCH(CONCATENATE($G77,AA$2),'WFOM - Time_Base'!$A$8:$API$8,0)) *
INDEX('WFOM - Time_Base'!$A$4:$API$29, MATCH("CenHos_Per", 'WFOM - Time_Base'!$B$4:$B$29,0), MATCH(CONCATENATE($G77,AA$2),'WFOM - Time_Base'!$A$8:$API$8,0)),
IFERROR($AN77 * INDEX('Inputs from Uganda staff'!$E$61:$BM$80,MATCH('HRH Need estimation'!AA$2,'Inputs from Uganda staff'!$E$61:$E$80,0),MATCH('HRH Need estimation'!$D77,'Inputs from Uganda staff'!$E$6:$BM$6,0)),
""))</f>
        <v>0</v>
      </c>
      <c r="AB77" s="122">
        <f>IFERROR(
$AN77 * INDEX('WFOM - Time_Base'!$A$4:$API$29, MATCH("CenHos", 'WFOM - Time_Base'!$B$4:$B$29,0), MATCH(CONCATENATE($G77,AB$2),'WFOM - Time_Base'!$A$8:$API$8,0)) *
INDEX('WFOM - Time_Base'!$A$4:$API$29, MATCH("CenHos_Per", 'WFOM - Time_Base'!$B$4:$B$29,0), MATCH(CONCATENATE($G77,AB$2),'WFOM - Time_Base'!$A$8:$API$8,0)),
IFERROR($AN77 * INDEX('Inputs from Uganda staff'!$E$61:$BM$80,MATCH('HRH Need estimation'!AB$2,'Inputs from Uganda staff'!$E$61:$E$80,0),MATCH('HRH Need estimation'!$D77,'Inputs from Uganda staff'!$E$6:$BM$6,0)),
""))</f>
        <v>0</v>
      </c>
      <c r="AC77" s="122" t="str">
        <f>IFERROR(
$AN77 * INDEX('WFOM - Time_Base'!$A$4:$API$29, MATCH("CenHos", 'WFOM - Time_Base'!$B$4:$B$29,0), MATCH(CONCATENATE($G77,AC$2),'WFOM - Time_Base'!$A$8:$API$8,0)) *
INDEX('WFOM - Time_Base'!$A$4:$API$29, MATCH("CenHos_Per", 'WFOM - Time_Base'!$B$4:$B$29,0), MATCH(CONCATENATE($G77,AC$2),'WFOM - Time_Base'!$A$8:$API$8,0)),
IFERROR($AN77 * INDEX('Inputs from Uganda staff'!$E$61:$BM$80,MATCH('HRH Need estimation'!AC$2,'Inputs from Uganda staff'!$E$61:$E$80,0),MATCH('HRH Need estimation'!$D77,'Inputs from Uganda staff'!$E$6:$BM$6,0)),
""))</f>
        <v/>
      </c>
      <c r="AD77" s="122">
        <f>IFERROR(
$AN77 * INDEX('WFOM - Time_Base'!$A$4:$API$29, MATCH("CenHos", 'WFOM - Time_Base'!$B$4:$B$29,0), MATCH(CONCATENATE($G77,AD$2),'WFOM - Time_Base'!$A$8:$API$8,0)) *
INDEX('WFOM - Time_Base'!$A$4:$API$29, MATCH("CenHos_Per", 'WFOM - Time_Base'!$B$4:$B$29,0), MATCH(CONCATENATE($G77,AD$2),'WFOM - Time_Base'!$A$8:$API$8,0)),
IFERROR($AN77 * INDEX('Inputs from Uganda staff'!$E$61:$BM$80,MATCH('HRH Need estimation'!AD$2,'Inputs from Uganda staff'!$E$61:$E$80,0),MATCH('HRH Need estimation'!$D77,'Inputs from Uganda staff'!$E$6:$BM$6,0)),
""))</f>
        <v>0</v>
      </c>
      <c r="AE77" s="122">
        <f>IFERROR(
$AN77 * INDEX('WFOM - Time_Base'!$A$4:$API$29, MATCH("CenHos", 'WFOM - Time_Base'!$B$4:$B$29,0), MATCH(CONCATENATE($G77,AE$2),'WFOM - Time_Base'!$A$8:$API$8,0)) *
INDEX('WFOM - Time_Base'!$A$4:$API$29, MATCH("CenHos_Per", 'WFOM - Time_Base'!$B$4:$B$29,0), MATCH(CONCATENATE($G77,AE$2),'WFOM - Time_Base'!$A$8:$API$8,0)),
IFERROR($AN77 * INDEX('Inputs from Uganda staff'!$E$61:$BM$80,MATCH('HRH Need estimation'!AE$2,'Inputs from Uganda staff'!$E$61:$E$80,0),MATCH('HRH Need estimation'!$D77,'Inputs from Uganda staff'!$E$6:$BM$6,0)),
""))</f>
        <v>0</v>
      </c>
      <c r="AF77" s="122">
        <f>IFERROR(
$AN77 * INDEX('WFOM - Time_Base'!$A$4:$API$29, MATCH("CenHos", 'WFOM - Time_Base'!$B$4:$B$29,0), MATCH(CONCATENATE($G77,AF$2),'WFOM - Time_Base'!$A$8:$API$8,0)) *
INDEX('WFOM - Time_Base'!$A$4:$API$29, MATCH("CenHos_Per", 'WFOM - Time_Base'!$B$4:$B$29,0), MATCH(CONCATENATE($G77,AF$2),'WFOM - Time_Base'!$A$8:$API$8,0)),
IFERROR($AN77 * INDEX('Inputs from Uganda staff'!$E$61:$BM$80,MATCH('HRH Need estimation'!AF$2,'Inputs from Uganda staff'!$E$61:$E$80,0),MATCH('HRH Need estimation'!$D77,'Inputs from Uganda staff'!$E$6:$BM$6,0)),
""))</f>
        <v>0</v>
      </c>
      <c r="AG77" s="122">
        <f>IFERROR(
$AN77 * INDEX('WFOM - Time_Base'!$A$4:$API$29, MATCH("CenHos", 'WFOM - Time_Base'!$B$4:$B$29,0), MATCH(CONCATENATE($G77,AG$2),'WFOM - Time_Base'!$A$8:$API$8,0)) *
INDEX('WFOM - Time_Base'!$A$4:$API$29, MATCH("CenHos_Per", 'WFOM - Time_Base'!$B$4:$B$29,0), MATCH(CONCATENATE($G77,AG$2),'WFOM - Time_Base'!$A$8:$API$8,0)),
IFERROR($AN77 * INDEX('Inputs from Uganda staff'!$E$61:$BM$80,MATCH('HRH Need estimation'!AG$2,'Inputs from Uganda staff'!$E$61:$E$80,0),MATCH('HRH Need estimation'!$D77,'Inputs from Uganda staff'!$E$6:$BM$6,0)),
""))</f>
        <v>0</v>
      </c>
      <c r="AH77" s="122">
        <f>IFERROR(
$AN77 * INDEX('WFOM - Time_Base'!$A$4:$API$29, MATCH("CenHos", 'WFOM - Time_Base'!$B$4:$B$29,0), MATCH(CONCATENATE($G77,AH$2),'WFOM - Time_Base'!$A$8:$API$8,0)) *
INDEX('WFOM - Time_Base'!$A$4:$API$29, MATCH("CenHos_Per", 'WFOM - Time_Base'!$B$4:$B$29,0), MATCH(CONCATENATE($G77,AH$2),'WFOM - Time_Base'!$A$8:$API$8,0)),
IFERROR($AN77 * INDEX('Inputs from Uganda staff'!$E$61:$BM$80,MATCH('HRH Need estimation'!AH$2,'Inputs from Uganda staff'!$E$61:$E$80,0),MATCH('HRH Need estimation'!$D77,'Inputs from Uganda staff'!$E$6:$BM$6,0)),
""))</f>
        <v>0</v>
      </c>
      <c r="AI77" s="122">
        <f>IFERROR(
$AN77 * INDEX('WFOM - Time_Base'!$A$4:$API$29, MATCH("CenHos", 'WFOM - Time_Base'!$B$4:$B$29,0), MATCH(CONCATENATE($G77,AI$2),'WFOM - Time_Base'!$A$8:$API$8,0)) *
INDEX('WFOM - Time_Base'!$A$4:$API$29, MATCH("CenHos_Per", 'WFOM - Time_Base'!$B$4:$B$29,0), MATCH(CONCATENATE($G77,AI$2),'WFOM - Time_Base'!$A$8:$API$8,0)),
IFERROR($AN77 * INDEX('Inputs from Uganda staff'!$E$61:$BM$80,MATCH('HRH Need estimation'!AI$2,'Inputs from Uganda staff'!$E$61:$E$80,0),MATCH('HRH Need estimation'!$D77,'Inputs from Uganda staff'!$E$6:$BM$6,0)),
""))</f>
        <v>0</v>
      </c>
      <c r="AJ77" s="122">
        <f>IFERROR(
$AN77 * INDEX('WFOM - Time_Base'!$A$4:$API$29, MATCH("CenHos", 'WFOM - Time_Base'!$B$4:$B$29,0), MATCH(CONCATENATE($G77,AJ$2),'WFOM - Time_Base'!$A$8:$API$8,0)) *
INDEX('WFOM - Time_Base'!$A$4:$API$29, MATCH("CenHos_Per", 'WFOM - Time_Base'!$B$4:$B$29,0), MATCH(CONCATENATE($G77,AJ$2),'WFOM - Time_Base'!$A$8:$API$8,0)),
IFERROR($AN77 * INDEX('Inputs from Uganda staff'!$E$61:$BM$80,MATCH('HRH Need estimation'!AJ$2,'Inputs from Uganda staff'!$E$61:$E$80,0),MATCH('HRH Need estimation'!$D77,'Inputs from Uganda staff'!$E$6:$BM$6,0)),
""))</f>
        <v>0</v>
      </c>
      <c r="AK77" s="122">
        <f>IFERROR(
$AN77 * INDEX('WFOM - Time_Base'!$A$4:$API$29, MATCH("CenHos", 'WFOM - Time_Base'!$B$4:$B$29,0), MATCH(CONCATENATE($G77,AK$2),'WFOM - Time_Base'!$A$8:$API$8,0)) *
INDEX('WFOM - Time_Base'!$A$4:$API$29, MATCH("CenHos_Per", 'WFOM - Time_Base'!$B$4:$B$29,0), MATCH(CONCATENATE($G77,AK$2),'WFOM - Time_Base'!$A$8:$API$8,0)),
IFERROR($AN77 * INDEX('Inputs from Uganda staff'!$E$61:$BM$80,MATCH('HRH Need estimation'!AK$2,'Inputs from Uganda staff'!$E$61:$E$80,0),MATCH('HRH Need estimation'!$D77,'Inputs from Uganda staff'!$E$6:$BM$6,0)),
""))</f>
        <v>0</v>
      </c>
      <c r="AL77" s="122">
        <f>IFERROR(
$AN77 * INDEX('WFOM - Time_Base'!$A$4:$API$29, MATCH("CenHos", 'WFOM - Time_Base'!$B$4:$B$29,0), MATCH(CONCATENATE($G77,AL$2),'WFOM - Time_Base'!$A$8:$API$8,0)) *
INDEX('WFOM - Time_Base'!$A$4:$API$29, MATCH("CenHos_Per", 'WFOM - Time_Base'!$B$4:$B$29,0), MATCH(CONCATENATE($G77,AL$2),'WFOM - Time_Base'!$A$8:$API$8,0)),
IFERROR($AN77 * INDEX('Inputs from Uganda staff'!$E$61:$BM$80,MATCH('HRH Need estimation'!AL$2,'Inputs from Uganda staff'!$E$61:$E$80,0),MATCH('HRH Need estimation'!$D77,'Inputs from Uganda staff'!$E$6:$BM$6,0)),
""))</f>
        <v>0</v>
      </c>
      <c r="AN77">
        <v>1</v>
      </c>
      <c r="AO77" t="e">
        <f t="shared" si="3"/>
        <v>#N/A</v>
      </c>
      <c r="AQ77" t="s">
        <v>517</v>
      </c>
    </row>
    <row r="78" spans="1:43">
      <c r="A78" s="106" t="s">
        <v>956</v>
      </c>
      <c r="B78" s="106" t="s">
        <v>336</v>
      </c>
      <c r="C78" s="107" t="s">
        <v>371</v>
      </c>
      <c r="D78" s="115" t="s">
        <v>372</v>
      </c>
      <c r="E78" s="199"/>
      <c r="F78" s="199"/>
      <c r="G78" s="199" t="str">
        <f>IF(F78&lt;&gt;"", VLOOKUP(F78,'WFOM - Cadre and Service List'!$E$4:$F$52,2,FALSE), "")</f>
        <v/>
      </c>
      <c r="H78" s="199" t="s">
        <v>910</v>
      </c>
      <c r="I78" s="208"/>
      <c r="J78" s="208"/>
      <c r="K78" s="208"/>
      <c r="L78" s="208"/>
      <c r="M78" s="208"/>
      <c r="N78" s="208"/>
      <c r="O78" s="208"/>
      <c r="P78" s="207">
        <f t="shared" si="2"/>
        <v>0</v>
      </c>
      <c r="Q78" s="122" t="s">
        <v>1947</v>
      </c>
      <c r="R78" s="252">
        <f>R312</f>
        <v>5</v>
      </c>
      <c r="S78" s="252">
        <f t="shared" ref="S78:AL78" si="4">S312</f>
        <v>6</v>
      </c>
      <c r="T78" s="252">
        <f t="shared" si="4"/>
        <v>0</v>
      </c>
      <c r="U78" s="252">
        <f t="shared" si="4"/>
        <v>3.5</v>
      </c>
      <c r="V78" s="252">
        <f t="shared" si="4"/>
        <v>3.5</v>
      </c>
      <c r="W78" s="252">
        <f t="shared" si="4"/>
        <v>0</v>
      </c>
      <c r="X78" s="252">
        <f t="shared" si="4"/>
        <v>0.8</v>
      </c>
      <c r="Y78" s="252">
        <f t="shared" si="4"/>
        <v>0.8</v>
      </c>
      <c r="Z78" s="252">
        <f t="shared" si="4"/>
        <v>0</v>
      </c>
      <c r="AA78" s="252">
        <f t="shared" si="4"/>
        <v>0</v>
      </c>
      <c r="AB78" s="252">
        <f t="shared" si="4"/>
        <v>0</v>
      </c>
      <c r="AC78" s="252" t="str">
        <f t="shared" si="4"/>
        <v/>
      </c>
      <c r="AD78" s="252">
        <f t="shared" si="4"/>
        <v>0</v>
      </c>
      <c r="AE78" s="252">
        <f t="shared" si="4"/>
        <v>0</v>
      </c>
      <c r="AF78" s="252">
        <f t="shared" si="4"/>
        <v>0</v>
      </c>
      <c r="AG78" s="252">
        <f t="shared" si="4"/>
        <v>0</v>
      </c>
      <c r="AH78" s="252">
        <f t="shared" si="4"/>
        <v>0</v>
      </c>
      <c r="AI78" s="252">
        <f t="shared" si="4"/>
        <v>0</v>
      </c>
      <c r="AJ78" s="252">
        <f t="shared" si="4"/>
        <v>0</v>
      </c>
      <c r="AK78" s="252">
        <f t="shared" si="4"/>
        <v>0</v>
      </c>
      <c r="AL78" s="252">
        <f t="shared" si="4"/>
        <v>0</v>
      </c>
      <c r="AN78">
        <v>1</v>
      </c>
      <c r="AO78" t="str">
        <f t="shared" si="3"/>
        <v>077</v>
      </c>
      <c r="AQ78" t="s">
        <v>538</v>
      </c>
    </row>
    <row r="79" spans="1:43">
      <c r="A79" s="106" t="s">
        <v>915</v>
      </c>
      <c r="B79" s="106" t="s">
        <v>336</v>
      </c>
      <c r="C79" s="107" t="s">
        <v>373</v>
      </c>
      <c r="D79" s="115" t="s">
        <v>374</v>
      </c>
      <c r="E79" s="122" t="s">
        <v>867</v>
      </c>
      <c r="F79" s="200" t="s">
        <v>21</v>
      </c>
      <c r="G79" s="122" t="str">
        <f>IF(F79&lt;&gt;"", VLOOKUP(F79,'WFOM - Cadre and Service List'!$E$4:$F$52,2,FALSE), "")</f>
        <v>Over5OPD</v>
      </c>
      <c r="H79" s="122"/>
      <c r="I79" s="207"/>
      <c r="J79" s="207"/>
      <c r="K79" s="207"/>
      <c r="L79" s="207"/>
      <c r="M79" s="207"/>
      <c r="N79" s="207"/>
      <c r="O79" s="207"/>
      <c r="P79" s="207">
        <f t="shared" si="2"/>
        <v>0</v>
      </c>
      <c r="Q79" s="122" t="s">
        <v>1947</v>
      </c>
      <c r="R79" s="122">
        <f>IFERROR(
$AN79 * INDEX('WFOM - Time_Base'!$A$4:$API$29, MATCH("CenHos", 'WFOM - Time_Base'!$B$4:$B$29,0), MATCH(CONCATENATE($G79,R$2),'WFOM - Time_Base'!$A$8:$API$8,0)) *
INDEX('WFOM - Time_Base'!$A$4:$API$29, MATCH("CenHos_Per", 'WFOM - Time_Base'!$B$4:$B$29,0), MATCH(CONCATENATE($G79,R$2),'WFOM - Time_Base'!$A$8:$API$8,0)),
IFERROR($AN79 * INDEX('Inputs from Uganda staff'!$E$61:$BM$80,MATCH('HRH Need estimation'!R$2,'Inputs from Uganda staff'!$E$61:$E$80,0),MATCH('HRH Need estimation'!$D79,'Inputs from Uganda staff'!$E$6:$BM$6,0)),
""))</f>
        <v>3.5</v>
      </c>
      <c r="S79" s="122">
        <f>IFERROR(
$AN79 * INDEX('WFOM - Time_Base'!$A$4:$API$29, MATCH("CenHos", 'WFOM - Time_Base'!$B$4:$B$29,0), MATCH(CONCATENATE($G79,S$2),'WFOM - Time_Base'!$A$8:$API$8,0)) *
INDEX('WFOM - Time_Base'!$A$4:$API$29, MATCH("CenHos_Per", 'WFOM - Time_Base'!$B$4:$B$29,0), MATCH(CONCATENATE($G79,S$2),'WFOM - Time_Base'!$A$8:$API$8,0)),
IFERROR($AN79 * INDEX('Inputs from Uganda staff'!$E$61:$BM$80,MATCH('HRH Need estimation'!S$2,'Inputs from Uganda staff'!$E$61:$E$80,0),MATCH('HRH Need estimation'!$D79,'Inputs from Uganda staff'!$E$6:$BM$6,0)),
""))</f>
        <v>6</v>
      </c>
      <c r="T79" s="122">
        <f>IFERROR(
$AN79 * INDEX('WFOM - Time_Base'!$A$4:$API$29, MATCH("CenHos", 'WFOM - Time_Base'!$B$4:$B$29,0), MATCH(CONCATENATE($G79,T$2),'WFOM - Time_Base'!$A$8:$API$8,0)) *
INDEX('WFOM - Time_Base'!$A$4:$API$29, MATCH("CenHos_Per", 'WFOM - Time_Base'!$B$4:$B$29,0), MATCH(CONCATENATE($G79,T$2),'WFOM - Time_Base'!$A$8:$API$8,0)),
IFERROR($AN79 * INDEX('Inputs from Uganda staff'!$E$61:$BM$80,MATCH('HRH Need estimation'!T$2,'Inputs from Uganda staff'!$E$61:$E$80,0),MATCH('HRH Need estimation'!$D79,'Inputs from Uganda staff'!$E$6:$BM$6,0)),
""))</f>
        <v>0</v>
      </c>
      <c r="U79" s="122">
        <f>IFERROR(
$AN79 * INDEX('WFOM - Time_Base'!$A$4:$API$29, MATCH("CenHos", 'WFOM - Time_Base'!$B$4:$B$29,0), MATCH(CONCATENATE($G79,U$2),'WFOM - Time_Base'!$A$8:$API$8,0)) *
INDEX('WFOM - Time_Base'!$A$4:$API$29, MATCH("CenHos_Per", 'WFOM - Time_Base'!$B$4:$B$29,0), MATCH(CONCATENATE($G79,U$2),'WFOM - Time_Base'!$A$8:$API$8,0)),
IFERROR($AN79 * INDEX('Inputs from Uganda staff'!$E$61:$BM$80,MATCH('HRH Need estimation'!U$2,'Inputs from Uganda staff'!$E$61:$E$80,0),MATCH('HRH Need estimation'!$D79,'Inputs from Uganda staff'!$E$6:$BM$6,0)),
""))</f>
        <v>1</v>
      </c>
      <c r="V79" s="122">
        <f>IFERROR(
$AN79 * INDEX('WFOM - Time_Base'!$A$4:$API$29, MATCH("CenHos", 'WFOM - Time_Base'!$B$4:$B$29,0), MATCH(CONCATENATE($G79,V$2),'WFOM - Time_Base'!$A$8:$API$8,0)) *
INDEX('WFOM - Time_Base'!$A$4:$API$29, MATCH("CenHos_Per", 'WFOM - Time_Base'!$B$4:$B$29,0), MATCH(CONCATENATE($G79,V$2),'WFOM - Time_Base'!$A$8:$API$8,0)),
IFERROR($AN79 * INDEX('Inputs from Uganda staff'!$E$61:$BM$80,MATCH('HRH Need estimation'!V$2,'Inputs from Uganda staff'!$E$61:$E$80,0),MATCH('HRH Need estimation'!$D79,'Inputs from Uganda staff'!$E$6:$BM$6,0)),
""))</f>
        <v>4</v>
      </c>
      <c r="W79" s="122">
        <f>IFERROR(
$AN79 * INDEX('WFOM - Time_Base'!$A$4:$API$29, MATCH("CenHos", 'WFOM - Time_Base'!$B$4:$B$29,0), MATCH(CONCATENATE($G79,W$2),'WFOM - Time_Base'!$A$8:$API$8,0)) *
INDEX('WFOM - Time_Base'!$A$4:$API$29, MATCH("CenHos_Per", 'WFOM - Time_Base'!$B$4:$B$29,0), MATCH(CONCATENATE($G79,W$2),'WFOM - Time_Base'!$A$8:$API$8,0)),
IFERROR($AN79 * INDEX('Inputs from Uganda staff'!$E$61:$BM$80,MATCH('HRH Need estimation'!W$2,'Inputs from Uganda staff'!$E$61:$E$80,0),MATCH('HRH Need estimation'!$D79,'Inputs from Uganda staff'!$E$6:$BM$6,0)),
""))</f>
        <v>0</v>
      </c>
      <c r="X79" s="122">
        <f>IFERROR(
$AN79 * INDEX('WFOM - Time_Base'!$A$4:$API$29, MATCH("CenHos", 'WFOM - Time_Base'!$B$4:$B$29,0), MATCH(CONCATENATE($G79,X$2),'WFOM - Time_Base'!$A$8:$API$8,0)) *
INDEX('WFOM - Time_Base'!$A$4:$API$29, MATCH("CenHos_Per", 'WFOM - Time_Base'!$B$4:$B$29,0), MATCH(CONCATENATE($G79,X$2),'WFOM - Time_Base'!$A$8:$API$8,0)),
IFERROR($AN79 * INDEX('Inputs from Uganda staff'!$E$61:$BM$80,MATCH('HRH Need estimation'!X$2,'Inputs from Uganda staff'!$E$61:$E$80,0),MATCH('HRH Need estimation'!$D79,'Inputs from Uganda staff'!$E$6:$BM$6,0)),
""))</f>
        <v>0</v>
      </c>
      <c r="Y79" s="122">
        <f>IFERROR(
$AN79 * INDEX('WFOM - Time_Base'!$A$4:$API$29, MATCH("CenHos", 'WFOM - Time_Base'!$B$4:$B$29,0), MATCH(CONCATENATE($G79,Y$2),'WFOM - Time_Base'!$A$8:$API$8,0)) *
INDEX('WFOM - Time_Base'!$A$4:$API$29, MATCH("CenHos_Per", 'WFOM - Time_Base'!$B$4:$B$29,0), MATCH(CONCATENATE($G79,Y$2),'WFOM - Time_Base'!$A$8:$API$8,0)),
IFERROR($AN79 * INDEX('Inputs from Uganda staff'!$E$61:$BM$80,MATCH('HRH Need estimation'!Y$2,'Inputs from Uganda staff'!$E$61:$E$80,0),MATCH('HRH Need estimation'!$D79,'Inputs from Uganda staff'!$E$6:$BM$6,0)),
""))</f>
        <v>0</v>
      </c>
      <c r="Z79" s="122">
        <f>IFERROR(
$AN79 * INDEX('WFOM - Time_Base'!$A$4:$API$29, MATCH("CenHos", 'WFOM - Time_Base'!$B$4:$B$29,0), MATCH(CONCATENATE($G79,Z$2),'WFOM - Time_Base'!$A$8:$API$8,0)) *
INDEX('WFOM - Time_Base'!$A$4:$API$29, MATCH("CenHos_Per", 'WFOM - Time_Base'!$B$4:$B$29,0), MATCH(CONCATENATE($G79,Z$2),'WFOM - Time_Base'!$A$8:$API$8,0)),
IFERROR($AN79 * INDEX('Inputs from Uganda staff'!$E$61:$BM$80,MATCH('HRH Need estimation'!Z$2,'Inputs from Uganda staff'!$E$61:$E$80,0),MATCH('HRH Need estimation'!$D79,'Inputs from Uganda staff'!$E$6:$BM$6,0)),
""))</f>
        <v>0</v>
      </c>
      <c r="AA79" s="122">
        <f>IFERROR(
$AN79 * INDEX('WFOM - Time_Base'!$A$4:$API$29, MATCH("CenHos", 'WFOM - Time_Base'!$B$4:$B$29,0), MATCH(CONCATENATE($G79,AA$2),'WFOM - Time_Base'!$A$8:$API$8,0)) *
INDEX('WFOM - Time_Base'!$A$4:$API$29, MATCH("CenHos_Per", 'WFOM - Time_Base'!$B$4:$B$29,0), MATCH(CONCATENATE($G79,AA$2),'WFOM - Time_Base'!$A$8:$API$8,0)),
IFERROR($AN79 * INDEX('Inputs from Uganda staff'!$E$61:$BM$80,MATCH('HRH Need estimation'!AA$2,'Inputs from Uganda staff'!$E$61:$E$80,0),MATCH('HRH Need estimation'!$D79,'Inputs from Uganda staff'!$E$6:$BM$6,0)),
""))</f>
        <v>0</v>
      </c>
      <c r="AB79" s="122">
        <f>IFERROR(
$AN79 * INDEX('WFOM - Time_Base'!$A$4:$API$29, MATCH("CenHos", 'WFOM - Time_Base'!$B$4:$B$29,0), MATCH(CONCATENATE($G79,AB$2),'WFOM - Time_Base'!$A$8:$API$8,0)) *
INDEX('WFOM - Time_Base'!$A$4:$API$29, MATCH("CenHos_Per", 'WFOM - Time_Base'!$B$4:$B$29,0), MATCH(CONCATENATE($G79,AB$2),'WFOM - Time_Base'!$A$8:$API$8,0)),
IFERROR($AN79 * INDEX('Inputs from Uganda staff'!$E$61:$BM$80,MATCH('HRH Need estimation'!AB$2,'Inputs from Uganda staff'!$E$61:$E$80,0),MATCH('HRH Need estimation'!$D79,'Inputs from Uganda staff'!$E$6:$BM$6,0)),
""))</f>
        <v>0</v>
      </c>
      <c r="AC79" s="122" t="str">
        <f>IFERROR(
$AN79 * INDEX('WFOM - Time_Base'!$A$4:$API$29, MATCH("CenHos", 'WFOM - Time_Base'!$B$4:$B$29,0), MATCH(CONCATENATE($G79,AC$2),'WFOM - Time_Base'!$A$8:$API$8,0)) *
INDEX('WFOM - Time_Base'!$A$4:$API$29, MATCH("CenHos_Per", 'WFOM - Time_Base'!$B$4:$B$29,0), MATCH(CONCATENATE($G79,AC$2),'WFOM - Time_Base'!$A$8:$API$8,0)),
IFERROR($AN79 * INDEX('Inputs from Uganda staff'!$E$61:$BM$80,MATCH('HRH Need estimation'!AC$2,'Inputs from Uganda staff'!$E$61:$E$80,0),MATCH('HRH Need estimation'!$D79,'Inputs from Uganda staff'!$E$6:$BM$6,0)),
""))</f>
        <v/>
      </c>
      <c r="AD79" s="122">
        <f>IFERROR(
$AN79 * INDEX('WFOM - Time_Base'!$A$4:$API$29, MATCH("CenHos", 'WFOM - Time_Base'!$B$4:$B$29,0), MATCH(CONCATENATE($G79,AD$2),'WFOM - Time_Base'!$A$8:$API$8,0)) *
INDEX('WFOM - Time_Base'!$A$4:$API$29, MATCH("CenHos_Per", 'WFOM - Time_Base'!$B$4:$B$29,0), MATCH(CONCATENATE($G79,AD$2),'WFOM - Time_Base'!$A$8:$API$8,0)),
IFERROR($AN79 * INDEX('Inputs from Uganda staff'!$E$61:$BM$80,MATCH('HRH Need estimation'!AD$2,'Inputs from Uganda staff'!$E$61:$E$80,0),MATCH('HRH Need estimation'!$D79,'Inputs from Uganda staff'!$E$6:$BM$6,0)),
""))</f>
        <v>0</v>
      </c>
      <c r="AE79" s="122">
        <f>IFERROR(
$AN79 * INDEX('WFOM - Time_Base'!$A$4:$API$29, MATCH("CenHos", 'WFOM - Time_Base'!$B$4:$B$29,0), MATCH(CONCATENATE($G79,AE$2),'WFOM - Time_Base'!$A$8:$API$8,0)) *
INDEX('WFOM - Time_Base'!$A$4:$API$29, MATCH("CenHos_Per", 'WFOM - Time_Base'!$B$4:$B$29,0), MATCH(CONCATENATE($G79,AE$2),'WFOM - Time_Base'!$A$8:$API$8,0)),
IFERROR($AN79 * INDEX('Inputs from Uganda staff'!$E$61:$BM$80,MATCH('HRH Need estimation'!AE$2,'Inputs from Uganda staff'!$E$61:$E$80,0),MATCH('HRH Need estimation'!$D79,'Inputs from Uganda staff'!$E$6:$BM$6,0)),
""))</f>
        <v>0</v>
      </c>
      <c r="AF79" s="122">
        <f>IFERROR(
$AN79 * INDEX('WFOM - Time_Base'!$A$4:$API$29, MATCH("CenHos", 'WFOM - Time_Base'!$B$4:$B$29,0), MATCH(CONCATENATE($G79,AF$2),'WFOM - Time_Base'!$A$8:$API$8,0)) *
INDEX('WFOM - Time_Base'!$A$4:$API$29, MATCH("CenHos_Per", 'WFOM - Time_Base'!$B$4:$B$29,0), MATCH(CONCATENATE($G79,AF$2),'WFOM - Time_Base'!$A$8:$API$8,0)),
IFERROR($AN79 * INDEX('Inputs from Uganda staff'!$E$61:$BM$80,MATCH('HRH Need estimation'!AF$2,'Inputs from Uganda staff'!$E$61:$E$80,0),MATCH('HRH Need estimation'!$D79,'Inputs from Uganda staff'!$E$6:$BM$6,0)),
""))</f>
        <v>0</v>
      </c>
      <c r="AG79" s="122">
        <f>IFERROR(
$AN79 * INDEX('WFOM - Time_Base'!$A$4:$API$29, MATCH("CenHos", 'WFOM - Time_Base'!$B$4:$B$29,0), MATCH(CONCATENATE($G79,AG$2),'WFOM - Time_Base'!$A$8:$API$8,0)) *
INDEX('WFOM - Time_Base'!$A$4:$API$29, MATCH("CenHos_Per", 'WFOM - Time_Base'!$B$4:$B$29,0), MATCH(CONCATENATE($G79,AG$2),'WFOM - Time_Base'!$A$8:$API$8,0)),
IFERROR($AN79 * INDEX('Inputs from Uganda staff'!$E$61:$BM$80,MATCH('HRH Need estimation'!AG$2,'Inputs from Uganda staff'!$E$61:$E$80,0),MATCH('HRH Need estimation'!$D79,'Inputs from Uganda staff'!$E$6:$BM$6,0)),
""))</f>
        <v>0</v>
      </c>
      <c r="AH79" s="122">
        <f>IFERROR(
$AN79 * INDEX('WFOM - Time_Base'!$A$4:$API$29, MATCH("CenHos", 'WFOM - Time_Base'!$B$4:$B$29,0), MATCH(CONCATENATE($G79,AH$2),'WFOM - Time_Base'!$A$8:$API$8,0)) *
INDEX('WFOM - Time_Base'!$A$4:$API$29, MATCH("CenHos_Per", 'WFOM - Time_Base'!$B$4:$B$29,0), MATCH(CONCATENATE($G79,AH$2),'WFOM - Time_Base'!$A$8:$API$8,0)),
IFERROR($AN79 * INDEX('Inputs from Uganda staff'!$E$61:$BM$80,MATCH('HRH Need estimation'!AH$2,'Inputs from Uganda staff'!$E$61:$E$80,0),MATCH('HRH Need estimation'!$D79,'Inputs from Uganda staff'!$E$6:$BM$6,0)),
""))</f>
        <v>0</v>
      </c>
      <c r="AI79" s="122">
        <f>IFERROR(
$AN79 * INDEX('WFOM - Time_Base'!$A$4:$API$29, MATCH("CenHos", 'WFOM - Time_Base'!$B$4:$B$29,0), MATCH(CONCATENATE($G79,AI$2),'WFOM - Time_Base'!$A$8:$API$8,0)) *
INDEX('WFOM - Time_Base'!$A$4:$API$29, MATCH("CenHos_Per", 'WFOM - Time_Base'!$B$4:$B$29,0), MATCH(CONCATENATE($G79,AI$2),'WFOM - Time_Base'!$A$8:$API$8,0)),
IFERROR($AN79 * INDEX('Inputs from Uganda staff'!$E$61:$BM$80,MATCH('HRH Need estimation'!AI$2,'Inputs from Uganda staff'!$E$61:$E$80,0),MATCH('HRH Need estimation'!$D79,'Inputs from Uganda staff'!$E$6:$BM$6,0)),
""))</f>
        <v>0</v>
      </c>
      <c r="AJ79" s="122">
        <f>IFERROR(
$AN79 * INDEX('WFOM - Time_Base'!$A$4:$API$29, MATCH("CenHos", 'WFOM - Time_Base'!$B$4:$B$29,0), MATCH(CONCATENATE($G79,AJ$2),'WFOM - Time_Base'!$A$8:$API$8,0)) *
INDEX('WFOM - Time_Base'!$A$4:$API$29, MATCH("CenHos_Per", 'WFOM - Time_Base'!$B$4:$B$29,0), MATCH(CONCATENATE($G79,AJ$2),'WFOM - Time_Base'!$A$8:$API$8,0)),
IFERROR($AN79 * INDEX('Inputs from Uganda staff'!$E$61:$BM$80,MATCH('HRH Need estimation'!AJ$2,'Inputs from Uganda staff'!$E$61:$E$80,0),MATCH('HRH Need estimation'!$D79,'Inputs from Uganda staff'!$E$6:$BM$6,0)),
""))</f>
        <v>0</v>
      </c>
      <c r="AK79" s="122">
        <f>IFERROR(
$AN79 * INDEX('WFOM - Time_Base'!$A$4:$API$29, MATCH("CenHos", 'WFOM - Time_Base'!$B$4:$B$29,0), MATCH(CONCATENATE($G79,AK$2),'WFOM - Time_Base'!$A$8:$API$8,0)) *
INDEX('WFOM - Time_Base'!$A$4:$API$29, MATCH("CenHos_Per", 'WFOM - Time_Base'!$B$4:$B$29,0), MATCH(CONCATENATE($G79,AK$2),'WFOM - Time_Base'!$A$8:$API$8,0)),
IFERROR($AN79 * INDEX('Inputs from Uganda staff'!$E$61:$BM$80,MATCH('HRH Need estimation'!AK$2,'Inputs from Uganda staff'!$E$61:$E$80,0),MATCH('HRH Need estimation'!$D79,'Inputs from Uganda staff'!$E$6:$BM$6,0)),
""))</f>
        <v>0</v>
      </c>
      <c r="AL79" s="122">
        <f>IFERROR(
$AN79 * INDEX('WFOM - Time_Base'!$A$4:$API$29, MATCH("CenHos", 'WFOM - Time_Base'!$B$4:$B$29,0), MATCH(CONCATENATE($G79,AL$2),'WFOM - Time_Base'!$A$8:$API$8,0)) *
INDEX('WFOM - Time_Base'!$A$4:$API$29, MATCH("CenHos_Per", 'WFOM - Time_Base'!$B$4:$B$29,0), MATCH(CONCATENATE($G79,AL$2),'WFOM - Time_Base'!$A$8:$API$8,0)),
IFERROR($AN79 * INDEX('Inputs from Uganda staff'!$E$61:$BM$80,MATCH('HRH Need estimation'!AL$2,'Inputs from Uganda staff'!$E$61:$E$80,0),MATCH('HRH Need estimation'!$D79,'Inputs from Uganda staff'!$E$6:$BM$6,0)),
""))</f>
        <v>0</v>
      </c>
      <c r="AN79">
        <v>1</v>
      </c>
      <c r="AO79" t="e">
        <f t="shared" si="3"/>
        <v>#N/A</v>
      </c>
      <c r="AQ79" t="s">
        <v>552</v>
      </c>
    </row>
    <row r="80" spans="1:43">
      <c r="A80" s="106" t="s">
        <v>915</v>
      </c>
      <c r="B80" s="106" t="s">
        <v>336</v>
      </c>
      <c r="C80" s="107" t="s">
        <v>375</v>
      </c>
      <c r="D80" s="115" t="s">
        <v>376</v>
      </c>
      <c r="E80" s="122" t="s">
        <v>867</v>
      </c>
      <c r="F80" s="200" t="s">
        <v>21</v>
      </c>
      <c r="G80" s="122" t="str">
        <f>IF(F80&lt;&gt;"", VLOOKUP(F80,'WFOM - Cadre and Service List'!$E$4:$F$52,2,FALSE), "")</f>
        <v>Over5OPD</v>
      </c>
      <c r="H80" s="122"/>
      <c r="I80" s="207"/>
      <c r="J80" s="207"/>
      <c r="K80" s="207"/>
      <c r="L80" s="207"/>
      <c r="M80" s="207"/>
      <c r="N80" s="207"/>
      <c r="O80" s="207"/>
      <c r="P80" s="207">
        <f t="shared" si="2"/>
        <v>0</v>
      </c>
      <c r="Q80" s="122" t="s">
        <v>1947</v>
      </c>
      <c r="R80" s="122">
        <f>IFERROR(
$AN80 * INDEX('WFOM - Time_Base'!$A$4:$API$29, MATCH("CenHos", 'WFOM - Time_Base'!$B$4:$B$29,0), MATCH(CONCATENATE($G80,R$2),'WFOM - Time_Base'!$A$8:$API$8,0)) *
INDEX('WFOM - Time_Base'!$A$4:$API$29, MATCH("CenHos_Per", 'WFOM - Time_Base'!$B$4:$B$29,0), MATCH(CONCATENATE($G80,R$2),'WFOM - Time_Base'!$A$8:$API$8,0)),
IFERROR($AN80 * INDEX('Inputs from Uganda staff'!$E$61:$BM$80,MATCH('HRH Need estimation'!R$2,'Inputs from Uganda staff'!$E$61:$E$80,0),MATCH('HRH Need estimation'!$D80,'Inputs from Uganda staff'!$E$6:$BM$6,0)),
""))</f>
        <v>3.5</v>
      </c>
      <c r="S80" s="122">
        <f>IFERROR(
$AN80 * INDEX('WFOM - Time_Base'!$A$4:$API$29, MATCH("CenHos", 'WFOM - Time_Base'!$B$4:$B$29,0), MATCH(CONCATENATE($G80,S$2),'WFOM - Time_Base'!$A$8:$API$8,0)) *
INDEX('WFOM - Time_Base'!$A$4:$API$29, MATCH("CenHos_Per", 'WFOM - Time_Base'!$B$4:$B$29,0), MATCH(CONCATENATE($G80,S$2),'WFOM - Time_Base'!$A$8:$API$8,0)),
IFERROR($AN80 * INDEX('Inputs from Uganda staff'!$E$61:$BM$80,MATCH('HRH Need estimation'!S$2,'Inputs from Uganda staff'!$E$61:$E$80,0),MATCH('HRH Need estimation'!$D80,'Inputs from Uganda staff'!$E$6:$BM$6,0)),
""))</f>
        <v>6</v>
      </c>
      <c r="T80" s="122">
        <f>IFERROR(
$AN80 * INDEX('WFOM - Time_Base'!$A$4:$API$29, MATCH("CenHos", 'WFOM - Time_Base'!$B$4:$B$29,0), MATCH(CONCATENATE($G80,T$2),'WFOM - Time_Base'!$A$8:$API$8,0)) *
INDEX('WFOM - Time_Base'!$A$4:$API$29, MATCH("CenHos_Per", 'WFOM - Time_Base'!$B$4:$B$29,0), MATCH(CONCATENATE($G80,T$2),'WFOM - Time_Base'!$A$8:$API$8,0)),
IFERROR($AN80 * INDEX('Inputs from Uganda staff'!$E$61:$BM$80,MATCH('HRH Need estimation'!T$2,'Inputs from Uganda staff'!$E$61:$E$80,0),MATCH('HRH Need estimation'!$D80,'Inputs from Uganda staff'!$E$6:$BM$6,0)),
""))</f>
        <v>0</v>
      </c>
      <c r="U80" s="122">
        <f>IFERROR(
$AN80 * INDEX('WFOM - Time_Base'!$A$4:$API$29, MATCH("CenHos", 'WFOM - Time_Base'!$B$4:$B$29,0), MATCH(CONCATENATE($G80,U$2),'WFOM - Time_Base'!$A$8:$API$8,0)) *
INDEX('WFOM - Time_Base'!$A$4:$API$29, MATCH("CenHos_Per", 'WFOM - Time_Base'!$B$4:$B$29,0), MATCH(CONCATENATE($G80,U$2),'WFOM - Time_Base'!$A$8:$API$8,0)),
IFERROR($AN80 * INDEX('Inputs from Uganda staff'!$E$61:$BM$80,MATCH('HRH Need estimation'!U$2,'Inputs from Uganda staff'!$E$61:$E$80,0),MATCH('HRH Need estimation'!$D80,'Inputs from Uganda staff'!$E$6:$BM$6,0)),
""))</f>
        <v>1</v>
      </c>
      <c r="V80" s="122">
        <f>IFERROR(
$AN80 * INDEX('WFOM - Time_Base'!$A$4:$API$29, MATCH("CenHos", 'WFOM - Time_Base'!$B$4:$B$29,0), MATCH(CONCATENATE($G80,V$2),'WFOM - Time_Base'!$A$8:$API$8,0)) *
INDEX('WFOM - Time_Base'!$A$4:$API$29, MATCH("CenHos_Per", 'WFOM - Time_Base'!$B$4:$B$29,0), MATCH(CONCATENATE($G80,V$2),'WFOM - Time_Base'!$A$8:$API$8,0)),
IFERROR($AN80 * INDEX('Inputs from Uganda staff'!$E$61:$BM$80,MATCH('HRH Need estimation'!V$2,'Inputs from Uganda staff'!$E$61:$E$80,0),MATCH('HRH Need estimation'!$D80,'Inputs from Uganda staff'!$E$6:$BM$6,0)),
""))</f>
        <v>4</v>
      </c>
      <c r="W80" s="122">
        <f>IFERROR(
$AN80 * INDEX('WFOM - Time_Base'!$A$4:$API$29, MATCH("CenHos", 'WFOM - Time_Base'!$B$4:$B$29,0), MATCH(CONCATENATE($G80,W$2),'WFOM - Time_Base'!$A$8:$API$8,0)) *
INDEX('WFOM - Time_Base'!$A$4:$API$29, MATCH("CenHos_Per", 'WFOM - Time_Base'!$B$4:$B$29,0), MATCH(CONCATENATE($G80,W$2),'WFOM - Time_Base'!$A$8:$API$8,0)),
IFERROR($AN80 * INDEX('Inputs from Uganda staff'!$E$61:$BM$80,MATCH('HRH Need estimation'!W$2,'Inputs from Uganda staff'!$E$61:$E$80,0),MATCH('HRH Need estimation'!$D80,'Inputs from Uganda staff'!$E$6:$BM$6,0)),
""))</f>
        <v>0</v>
      </c>
      <c r="X80" s="122">
        <f>IFERROR(
$AN80 * INDEX('WFOM - Time_Base'!$A$4:$API$29, MATCH("CenHos", 'WFOM - Time_Base'!$B$4:$B$29,0), MATCH(CONCATENATE($G80,X$2),'WFOM - Time_Base'!$A$8:$API$8,0)) *
INDEX('WFOM - Time_Base'!$A$4:$API$29, MATCH("CenHos_Per", 'WFOM - Time_Base'!$B$4:$B$29,0), MATCH(CONCATENATE($G80,X$2),'WFOM - Time_Base'!$A$8:$API$8,0)),
IFERROR($AN80 * INDEX('Inputs from Uganda staff'!$E$61:$BM$80,MATCH('HRH Need estimation'!X$2,'Inputs from Uganda staff'!$E$61:$E$80,0),MATCH('HRH Need estimation'!$D80,'Inputs from Uganda staff'!$E$6:$BM$6,0)),
""))</f>
        <v>0</v>
      </c>
      <c r="Y80" s="122">
        <f>IFERROR(
$AN80 * INDEX('WFOM - Time_Base'!$A$4:$API$29, MATCH("CenHos", 'WFOM - Time_Base'!$B$4:$B$29,0), MATCH(CONCATENATE($G80,Y$2),'WFOM - Time_Base'!$A$8:$API$8,0)) *
INDEX('WFOM - Time_Base'!$A$4:$API$29, MATCH("CenHos_Per", 'WFOM - Time_Base'!$B$4:$B$29,0), MATCH(CONCATENATE($G80,Y$2),'WFOM - Time_Base'!$A$8:$API$8,0)),
IFERROR($AN80 * INDEX('Inputs from Uganda staff'!$E$61:$BM$80,MATCH('HRH Need estimation'!Y$2,'Inputs from Uganda staff'!$E$61:$E$80,0),MATCH('HRH Need estimation'!$D80,'Inputs from Uganda staff'!$E$6:$BM$6,0)),
""))</f>
        <v>0</v>
      </c>
      <c r="Z80" s="122">
        <f>IFERROR(
$AN80 * INDEX('WFOM - Time_Base'!$A$4:$API$29, MATCH("CenHos", 'WFOM - Time_Base'!$B$4:$B$29,0), MATCH(CONCATENATE($G80,Z$2),'WFOM - Time_Base'!$A$8:$API$8,0)) *
INDEX('WFOM - Time_Base'!$A$4:$API$29, MATCH("CenHos_Per", 'WFOM - Time_Base'!$B$4:$B$29,0), MATCH(CONCATENATE($G80,Z$2),'WFOM - Time_Base'!$A$8:$API$8,0)),
IFERROR($AN80 * INDEX('Inputs from Uganda staff'!$E$61:$BM$80,MATCH('HRH Need estimation'!Z$2,'Inputs from Uganda staff'!$E$61:$E$80,0),MATCH('HRH Need estimation'!$D80,'Inputs from Uganda staff'!$E$6:$BM$6,0)),
""))</f>
        <v>0</v>
      </c>
      <c r="AA80" s="122">
        <f>IFERROR(
$AN80 * INDEX('WFOM - Time_Base'!$A$4:$API$29, MATCH("CenHos", 'WFOM - Time_Base'!$B$4:$B$29,0), MATCH(CONCATENATE($G80,AA$2),'WFOM - Time_Base'!$A$8:$API$8,0)) *
INDEX('WFOM - Time_Base'!$A$4:$API$29, MATCH("CenHos_Per", 'WFOM - Time_Base'!$B$4:$B$29,0), MATCH(CONCATENATE($G80,AA$2),'WFOM - Time_Base'!$A$8:$API$8,0)),
IFERROR($AN80 * INDEX('Inputs from Uganda staff'!$E$61:$BM$80,MATCH('HRH Need estimation'!AA$2,'Inputs from Uganda staff'!$E$61:$E$80,0),MATCH('HRH Need estimation'!$D80,'Inputs from Uganda staff'!$E$6:$BM$6,0)),
""))</f>
        <v>0</v>
      </c>
      <c r="AB80" s="122">
        <f>IFERROR(
$AN80 * INDEX('WFOM - Time_Base'!$A$4:$API$29, MATCH("CenHos", 'WFOM - Time_Base'!$B$4:$B$29,0), MATCH(CONCATENATE($G80,AB$2),'WFOM - Time_Base'!$A$8:$API$8,0)) *
INDEX('WFOM - Time_Base'!$A$4:$API$29, MATCH("CenHos_Per", 'WFOM - Time_Base'!$B$4:$B$29,0), MATCH(CONCATENATE($G80,AB$2),'WFOM - Time_Base'!$A$8:$API$8,0)),
IFERROR($AN80 * INDEX('Inputs from Uganda staff'!$E$61:$BM$80,MATCH('HRH Need estimation'!AB$2,'Inputs from Uganda staff'!$E$61:$E$80,0),MATCH('HRH Need estimation'!$D80,'Inputs from Uganda staff'!$E$6:$BM$6,0)),
""))</f>
        <v>0</v>
      </c>
      <c r="AC80" s="122" t="str">
        <f>IFERROR(
$AN80 * INDEX('WFOM - Time_Base'!$A$4:$API$29, MATCH("CenHos", 'WFOM - Time_Base'!$B$4:$B$29,0), MATCH(CONCATENATE($G80,AC$2),'WFOM - Time_Base'!$A$8:$API$8,0)) *
INDEX('WFOM - Time_Base'!$A$4:$API$29, MATCH("CenHos_Per", 'WFOM - Time_Base'!$B$4:$B$29,0), MATCH(CONCATENATE($G80,AC$2),'WFOM - Time_Base'!$A$8:$API$8,0)),
IFERROR($AN80 * INDEX('Inputs from Uganda staff'!$E$61:$BM$80,MATCH('HRH Need estimation'!AC$2,'Inputs from Uganda staff'!$E$61:$E$80,0),MATCH('HRH Need estimation'!$D80,'Inputs from Uganda staff'!$E$6:$BM$6,0)),
""))</f>
        <v/>
      </c>
      <c r="AD80" s="122">
        <f>IFERROR(
$AN80 * INDEX('WFOM - Time_Base'!$A$4:$API$29, MATCH("CenHos", 'WFOM - Time_Base'!$B$4:$B$29,0), MATCH(CONCATENATE($G80,AD$2),'WFOM - Time_Base'!$A$8:$API$8,0)) *
INDEX('WFOM - Time_Base'!$A$4:$API$29, MATCH("CenHos_Per", 'WFOM - Time_Base'!$B$4:$B$29,0), MATCH(CONCATENATE($G80,AD$2),'WFOM - Time_Base'!$A$8:$API$8,0)),
IFERROR($AN80 * INDEX('Inputs from Uganda staff'!$E$61:$BM$80,MATCH('HRH Need estimation'!AD$2,'Inputs from Uganda staff'!$E$61:$E$80,0),MATCH('HRH Need estimation'!$D80,'Inputs from Uganda staff'!$E$6:$BM$6,0)),
""))</f>
        <v>0</v>
      </c>
      <c r="AE80" s="122">
        <f>IFERROR(
$AN80 * INDEX('WFOM - Time_Base'!$A$4:$API$29, MATCH("CenHos", 'WFOM - Time_Base'!$B$4:$B$29,0), MATCH(CONCATENATE($G80,AE$2),'WFOM - Time_Base'!$A$8:$API$8,0)) *
INDEX('WFOM - Time_Base'!$A$4:$API$29, MATCH("CenHos_Per", 'WFOM - Time_Base'!$B$4:$B$29,0), MATCH(CONCATENATE($G80,AE$2),'WFOM - Time_Base'!$A$8:$API$8,0)),
IFERROR($AN80 * INDEX('Inputs from Uganda staff'!$E$61:$BM$80,MATCH('HRH Need estimation'!AE$2,'Inputs from Uganda staff'!$E$61:$E$80,0),MATCH('HRH Need estimation'!$D80,'Inputs from Uganda staff'!$E$6:$BM$6,0)),
""))</f>
        <v>0</v>
      </c>
      <c r="AF80" s="122">
        <f>IFERROR(
$AN80 * INDEX('WFOM - Time_Base'!$A$4:$API$29, MATCH("CenHos", 'WFOM - Time_Base'!$B$4:$B$29,0), MATCH(CONCATENATE($G80,AF$2),'WFOM - Time_Base'!$A$8:$API$8,0)) *
INDEX('WFOM - Time_Base'!$A$4:$API$29, MATCH("CenHos_Per", 'WFOM - Time_Base'!$B$4:$B$29,0), MATCH(CONCATENATE($G80,AF$2),'WFOM - Time_Base'!$A$8:$API$8,0)),
IFERROR($AN80 * INDEX('Inputs from Uganda staff'!$E$61:$BM$80,MATCH('HRH Need estimation'!AF$2,'Inputs from Uganda staff'!$E$61:$E$80,0),MATCH('HRH Need estimation'!$D80,'Inputs from Uganda staff'!$E$6:$BM$6,0)),
""))</f>
        <v>0</v>
      </c>
      <c r="AG80" s="122">
        <f>IFERROR(
$AN80 * INDEX('WFOM - Time_Base'!$A$4:$API$29, MATCH("CenHos", 'WFOM - Time_Base'!$B$4:$B$29,0), MATCH(CONCATENATE($G80,AG$2),'WFOM - Time_Base'!$A$8:$API$8,0)) *
INDEX('WFOM - Time_Base'!$A$4:$API$29, MATCH("CenHos_Per", 'WFOM - Time_Base'!$B$4:$B$29,0), MATCH(CONCATENATE($G80,AG$2),'WFOM - Time_Base'!$A$8:$API$8,0)),
IFERROR($AN80 * INDEX('Inputs from Uganda staff'!$E$61:$BM$80,MATCH('HRH Need estimation'!AG$2,'Inputs from Uganda staff'!$E$61:$E$80,0),MATCH('HRH Need estimation'!$D80,'Inputs from Uganda staff'!$E$6:$BM$6,0)),
""))</f>
        <v>0</v>
      </c>
      <c r="AH80" s="122">
        <f>IFERROR(
$AN80 * INDEX('WFOM - Time_Base'!$A$4:$API$29, MATCH("CenHos", 'WFOM - Time_Base'!$B$4:$B$29,0), MATCH(CONCATENATE($G80,AH$2),'WFOM - Time_Base'!$A$8:$API$8,0)) *
INDEX('WFOM - Time_Base'!$A$4:$API$29, MATCH("CenHos_Per", 'WFOM - Time_Base'!$B$4:$B$29,0), MATCH(CONCATENATE($G80,AH$2),'WFOM - Time_Base'!$A$8:$API$8,0)),
IFERROR($AN80 * INDEX('Inputs from Uganda staff'!$E$61:$BM$80,MATCH('HRH Need estimation'!AH$2,'Inputs from Uganda staff'!$E$61:$E$80,0),MATCH('HRH Need estimation'!$D80,'Inputs from Uganda staff'!$E$6:$BM$6,0)),
""))</f>
        <v>0</v>
      </c>
      <c r="AI80" s="122">
        <f>IFERROR(
$AN80 * INDEX('WFOM - Time_Base'!$A$4:$API$29, MATCH("CenHos", 'WFOM - Time_Base'!$B$4:$B$29,0), MATCH(CONCATENATE($G80,AI$2),'WFOM - Time_Base'!$A$8:$API$8,0)) *
INDEX('WFOM - Time_Base'!$A$4:$API$29, MATCH("CenHos_Per", 'WFOM - Time_Base'!$B$4:$B$29,0), MATCH(CONCATENATE($G80,AI$2),'WFOM - Time_Base'!$A$8:$API$8,0)),
IFERROR($AN80 * INDEX('Inputs from Uganda staff'!$E$61:$BM$80,MATCH('HRH Need estimation'!AI$2,'Inputs from Uganda staff'!$E$61:$E$80,0),MATCH('HRH Need estimation'!$D80,'Inputs from Uganda staff'!$E$6:$BM$6,0)),
""))</f>
        <v>0</v>
      </c>
      <c r="AJ80" s="122">
        <f>IFERROR(
$AN80 * INDEX('WFOM - Time_Base'!$A$4:$API$29, MATCH("CenHos", 'WFOM - Time_Base'!$B$4:$B$29,0), MATCH(CONCATENATE($G80,AJ$2),'WFOM - Time_Base'!$A$8:$API$8,0)) *
INDEX('WFOM - Time_Base'!$A$4:$API$29, MATCH("CenHos_Per", 'WFOM - Time_Base'!$B$4:$B$29,0), MATCH(CONCATENATE($G80,AJ$2),'WFOM - Time_Base'!$A$8:$API$8,0)),
IFERROR($AN80 * INDEX('Inputs from Uganda staff'!$E$61:$BM$80,MATCH('HRH Need estimation'!AJ$2,'Inputs from Uganda staff'!$E$61:$E$80,0),MATCH('HRH Need estimation'!$D80,'Inputs from Uganda staff'!$E$6:$BM$6,0)),
""))</f>
        <v>0</v>
      </c>
      <c r="AK80" s="122">
        <f>IFERROR(
$AN80 * INDEX('WFOM - Time_Base'!$A$4:$API$29, MATCH("CenHos", 'WFOM - Time_Base'!$B$4:$B$29,0), MATCH(CONCATENATE($G80,AK$2),'WFOM - Time_Base'!$A$8:$API$8,0)) *
INDEX('WFOM - Time_Base'!$A$4:$API$29, MATCH("CenHos_Per", 'WFOM - Time_Base'!$B$4:$B$29,0), MATCH(CONCATENATE($G80,AK$2),'WFOM - Time_Base'!$A$8:$API$8,0)),
IFERROR($AN80 * INDEX('Inputs from Uganda staff'!$E$61:$BM$80,MATCH('HRH Need estimation'!AK$2,'Inputs from Uganda staff'!$E$61:$E$80,0),MATCH('HRH Need estimation'!$D80,'Inputs from Uganda staff'!$E$6:$BM$6,0)),
""))</f>
        <v>0</v>
      </c>
      <c r="AL80" s="122">
        <f>IFERROR(
$AN80 * INDEX('WFOM - Time_Base'!$A$4:$API$29, MATCH("CenHos", 'WFOM - Time_Base'!$B$4:$B$29,0), MATCH(CONCATENATE($G80,AL$2),'WFOM - Time_Base'!$A$8:$API$8,0)) *
INDEX('WFOM - Time_Base'!$A$4:$API$29, MATCH("CenHos_Per", 'WFOM - Time_Base'!$B$4:$B$29,0), MATCH(CONCATENATE($G80,AL$2),'WFOM - Time_Base'!$A$8:$API$8,0)),
IFERROR($AN80 * INDEX('Inputs from Uganda staff'!$E$61:$BM$80,MATCH('HRH Need estimation'!AL$2,'Inputs from Uganda staff'!$E$61:$E$80,0),MATCH('HRH Need estimation'!$D80,'Inputs from Uganda staff'!$E$6:$BM$6,0)),
""))</f>
        <v>0</v>
      </c>
      <c r="AN80">
        <v>1</v>
      </c>
      <c r="AO80" t="e">
        <f t="shared" si="3"/>
        <v>#N/A</v>
      </c>
      <c r="AQ80" t="s">
        <v>554</v>
      </c>
    </row>
    <row r="81" spans="1:43">
      <c r="A81" s="106" t="s">
        <v>915</v>
      </c>
      <c r="B81" s="106" t="s">
        <v>336</v>
      </c>
      <c r="C81" s="107" t="s">
        <v>377</v>
      </c>
      <c r="D81" s="115" t="s">
        <v>378</v>
      </c>
      <c r="E81" s="122" t="s">
        <v>867</v>
      </c>
      <c r="F81" s="200" t="s">
        <v>17</v>
      </c>
      <c r="G81" s="122" t="str">
        <f>IF(F81&lt;&gt;"", VLOOKUP(F81,'WFOM - Cadre and Service List'!$E$4:$F$52,2,FALSE), "")</f>
        <v>Under5OPD</v>
      </c>
      <c r="H81" s="122"/>
      <c r="I81" s="207"/>
      <c r="J81" s="207"/>
      <c r="K81" s="207"/>
      <c r="L81" s="207"/>
      <c r="M81" s="207"/>
      <c r="N81" s="207"/>
      <c r="O81" s="207"/>
      <c r="P81" s="207">
        <f t="shared" si="2"/>
        <v>0</v>
      </c>
      <c r="Q81" s="122" t="s">
        <v>1947</v>
      </c>
      <c r="R81" s="252">
        <f>$AN81 * INDEX('WFOM - Time_Base'!$A$4:$API$29, MATCH("CenHos", 'WFOM - Time_Base'!$B$4:$B$29,0), MATCH(CONCATENATE($G81,R$2),'WFOM - Time_Base'!$A$8:$API$8,0)) *
INDEX('WFOM - Time_Base'!$A$4:$API$29, MATCH("CenHos_Per", 'WFOM - Time_Base'!$B$4:$B$29,0), MATCH(CONCATENATE($G81,R$2),'WFOM - Time_Base'!$A$8:$API$8,0)) * 2</f>
        <v>10</v>
      </c>
      <c r="S81" s="252">
        <f>$AN81 * INDEX('WFOM - Time_Base'!$A$4:$API$29, MATCH("CenHos", 'WFOM - Time_Base'!$B$4:$B$29,0), MATCH(CONCATENATE($G81,S$2),'WFOM - Time_Base'!$A$8:$API$8,0)) *
INDEX('WFOM - Time_Base'!$A$4:$API$29, MATCH("CenHos_Per", 'WFOM - Time_Base'!$B$4:$B$29,0), MATCH(CONCATENATE($G81,S$2),'WFOM - Time_Base'!$A$8:$API$8,0)) * 2</f>
        <v>12</v>
      </c>
      <c r="T81" s="252">
        <f>IFERROR(
$AN81 * INDEX('WFOM - Time_Base'!$A$4:$API$29, MATCH("CenHos", 'WFOM - Time_Base'!$B$4:$B$29,0), MATCH(CONCATENATE($G81,T$2),'WFOM - Time_Base'!$A$8:$API$8,0)) *
INDEX('WFOM - Time_Base'!$A$4:$API$29, MATCH("CenHos_Per", 'WFOM - Time_Base'!$B$4:$B$29,0), MATCH(CONCATENATE($G81,T$2),'WFOM - Time_Base'!$A$8:$API$8,0)),
IFERROR($AN81 * INDEX('Inputs from Uganda staff'!$E$61:$BM$80,MATCH('HRH Need estimation'!T$2,'Inputs from Uganda staff'!$E$61:$E$80,0),MATCH('HRH Need estimation'!$D81,'Inputs from Uganda staff'!$E$6:$BM$6,0)),
""))</f>
        <v>0</v>
      </c>
      <c r="U81" s="252">
        <f>$AN81 * INDEX('WFOM - Time_Base'!$A$4:$API$29, MATCH("CenHos", 'WFOM - Time_Base'!$B$4:$B$29,0), MATCH(CONCATENATE($G81,U$2),'WFOM - Time_Base'!$A$8:$API$8,0)) *
INDEX('WFOM - Time_Base'!$A$4:$API$29, MATCH("CenHos_Per", 'WFOM - Time_Base'!$B$4:$B$29,0), MATCH(CONCATENATE($G81,U$2),'WFOM - Time_Base'!$A$8:$API$8,0)) * 2</f>
        <v>7</v>
      </c>
      <c r="V81" s="252">
        <f>$AN81 * INDEX('WFOM - Time_Base'!$A$4:$API$29, MATCH("CenHos", 'WFOM - Time_Base'!$B$4:$B$29,0), MATCH(CONCATENATE($G81,V$2),'WFOM - Time_Base'!$A$8:$API$8,0)) *
INDEX('WFOM - Time_Base'!$A$4:$API$29, MATCH("CenHos_Per", 'WFOM - Time_Base'!$B$4:$B$29,0), MATCH(CONCATENATE($G81,V$2),'WFOM - Time_Base'!$A$8:$API$8,0)) * 2</f>
        <v>7</v>
      </c>
      <c r="W81" s="252">
        <f>IFERROR(
$AN81 * INDEX('WFOM - Time_Base'!$A$4:$API$29, MATCH("CenHos", 'WFOM - Time_Base'!$B$4:$B$29,0), MATCH(CONCATENATE($G81,W$2),'WFOM - Time_Base'!$A$8:$API$8,0)) *
INDEX('WFOM - Time_Base'!$A$4:$API$29, MATCH("CenHos_Per", 'WFOM - Time_Base'!$B$4:$B$29,0), MATCH(CONCATENATE($G81,W$2),'WFOM - Time_Base'!$A$8:$API$8,0)),
IFERROR($AN81 * INDEX('Inputs from Uganda staff'!$E$61:$BM$80,MATCH('HRH Need estimation'!W$2,'Inputs from Uganda staff'!$E$61:$E$80,0),MATCH('HRH Need estimation'!$D81,'Inputs from Uganda staff'!$E$6:$BM$6,0)),
""))</f>
        <v>0</v>
      </c>
      <c r="X81" s="252">
        <f>$AN81 * INDEX('WFOM - Time_Base'!$A$4:$API$29, MATCH("CenHos", 'WFOM - Time_Base'!$B$4:$B$29,0), MATCH(CONCATENATE($G81,X$2),'WFOM - Time_Base'!$A$8:$API$8,0)) *
INDEX('WFOM - Time_Base'!$A$4:$API$29, MATCH("CenHos_Per", 'WFOM - Time_Base'!$B$4:$B$29,0), MATCH(CONCATENATE($G81,X$2),'WFOM - Time_Base'!$A$8:$API$8,0)) * 2</f>
        <v>1.6</v>
      </c>
      <c r="Y81" s="252">
        <f>$AN81 * INDEX('WFOM - Time_Base'!$A$4:$API$29, MATCH("CenHos", 'WFOM - Time_Base'!$B$4:$B$29,0), MATCH(CONCATENATE($G81,Y$2),'WFOM - Time_Base'!$A$8:$API$8,0)) *
INDEX('WFOM - Time_Base'!$A$4:$API$29, MATCH("CenHos_Per", 'WFOM - Time_Base'!$B$4:$B$29,0), MATCH(CONCATENATE($G81,Y$2),'WFOM - Time_Base'!$A$8:$API$8,0)) * 2</f>
        <v>1.6</v>
      </c>
      <c r="Z81" s="252">
        <f>IFERROR(
$AN81 * INDEX('WFOM - Time_Base'!$A$4:$API$29, MATCH("CenHos", 'WFOM - Time_Base'!$B$4:$B$29,0), MATCH(CONCATENATE($G81,Z$2),'WFOM - Time_Base'!$A$8:$API$8,0)) *
INDEX('WFOM - Time_Base'!$A$4:$API$29, MATCH("CenHos_Per", 'WFOM - Time_Base'!$B$4:$B$29,0), MATCH(CONCATENATE($G81,Z$2),'WFOM - Time_Base'!$A$8:$API$8,0)),
IFERROR($AN81 * INDEX('Inputs from Uganda staff'!$E$61:$BM$80,MATCH('HRH Need estimation'!Z$2,'Inputs from Uganda staff'!$E$61:$E$80,0),MATCH('HRH Need estimation'!$D81,'Inputs from Uganda staff'!$E$6:$BM$6,0)),
""))</f>
        <v>0</v>
      </c>
      <c r="AA81" s="252">
        <f>IFERROR(
$AN81 * INDEX('WFOM - Time_Base'!$A$4:$API$29, MATCH("CenHos", 'WFOM - Time_Base'!$B$4:$B$29,0), MATCH(CONCATENATE($G81,AA$2),'WFOM - Time_Base'!$A$8:$API$8,0)) *
INDEX('WFOM - Time_Base'!$A$4:$API$29, MATCH("CenHos_Per", 'WFOM - Time_Base'!$B$4:$B$29,0), MATCH(CONCATENATE($G81,AA$2),'WFOM - Time_Base'!$A$8:$API$8,0)),
IFERROR($AN81 * INDEX('Inputs from Uganda staff'!$E$61:$BM$80,MATCH('HRH Need estimation'!AA$2,'Inputs from Uganda staff'!$E$61:$E$80,0),MATCH('HRH Need estimation'!$D81,'Inputs from Uganda staff'!$E$6:$BM$6,0)),
""))</f>
        <v>0</v>
      </c>
      <c r="AB81" s="252">
        <f>IFERROR(
$AN81 * INDEX('WFOM - Time_Base'!$A$4:$API$29, MATCH("CenHos", 'WFOM - Time_Base'!$B$4:$B$29,0), MATCH(CONCATENATE($G81,AB$2),'WFOM - Time_Base'!$A$8:$API$8,0)) *
INDEX('WFOM - Time_Base'!$A$4:$API$29, MATCH("CenHos_Per", 'WFOM - Time_Base'!$B$4:$B$29,0), MATCH(CONCATENATE($G81,AB$2),'WFOM - Time_Base'!$A$8:$API$8,0)),
IFERROR($AN81 * INDEX('Inputs from Uganda staff'!$E$61:$BM$80,MATCH('HRH Need estimation'!AB$2,'Inputs from Uganda staff'!$E$61:$E$80,0),MATCH('HRH Need estimation'!$D81,'Inputs from Uganda staff'!$E$6:$BM$6,0)),
""))</f>
        <v>0</v>
      </c>
      <c r="AC81" s="252" t="str">
        <f>IFERROR(
$AN81 * INDEX('WFOM - Time_Base'!$A$4:$API$29, MATCH("CenHos", 'WFOM - Time_Base'!$B$4:$B$29,0), MATCH(CONCATENATE($G81,AC$2),'WFOM - Time_Base'!$A$8:$API$8,0)) *
INDEX('WFOM - Time_Base'!$A$4:$API$29, MATCH("CenHos_Per", 'WFOM - Time_Base'!$B$4:$B$29,0), MATCH(CONCATENATE($G81,AC$2),'WFOM - Time_Base'!$A$8:$API$8,0)),
IFERROR($AN81 * INDEX('Inputs from Uganda staff'!$E$61:$BM$80,MATCH('HRH Need estimation'!AC$2,'Inputs from Uganda staff'!$E$61:$E$80,0),MATCH('HRH Need estimation'!$D81,'Inputs from Uganda staff'!$E$6:$BM$6,0)),
""))</f>
        <v/>
      </c>
      <c r="AD81" s="252">
        <f>IFERROR(
$AN81 * INDEX('WFOM - Time_Base'!$A$4:$API$29, MATCH("CenHos", 'WFOM - Time_Base'!$B$4:$B$29,0), MATCH(CONCATENATE($G81,AD$2),'WFOM - Time_Base'!$A$8:$API$8,0)) *
INDEX('WFOM - Time_Base'!$A$4:$API$29, MATCH("CenHos_Per", 'WFOM - Time_Base'!$B$4:$B$29,0), MATCH(CONCATENATE($G81,AD$2),'WFOM - Time_Base'!$A$8:$API$8,0)),
IFERROR($AN81 * INDEX('Inputs from Uganda staff'!$E$61:$BM$80,MATCH('HRH Need estimation'!AD$2,'Inputs from Uganda staff'!$E$61:$E$80,0),MATCH('HRH Need estimation'!$D81,'Inputs from Uganda staff'!$E$6:$BM$6,0)),
""))</f>
        <v>0</v>
      </c>
      <c r="AE81" s="252">
        <f>IFERROR(
$AN81 * INDEX('WFOM - Time_Base'!$A$4:$API$29, MATCH("CenHos", 'WFOM - Time_Base'!$B$4:$B$29,0), MATCH(CONCATENATE($G81,AE$2),'WFOM - Time_Base'!$A$8:$API$8,0)) *
INDEX('WFOM - Time_Base'!$A$4:$API$29, MATCH("CenHos_Per", 'WFOM - Time_Base'!$B$4:$B$29,0), MATCH(CONCATENATE($G81,AE$2),'WFOM - Time_Base'!$A$8:$API$8,0)),
IFERROR($AN81 * INDEX('Inputs from Uganda staff'!$E$61:$BM$80,MATCH('HRH Need estimation'!AE$2,'Inputs from Uganda staff'!$E$61:$E$80,0),MATCH('HRH Need estimation'!$D81,'Inputs from Uganda staff'!$E$6:$BM$6,0)),
""))</f>
        <v>0</v>
      </c>
      <c r="AF81" s="252">
        <f>IFERROR(
$AN81 * INDEX('WFOM - Time_Base'!$A$4:$API$29, MATCH("CenHos", 'WFOM - Time_Base'!$B$4:$B$29,0), MATCH(CONCATENATE($G81,AF$2),'WFOM - Time_Base'!$A$8:$API$8,0)) *
INDEX('WFOM - Time_Base'!$A$4:$API$29, MATCH("CenHos_Per", 'WFOM - Time_Base'!$B$4:$B$29,0), MATCH(CONCATENATE($G81,AF$2),'WFOM - Time_Base'!$A$8:$API$8,0)),
IFERROR($AN81 * INDEX('Inputs from Uganda staff'!$E$61:$BM$80,MATCH('HRH Need estimation'!AF$2,'Inputs from Uganda staff'!$E$61:$E$80,0),MATCH('HRH Need estimation'!$D81,'Inputs from Uganda staff'!$E$6:$BM$6,0)),
""))</f>
        <v>0</v>
      </c>
      <c r="AG81" s="252">
        <f>IFERROR(
$AN81 * INDEX('WFOM - Time_Base'!$A$4:$API$29, MATCH("CenHos", 'WFOM - Time_Base'!$B$4:$B$29,0), MATCH(CONCATENATE($G81,AG$2),'WFOM - Time_Base'!$A$8:$API$8,0)) *
INDEX('WFOM - Time_Base'!$A$4:$API$29, MATCH("CenHos_Per", 'WFOM - Time_Base'!$B$4:$B$29,0), MATCH(CONCATENATE($G81,AG$2),'WFOM - Time_Base'!$A$8:$API$8,0)),
IFERROR($AN81 * INDEX('Inputs from Uganda staff'!$E$61:$BM$80,MATCH('HRH Need estimation'!AG$2,'Inputs from Uganda staff'!$E$61:$E$80,0),MATCH('HRH Need estimation'!$D81,'Inputs from Uganda staff'!$E$6:$BM$6,0)),
""))</f>
        <v>0</v>
      </c>
      <c r="AH81" s="252">
        <f>IFERROR(
$AN81 * INDEX('WFOM - Time_Base'!$A$4:$API$29, MATCH("CenHos", 'WFOM - Time_Base'!$B$4:$B$29,0), MATCH(CONCATENATE($G81,AH$2),'WFOM - Time_Base'!$A$8:$API$8,0)) *
INDEX('WFOM - Time_Base'!$A$4:$API$29, MATCH("CenHos_Per", 'WFOM - Time_Base'!$B$4:$B$29,0), MATCH(CONCATENATE($G81,AH$2),'WFOM - Time_Base'!$A$8:$API$8,0)),
IFERROR($AN81 * INDEX('Inputs from Uganda staff'!$E$61:$BM$80,MATCH('HRH Need estimation'!AH$2,'Inputs from Uganda staff'!$E$61:$E$80,0),MATCH('HRH Need estimation'!$D81,'Inputs from Uganda staff'!$E$6:$BM$6,0)),
""))</f>
        <v>0</v>
      </c>
      <c r="AI81" s="252">
        <f>IFERROR(
$AN81 * INDEX('WFOM - Time_Base'!$A$4:$API$29, MATCH("CenHos", 'WFOM - Time_Base'!$B$4:$B$29,0), MATCH(CONCATENATE($G81,AI$2),'WFOM - Time_Base'!$A$8:$API$8,0)) *
INDEX('WFOM - Time_Base'!$A$4:$API$29, MATCH("CenHos_Per", 'WFOM - Time_Base'!$B$4:$B$29,0), MATCH(CONCATENATE($G81,AI$2),'WFOM - Time_Base'!$A$8:$API$8,0)),
IFERROR($AN81 * INDEX('Inputs from Uganda staff'!$E$61:$BM$80,MATCH('HRH Need estimation'!AI$2,'Inputs from Uganda staff'!$E$61:$E$80,0),MATCH('HRH Need estimation'!$D81,'Inputs from Uganda staff'!$E$6:$BM$6,0)),
""))</f>
        <v>0</v>
      </c>
      <c r="AJ81" s="252">
        <f>IFERROR(
$AN81 * INDEX('WFOM - Time_Base'!$A$4:$API$29, MATCH("CenHos", 'WFOM - Time_Base'!$B$4:$B$29,0), MATCH(CONCATENATE($G81,AJ$2),'WFOM - Time_Base'!$A$8:$API$8,0)) *
INDEX('WFOM - Time_Base'!$A$4:$API$29, MATCH("CenHos_Per", 'WFOM - Time_Base'!$B$4:$B$29,0), MATCH(CONCATENATE($G81,AJ$2),'WFOM - Time_Base'!$A$8:$API$8,0)),
IFERROR($AN81 * INDEX('Inputs from Uganda staff'!$E$61:$BM$80,MATCH('HRH Need estimation'!AJ$2,'Inputs from Uganda staff'!$E$61:$E$80,0),MATCH('HRH Need estimation'!$D81,'Inputs from Uganda staff'!$E$6:$BM$6,0)),
""))</f>
        <v>0</v>
      </c>
      <c r="AK81" s="252">
        <f>IFERROR(
$AN81 * INDEX('WFOM - Time_Base'!$A$4:$API$29, MATCH("CenHos", 'WFOM - Time_Base'!$B$4:$B$29,0), MATCH(CONCATENATE($G81,AK$2),'WFOM - Time_Base'!$A$8:$API$8,0)) *
INDEX('WFOM - Time_Base'!$A$4:$API$29, MATCH("CenHos_Per", 'WFOM - Time_Base'!$B$4:$B$29,0), MATCH(CONCATENATE($G81,AK$2),'WFOM - Time_Base'!$A$8:$API$8,0)),
IFERROR($AN81 * INDEX('Inputs from Uganda staff'!$E$61:$BM$80,MATCH('HRH Need estimation'!AK$2,'Inputs from Uganda staff'!$E$61:$E$80,0),MATCH('HRH Need estimation'!$D81,'Inputs from Uganda staff'!$E$6:$BM$6,0)),
""))</f>
        <v>0</v>
      </c>
      <c r="AL81" s="252">
        <f>IFERROR(
$AN81 * INDEX('WFOM - Time_Base'!$A$4:$API$29, MATCH("CenHos", 'WFOM - Time_Base'!$B$4:$B$29,0), MATCH(CONCATENATE($G81,AL$2),'WFOM - Time_Base'!$A$8:$API$8,0)) *
INDEX('WFOM - Time_Base'!$A$4:$API$29, MATCH("CenHos_Per", 'WFOM - Time_Base'!$B$4:$B$29,0), MATCH(CONCATENATE($G81,AL$2),'WFOM - Time_Base'!$A$8:$API$8,0)),
IFERROR($AN81 * INDEX('Inputs from Uganda staff'!$E$61:$BM$80,MATCH('HRH Need estimation'!AL$2,'Inputs from Uganda staff'!$E$61:$E$80,0),MATCH('HRH Need estimation'!$D81,'Inputs from Uganda staff'!$E$6:$BM$6,0)),
""))</f>
        <v>0</v>
      </c>
      <c r="AM81" t="s">
        <v>2077</v>
      </c>
      <c r="AN81">
        <v>1</v>
      </c>
      <c r="AO81" t="str">
        <f t="shared" si="3"/>
        <v>090</v>
      </c>
      <c r="AQ81" t="s">
        <v>556</v>
      </c>
    </row>
    <row r="82" spans="1:43">
      <c r="A82" s="106" t="s">
        <v>915</v>
      </c>
      <c r="B82" s="106" t="s">
        <v>336</v>
      </c>
      <c r="C82" s="107" t="s">
        <v>379</v>
      </c>
      <c r="D82" s="115" t="s">
        <v>380</v>
      </c>
      <c r="E82" s="122" t="s">
        <v>867</v>
      </c>
      <c r="F82" s="200" t="s">
        <v>17</v>
      </c>
      <c r="G82" s="122" t="str">
        <f>IF(F82&lt;&gt;"", VLOOKUP(F82,'WFOM - Cadre and Service List'!$E$4:$F$52,2,FALSE), "")</f>
        <v>Under5OPD</v>
      </c>
      <c r="H82" s="122"/>
      <c r="I82" s="207"/>
      <c r="J82" s="207"/>
      <c r="K82" s="207"/>
      <c r="L82" s="207"/>
      <c r="M82" s="207"/>
      <c r="N82" s="207"/>
      <c r="O82" s="207"/>
      <c r="P82" s="207">
        <f t="shared" si="2"/>
        <v>0</v>
      </c>
      <c r="Q82" s="122" t="s">
        <v>1947</v>
      </c>
      <c r="R82" s="122">
        <f>IFERROR(
$AN82 * INDEX('WFOM - Time_Base'!$A$4:$API$29, MATCH("CenHos", 'WFOM - Time_Base'!$B$4:$B$29,0), MATCH(CONCATENATE($G82,R$2),'WFOM - Time_Base'!$A$8:$API$8,0)) *
INDEX('WFOM - Time_Base'!$A$4:$API$29, MATCH("CenHos_Per", 'WFOM - Time_Base'!$B$4:$B$29,0), MATCH(CONCATENATE($G82,R$2),'WFOM - Time_Base'!$A$8:$API$8,0)),
IFERROR($AN82 * INDEX('Inputs from Uganda staff'!$E$61:$BM$80,MATCH('HRH Need estimation'!R$2,'Inputs from Uganda staff'!$E$61:$E$80,0),MATCH('HRH Need estimation'!$D82,'Inputs from Uganda staff'!$E$6:$BM$6,0)),
""))</f>
        <v>5</v>
      </c>
      <c r="S82" s="122">
        <f>IFERROR(
$AN82 * INDEX('WFOM - Time_Base'!$A$4:$API$29, MATCH("CenHos", 'WFOM - Time_Base'!$B$4:$B$29,0), MATCH(CONCATENATE($G82,S$2),'WFOM - Time_Base'!$A$8:$API$8,0)) *
INDEX('WFOM - Time_Base'!$A$4:$API$29, MATCH("CenHos_Per", 'WFOM - Time_Base'!$B$4:$B$29,0), MATCH(CONCATENATE($G82,S$2),'WFOM - Time_Base'!$A$8:$API$8,0)),
IFERROR($AN82 * INDEX('Inputs from Uganda staff'!$E$61:$BM$80,MATCH('HRH Need estimation'!S$2,'Inputs from Uganda staff'!$E$61:$E$80,0),MATCH('HRH Need estimation'!$D82,'Inputs from Uganda staff'!$E$6:$BM$6,0)),
""))</f>
        <v>6</v>
      </c>
      <c r="T82" s="122">
        <f>IFERROR(
$AN82 * INDEX('WFOM - Time_Base'!$A$4:$API$29, MATCH("CenHos", 'WFOM - Time_Base'!$B$4:$B$29,0), MATCH(CONCATENATE($G82,T$2),'WFOM - Time_Base'!$A$8:$API$8,0)) *
INDEX('WFOM - Time_Base'!$A$4:$API$29, MATCH("CenHos_Per", 'WFOM - Time_Base'!$B$4:$B$29,0), MATCH(CONCATENATE($G82,T$2),'WFOM - Time_Base'!$A$8:$API$8,0)),
IFERROR($AN82 * INDEX('Inputs from Uganda staff'!$E$61:$BM$80,MATCH('HRH Need estimation'!T$2,'Inputs from Uganda staff'!$E$61:$E$80,0),MATCH('HRH Need estimation'!$D82,'Inputs from Uganda staff'!$E$6:$BM$6,0)),
""))</f>
        <v>0</v>
      </c>
      <c r="U82" s="122">
        <f>IFERROR(
$AN82 * INDEX('WFOM - Time_Base'!$A$4:$API$29, MATCH("CenHos", 'WFOM - Time_Base'!$B$4:$B$29,0), MATCH(CONCATENATE($G82,U$2),'WFOM - Time_Base'!$A$8:$API$8,0)) *
INDEX('WFOM - Time_Base'!$A$4:$API$29, MATCH("CenHos_Per", 'WFOM - Time_Base'!$B$4:$B$29,0), MATCH(CONCATENATE($G82,U$2),'WFOM - Time_Base'!$A$8:$API$8,0)),
IFERROR($AN82 * INDEX('Inputs from Uganda staff'!$E$61:$BM$80,MATCH('HRH Need estimation'!U$2,'Inputs from Uganda staff'!$E$61:$E$80,0),MATCH('HRH Need estimation'!$D82,'Inputs from Uganda staff'!$E$6:$BM$6,0)),
""))</f>
        <v>3.5</v>
      </c>
      <c r="V82" s="122">
        <f>IFERROR(
$AN82 * INDEX('WFOM - Time_Base'!$A$4:$API$29, MATCH("CenHos", 'WFOM - Time_Base'!$B$4:$B$29,0), MATCH(CONCATENATE($G82,V$2),'WFOM - Time_Base'!$A$8:$API$8,0)) *
INDEX('WFOM - Time_Base'!$A$4:$API$29, MATCH("CenHos_Per", 'WFOM - Time_Base'!$B$4:$B$29,0), MATCH(CONCATENATE($G82,V$2),'WFOM - Time_Base'!$A$8:$API$8,0)),
IFERROR($AN82 * INDEX('Inputs from Uganda staff'!$E$61:$BM$80,MATCH('HRH Need estimation'!V$2,'Inputs from Uganda staff'!$E$61:$E$80,0),MATCH('HRH Need estimation'!$D82,'Inputs from Uganda staff'!$E$6:$BM$6,0)),
""))</f>
        <v>3.5</v>
      </c>
      <c r="W82" s="122">
        <f>IFERROR(
$AN82 * INDEX('WFOM - Time_Base'!$A$4:$API$29, MATCH("CenHos", 'WFOM - Time_Base'!$B$4:$B$29,0), MATCH(CONCATENATE($G82,W$2),'WFOM - Time_Base'!$A$8:$API$8,0)) *
INDEX('WFOM - Time_Base'!$A$4:$API$29, MATCH("CenHos_Per", 'WFOM - Time_Base'!$B$4:$B$29,0), MATCH(CONCATENATE($G82,W$2),'WFOM - Time_Base'!$A$8:$API$8,0)),
IFERROR($AN82 * INDEX('Inputs from Uganda staff'!$E$61:$BM$80,MATCH('HRH Need estimation'!W$2,'Inputs from Uganda staff'!$E$61:$E$80,0),MATCH('HRH Need estimation'!$D82,'Inputs from Uganda staff'!$E$6:$BM$6,0)),
""))</f>
        <v>0</v>
      </c>
      <c r="X82" s="122">
        <f>IFERROR(
$AN82 * INDEX('WFOM - Time_Base'!$A$4:$API$29, MATCH("CenHos", 'WFOM - Time_Base'!$B$4:$B$29,0), MATCH(CONCATENATE($G82,X$2),'WFOM - Time_Base'!$A$8:$API$8,0)) *
INDEX('WFOM - Time_Base'!$A$4:$API$29, MATCH("CenHos_Per", 'WFOM - Time_Base'!$B$4:$B$29,0), MATCH(CONCATENATE($G82,X$2),'WFOM - Time_Base'!$A$8:$API$8,0)),
IFERROR($AN82 * INDEX('Inputs from Uganda staff'!$E$61:$BM$80,MATCH('HRH Need estimation'!X$2,'Inputs from Uganda staff'!$E$61:$E$80,0),MATCH('HRH Need estimation'!$D82,'Inputs from Uganda staff'!$E$6:$BM$6,0)),
""))</f>
        <v>0.8</v>
      </c>
      <c r="Y82" s="122">
        <f>IFERROR(
$AN82 * INDEX('WFOM - Time_Base'!$A$4:$API$29, MATCH("CenHos", 'WFOM - Time_Base'!$B$4:$B$29,0), MATCH(CONCATENATE($G82,Y$2),'WFOM - Time_Base'!$A$8:$API$8,0)) *
INDEX('WFOM - Time_Base'!$A$4:$API$29, MATCH("CenHos_Per", 'WFOM - Time_Base'!$B$4:$B$29,0), MATCH(CONCATENATE($G82,Y$2),'WFOM - Time_Base'!$A$8:$API$8,0)),
IFERROR($AN82 * INDEX('Inputs from Uganda staff'!$E$61:$BM$80,MATCH('HRH Need estimation'!Y$2,'Inputs from Uganda staff'!$E$61:$E$80,0),MATCH('HRH Need estimation'!$D82,'Inputs from Uganda staff'!$E$6:$BM$6,0)),
""))</f>
        <v>0.8</v>
      </c>
      <c r="Z82" s="122">
        <f>IFERROR(
$AN82 * INDEX('WFOM - Time_Base'!$A$4:$API$29, MATCH("CenHos", 'WFOM - Time_Base'!$B$4:$B$29,0), MATCH(CONCATENATE($G82,Z$2),'WFOM - Time_Base'!$A$8:$API$8,0)) *
INDEX('WFOM - Time_Base'!$A$4:$API$29, MATCH("CenHos_Per", 'WFOM - Time_Base'!$B$4:$B$29,0), MATCH(CONCATENATE($G82,Z$2),'WFOM - Time_Base'!$A$8:$API$8,0)),
IFERROR($AN82 * INDEX('Inputs from Uganda staff'!$E$61:$BM$80,MATCH('HRH Need estimation'!Z$2,'Inputs from Uganda staff'!$E$61:$E$80,0),MATCH('HRH Need estimation'!$D82,'Inputs from Uganda staff'!$E$6:$BM$6,0)),
""))</f>
        <v>0</v>
      </c>
      <c r="AA82" s="122">
        <f>IFERROR(
$AN82 * INDEX('WFOM - Time_Base'!$A$4:$API$29, MATCH("CenHos", 'WFOM - Time_Base'!$B$4:$B$29,0), MATCH(CONCATENATE($G82,AA$2),'WFOM - Time_Base'!$A$8:$API$8,0)) *
INDEX('WFOM - Time_Base'!$A$4:$API$29, MATCH("CenHos_Per", 'WFOM - Time_Base'!$B$4:$B$29,0), MATCH(CONCATENATE($G82,AA$2),'WFOM - Time_Base'!$A$8:$API$8,0)),
IFERROR($AN82 * INDEX('Inputs from Uganda staff'!$E$61:$BM$80,MATCH('HRH Need estimation'!AA$2,'Inputs from Uganda staff'!$E$61:$E$80,0),MATCH('HRH Need estimation'!$D82,'Inputs from Uganda staff'!$E$6:$BM$6,0)),
""))</f>
        <v>0</v>
      </c>
      <c r="AB82" s="122">
        <f>IFERROR(
$AN82 * INDEX('WFOM - Time_Base'!$A$4:$API$29, MATCH("CenHos", 'WFOM - Time_Base'!$B$4:$B$29,0), MATCH(CONCATENATE($G82,AB$2),'WFOM - Time_Base'!$A$8:$API$8,0)) *
INDEX('WFOM - Time_Base'!$A$4:$API$29, MATCH("CenHos_Per", 'WFOM - Time_Base'!$B$4:$B$29,0), MATCH(CONCATENATE($G82,AB$2),'WFOM - Time_Base'!$A$8:$API$8,0)),
IFERROR($AN82 * INDEX('Inputs from Uganda staff'!$E$61:$BM$80,MATCH('HRH Need estimation'!AB$2,'Inputs from Uganda staff'!$E$61:$E$80,0),MATCH('HRH Need estimation'!$D82,'Inputs from Uganda staff'!$E$6:$BM$6,0)),
""))</f>
        <v>0</v>
      </c>
      <c r="AC82" s="122" t="str">
        <f>IFERROR(
$AN82 * INDEX('WFOM - Time_Base'!$A$4:$API$29, MATCH("CenHos", 'WFOM - Time_Base'!$B$4:$B$29,0), MATCH(CONCATENATE($G82,AC$2),'WFOM - Time_Base'!$A$8:$API$8,0)) *
INDEX('WFOM - Time_Base'!$A$4:$API$29, MATCH("CenHos_Per", 'WFOM - Time_Base'!$B$4:$B$29,0), MATCH(CONCATENATE($G82,AC$2),'WFOM - Time_Base'!$A$8:$API$8,0)),
IFERROR($AN82 * INDEX('Inputs from Uganda staff'!$E$61:$BM$80,MATCH('HRH Need estimation'!AC$2,'Inputs from Uganda staff'!$E$61:$E$80,0),MATCH('HRH Need estimation'!$D82,'Inputs from Uganda staff'!$E$6:$BM$6,0)),
""))</f>
        <v/>
      </c>
      <c r="AD82" s="122">
        <f>IFERROR(
$AN82 * INDEX('WFOM - Time_Base'!$A$4:$API$29, MATCH("CenHos", 'WFOM - Time_Base'!$B$4:$B$29,0), MATCH(CONCATENATE($G82,AD$2),'WFOM - Time_Base'!$A$8:$API$8,0)) *
INDEX('WFOM - Time_Base'!$A$4:$API$29, MATCH("CenHos_Per", 'WFOM - Time_Base'!$B$4:$B$29,0), MATCH(CONCATENATE($G82,AD$2),'WFOM - Time_Base'!$A$8:$API$8,0)),
IFERROR($AN82 * INDEX('Inputs from Uganda staff'!$E$61:$BM$80,MATCH('HRH Need estimation'!AD$2,'Inputs from Uganda staff'!$E$61:$E$80,0),MATCH('HRH Need estimation'!$D82,'Inputs from Uganda staff'!$E$6:$BM$6,0)),
""))</f>
        <v>0</v>
      </c>
      <c r="AE82" s="122">
        <f>IFERROR(
$AN82 * INDEX('WFOM - Time_Base'!$A$4:$API$29, MATCH("CenHos", 'WFOM - Time_Base'!$B$4:$B$29,0), MATCH(CONCATENATE($G82,AE$2),'WFOM - Time_Base'!$A$8:$API$8,0)) *
INDEX('WFOM - Time_Base'!$A$4:$API$29, MATCH("CenHos_Per", 'WFOM - Time_Base'!$B$4:$B$29,0), MATCH(CONCATENATE($G82,AE$2),'WFOM - Time_Base'!$A$8:$API$8,0)),
IFERROR($AN82 * INDEX('Inputs from Uganda staff'!$E$61:$BM$80,MATCH('HRH Need estimation'!AE$2,'Inputs from Uganda staff'!$E$61:$E$80,0),MATCH('HRH Need estimation'!$D82,'Inputs from Uganda staff'!$E$6:$BM$6,0)),
""))</f>
        <v>0</v>
      </c>
      <c r="AF82" s="122">
        <f>IFERROR(
$AN82 * INDEX('WFOM - Time_Base'!$A$4:$API$29, MATCH("CenHos", 'WFOM - Time_Base'!$B$4:$B$29,0), MATCH(CONCATENATE($G82,AF$2),'WFOM - Time_Base'!$A$8:$API$8,0)) *
INDEX('WFOM - Time_Base'!$A$4:$API$29, MATCH("CenHos_Per", 'WFOM - Time_Base'!$B$4:$B$29,0), MATCH(CONCATENATE($G82,AF$2),'WFOM - Time_Base'!$A$8:$API$8,0)),
IFERROR($AN82 * INDEX('Inputs from Uganda staff'!$E$61:$BM$80,MATCH('HRH Need estimation'!AF$2,'Inputs from Uganda staff'!$E$61:$E$80,0),MATCH('HRH Need estimation'!$D82,'Inputs from Uganda staff'!$E$6:$BM$6,0)),
""))</f>
        <v>0</v>
      </c>
      <c r="AG82" s="122">
        <f>IFERROR(
$AN82 * INDEX('WFOM - Time_Base'!$A$4:$API$29, MATCH("CenHos", 'WFOM - Time_Base'!$B$4:$B$29,0), MATCH(CONCATENATE($G82,AG$2),'WFOM - Time_Base'!$A$8:$API$8,0)) *
INDEX('WFOM - Time_Base'!$A$4:$API$29, MATCH("CenHos_Per", 'WFOM - Time_Base'!$B$4:$B$29,0), MATCH(CONCATENATE($G82,AG$2),'WFOM - Time_Base'!$A$8:$API$8,0)),
IFERROR($AN82 * INDEX('Inputs from Uganda staff'!$E$61:$BM$80,MATCH('HRH Need estimation'!AG$2,'Inputs from Uganda staff'!$E$61:$E$80,0),MATCH('HRH Need estimation'!$D82,'Inputs from Uganda staff'!$E$6:$BM$6,0)),
""))</f>
        <v>0</v>
      </c>
      <c r="AH82" s="122">
        <f>IFERROR(
$AN82 * INDEX('WFOM - Time_Base'!$A$4:$API$29, MATCH("CenHos", 'WFOM - Time_Base'!$B$4:$B$29,0), MATCH(CONCATENATE($G82,AH$2),'WFOM - Time_Base'!$A$8:$API$8,0)) *
INDEX('WFOM - Time_Base'!$A$4:$API$29, MATCH("CenHos_Per", 'WFOM - Time_Base'!$B$4:$B$29,0), MATCH(CONCATENATE($G82,AH$2),'WFOM - Time_Base'!$A$8:$API$8,0)),
IFERROR($AN82 * INDEX('Inputs from Uganda staff'!$E$61:$BM$80,MATCH('HRH Need estimation'!AH$2,'Inputs from Uganda staff'!$E$61:$E$80,0),MATCH('HRH Need estimation'!$D82,'Inputs from Uganda staff'!$E$6:$BM$6,0)),
""))</f>
        <v>0</v>
      </c>
      <c r="AI82" s="122">
        <f>IFERROR(
$AN82 * INDEX('WFOM - Time_Base'!$A$4:$API$29, MATCH("CenHos", 'WFOM - Time_Base'!$B$4:$B$29,0), MATCH(CONCATENATE($G82,AI$2),'WFOM - Time_Base'!$A$8:$API$8,0)) *
INDEX('WFOM - Time_Base'!$A$4:$API$29, MATCH("CenHos_Per", 'WFOM - Time_Base'!$B$4:$B$29,0), MATCH(CONCATENATE($G82,AI$2),'WFOM - Time_Base'!$A$8:$API$8,0)),
IFERROR($AN82 * INDEX('Inputs from Uganda staff'!$E$61:$BM$80,MATCH('HRH Need estimation'!AI$2,'Inputs from Uganda staff'!$E$61:$E$80,0),MATCH('HRH Need estimation'!$D82,'Inputs from Uganda staff'!$E$6:$BM$6,0)),
""))</f>
        <v>0</v>
      </c>
      <c r="AJ82" s="122">
        <f>IFERROR(
$AN82 * INDEX('WFOM - Time_Base'!$A$4:$API$29, MATCH("CenHos", 'WFOM - Time_Base'!$B$4:$B$29,0), MATCH(CONCATENATE($G82,AJ$2),'WFOM - Time_Base'!$A$8:$API$8,0)) *
INDEX('WFOM - Time_Base'!$A$4:$API$29, MATCH("CenHos_Per", 'WFOM - Time_Base'!$B$4:$B$29,0), MATCH(CONCATENATE($G82,AJ$2),'WFOM - Time_Base'!$A$8:$API$8,0)),
IFERROR($AN82 * INDEX('Inputs from Uganda staff'!$E$61:$BM$80,MATCH('HRH Need estimation'!AJ$2,'Inputs from Uganda staff'!$E$61:$E$80,0),MATCH('HRH Need estimation'!$D82,'Inputs from Uganda staff'!$E$6:$BM$6,0)),
""))</f>
        <v>0</v>
      </c>
      <c r="AK82" s="122">
        <f>IFERROR(
$AN82 * INDEX('WFOM - Time_Base'!$A$4:$API$29, MATCH("CenHos", 'WFOM - Time_Base'!$B$4:$B$29,0), MATCH(CONCATENATE($G82,AK$2),'WFOM - Time_Base'!$A$8:$API$8,0)) *
INDEX('WFOM - Time_Base'!$A$4:$API$29, MATCH("CenHos_Per", 'WFOM - Time_Base'!$B$4:$B$29,0), MATCH(CONCATENATE($G82,AK$2),'WFOM - Time_Base'!$A$8:$API$8,0)),
IFERROR($AN82 * INDEX('Inputs from Uganda staff'!$E$61:$BM$80,MATCH('HRH Need estimation'!AK$2,'Inputs from Uganda staff'!$E$61:$E$80,0),MATCH('HRH Need estimation'!$D82,'Inputs from Uganda staff'!$E$6:$BM$6,0)),
""))</f>
        <v>0</v>
      </c>
      <c r="AL82" s="122">
        <f>IFERROR(
$AN82 * INDEX('WFOM - Time_Base'!$A$4:$API$29, MATCH("CenHos", 'WFOM - Time_Base'!$B$4:$B$29,0), MATCH(CONCATENATE($G82,AL$2),'WFOM - Time_Base'!$A$8:$API$8,0)) *
INDEX('WFOM - Time_Base'!$A$4:$API$29, MATCH("CenHos_Per", 'WFOM - Time_Base'!$B$4:$B$29,0), MATCH(CONCATENATE($G82,AL$2),'WFOM - Time_Base'!$A$8:$API$8,0)),
IFERROR($AN82 * INDEX('Inputs from Uganda staff'!$E$61:$BM$80,MATCH('HRH Need estimation'!AL$2,'Inputs from Uganda staff'!$E$61:$E$80,0),MATCH('HRH Need estimation'!$D82,'Inputs from Uganda staff'!$E$6:$BM$6,0)),
""))</f>
        <v>0</v>
      </c>
      <c r="AN82">
        <v>1</v>
      </c>
      <c r="AO82" t="e">
        <f t="shared" si="3"/>
        <v>#N/A</v>
      </c>
      <c r="AQ82" t="s">
        <v>558</v>
      </c>
    </row>
    <row r="83" spans="1:43">
      <c r="A83" s="106" t="s">
        <v>382</v>
      </c>
      <c r="B83" s="106" t="s">
        <v>336</v>
      </c>
      <c r="C83" s="107" t="s">
        <v>381</v>
      </c>
      <c r="D83" s="115" t="s">
        <v>382</v>
      </c>
      <c r="E83" s="122" t="s">
        <v>867</v>
      </c>
      <c r="F83" s="200" t="s">
        <v>17</v>
      </c>
      <c r="G83" s="122" t="str">
        <f>IF(F83&lt;&gt;"", VLOOKUP(F83,'WFOM - Cadre and Service List'!$E$4:$F$52,2,FALSE), "")</f>
        <v>Under5OPD</v>
      </c>
      <c r="H83" s="122"/>
      <c r="I83" s="207"/>
      <c r="J83" s="207"/>
      <c r="K83" s="207"/>
      <c r="L83" s="207"/>
      <c r="M83" s="207"/>
      <c r="N83" s="207"/>
      <c r="O83" s="207"/>
      <c r="P83" s="207">
        <f t="shared" si="2"/>
        <v>0</v>
      </c>
      <c r="Q83" s="122" t="s">
        <v>1947</v>
      </c>
      <c r="R83" s="122">
        <f>IFERROR(
$AN83 * INDEX('WFOM - Time_Base'!$A$4:$API$29, MATCH("CenHos", 'WFOM - Time_Base'!$B$4:$B$29,0), MATCH(CONCATENATE($G83,R$2),'WFOM - Time_Base'!$A$8:$API$8,0)) *
INDEX('WFOM - Time_Base'!$A$4:$API$29, MATCH("CenHos_Per", 'WFOM - Time_Base'!$B$4:$B$29,0), MATCH(CONCATENATE($G83,R$2),'WFOM - Time_Base'!$A$8:$API$8,0)),
IFERROR($AN83 * INDEX('Inputs from Uganda staff'!$E$61:$BM$80,MATCH('HRH Need estimation'!R$2,'Inputs from Uganda staff'!$E$61:$E$80,0),MATCH('HRH Need estimation'!$D83,'Inputs from Uganda staff'!$E$6:$BM$6,0)),
""))</f>
        <v>15</v>
      </c>
      <c r="S83" s="122">
        <f>IFERROR(
$AN83 * INDEX('WFOM - Time_Base'!$A$4:$API$29, MATCH("CenHos", 'WFOM - Time_Base'!$B$4:$B$29,0), MATCH(CONCATENATE($G83,S$2),'WFOM - Time_Base'!$A$8:$API$8,0)) *
INDEX('WFOM - Time_Base'!$A$4:$API$29, MATCH("CenHos_Per", 'WFOM - Time_Base'!$B$4:$B$29,0), MATCH(CONCATENATE($G83,S$2),'WFOM - Time_Base'!$A$8:$API$8,0)),
IFERROR($AN83 * INDEX('Inputs from Uganda staff'!$E$61:$BM$80,MATCH('HRH Need estimation'!S$2,'Inputs from Uganda staff'!$E$61:$E$80,0),MATCH('HRH Need estimation'!$D83,'Inputs from Uganda staff'!$E$6:$BM$6,0)),
""))</f>
        <v>18</v>
      </c>
      <c r="T83" s="122">
        <f>IFERROR(
$AN83 * INDEX('WFOM - Time_Base'!$A$4:$API$29, MATCH("CenHos", 'WFOM - Time_Base'!$B$4:$B$29,0), MATCH(CONCATENATE($G83,T$2),'WFOM - Time_Base'!$A$8:$API$8,0)) *
INDEX('WFOM - Time_Base'!$A$4:$API$29, MATCH("CenHos_Per", 'WFOM - Time_Base'!$B$4:$B$29,0), MATCH(CONCATENATE($G83,T$2),'WFOM - Time_Base'!$A$8:$API$8,0)),
IFERROR($AN83 * INDEX('Inputs from Uganda staff'!$E$61:$BM$80,MATCH('HRH Need estimation'!T$2,'Inputs from Uganda staff'!$E$61:$E$80,0),MATCH('HRH Need estimation'!$D83,'Inputs from Uganda staff'!$E$6:$BM$6,0)),
""))</f>
        <v>0</v>
      </c>
      <c r="U83" s="122">
        <f>IFERROR(
$AN83 * INDEX('WFOM - Time_Base'!$A$4:$API$29, MATCH("CenHos", 'WFOM - Time_Base'!$B$4:$B$29,0), MATCH(CONCATENATE($G83,U$2),'WFOM - Time_Base'!$A$8:$API$8,0)) *
INDEX('WFOM - Time_Base'!$A$4:$API$29, MATCH("CenHos_Per", 'WFOM - Time_Base'!$B$4:$B$29,0), MATCH(CONCATENATE($G83,U$2),'WFOM - Time_Base'!$A$8:$API$8,0)),
IFERROR($AN83 * INDEX('Inputs from Uganda staff'!$E$61:$BM$80,MATCH('HRH Need estimation'!U$2,'Inputs from Uganda staff'!$E$61:$E$80,0),MATCH('HRH Need estimation'!$D83,'Inputs from Uganda staff'!$E$6:$BM$6,0)),
""))</f>
        <v>10.5</v>
      </c>
      <c r="V83" s="122">
        <f>IFERROR(
$AN83 * INDEX('WFOM - Time_Base'!$A$4:$API$29, MATCH("CenHos", 'WFOM - Time_Base'!$B$4:$B$29,0), MATCH(CONCATENATE($G83,V$2),'WFOM - Time_Base'!$A$8:$API$8,0)) *
INDEX('WFOM - Time_Base'!$A$4:$API$29, MATCH("CenHos_Per", 'WFOM - Time_Base'!$B$4:$B$29,0), MATCH(CONCATENATE($G83,V$2),'WFOM - Time_Base'!$A$8:$API$8,0)),
IFERROR($AN83 * INDEX('Inputs from Uganda staff'!$E$61:$BM$80,MATCH('HRH Need estimation'!V$2,'Inputs from Uganda staff'!$E$61:$E$80,0),MATCH('HRH Need estimation'!$D83,'Inputs from Uganda staff'!$E$6:$BM$6,0)),
""))</f>
        <v>10.5</v>
      </c>
      <c r="W83" s="122">
        <f>IFERROR(
$AN83 * INDEX('WFOM - Time_Base'!$A$4:$API$29, MATCH("CenHos", 'WFOM - Time_Base'!$B$4:$B$29,0), MATCH(CONCATENATE($G83,W$2),'WFOM - Time_Base'!$A$8:$API$8,0)) *
INDEX('WFOM - Time_Base'!$A$4:$API$29, MATCH("CenHos_Per", 'WFOM - Time_Base'!$B$4:$B$29,0), MATCH(CONCATENATE($G83,W$2),'WFOM - Time_Base'!$A$8:$API$8,0)),
IFERROR($AN83 * INDEX('Inputs from Uganda staff'!$E$61:$BM$80,MATCH('HRH Need estimation'!W$2,'Inputs from Uganda staff'!$E$61:$E$80,0),MATCH('HRH Need estimation'!$D83,'Inputs from Uganda staff'!$E$6:$BM$6,0)),
""))</f>
        <v>0</v>
      </c>
      <c r="X83" s="122">
        <f>IFERROR(
$AN83 * INDEX('WFOM - Time_Base'!$A$4:$API$29, MATCH("CenHos", 'WFOM - Time_Base'!$B$4:$B$29,0), MATCH(CONCATENATE($G83,X$2),'WFOM - Time_Base'!$A$8:$API$8,0)) *
INDEX('WFOM - Time_Base'!$A$4:$API$29, MATCH("CenHos_Per", 'WFOM - Time_Base'!$B$4:$B$29,0), MATCH(CONCATENATE($G83,X$2),'WFOM - Time_Base'!$A$8:$API$8,0)),
IFERROR($AN83 * INDEX('Inputs from Uganda staff'!$E$61:$BM$80,MATCH('HRH Need estimation'!X$2,'Inputs from Uganda staff'!$E$61:$E$80,0),MATCH('HRH Need estimation'!$D83,'Inputs from Uganda staff'!$E$6:$BM$6,0)),
""))</f>
        <v>2.4000000000000004</v>
      </c>
      <c r="Y83" s="122">
        <f>IFERROR(
$AN83 * INDEX('WFOM - Time_Base'!$A$4:$API$29, MATCH("CenHos", 'WFOM - Time_Base'!$B$4:$B$29,0), MATCH(CONCATENATE($G83,Y$2),'WFOM - Time_Base'!$A$8:$API$8,0)) *
INDEX('WFOM - Time_Base'!$A$4:$API$29, MATCH("CenHos_Per", 'WFOM - Time_Base'!$B$4:$B$29,0), MATCH(CONCATENATE($G83,Y$2),'WFOM - Time_Base'!$A$8:$API$8,0)),
IFERROR($AN83 * INDEX('Inputs from Uganda staff'!$E$61:$BM$80,MATCH('HRH Need estimation'!Y$2,'Inputs from Uganda staff'!$E$61:$E$80,0),MATCH('HRH Need estimation'!$D83,'Inputs from Uganda staff'!$E$6:$BM$6,0)),
""))</f>
        <v>2.4000000000000004</v>
      </c>
      <c r="Z83" s="122">
        <f>IFERROR(
$AN83 * INDEX('WFOM - Time_Base'!$A$4:$API$29, MATCH("CenHos", 'WFOM - Time_Base'!$B$4:$B$29,0), MATCH(CONCATENATE($G83,Z$2),'WFOM - Time_Base'!$A$8:$API$8,0)) *
INDEX('WFOM - Time_Base'!$A$4:$API$29, MATCH("CenHos_Per", 'WFOM - Time_Base'!$B$4:$B$29,0), MATCH(CONCATENATE($G83,Z$2),'WFOM - Time_Base'!$A$8:$API$8,0)),
IFERROR($AN83 * INDEX('Inputs from Uganda staff'!$E$61:$BM$80,MATCH('HRH Need estimation'!Z$2,'Inputs from Uganda staff'!$E$61:$E$80,0),MATCH('HRH Need estimation'!$D83,'Inputs from Uganda staff'!$E$6:$BM$6,0)),
""))</f>
        <v>0</v>
      </c>
      <c r="AA83" s="122">
        <f>IFERROR(
$AN83 * INDEX('WFOM - Time_Base'!$A$4:$API$29, MATCH("CenHos", 'WFOM - Time_Base'!$B$4:$B$29,0), MATCH(CONCATENATE($G83,AA$2),'WFOM - Time_Base'!$A$8:$API$8,0)) *
INDEX('WFOM - Time_Base'!$A$4:$API$29, MATCH("CenHos_Per", 'WFOM - Time_Base'!$B$4:$B$29,0), MATCH(CONCATENATE($G83,AA$2),'WFOM - Time_Base'!$A$8:$API$8,0)),
IFERROR($AN83 * INDEX('Inputs from Uganda staff'!$E$61:$BM$80,MATCH('HRH Need estimation'!AA$2,'Inputs from Uganda staff'!$E$61:$E$80,0),MATCH('HRH Need estimation'!$D83,'Inputs from Uganda staff'!$E$6:$BM$6,0)),
""))</f>
        <v>0</v>
      </c>
      <c r="AB83" s="122">
        <f>IFERROR(
$AN83 * INDEX('WFOM - Time_Base'!$A$4:$API$29, MATCH("CenHos", 'WFOM - Time_Base'!$B$4:$B$29,0), MATCH(CONCATENATE($G83,AB$2),'WFOM - Time_Base'!$A$8:$API$8,0)) *
INDEX('WFOM - Time_Base'!$A$4:$API$29, MATCH("CenHos_Per", 'WFOM - Time_Base'!$B$4:$B$29,0), MATCH(CONCATENATE($G83,AB$2),'WFOM - Time_Base'!$A$8:$API$8,0)),
IFERROR($AN83 * INDEX('Inputs from Uganda staff'!$E$61:$BM$80,MATCH('HRH Need estimation'!AB$2,'Inputs from Uganda staff'!$E$61:$E$80,0),MATCH('HRH Need estimation'!$D83,'Inputs from Uganda staff'!$E$6:$BM$6,0)),
""))</f>
        <v>0</v>
      </c>
      <c r="AC83" s="122" t="str">
        <f>IFERROR(
$AN83 * INDEX('WFOM - Time_Base'!$A$4:$API$29, MATCH("CenHos", 'WFOM - Time_Base'!$B$4:$B$29,0), MATCH(CONCATENATE($G83,AC$2),'WFOM - Time_Base'!$A$8:$API$8,0)) *
INDEX('WFOM - Time_Base'!$A$4:$API$29, MATCH("CenHos_Per", 'WFOM - Time_Base'!$B$4:$B$29,0), MATCH(CONCATENATE($G83,AC$2),'WFOM - Time_Base'!$A$8:$API$8,0)),
IFERROR($AN83 * INDEX('Inputs from Uganda staff'!$E$61:$BM$80,MATCH('HRH Need estimation'!AC$2,'Inputs from Uganda staff'!$E$61:$E$80,0),MATCH('HRH Need estimation'!$D83,'Inputs from Uganda staff'!$E$6:$BM$6,0)),
""))</f>
        <v/>
      </c>
      <c r="AD83" s="122">
        <f>IFERROR(
$AN83 * INDEX('WFOM - Time_Base'!$A$4:$API$29, MATCH("CenHos", 'WFOM - Time_Base'!$B$4:$B$29,0), MATCH(CONCATENATE($G83,AD$2),'WFOM - Time_Base'!$A$8:$API$8,0)) *
INDEX('WFOM - Time_Base'!$A$4:$API$29, MATCH("CenHos_Per", 'WFOM - Time_Base'!$B$4:$B$29,0), MATCH(CONCATENATE($G83,AD$2),'WFOM - Time_Base'!$A$8:$API$8,0)),
IFERROR($AN83 * INDEX('Inputs from Uganda staff'!$E$61:$BM$80,MATCH('HRH Need estimation'!AD$2,'Inputs from Uganda staff'!$E$61:$E$80,0),MATCH('HRH Need estimation'!$D83,'Inputs from Uganda staff'!$E$6:$BM$6,0)),
""))</f>
        <v>0</v>
      </c>
      <c r="AE83" s="122">
        <f>IFERROR(
$AN83 * INDEX('WFOM - Time_Base'!$A$4:$API$29, MATCH("CenHos", 'WFOM - Time_Base'!$B$4:$B$29,0), MATCH(CONCATENATE($G83,AE$2),'WFOM - Time_Base'!$A$8:$API$8,0)) *
INDEX('WFOM - Time_Base'!$A$4:$API$29, MATCH("CenHos_Per", 'WFOM - Time_Base'!$B$4:$B$29,0), MATCH(CONCATENATE($G83,AE$2),'WFOM - Time_Base'!$A$8:$API$8,0)),
IFERROR($AN83 * INDEX('Inputs from Uganda staff'!$E$61:$BM$80,MATCH('HRH Need estimation'!AE$2,'Inputs from Uganda staff'!$E$61:$E$80,0),MATCH('HRH Need estimation'!$D83,'Inputs from Uganda staff'!$E$6:$BM$6,0)),
""))</f>
        <v>0</v>
      </c>
      <c r="AF83" s="122">
        <f>IFERROR(
$AN83 * INDEX('WFOM - Time_Base'!$A$4:$API$29, MATCH("CenHos", 'WFOM - Time_Base'!$B$4:$B$29,0), MATCH(CONCATENATE($G83,AF$2),'WFOM - Time_Base'!$A$8:$API$8,0)) *
INDEX('WFOM - Time_Base'!$A$4:$API$29, MATCH("CenHos_Per", 'WFOM - Time_Base'!$B$4:$B$29,0), MATCH(CONCATENATE($G83,AF$2),'WFOM - Time_Base'!$A$8:$API$8,0)),
IFERROR($AN83 * INDEX('Inputs from Uganda staff'!$E$61:$BM$80,MATCH('HRH Need estimation'!AF$2,'Inputs from Uganda staff'!$E$61:$E$80,0),MATCH('HRH Need estimation'!$D83,'Inputs from Uganda staff'!$E$6:$BM$6,0)),
""))</f>
        <v>0</v>
      </c>
      <c r="AG83" s="122">
        <f>IFERROR(
$AN83 * INDEX('WFOM - Time_Base'!$A$4:$API$29, MATCH("CenHos", 'WFOM - Time_Base'!$B$4:$B$29,0), MATCH(CONCATENATE($G83,AG$2),'WFOM - Time_Base'!$A$8:$API$8,0)) *
INDEX('WFOM - Time_Base'!$A$4:$API$29, MATCH("CenHos_Per", 'WFOM - Time_Base'!$B$4:$B$29,0), MATCH(CONCATENATE($G83,AG$2),'WFOM - Time_Base'!$A$8:$API$8,0)),
IFERROR($AN83 * INDEX('Inputs from Uganda staff'!$E$61:$BM$80,MATCH('HRH Need estimation'!AG$2,'Inputs from Uganda staff'!$E$61:$E$80,0),MATCH('HRH Need estimation'!$D83,'Inputs from Uganda staff'!$E$6:$BM$6,0)),
""))</f>
        <v>0</v>
      </c>
      <c r="AH83" s="122">
        <f>IFERROR(
$AN83 * INDEX('WFOM - Time_Base'!$A$4:$API$29, MATCH("CenHos", 'WFOM - Time_Base'!$B$4:$B$29,0), MATCH(CONCATENATE($G83,AH$2),'WFOM - Time_Base'!$A$8:$API$8,0)) *
INDEX('WFOM - Time_Base'!$A$4:$API$29, MATCH("CenHos_Per", 'WFOM - Time_Base'!$B$4:$B$29,0), MATCH(CONCATENATE($G83,AH$2),'WFOM - Time_Base'!$A$8:$API$8,0)),
IFERROR($AN83 * INDEX('Inputs from Uganda staff'!$E$61:$BM$80,MATCH('HRH Need estimation'!AH$2,'Inputs from Uganda staff'!$E$61:$E$80,0),MATCH('HRH Need estimation'!$D83,'Inputs from Uganda staff'!$E$6:$BM$6,0)),
""))</f>
        <v>0</v>
      </c>
      <c r="AI83" s="122">
        <f>IFERROR(
$AN83 * INDEX('WFOM - Time_Base'!$A$4:$API$29, MATCH("CenHos", 'WFOM - Time_Base'!$B$4:$B$29,0), MATCH(CONCATENATE($G83,AI$2),'WFOM - Time_Base'!$A$8:$API$8,0)) *
INDEX('WFOM - Time_Base'!$A$4:$API$29, MATCH("CenHos_Per", 'WFOM - Time_Base'!$B$4:$B$29,0), MATCH(CONCATENATE($G83,AI$2),'WFOM - Time_Base'!$A$8:$API$8,0)),
IFERROR($AN83 * INDEX('Inputs from Uganda staff'!$E$61:$BM$80,MATCH('HRH Need estimation'!AI$2,'Inputs from Uganda staff'!$E$61:$E$80,0),MATCH('HRH Need estimation'!$D83,'Inputs from Uganda staff'!$E$6:$BM$6,0)),
""))</f>
        <v>0</v>
      </c>
      <c r="AJ83" s="122">
        <f>IFERROR(
$AN83 * INDEX('WFOM - Time_Base'!$A$4:$API$29, MATCH("CenHos", 'WFOM - Time_Base'!$B$4:$B$29,0), MATCH(CONCATENATE($G83,AJ$2),'WFOM - Time_Base'!$A$8:$API$8,0)) *
INDEX('WFOM - Time_Base'!$A$4:$API$29, MATCH("CenHos_Per", 'WFOM - Time_Base'!$B$4:$B$29,0), MATCH(CONCATENATE($G83,AJ$2),'WFOM - Time_Base'!$A$8:$API$8,0)),
IFERROR($AN83 * INDEX('Inputs from Uganda staff'!$E$61:$BM$80,MATCH('HRH Need estimation'!AJ$2,'Inputs from Uganda staff'!$E$61:$E$80,0),MATCH('HRH Need estimation'!$D83,'Inputs from Uganda staff'!$E$6:$BM$6,0)),
""))</f>
        <v>0</v>
      </c>
      <c r="AK83" s="122">
        <f>IFERROR(
$AN83 * INDEX('WFOM - Time_Base'!$A$4:$API$29, MATCH("CenHos", 'WFOM - Time_Base'!$B$4:$B$29,0), MATCH(CONCATENATE($G83,AK$2),'WFOM - Time_Base'!$A$8:$API$8,0)) *
INDEX('WFOM - Time_Base'!$A$4:$API$29, MATCH("CenHos_Per", 'WFOM - Time_Base'!$B$4:$B$29,0), MATCH(CONCATENATE($G83,AK$2),'WFOM - Time_Base'!$A$8:$API$8,0)),
IFERROR($AN83 * INDEX('Inputs from Uganda staff'!$E$61:$BM$80,MATCH('HRH Need estimation'!AK$2,'Inputs from Uganda staff'!$E$61:$E$80,0),MATCH('HRH Need estimation'!$D83,'Inputs from Uganda staff'!$E$6:$BM$6,0)),
""))</f>
        <v>0</v>
      </c>
      <c r="AL83" s="122">
        <f>IFERROR(
$AN83 * INDEX('WFOM - Time_Base'!$A$4:$API$29, MATCH("CenHos", 'WFOM - Time_Base'!$B$4:$B$29,0), MATCH(CONCATENATE($G83,AL$2),'WFOM - Time_Base'!$A$8:$API$8,0)) *
INDEX('WFOM - Time_Base'!$A$4:$API$29, MATCH("CenHos_Per", 'WFOM - Time_Base'!$B$4:$B$29,0), MATCH(CONCATENATE($G83,AL$2),'WFOM - Time_Base'!$A$8:$API$8,0)),
IFERROR($AN83 * INDEX('Inputs from Uganda staff'!$E$61:$BM$80,MATCH('HRH Need estimation'!AL$2,'Inputs from Uganda staff'!$E$61:$E$80,0),MATCH('HRH Need estimation'!$D83,'Inputs from Uganda staff'!$E$6:$BM$6,0)),
""))</f>
        <v>0</v>
      </c>
      <c r="AN83">
        <v>3</v>
      </c>
      <c r="AO83" t="str">
        <f t="shared" si="3"/>
        <v>093</v>
      </c>
      <c r="AQ83" t="s">
        <v>562</v>
      </c>
    </row>
    <row r="84" spans="1:43">
      <c r="A84" s="106" t="s">
        <v>915</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2"/>
        <v>0</v>
      </c>
      <c r="Q84" s="122" t="s">
        <v>1947</v>
      </c>
      <c r="R84" s="122">
        <f>IFERROR(
$AN84 * INDEX('WFOM - Time_Base'!$A$4:$API$29, MATCH("CenHos", 'WFOM - Time_Base'!$B$4:$B$29,0), MATCH(CONCATENATE($G84,R$2),'WFOM - Time_Base'!$A$8:$API$8,0)) *
INDEX('WFOM - Time_Base'!$A$4:$API$29, MATCH("CenHos_Per", 'WFOM - Time_Base'!$B$4:$B$29,0), MATCH(CONCATENATE($G84,R$2),'WFOM - Time_Base'!$A$8:$API$8,0)),
IFERROR($AN84 * INDEX('Inputs from Uganda staff'!$E$61:$BM$80,MATCH('HRH Need estimation'!R$2,'Inputs from Uganda staff'!$E$61:$E$80,0),MATCH('HRH Need estimation'!$D84,'Inputs from Uganda staff'!$E$6:$BM$6,0)),
""))</f>
        <v>4.5</v>
      </c>
      <c r="S84" s="122">
        <f>IFERROR(
$AN84 * INDEX('WFOM - Time_Base'!$A$4:$API$29, MATCH("CenHos", 'WFOM - Time_Base'!$B$4:$B$29,0), MATCH(CONCATENATE($G84,S$2),'WFOM - Time_Base'!$A$8:$API$8,0)) *
INDEX('WFOM - Time_Base'!$A$4:$API$29, MATCH("CenHos_Per", 'WFOM - Time_Base'!$B$4:$B$29,0), MATCH(CONCATENATE($G84,S$2),'WFOM - Time_Base'!$A$8:$API$8,0)),
IFERROR($AN84 * INDEX('Inputs from Uganda staff'!$E$61:$BM$80,MATCH('HRH Need estimation'!S$2,'Inputs from Uganda staff'!$E$61:$E$80,0),MATCH('HRH Need estimation'!$D84,'Inputs from Uganda staff'!$E$6:$BM$6,0)),
""))</f>
        <v>4.5</v>
      </c>
      <c r="T84" s="122">
        <f>IFERROR(
$AN84 * INDEX('WFOM - Time_Base'!$A$4:$API$29, MATCH("CenHos", 'WFOM - Time_Base'!$B$4:$B$29,0), MATCH(CONCATENATE($G84,T$2),'WFOM - Time_Base'!$A$8:$API$8,0)) *
INDEX('WFOM - Time_Base'!$A$4:$API$29, MATCH("CenHos_Per", 'WFOM - Time_Base'!$B$4:$B$29,0), MATCH(CONCATENATE($G84,T$2),'WFOM - Time_Base'!$A$8:$API$8,0)),
IFERROR($AN84 * INDEX('Inputs from Uganda staff'!$E$61:$BM$80,MATCH('HRH Need estimation'!T$2,'Inputs from Uganda staff'!$E$61:$E$80,0),MATCH('HRH Need estimation'!$D84,'Inputs from Uganda staff'!$E$6:$BM$6,0)),
""))</f>
        <v>0</v>
      </c>
      <c r="U84" s="122">
        <f>IFERROR(
$AN84 * INDEX('WFOM - Time_Base'!$A$4:$API$29, MATCH("CenHos", 'WFOM - Time_Base'!$B$4:$B$29,0), MATCH(CONCATENATE($G84,U$2),'WFOM - Time_Base'!$A$8:$API$8,0)) *
INDEX('WFOM - Time_Base'!$A$4:$API$29, MATCH("CenHos_Per", 'WFOM - Time_Base'!$B$4:$B$29,0), MATCH(CONCATENATE($G84,U$2),'WFOM - Time_Base'!$A$8:$API$8,0)),
IFERROR($AN84 * INDEX('Inputs from Uganda staff'!$E$61:$BM$80,MATCH('HRH Need estimation'!U$2,'Inputs from Uganda staff'!$E$61:$E$80,0),MATCH('HRH Need estimation'!$D84,'Inputs from Uganda staff'!$E$6:$BM$6,0)),
""))</f>
        <v>8</v>
      </c>
      <c r="V84" s="122">
        <f>IFERROR(
$AN84 * INDEX('WFOM - Time_Base'!$A$4:$API$29, MATCH("CenHos", 'WFOM - Time_Base'!$B$4:$B$29,0), MATCH(CONCATENATE($G84,V$2),'WFOM - Time_Base'!$A$8:$API$8,0)) *
INDEX('WFOM - Time_Base'!$A$4:$API$29, MATCH("CenHos_Per", 'WFOM - Time_Base'!$B$4:$B$29,0), MATCH(CONCATENATE($G84,V$2),'WFOM - Time_Base'!$A$8:$API$8,0)),
IFERROR($AN84 * INDEX('Inputs from Uganda staff'!$E$61:$BM$80,MATCH('HRH Need estimation'!V$2,'Inputs from Uganda staff'!$E$61:$E$80,0),MATCH('HRH Need estimation'!$D84,'Inputs from Uganda staff'!$E$6:$BM$6,0)),
""))</f>
        <v>5</v>
      </c>
      <c r="W84" s="122">
        <f>IFERROR(
$AN84 * INDEX('WFOM - Time_Base'!$A$4:$API$29, MATCH("CenHos", 'WFOM - Time_Base'!$B$4:$B$29,0), MATCH(CONCATENATE($G84,W$2),'WFOM - Time_Base'!$A$8:$API$8,0)) *
INDEX('WFOM - Time_Base'!$A$4:$API$29, MATCH("CenHos_Per", 'WFOM - Time_Base'!$B$4:$B$29,0), MATCH(CONCATENATE($G84,W$2),'WFOM - Time_Base'!$A$8:$API$8,0)),
IFERROR($AN84 * INDEX('Inputs from Uganda staff'!$E$61:$BM$80,MATCH('HRH Need estimation'!W$2,'Inputs from Uganda staff'!$E$61:$E$80,0),MATCH('HRH Need estimation'!$D84,'Inputs from Uganda staff'!$E$6:$BM$6,0)),
""))</f>
        <v>0</v>
      </c>
      <c r="X84" s="122">
        <f>IFERROR(
$AN84 * INDEX('WFOM - Time_Base'!$A$4:$API$29, MATCH("CenHos", 'WFOM - Time_Base'!$B$4:$B$29,0), MATCH(CONCATENATE($G84,X$2),'WFOM - Time_Base'!$A$8:$API$8,0)) *
INDEX('WFOM - Time_Base'!$A$4:$API$29, MATCH("CenHos_Per", 'WFOM - Time_Base'!$B$4:$B$29,0), MATCH(CONCATENATE($G84,X$2),'WFOM - Time_Base'!$A$8:$API$8,0)),
IFERROR($AN84 * INDEX('Inputs from Uganda staff'!$E$61:$BM$80,MATCH('HRH Need estimation'!X$2,'Inputs from Uganda staff'!$E$61:$E$80,0),MATCH('HRH Need estimation'!$D84,'Inputs from Uganda staff'!$E$6:$BM$6,0)),
""))</f>
        <v>3.5</v>
      </c>
      <c r="Y84" s="122">
        <f>IFERROR(
$AN84 * INDEX('WFOM - Time_Base'!$A$4:$API$29, MATCH("CenHos", 'WFOM - Time_Base'!$B$4:$B$29,0), MATCH(CONCATENATE($G84,Y$2),'WFOM - Time_Base'!$A$8:$API$8,0)) *
INDEX('WFOM - Time_Base'!$A$4:$API$29, MATCH("CenHos_Per", 'WFOM - Time_Base'!$B$4:$B$29,0), MATCH(CONCATENATE($G84,Y$2),'WFOM - Time_Base'!$A$8:$API$8,0)),
IFERROR($AN84 * INDEX('Inputs from Uganda staff'!$E$61:$BM$80,MATCH('HRH Need estimation'!Y$2,'Inputs from Uganda staff'!$E$61:$E$80,0),MATCH('HRH Need estimation'!$D84,'Inputs from Uganda staff'!$E$6:$BM$6,0)),
""))</f>
        <v>3.5</v>
      </c>
      <c r="Z84" s="122">
        <f>IFERROR(
$AN84 * INDEX('WFOM - Time_Base'!$A$4:$API$29, MATCH("CenHos", 'WFOM - Time_Base'!$B$4:$B$29,0), MATCH(CONCATENATE($G84,Z$2),'WFOM - Time_Base'!$A$8:$API$8,0)) *
INDEX('WFOM - Time_Base'!$A$4:$API$29, MATCH("CenHos_Per", 'WFOM - Time_Base'!$B$4:$B$29,0), MATCH(CONCATENATE($G84,Z$2),'WFOM - Time_Base'!$A$8:$API$8,0)),
IFERROR($AN84 * INDEX('Inputs from Uganda staff'!$E$61:$BM$80,MATCH('HRH Need estimation'!Z$2,'Inputs from Uganda staff'!$E$61:$E$80,0),MATCH('HRH Need estimation'!$D84,'Inputs from Uganda staff'!$E$6:$BM$6,0)),
""))</f>
        <v>0</v>
      </c>
      <c r="AA84" s="122">
        <f>IFERROR(
$AN84 * INDEX('WFOM - Time_Base'!$A$4:$API$29, MATCH("CenHos", 'WFOM - Time_Base'!$B$4:$B$29,0), MATCH(CONCATENATE($G84,AA$2),'WFOM - Time_Base'!$A$8:$API$8,0)) *
INDEX('WFOM - Time_Base'!$A$4:$API$29, MATCH("CenHos_Per", 'WFOM - Time_Base'!$B$4:$B$29,0), MATCH(CONCATENATE($G84,AA$2),'WFOM - Time_Base'!$A$8:$API$8,0)),
IFERROR($AN84 * INDEX('Inputs from Uganda staff'!$E$61:$BM$80,MATCH('HRH Need estimation'!AA$2,'Inputs from Uganda staff'!$E$61:$E$80,0),MATCH('HRH Need estimation'!$D84,'Inputs from Uganda staff'!$E$6:$BM$6,0)),
""))</f>
        <v>0</v>
      </c>
      <c r="AB84" s="122">
        <f>IFERROR(
$AN84 * INDEX('WFOM - Time_Base'!$A$4:$API$29, MATCH("CenHos", 'WFOM - Time_Base'!$B$4:$B$29,0), MATCH(CONCATENATE($G84,AB$2),'WFOM - Time_Base'!$A$8:$API$8,0)) *
INDEX('WFOM - Time_Base'!$A$4:$API$29, MATCH("CenHos_Per", 'WFOM - Time_Base'!$B$4:$B$29,0), MATCH(CONCATENATE($G84,AB$2),'WFOM - Time_Base'!$A$8:$API$8,0)),
IFERROR($AN84 * INDEX('Inputs from Uganda staff'!$E$61:$BM$80,MATCH('HRH Need estimation'!AB$2,'Inputs from Uganda staff'!$E$61:$E$80,0),MATCH('HRH Need estimation'!$D84,'Inputs from Uganda staff'!$E$6:$BM$6,0)),
""))</f>
        <v>0</v>
      </c>
      <c r="AC84" s="122" t="str">
        <f>IFERROR(
$AN84 * INDEX('WFOM - Time_Base'!$A$4:$API$29, MATCH("CenHos", 'WFOM - Time_Base'!$B$4:$B$29,0), MATCH(CONCATENATE($G84,AC$2),'WFOM - Time_Base'!$A$8:$API$8,0)) *
INDEX('WFOM - Time_Base'!$A$4:$API$29, MATCH("CenHos_Per", 'WFOM - Time_Base'!$B$4:$B$29,0), MATCH(CONCATENATE($G84,AC$2),'WFOM - Time_Base'!$A$8:$API$8,0)),
IFERROR($AN84 * INDEX('Inputs from Uganda staff'!$E$61:$BM$80,MATCH('HRH Need estimation'!AC$2,'Inputs from Uganda staff'!$E$61:$E$80,0),MATCH('HRH Need estimation'!$D84,'Inputs from Uganda staff'!$E$6:$BM$6,0)),
""))</f>
        <v/>
      </c>
      <c r="AD84" s="122">
        <f>IFERROR(
$AN84 * INDEX('WFOM - Time_Base'!$A$4:$API$29, MATCH("CenHos", 'WFOM - Time_Base'!$B$4:$B$29,0), MATCH(CONCATENATE($G84,AD$2),'WFOM - Time_Base'!$A$8:$API$8,0)) *
INDEX('WFOM - Time_Base'!$A$4:$API$29, MATCH("CenHos_Per", 'WFOM - Time_Base'!$B$4:$B$29,0), MATCH(CONCATENATE($G84,AD$2),'WFOM - Time_Base'!$A$8:$API$8,0)),
IFERROR($AN84 * INDEX('Inputs from Uganda staff'!$E$61:$BM$80,MATCH('HRH Need estimation'!AD$2,'Inputs from Uganda staff'!$E$61:$E$80,0),MATCH('HRH Need estimation'!$D84,'Inputs from Uganda staff'!$E$6:$BM$6,0)),
""))</f>
        <v>0</v>
      </c>
      <c r="AE84" s="122">
        <f>IFERROR(
$AN84 * INDEX('WFOM - Time_Base'!$A$4:$API$29, MATCH("CenHos", 'WFOM - Time_Base'!$B$4:$B$29,0), MATCH(CONCATENATE($G84,AE$2),'WFOM - Time_Base'!$A$8:$API$8,0)) *
INDEX('WFOM - Time_Base'!$A$4:$API$29, MATCH("CenHos_Per", 'WFOM - Time_Base'!$B$4:$B$29,0), MATCH(CONCATENATE($G84,AE$2),'WFOM - Time_Base'!$A$8:$API$8,0)),
IFERROR($AN84 * INDEX('Inputs from Uganda staff'!$E$61:$BM$80,MATCH('HRH Need estimation'!AE$2,'Inputs from Uganda staff'!$E$61:$E$80,0),MATCH('HRH Need estimation'!$D84,'Inputs from Uganda staff'!$E$6:$BM$6,0)),
""))</f>
        <v>0</v>
      </c>
      <c r="AF84" s="122">
        <f>IFERROR(
$AN84 * INDEX('WFOM - Time_Base'!$A$4:$API$29, MATCH("CenHos", 'WFOM - Time_Base'!$B$4:$B$29,0), MATCH(CONCATENATE($G84,AF$2),'WFOM - Time_Base'!$A$8:$API$8,0)) *
INDEX('WFOM - Time_Base'!$A$4:$API$29, MATCH("CenHos_Per", 'WFOM - Time_Base'!$B$4:$B$29,0), MATCH(CONCATENATE($G84,AF$2),'WFOM - Time_Base'!$A$8:$API$8,0)),
IFERROR($AN84 * INDEX('Inputs from Uganda staff'!$E$61:$BM$80,MATCH('HRH Need estimation'!AF$2,'Inputs from Uganda staff'!$E$61:$E$80,0),MATCH('HRH Need estimation'!$D84,'Inputs from Uganda staff'!$E$6:$BM$6,0)),
""))</f>
        <v>0</v>
      </c>
      <c r="AG84" s="122">
        <f>IFERROR(
$AN84 * INDEX('WFOM - Time_Base'!$A$4:$API$29, MATCH("CenHos", 'WFOM - Time_Base'!$B$4:$B$29,0), MATCH(CONCATENATE($G84,AG$2),'WFOM - Time_Base'!$A$8:$API$8,0)) *
INDEX('WFOM - Time_Base'!$A$4:$API$29, MATCH("CenHos_Per", 'WFOM - Time_Base'!$B$4:$B$29,0), MATCH(CONCATENATE($G84,AG$2),'WFOM - Time_Base'!$A$8:$API$8,0)),
IFERROR($AN84 * INDEX('Inputs from Uganda staff'!$E$61:$BM$80,MATCH('HRH Need estimation'!AG$2,'Inputs from Uganda staff'!$E$61:$E$80,0),MATCH('HRH Need estimation'!$D84,'Inputs from Uganda staff'!$E$6:$BM$6,0)),
""))</f>
        <v>0</v>
      </c>
      <c r="AH84" s="122">
        <f>IFERROR(
$AN84 * INDEX('WFOM - Time_Base'!$A$4:$API$29, MATCH("CenHos", 'WFOM - Time_Base'!$B$4:$B$29,0), MATCH(CONCATENATE($G84,AH$2),'WFOM - Time_Base'!$A$8:$API$8,0)) *
INDEX('WFOM - Time_Base'!$A$4:$API$29, MATCH("CenHos_Per", 'WFOM - Time_Base'!$B$4:$B$29,0), MATCH(CONCATENATE($G84,AH$2),'WFOM - Time_Base'!$A$8:$API$8,0)),
IFERROR($AN84 * INDEX('Inputs from Uganda staff'!$E$61:$BM$80,MATCH('HRH Need estimation'!AH$2,'Inputs from Uganda staff'!$E$61:$E$80,0),MATCH('HRH Need estimation'!$D84,'Inputs from Uganda staff'!$E$6:$BM$6,0)),
""))</f>
        <v>0</v>
      </c>
      <c r="AI84" s="122">
        <f>IFERROR(
$AN84 * INDEX('WFOM - Time_Base'!$A$4:$API$29, MATCH("CenHos", 'WFOM - Time_Base'!$B$4:$B$29,0), MATCH(CONCATENATE($G84,AI$2),'WFOM - Time_Base'!$A$8:$API$8,0)) *
INDEX('WFOM - Time_Base'!$A$4:$API$29, MATCH("CenHos_Per", 'WFOM - Time_Base'!$B$4:$B$29,0), MATCH(CONCATENATE($G84,AI$2),'WFOM - Time_Base'!$A$8:$API$8,0)),
IFERROR($AN84 * INDEX('Inputs from Uganda staff'!$E$61:$BM$80,MATCH('HRH Need estimation'!AI$2,'Inputs from Uganda staff'!$E$61:$E$80,0),MATCH('HRH Need estimation'!$D84,'Inputs from Uganda staff'!$E$6:$BM$6,0)),
""))</f>
        <v>0</v>
      </c>
      <c r="AJ84" s="122">
        <f>IFERROR(
$AN84 * INDEX('WFOM - Time_Base'!$A$4:$API$29, MATCH("CenHos", 'WFOM - Time_Base'!$B$4:$B$29,0), MATCH(CONCATENATE($G84,AJ$2),'WFOM - Time_Base'!$A$8:$API$8,0)) *
INDEX('WFOM - Time_Base'!$A$4:$API$29, MATCH("CenHos_Per", 'WFOM - Time_Base'!$B$4:$B$29,0), MATCH(CONCATENATE($G84,AJ$2),'WFOM - Time_Base'!$A$8:$API$8,0)),
IFERROR($AN84 * INDEX('Inputs from Uganda staff'!$E$61:$BM$80,MATCH('HRH Need estimation'!AJ$2,'Inputs from Uganda staff'!$E$61:$E$80,0),MATCH('HRH Need estimation'!$D84,'Inputs from Uganda staff'!$E$6:$BM$6,0)),
""))</f>
        <v>0</v>
      </c>
      <c r="AK84" s="122">
        <f>IFERROR(
$AN84 * INDEX('WFOM - Time_Base'!$A$4:$API$29, MATCH("CenHos", 'WFOM - Time_Base'!$B$4:$B$29,0), MATCH(CONCATENATE($G84,AK$2),'WFOM - Time_Base'!$A$8:$API$8,0)) *
INDEX('WFOM - Time_Base'!$A$4:$API$29, MATCH("CenHos_Per", 'WFOM - Time_Base'!$B$4:$B$29,0), MATCH(CONCATENATE($G84,AK$2),'WFOM - Time_Base'!$A$8:$API$8,0)),
IFERROR($AN84 * INDEX('Inputs from Uganda staff'!$E$61:$BM$80,MATCH('HRH Need estimation'!AK$2,'Inputs from Uganda staff'!$E$61:$E$80,0),MATCH('HRH Need estimation'!$D84,'Inputs from Uganda staff'!$E$6:$BM$6,0)),
""))</f>
        <v>0</v>
      </c>
      <c r="AL84" s="122">
        <f>IFERROR(
$AN84 * INDEX('WFOM - Time_Base'!$A$4:$API$29, MATCH("CenHos", 'WFOM - Time_Base'!$B$4:$B$29,0), MATCH(CONCATENATE($G84,AL$2),'WFOM - Time_Base'!$A$8:$API$8,0)) *
INDEX('WFOM - Time_Base'!$A$4:$API$29, MATCH("CenHos_Per", 'WFOM - Time_Base'!$B$4:$B$29,0), MATCH(CONCATENATE($G84,AL$2),'WFOM - Time_Base'!$A$8:$API$8,0)),
IFERROR($AN84 * INDEX('Inputs from Uganda staff'!$E$61:$BM$80,MATCH('HRH Need estimation'!AL$2,'Inputs from Uganda staff'!$E$61:$E$80,0),MATCH('HRH Need estimation'!$D84,'Inputs from Uganda staff'!$E$6:$BM$6,0)),
""))</f>
        <v>0</v>
      </c>
      <c r="AN84">
        <v>1</v>
      </c>
      <c r="AO84" t="e">
        <f t="shared" si="3"/>
        <v>#N/A</v>
      </c>
      <c r="AQ84" t="s">
        <v>564</v>
      </c>
    </row>
    <row r="85" spans="1:43">
      <c r="A85" s="106" t="s">
        <v>915</v>
      </c>
      <c r="B85" s="106" t="s">
        <v>76</v>
      </c>
      <c r="C85" s="107" t="s">
        <v>385</v>
      </c>
      <c r="D85" s="115" t="s">
        <v>386</v>
      </c>
      <c r="E85" s="122" t="s">
        <v>76</v>
      </c>
      <c r="F85" s="122" t="s">
        <v>81</v>
      </c>
      <c r="G85" s="122" t="str">
        <f>IF(F85&lt;&gt;"", VLOOKUP(F85,'WFOM - Cadre and Service List'!$E$4:$F$52,2,FALSE), "")</f>
        <v>TBFollowUp</v>
      </c>
      <c r="H85" s="122"/>
      <c r="I85" s="207"/>
      <c r="J85" s="207"/>
      <c r="K85" s="207"/>
      <c r="L85" s="207"/>
      <c r="M85" s="207"/>
      <c r="N85" s="207"/>
      <c r="O85" s="207"/>
      <c r="P85" s="207">
        <f t="shared" si="2"/>
        <v>0</v>
      </c>
      <c r="Q85" s="122" t="s">
        <v>1947</v>
      </c>
      <c r="R85" s="122">
        <f>IFERROR(
$AN85 * INDEX('WFOM - Time_Base'!$A$4:$API$29, MATCH("CenHos", 'WFOM - Time_Base'!$B$4:$B$29,0), MATCH(CONCATENATE($G85,R$2),'WFOM - Time_Base'!$A$8:$API$8,0)) *
INDEX('WFOM - Time_Base'!$A$4:$API$29, MATCH("CenHos_Per", 'WFOM - Time_Base'!$B$4:$B$29,0), MATCH(CONCATENATE($G85,R$2),'WFOM - Time_Base'!$A$8:$API$8,0)),
IFERROR($AN85 * INDEX('Inputs from Uganda staff'!$E$61:$BM$80,MATCH('HRH Need estimation'!R$2,'Inputs from Uganda staff'!$E$61:$E$80,0),MATCH('HRH Need estimation'!$D85,'Inputs from Uganda staff'!$E$6:$BM$6,0)),
""))</f>
        <v>15</v>
      </c>
      <c r="S85" s="122">
        <f>IFERROR(
$AN85 * INDEX('WFOM - Time_Base'!$A$4:$API$29, MATCH("CenHos", 'WFOM - Time_Base'!$B$4:$B$29,0), MATCH(CONCATENATE($G85,S$2),'WFOM - Time_Base'!$A$8:$API$8,0)) *
INDEX('WFOM - Time_Base'!$A$4:$API$29, MATCH("CenHos_Per", 'WFOM - Time_Base'!$B$4:$B$29,0), MATCH(CONCATENATE($G85,S$2),'WFOM - Time_Base'!$A$8:$API$8,0)),
IFERROR($AN85 * INDEX('Inputs from Uganda staff'!$E$61:$BM$80,MATCH('HRH Need estimation'!S$2,'Inputs from Uganda staff'!$E$61:$E$80,0),MATCH('HRH Need estimation'!$D85,'Inputs from Uganda staff'!$E$6:$BM$6,0)),
""))</f>
        <v>15</v>
      </c>
      <c r="T85" s="122">
        <f>IFERROR(
$AN85 * INDEX('WFOM - Time_Base'!$A$4:$API$29, MATCH("CenHos", 'WFOM - Time_Base'!$B$4:$B$29,0), MATCH(CONCATENATE($G85,T$2),'WFOM - Time_Base'!$A$8:$API$8,0)) *
INDEX('WFOM - Time_Base'!$A$4:$API$29, MATCH("CenHos_Per", 'WFOM - Time_Base'!$B$4:$B$29,0), MATCH(CONCATENATE($G85,T$2),'WFOM - Time_Base'!$A$8:$API$8,0)),
IFERROR($AN85 * INDEX('Inputs from Uganda staff'!$E$61:$BM$80,MATCH('HRH Need estimation'!T$2,'Inputs from Uganda staff'!$E$61:$E$80,0),MATCH('HRH Need estimation'!$D85,'Inputs from Uganda staff'!$E$6:$BM$6,0)),
""))</f>
        <v>0</v>
      </c>
      <c r="U85" s="122">
        <f>IFERROR(
$AN85 * INDEX('WFOM - Time_Base'!$A$4:$API$29, MATCH("CenHos", 'WFOM - Time_Base'!$B$4:$B$29,0), MATCH(CONCATENATE($G85,U$2),'WFOM - Time_Base'!$A$8:$API$8,0)) *
INDEX('WFOM - Time_Base'!$A$4:$API$29, MATCH("CenHos_Per", 'WFOM - Time_Base'!$B$4:$B$29,0), MATCH(CONCATENATE($G85,U$2),'WFOM - Time_Base'!$A$8:$API$8,0)),
IFERROR($AN85 * INDEX('Inputs from Uganda staff'!$E$61:$BM$80,MATCH('HRH Need estimation'!U$2,'Inputs from Uganda staff'!$E$61:$E$80,0),MATCH('HRH Need estimation'!$D85,'Inputs from Uganda staff'!$E$6:$BM$6,0)),
""))</f>
        <v>67.5</v>
      </c>
      <c r="V85" s="122">
        <f>IFERROR(
$AN85 * INDEX('WFOM - Time_Base'!$A$4:$API$29, MATCH("CenHos", 'WFOM - Time_Base'!$B$4:$B$29,0), MATCH(CONCATENATE($G85,V$2),'WFOM - Time_Base'!$A$8:$API$8,0)) *
INDEX('WFOM - Time_Base'!$A$4:$API$29, MATCH("CenHos_Per", 'WFOM - Time_Base'!$B$4:$B$29,0), MATCH(CONCATENATE($G85,V$2),'WFOM - Time_Base'!$A$8:$API$8,0)),
IFERROR($AN85 * INDEX('Inputs from Uganda staff'!$E$61:$BM$80,MATCH('HRH Need estimation'!V$2,'Inputs from Uganda staff'!$E$61:$E$80,0),MATCH('HRH Need estimation'!$D85,'Inputs from Uganda staff'!$E$6:$BM$6,0)),
""))</f>
        <v>31.5</v>
      </c>
      <c r="W85" s="122">
        <f>IFERROR(
$AN85 * INDEX('WFOM - Time_Base'!$A$4:$API$29, MATCH("CenHos", 'WFOM - Time_Base'!$B$4:$B$29,0), MATCH(CONCATENATE($G85,W$2),'WFOM - Time_Base'!$A$8:$API$8,0)) *
INDEX('WFOM - Time_Base'!$A$4:$API$29, MATCH("CenHos_Per", 'WFOM - Time_Base'!$B$4:$B$29,0), MATCH(CONCATENATE($G85,W$2),'WFOM - Time_Base'!$A$8:$API$8,0)),
IFERROR($AN85 * INDEX('Inputs from Uganda staff'!$E$61:$BM$80,MATCH('HRH Need estimation'!W$2,'Inputs from Uganda staff'!$E$61:$E$80,0),MATCH('HRH Need estimation'!$D85,'Inputs from Uganda staff'!$E$6:$BM$6,0)),
""))</f>
        <v>9</v>
      </c>
      <c r="X85" s="122">
        <f>IFERROR(
$AN85 * INDEX('WFOM - Time_Base'!$A$4:$API$29, MATCH("CenHos", 'WFOM - Time_Base'!$B$4:$B$29,0), MATCH(CONCATENATE($G85,X$2),'WFOM - Time_Base'!$A$8:$API$8,0)) *
INDEX('WFOM - Time_Base'!$A$4:$API$29, MATCH("CenHos_Per", 'WFOM - Time_Base'!$B$4:$B$29,0), MATCH(CONCATENATE($G85,X$2),'WFOM - Time_Base'!$A$8:$API$8,0)),
IFERROR($AN85 * INDEX('Inputs from Uganda staff'!$E$61:$BM$80,MATCH('HRH Need estimation'!X$2,'Inputs from Uganda staff'!$E$61:$E$80,0),MATCH('HRH Need estimation'!$D85,'Inputs from Uganda staff'!$E$6:$BM$6,0)),
""))</f>
        <v>9</v>
      </c>
      <c r="Y85" s="122">
        <f>IFERROR(
$AN85 * INDEX('WFOM - Time_Base'!$A$4:$API$29, MATCH("CenHos", 'WFOM - Time_Base'!$B$4:$B$29,0), MATCH(CONCATENATE($G85,Y$2),'WFOM - Time_Base'!$A$8:$API$8,0)) *
INDEX('WFOM - Time_Base'!$A$4:$API$29, MATCH("CenHos_Per", 'WFOM - Time_Base'!$B$4:$B$29,0), MATCH(CONCATENATE($G85,Y$2),'WFOM - Time_Base'!$A$8:$API$8,0)),
IFERROR($AN85 * INDEX('Inputs from Uganda staff'!$E$61:$BM$80,MATCH('HRH Need estimation'!Y$2,'Inputs from Uganda staff'!$E$61:$E$80,0),MATCH('HRH Need estimation'!$D85,'Inputs from Uganda staff'!$E$6:$BM$6,0)),
""))</f>
        <v>0</v>
      </c>
      <c r="Z85" s="122">
        <f>IFERROR(
$AN85 * INDEX('WFOM - Time_Base'!$A$4:$API$29, MATCH("CenHos", 'WFOM - Time_Base'!$B$4:$B$29,0), MATCH(CONCATENATE($G85,Z$2),'WFOM - Time_Base'!$A$8:$API$8,0)) *
INDEX('WFOM - Time_Base'!$A$4:$API$29, MATCH("CenHos_Per", 'WFOM - Time_Base'!$B$4:$B$29,0), MATCH(CONCATENATE($G85,Z$2),'WFOM - Time_Base'!$A$8:$API$8,0)),
IFERROR($AN85 * INDEX('Inputs from Uganda staff'!$E$61:$BM$80,MATCH('HRH Need estimation'!Z$2,'Inputs from Uganda staff'!$E$61:$E$80,0),MATCH('HRH Need estimation'!$D85,'Inputs from Uganda staff'!$E$6:$BM$6,0)),
""))</f>
        <v>0</v>
      </c>
      <c r="AA85" s="122">
        <f>IFERROR(
$AN85 * INDEX('WFOM - Time_Base'!$A$4:$API$29, MATCH("CenHos", 'WFOM - Time_Base'!$B$4:$B$29,0), MATCH(CONCATENATE($G85,AA$2),'WFOM - Time_Base'!$A$8:$API$8,0)) *
INDEX('WFOM - Time_Base'!$A$4:$API$29, MATCH("CenHos_Per", 'WFOM - Time_Base'!$B$4:$B$29,0), MATCH(CONCATENATE($G85,AA$2),'WFOM - Time_Base'!$A$8:$API$8,0)),
IFERROR($AN85 * INDEX('Inputs from Uganda staff'!$E$61:$BM$80,MATCH('HRH Need estimation'!AA$2,'Inputs from Uganda staff'!$E$61:$E$80,0),MATCH('HRH Need estimation'!$D85,'Inputs from Uganda staff'!$E$6:$BM$6,0)),
""))</f>
        <v>0</v>
      </c>
      <c r="AB85" s="122">
        <f>IFERROR(
$AN85 * INDEX('WFOM - Time_Base'!$A$4:$API$29, MATCH("CenHos", 'WFOM - Time_Base'!$B$4:$B$29,0), MATCH(CONCATENATE($G85,AB$2),'WFOM - Time_Base'!$A$8:$API$8,0)) *
INDEX('WFOM - Time_Base'!$A$4:$API$29, MATCH("CenHos_Per", 'WFOM - Time_Base'!$B$4:$B$29,0), MATCH(CONCATENATE($G85,AB$2),'WFOM - Time_Base'!$A$8:$API$8,0)),
IFERROR($AN85 * INDEX('Inputs from Uganda staff'!$E$61:$BM$80,MATCH('HRH Need estimation'!AB$2,'Inputs from Uganda staff'!$E$61:$E$80,0),MATCH('HRH Need estimation'!$D85,'Inputs from Uganda staff'!$E$6:$BM$6,0)),
""))</f>
        <v>0</v>
      </c>
      <c r="AC85" s="122" t="str">
        <f>IFERROR(
$AN85 * INDEX('WFOM - Time_Base'!$A$4:$API$29, MATCH("CenHos", 'WFOM - Time_Base'!$B$4:$B$29,0), MATCH(CONCATENATE($G85,AC$2),'WFOM - Time_Base'!$A$8:$API$8,0)) *
INDEX('WFOM - Time_Base'!$A$4:$API$29, MATCH("CenHos_Per", 'WFOM - Time_Base'!$B$4:$B$29,0), MATCH(CONCATENATE($G85,AC$2),'WFOM - Time_Base'!$A$8:$API$8,0)),
IFERROR($AN85 * INDEX('Inputs from Uganda staff'!$E$61:$BM$80,MATCH('HRH Need estimation'!AC$2,'Inputs from Uganda staff'!$E$61:$E$80,0),MATCH('HRH Need estimation'!$D85,'Inputs from Uganda staff'!$E$6:$BM$6,0)),
""))</f>
        <v/>
      </c>
      <c r="AD85" s="122">
        <f>IFERROR(
$AN85 * INDEX('WFOM - Time_Base'!$A$4:$API$29, MATCH("CenHos", 'WFOM - Time_Base'!$B$4:$B$29,0), MATCH(CONCATENATE($G85,AD$2),'WFOM - Time_Base'!$A$8:$API$8,0)) *
INDEX('WFOM - Time_Base'!$A$4:$API$29, MATCH("CenHos_Per", 'WFOM - Time_Base'!$B$4:$B$29,0), MATCH(CONCATENATE($G85,AD$2),'WFOM - Time_Base'!$A$8:$API$8,0)),
IFERROR($AN85 * INDEX('Inputs from Uganda staff'!$E$61:$BM$80,MATCH('HRH Need estimation'!AD$2,'Inputs from Uganda staff'!$E$61:$E$80,0),MATCH('HRH Need estimation'!$D85,'Inputs from Uganda staff'!$E$6:$BM$6,0)),
""))</f>
        <v>0</v>
      </c>
      <c r="AE85" s="122">
        <f>IFERROR(
$AN85 * INDEX('WFOM - Time_Base'!$A$4:$API$29, MATCH("CenHos", 'WFOM - Time_Base'!$B$4:$B$29,0), MATCH(CONCATENATE($G85,AE$2),'WFOM - Time_Base'!$A$8:$API$8,0)) *
INDEX('WFOM - Time_Base'!$A$4:$API$29, MATCH("CenHos_Per", 'WFOM - Time_Base'!$B$4:$B$29,0), MATCH(CONCATENATE($G85,AE$2),'WFOM - Time_Base'!$A$8:$API$8,0)),
IFERROR($AN85 * INDEX('Inputs from Uganda staff'!$E$61:$BM$80,MATCH('HRH Need estimation'!AE$2,'Inputs from Uganda staff'!$E$61:$E$80,0),MATCH('HRH Need estimation'!$D85,'Inputs from Uganda staff'!$E$6:$BM$6,0)),
""))</f>
        <v>0</v>
      </c>
      <c r="AF85" s="122">
        <f>IFERROR(
$AN85 * INDEX('WFOM - Time_Base'!$A$4:$API$29, MATCH("CenHos", 'WFOM - Time_Base'!$B$4:$B$29,0), MATCH(CONCATENATE($G85,AF$2),'WFOM - Time_Base'!$A$8:$API$8,0)) *
INDEX('WFOM - Time_Base'!$A$4:$API$29, MATCH("CenHos_Per", 'WFOM - Time_Base'!$B$4:$B$29,0), MATCH(CONCATENATE($G85,AF$2),'WFOM - Time_Base'!$A$8:$API$8,0)),
IFERROR($AN85 * INDEX('Inputs from Uganda staff'!$E$61:$BM$80,MATCH('HRH Need estimation'!AF$2,'Inputs from Uganda staff'!$E$61:$E$80,0),MATCH('HRH Need estimation'!$D85,'Inputs from Uganda staff'!$E$6:$BM$6,0)),
""))</f>
        <v>0</v>
      </c>
      <c r="AG85" s="122">
        <f>IFERROR(
$AN85 * INDEX('WFOM - Time_Base'!$A$4:$API$29, MATCH("CenHos", 'WFOM - Time_Base'!$B$4:$B$29,0), MATCH(CONCATENATE($G85,AG$2),'WFOM - Time_Base'!$A$8:$API$8,0)) *
INDEX('WFOM - Time_Base'!$A$4:$API$29, MATCH("CenHos_Per", 'WFOM - Time_Base'!$B$4:$B$29,0), MATCH(CONCATENATE($G85,AG$2),'WFOM - Time_Base'!$A$8:$API$8,0)),
IFERROR($AN85 * INDEX('Inputs from Uganda staff'!$E$61:$BM$80,MATCH('HRH Need estimation'!AG$2,'Inputs from Uganda staff'!$E$61:$E$80,0),MATCH('HRH Need estimation'!$D85,'Inputs from Uganda staff'!$E$6:$BM$6,0)),
""))</f>
        <v>0</v>
      </c>
      <c r="AH85" s="122">
        <f>IFERROR(
$AN85 * INDEX('WFOM - Time_Base'!$A$4:$API$29, MATCH("CenHos", 'WFOM - Time_Base'!$B$4:$B$29,0), MATCH(CONCATENATE($G85,AH$2),'WFOM - Time_Base'!$A$8:$API$8,0)) *
INDEX('WFOM - Time_Base'!$A$4:$API$29, MATCH("CenHos_Per", 'WFOM - Time_Base'!$B$4:$B$29,0), MATCH(CONCATENATE($G85,AH$2),'WFOM - Time_Base'!$A$8:$API$8,0)),
IFERROR($AN85 * INDEX('Inputs from Uganda staff'!$E$61:$BM$80,MATCH('HRH Need estimation'!AH$2,'Inputs from Uganda staff'!$E$61:$E$80,0),MATCH('HRH Need estimation'!$D85,'Inputs from Uganda staff'!$E$6:$BM$6,0)),
""))</f>
        <v>0</v>
      </c>
      <c r="AI85" s="122">
        <f>IFERROR(
$AN85 * INDEX('WFOM - Time_Base'!$A$4:$API$29, MATCH("CenHos", 'WFOM - Time_Base'!$B$4:$B$29,0), MATCH(CONCATENATE($G85,AI$2),'WFOM - Time_Base'!$A$8:$API$8,0)) *
INDEX('WFOM - Time_Base'!$A$4:$API$29, MATCH("CenHos_Per", 'WFOM - Time_Base'!$B$4:$B$29,0), MATCH(CONCATENATE($G85,AI$2),'WFOM - Time_Base'!$A$8:$API$8,0)),
IFERROR($AN85 * INDEX('Inputs from Uganda staff'!$E$61:$BM$80,MATCH('HRH Need estimation'!AI$2,'Inputs from Uganda staff'!$E$61:$E$80,0),MATCH('HRH Need estimation'!$D85,'Inputs from Uganda staff'!$E$6:$BM$6,0)),
""))</f>
        <v>0</v>
      </c>
      <c r="AJ85" s="122">
        <f>IFERROR(
$AN85 * INDEX('WFOM - Time_Base'!$A$4:$API$29, MATCH("CenHos", 'WFOM - Time_Base'!$B$4:$B$29,0), MATCH(CONCATENATE($G85,AJ$2),'WFOM - Time_Base'!$A$8:$API$8,0)) *
INDEX('WFOM - Time_Base'!$A$4:$API$29, MATCH("CenHos_Per", 'WFOM - Time_Base'!$B$4:$B$29,0), MATCH(CONCATENATE($G85,AJ$2),'WFOM - Time_Base'!$A$8:$API$8,0)),
IFERROR($AN85 * INDEX('Inputs from Uganda staff'!$E$61:$BM$80,MATCH('HRH Need estimation'!AJ$2,'Inputs from Uganda staff'!$E$61:$E$80,0),MATCH('HRH Need estimation'!$D85,'Inputs from Uganda staff'!$E$6:$BM$6,0)),
""))</f>
        <v>0</v>
      </c>
      <c r="AK85" s="122">
        <f>IFERROR(
$AN85 * INDEX('WFOM - Time_Base'!$A$4:$API$29, MATCH("CenHos", 'WFOM - Time_Base'!$B$4:$B$29,0), MATCH(CONCATENATE($G85,AK$2),'WFOM - Time_Base'!$A$8:$API$8,0)) *
INDEX('WFOM - Time_Base'!$A$4:$API$29, MATCH("CenHos_Per", 'WFOM - Time_Base'!$B$4:$B$29,0), MATCH(CONCATENATE($G85,AK$2),'WFOM - Time_Base'!$A$8:$API$8,0)),
IFERROR($AN85 * INDEX('Inputs from Uganda staff'!$E$61:$BM$80,MATCH('HRH Need estimation'!AK$2,'Inputs from Uganda staff'!$E$61:$E$80,0),MATCH('HRH Need estimation'!$D85,'Inputs from Uganda staff'!$E$6:$BM$6,0)),
""))</f>
        <v>0</v>
      </c>
      <c r="AL85" s="122">
        <f>IFERROR(
$AN85 * INDEX('WFOM - Time_Base'!$A$4:$API$29, MATCH("CenHos", 'WFOM - Time_Base'!$B$4:$B$29,0), MATCH(CONCATENATE($G85,AL$2),'WFOM - Time_Base'!$A$8:$API$8,0)) *
INDEX('WFOM - Time_Base'!$A$4:$API$29, MATCH("CenHos_Per", 'WFOM - Time_Base'!$B$4:$B$29,0), MATCH(CONCATENATE($G85,AL$2),'WFOM - Time_Base'!$A$8:$API$8,0)),
IFERROR($AN85 * INDEX('Inputs from Uganda staff'!$E$61:$BM$80,MATCH('HRH Need estimation'!AL$2,'Inputs from Uganda staff'!$E$61:$E$80,0),MATCH('HRH Need estimation'!$D85,'Inputs from Uganda staff'!$E$6:$BM$6,0)),
""))</f>
        <v>0</v>
      </c>
      <c r="AN85">
        <v>6</v>
      </c>
      <c r="AO85" t="str">
        <f t="shared" si="3"/>
        <v>095</v>
      </c>
      <c r="AQ85" t="s">
        <v>566</v>
      </c>
    </row>
    <row r="86" spans="1:43">
      <c r="A86" s="106" t="s">
        <v>957</v>
      </c>
      <c r="B86" s="106" t="s">
        <v>76</v>
      </c>
      <c r="C86" s="107" t="s">
        <v>387</v>
      </c>
      <c r="D86" s="115" t="s">
        <v>388</v>
      </c>
      <c r="E86" s="122" t="s">
        <v>76</v>
      </c>
      <c r="F86" s="122" t="s">
        <v>81</v>
      </c>
      <c r="G86" s="122" t="str">
        <f>IF(F86&lt;&gt;"", VLOOKUP(F86,'WFOM - Cadre and Service List'!$E$4:$F$52,2,FALSE), "")</f>
        <v>TBFollowUp</v>
      </c>
      <c r="H86" s="122"/>
      <c r="I86" s="207"/>
      <c r="J86" s="207"/>
      <c r="K86" s="207"/>
      <c r="L86" s="207"/>
      <c r="M86" s="207"/>
      <c r="N86" s="207"/>
      <c r="O86" s="207"/>
      <c r="P86" s="207">
        <f t="shared" si="2"/>
        <v>0</v>
      </c>
      <c r="Q86" s="122" t="s">
        <v>1947</v>
      </c>
      <c r="R86" s="122">
        <f>IFERROR(
$AN86 * INDEX('WFOM - Time_Base'!$A$4:$API$29, MATCH("CenHos", 'WFOM - Time_Base'!$B$4:$B$29,0), MATCH(CONCATENATE($G86,R$2),'WFOM - Time_Base'!$A$8:$API$8,0)) *
INDEX('WFOM - Time_Base'!$A$4:$API$29, MATCH("CenHos_Per", 'WFOM - Time_Base'!$B$4:$B$29,0), MATCH(CONCATENATE($G86,R$2),'WFOM - Time_Base'!$A$8:$API$8,0)),
IFERROR($AN86 * INDEX('Inputs from Uganda staff'!$E$61:$BM$80,MATCH('HRH Need estimation'!R$2,'Inputs from Uganda staff'!$E$61:$E$80,0),MATCH('HRH Need estimation'!$D86,'Inputs from Uganda staff'!$E$6:$BM$6,0)),
""))</f>
        <v>15</v>
      </c>
      <c r="S86" s="122">
        <f>IFERROR(
$AN86 * INDEX('WFOM - Time_Base'!$A$4:$API$29, MATCH("CenHos", 'WFOM - Time_Base'!$B$4:$B$29,0), MATCH(CONCATENATE($G86,S$2),'WFOM - Time_Base'!$A$8:$API$8,0)) *
INDEX('WFOM - Time_Base'!$A$4:$API$29, MATCH("CenHos_Per", 'WFOM - Time_Base'!$B$4:$B$29,0), MATCH(CONCATENATE($G86,S$2),'WFOM - Time_Base'!$A$8:$API$8,0)),
IFERROR($AN86 * INDEX('Inputs from Uganda staff'!$E$61:$BM$80,MATCH('HRH Need estimation'!S$2,'Inputs from Uganda staff'!$E$61:$E$80,0),MATCH('HRH Need estimation'!$D86,'Inputs from Uganda staff'!$E$6:$BM$6,0)),
""))</f>
        <v>15</v>
      </c>
      <c r="T86" s="122">
        <f>IFERROR(
$AN86 * INDEX('WFOM - Time_Base'!$A$4:$API$29, MATCH("CenHos", 'WFOM - Time_Base'!$B$4:$B$29,0), MATCH(CONCATENATE($G86,T$2),'WFOM - Time_Base'!$A$8:$API$8,0)) *
INDEX('WFOM - Time_Base'!$A$4:$API$29, MATCH("CenHos_Per", 'WFOM - Time_Base'!$B$4:$B$29,0), MATCH(CONCATENATE($G86,T$2),'WFOM - Time_Base'!$A$8:$API$8,0)),
IFERROR($AN86 * INDEX('Inputs from Uganda staff'!$E$61:$BM$80,MATCH('HRH Need estimation'!T$2,'Inputs from Uganda staff'!$E$61:$E$80,0),MATCH('HRH Need estimation'!$D86,'Inputs from Uganda staff'!$E$6:$BM$6,0)),
""))</f>
        <v>0</v>
      </c>
      <c r="U86" s="122">
        <f>IFERROR(
$AN86 * INDEX('WFOM - Time_Base'!$A$4:$API$29, MATCH("CenHos", 'WFOM - Time_Base'!$B$4:$B$29,0), MATCH(CONCATENATE($G86,U$2),'WFOM - Time_Base'!$A$8:$API$8,0)) *
INDEX('WFOM - Time_Base'!$A$4:$API$29, MATCH("CenHos_Per", 'WFOM - Time_Base'!$B$4:$B$29,0), MATCH(CONCATENATE($G86,U$2),'WFOM - Time_Base'!$A$8:$API$8,0)),
IFERROR($AN86 * INDEX('Inputs from Uganda staff'!$E$61:$BM$80,MATCH('HRH Need estimation'!U$2,'Inputs from Uganda staff'!$E$61:$E$80,0),MATCH('HRH Need estimation'!$D86,'Inputs from Uganda staff'!$E$6:$BM$6,0)),
""))</f>
        <v>67.5</v>
      </c>
      <c r="V86" s="122">
        <f>IFERROR(
$AN86 * INDEX('WFOM - Time_Base'!$A$4:$API$29, MATCH("CenHos", 'WFOM - Time_Base'!$B$4:$B$29,0), MATCH(CONCATENATE($G86,V$2),'WFOM - Time_Base'!$A$8:$API$8,0)) *
INDEX('WFOM - Time_Base'!$A$4:$API$29, MATCH("CenHos_Per", 'WFOM - Time_Base'!$B$4:$B$29,0), MATCH(CONCATENATE($G86,V$2),'WFOM - Time_Base'!$A$8:$API$8,0)),
IFERROR($AN86 * INDEX('Inputs from Uganda staff'!$E$61:$BM$80,MATCH('HRH Need estimation'!V$2,'Inputs from Uganda staff'!$E$61:$E$80,0),MATCH('HRH Need estimation'!$D86,'Inputs from Uganda staff'!$E$6:$BM$6,0)),
""))</f>
        <v>31.5</v>
      </c>
      <c r="W86" s="122">
        <f>IFERROR(
$AN86 * INDEX('WFOM - Time_Base'!$A$4:$API$29, MATCH("CenHos", 'WFOM - Time_Base'!$B$4:$B$29,0), MATCH(CONCATENATE($G86,W$2),'WFOM - Time_Base'!$A$8:$API$8,0)) *
INDEX('WFOM - Time_Base'!$A$4:$API$29, MATCH("CenHos_Per", 'WFOM - Time_Base'!$B$4:$B$29,0), MATCH(CONCATENATE($G86,W$2),'WFOM - Time_Base'!$A$8:$API$8,0)),
IFERROR($AN86 * INDEX('Inputs from Uganda staff'!$E$61:$BM$80,MATCH('HRH Need estimation'!W$2,'Inputs from Uganda staff'!$E$61:$E$80,0),MATCH('HRH Need estimation'!$D86,'Inputs from Uganda staff'!$E$6:$BM$6,0)),
""))</f>
        <v>9</v>
      </c>
      <c r="X86" s="122">
        <f>IFERROR(
$AN86 * INDEX('WFOM - Time_Base'!$A$4:$API$29, MATCH("CenHos", 'WFOM - Time_Base'!$B$4:$B$29,0), MATCH(CONCATENATE($G86,X$2),'WFOM - Time_Base'!$A$8:$API$8,0)) *
INDEX('WFOM - Time_Base'!$A$4:$API$29, MATCH("CenHos_Per", 'WFOM - Time_Base'!$B$4:$B$29,0), MATCH(CONCATENATE($G86,X$2),'WFOM - Time_Base'!$A$8:$API$8,0)),
IFERROR($AN86 * INDEX('Inputs from Uganda staff'!$E$61:$BM$80,MATCH('HRH Need estimation'!X$2,'Inputs from Uganda staff'!$E$61:$E$80,0),MATCH('HRH Need estimation'!$D86,'Inputs from Uganda staff'!$E$6:$BM$6,0)),
""))</f>
        <v>9</v>
      </c>
      <c r="Y86" s="122">
        <f>IFERROR(
$AN86 * INDEX('WFOM - Time_Base'!$A$4:$API$29, MATCH("CenHos", 'WFOM - Time_Base'!$B$4:$B$29,0), MATCH(CONCATENATE($G86,Y$2),'WFOM - Time_Base'!$A$8:$API$8,0)) *
INDEX('WFOM - Time_Base'!$A$4:$API$29, MATCH("CenHos_Per", 'WFOM - Time_Base'!$B$4:$B$29,0), MATCH(CONCATENATE($G86,Y$2),'WFOM - Time_Base'!$A$8:$API$8,0)),
IFERROR($AN86 * INDEX('Inputs from Uganda staff'!$E$61:$BM$80,MATCH('HRH Need estimation'!Y$2,'Inputs from Uganda staff'!$E$61:$E$80,0),MATCH('HRH Need estimation'!$D86,'Inputs from Uganda staff'!$E$6:$BM$6,0)),
""))</f>
        <v>0</v>
      </c>
      <c r="Z86" s="122">
        <f>IFERROR(
$AN86 * INDEX('WFOM - Time_Base'!$A$4:$API$29, MATCH("CenHos", 'WFOM - Time_Base'!$B$4:$B$29,0), MATCH(CONCATENATE($G86,Z$2),'WFOM - Time_Base'!$A$8:$API$8,0)) *
INDEX('WFOM - Time_Base'!$A$4:$API$29, MATCH("CenHos_Per", 'WFOM - Time_Base'!$B$4:$B$29,0), MATCH(CONCATENATE($G86,Z$2),'WFOM - Time_Base'!$A$8:$API$8,0)),
IFERROR($AN86 * INDEX('Inputs from Uganda staff'!$E$61:$BM$80,MATCH('HRH Need estimation'!Z$2,'Inputs from Uganda staff'!$E$61:$E$80,0),MATCH('HRH Need estimation'!$D86,'Inputs from Uganda staff'!$E$6:$BM$6,0)),
""))</f>
        <v>0</v>
      </c>
      <c r="AA86" s="122">
        <f>IFERROR(
$AN86 * INDEX('WFOM - Time_Base'!$A$4:$API$29, MATCH("CenHos", 'WFOM - Time_Base'!$B$4:$B$29,0), MATCH(CONCATENATE($G86,AA$2),'WFOM - Time_Base'!$A$8:$API$8,0)) *
INDEX('WFOM - Time_Base'!$A$4:$API$29, MATCH("CenHos_Per", 'WFOM - Time_Base'!$B$4:$B$29,0), MATCH(CONCATENATE($G86,AA$2),'WFOM - Time_Base'!$A$8:$API$8,0)),
IFERROR($AN86 * INDEX('Inputs from Uganda staff'!$E$61:$BM$80,MATCH('HRH Need estimation'!AA$2,'Inputs from Uganda staff'!$E$61:$E$80,0),MATCH('HRH Need estimation'!$D86,'Inputs from Uganda staff'!$E$6:$BM$6,0)),
""))</f>
        <v>0</v>
      </c>
      <c r="AB86" s="122">
        <f>IFERROR(
$AN86 * INDEX('WFOM - Time_Base'!$A$4:$API$29, MATCH("CenHos", 'WFOM - Time_Base'!$B$4:$B$29,0), MATCH(CONCATENATE($G86,AB$2),'WFOM - Time_Base'!$A$8:$API$8,0)) *
INDEX('WFOM - Time_Base'!$A$4:$API$29, MATCH("CenHos_Per", 'WFOM - Time_Base'!$B$4:$B$29,0), MATCH(CONCATENATE($G86,AB$2),'WFOM - Time_Base'!$A$8:$API$8,0)),
IFERROR($AN86 * INDEX('Inputs from Uganda staff'!$E$61:$BM$80,MATCH('HRH Need estimation'!AB$2,'Inputs from Uganda staff'!$E$61:$E$80,0),MATCH('HRH Need estimation'!$D86,'Inputs from Uganda staff'!$E$6:$BM$6,0)),
""))</f>
        <v>0</v>
      </c>
      <c r="AC86" s="122" t="str">
        <f>IFERROR(
$AN86 * INDEX('WFOM - Time_Base'!$A$4:$API$29, MATCH("CenHos", 'WFOM - Time_Base'!$B$4:$B$29,0), MATCH(CONCATENATE($G86,AC$2),'WFOM - Time_Base'!$A$8:$API$8,0)) *
INDEX('WFOM - Time_Base'!$A$4:$API$29, MATCH("CenHos_Per", 'WFOM - Time_Base'!$B$4:$B$29,0), MATCH(CONCATENATE($G86,AC$2),'WFOM - Time_Base'!$A$8:$API$8,0)),
IFERROR($AN86 * INDEX('Inputs from Uganda staff'!$E$61:$BM$80,MATCH('HRH Need estimation'!AC$2,'Inputs from Uganda staff'!$E$61:$E$80,0),MATCH('HRH Need estimation'!$D86,'Inputs from Uganda staff'!$E$6:$BM$6,0)),
""))</f>
        <v/>
      </c>
      <c r="AD86" s="122">
        <f>IFERROR(
$AN86 * INDEX('WFOM - Time_Base'!$A$4:$API$29, MATCH("CenHos", 'WFOM - Time_Base'!$B$4:$B$29,0), MATCH(CONCATENATE($G86,AD$2),'WFOM - Time_Base'!$A$8:$API$8,0)) *
INDEX('WFOM - Time_Base'!$A$4:$API$29, MATCH("CenHos_Per", 'WFOM - Time_Base'!$B$4:$B$29,0), MATCH(CONCATENATE($G86,AD$2),'WFOM - Time_Base'!$A$8:$API$8,0)),
IFERROR($AN86 * INDEX('Inputs from Uganda staff'!$E$61:$BM$80,MATCH('HRH Need estimation'!AD$2,'Inputs from Uganda staff'!$E$61:$E$80,0),MATCH('HRH Need estimation'!$D86,'Inputs from Uganda staff'!$E$6:$BM$6,0)),
""))</f>
        <v>0</v>
      </c>
      <c r="AE86" s="122">
        <f>IFERROR(
$AN86 * INDEX('WFOM - Time_Base'!$A$4:$API$29, MATCH("CenHos", 'WFOM - Time_Base'!$B$4:$B$29,0), MATCH(CONCATENATE($G86,AE$2),'WFOM - Time_Base'!$A$8:$API$8,0)) *
INDEX('WFOM - Time_Base'!$A$4:$API$29, MATCH("CenHos_Per", 'WFOM - Time_Base'!$B$4:$B$29,0), MATCH(CONCATENATE($G86,AE$2),'WFOM - Time_Base'!$A$8:$API$8,0)),
IFERROR($AN86 * INDEX('Inputs from Uganda staff'!$E$61:$BM$80,MATCH('HRH Need estimation'!AE$2,'Inputs from Uganda staff'!$E$61:$E$80,0),MATCH('HRH Need estimation'!$D86,'Inputs from Uganda staff'!$E$6:$BM$6,0)),
""))</f>
        <v>0</v>
      </c>
      <c r="AF86" s="122">
        <f>IFERROR(
$AN86 * INDEX('WFOM - Time_Base'!$A$4:$API$29, MATCH("CenHos", 'WFOM - Time_Base'!$B$4:$B$29,0), MATCH(CONCATENATE($G86,AF$2),'WFOM - Time_Base'!$A$8:$API$8,0)) *
INDEX('WFOM - Time_Base'!$A$4:$API$29, MATCH("CenHos_Per", 'WFOM - Time_Base'!$B$4:$B$29,0), MATCH(CONCATENATE($G86,AF$2),'WFOM - Time_Base'!$A$8:$API$8,0)),
IFERROR($AN86 * INDEX('Inputs from Uganda staff'!$E$61:$BM$80,MATCH('HRH Need estimation'!AF$2,'Inputs from Uganda staff'!$E$61:$E$80,0),MATCH('HRH Need estimation'!$D86,'Inputs from Uganda staff'!$E$6:$BM$6,0)),
""))</f>
        <v>0</v>
      </c>
      <c r="AG86" s="122">
        <f>IFERROR(
$AN86 * INDEX('WFOM - Time_Base'!$A$4:$API$29, MATCH("CenHos", 'WFOM - Time_Base'!$B$4:$B$29,0), MATCH(CONCATENATE($G86,AG$2),'WFOM - Time_Base'!$A$8:$API$8,0)) *
INDEX('WFOM - Time_Base'!$A$4:$API$29, MATCH("CenHos_Per", 'WFOM - Time_Base'!$B$4:$B$29,0), MATCH(CONCATENATE($G86,AG$2),'WFOM - Time_Base'!$A$8:$API$8,0)),
IFERROR($AN86 * INDEX('Inputs from Uganda staff'!$E$61:$BM$80,MATCH('HRH Need estimation'!AG$2,'Inputs from Uganda staff'!$E$61:$E$80,0),MATCH('HRH Need estimation'!$D86,'Inputs from Uganda staff'!$E$6:$BM$6,0)),
""))</f>
        <v>0</v>
      </c>
      <c r="AH86" s="122">
        <f>IFERROR(
$AN86 * INDEX('WFOM - Time_Base'!$A$4:$API$29, MATCH("CenHos", 'WFOM - Time_Base'!$B$4:$B$29,0), MATCH(CONCATENATE($G86,AH$2),'WFOM - Time_Base'!$A$8:$API$8,0)) *
INDEX('WFOM - Time_Base'!$A$4:$API$29, MATCH("CenHos_Per", 'WFOM - Time_Base'!$B$4:$B$29,0), MATCH(CONCATENATE($G86,AH$2),'WFOM - Time_Base'!$A$8:$API$8,0)),
IFERROR($AN86 * INDEX('Inputs from Uganda staff'!$E$61:$BM$80,MATCH('HRH Need estimation'!AH$2,'Inputs from Uganda staff'!$E$61:$E$80,0),MATCH('HRH Need estimation'!$D86,'Inputs from Uganda staff'!$E$6:$BM$6,0)),
""))</f>
        <v>0</v>
      </c>
      <c r="AI86" s="122">
        <f>IFERROR(
$AN86 * INDEX('WFOM - Time_Base'!$A$4:$API$29, MATCH("CenHos", 'WFOM - Time_Base'!$B$4:$B$29,0), MATCH(CONCATENATE($G86,AI$2),'WFOM - Time_Base'!$A$8:$API$8,0)) *
INDEX('WFOM - Time_Base'!$A$4:$API$29, MATCH("CenHos_Per", 'WFOM - Time_Base'!$B$4:$B$29,0), MATCH(CONCATENATE($G86,AI$2),'WFOM - Time_Base'!$A$8:$API$8,0)),
IFERROR($AN86 * INDEX('Inputs from Uganda staff'!$E$61:$BM$80,MATCH('HRH Need estimation'!AI$2,'Inputs from Uganda staff'!$E$61:$E$80,0),MATCH('HRH Need estimation'!$D86,'Inputs from Uganda staff'!$E$6:$BM$6,0)),
""))</f>
        <v>0</v>
      </c>
      <c r="AJ86" s="122">
        <f>IFERROR(
$AN86 * INDEX('WFOM - Time_Base'!$A$4:$API$29, MATCH("CenHos", 'WFOM - Time_Base'!$B$4:$B$29,0), MATCH(CONCATENATE($G86,AJ$2),'WFOM - Time_Base'!$A$8:$API$8,0)) *
INDEX('WFOM - Time_Base'!$A$4:$API$29, MATCH("CenHos_Per", 'WFOM - Time_Base'!$B$4:$B$29,0), MATCH(CONCATENATE($G86,AJ$2),'WFOM - Time_Base'!$A$8:$API$8,0)),
IFERROR($AN86 * INDEX('Inputs from Uganda staff'!$E$61:$BM$80,MATCH('HRH Need estimation'!AJ$2,'Inputs from Uganda staff'!$E$61:$E$80,0),MATCH('HRH Need estimation'!$D86,'Inputs from Uganda staff'!$E$6:$BM$6,0)),
""))</f>
        <v>0</v>
      </c>
      <c r="AK86" s="122">
        <f>IFERROR(
$AN86 * INDEX('WFOM - Time_Base'!$A$4:$API$29, MATCH("CenHos", 'WFOM - Time_Base'!$B$4:$B$29,0), MATCH(CONCATENATE($G86,AK$2),'WFOM - Time_Base'!$A$8:$API$8,0)) *
INDEX('WFOM - Time_Base'!$A$4:$API$29, MATCH("CenHos_Per", 'WFOM - Time_Base'!$B$4:$B$29,0), MATCH(CONCATENATE($G86,AK$2),'WFOM - Time_Base'!$A$8:$API$8,0)),
IFERROR($AN86 * INDEX('Inputs from Uganda staff'!$E$61:$BM$80,MATCH('HRH Need estimation'!AK$2,'Inputs from Uganda staff'!$E$61:$E$80,0),MATCH('HRH Need estimation'!$D86,'Inputs from Uganda staff'!$E$6:$BM$6,0)),
""))</f>
        <v>0</v>
      </c>
      <c r="AL86" s="122">
        <f>IFERROR(
$AN86 * INDEX('WFOM - Time_Base'!$A$4:$API$29, MATCH("CenHos", 'WFOM - Time_Base'!$B$4:$B$29,0), MATCH(CONCATENATE($G86,AL$2),'WFOM - Time_Base'!$A$8:$API$8,0)) *
INDEX('WFOM - Time_Base'!$A$4:$API$29, MATCH("CenHos_Per", 'WFOM - Time_Base'!$B$4:$B$29,0), MATCH(CONCATENATE($G86,AL$2),'WFOM - Time_Base'!$A$8:$API$8,0)),
IFERROR($AN86 * INDEX('Inputs from Uganda staff'!$E$61:$BM$80,MATCH('HRH Need estimation'!AL$2,'Inputs from Uganda staff'!$E$61:$E$80,0),MATCH('HRH Need estimation'!$D86,'Inputs from Uganda staff'!$E$6:$BM$6,0)),
""))</f>
        <v>0</v>
      </c>
      <c r="AN86">
        <v>6</v>
      </c>
      <c r="AO86" t="str">
        <f t="shared" si="3"/>
        <v>096</v>
      </c>
      <c r="AQ86" t="s">
        <v>571</v>
      </c>
    </row>
    <row r="87" spans="1:43">
      <c r="A87" s="106" t="s">
        <v>958</v>
      </c>
      <c r="B87" s="106" t="s">
        <v>76</v>
      </c>
      <c r="C87" s="107" t="s">
        <v>389</v>
      </c>
      <c r="D87" s="115" t="s">
        <v>390</v>
      </c>
      <c r="E87" s="122" t="s">
        <v>76</v>
      </c>
      <c r="F87" s="122" t="s">
        <v>81</v>
      </c>
      <c r="G87" s="122" t="str">
        <f>IF(F87&lt;&gt;"", VLOOKUP(F87,'WFOM - Cadre and Service List'!$E$4:$F$52,2,FALSE), "")</f>
        <v>TBFollowUp</v>
      </c>
      <c r="H87" s="122"/>
      <c r="I87" s="207"/>
      <c r="J87" s="207"/>
      <c r="K87" s="207"/>
      <c r="L87" s="207"/>
      <c r="M87" s="207"/>
      <c r="N87" s="207"/>
      <c r="O87" s="207"/>
      <c r="P87" s="207">
        <f t="shared" si="2"/>
        <v>0</v>
      </c>
      <c r="Q87" s="122" t="s">
        <v>1947</v>
      </c>
      <c r="R87" s="122">
        <f>IFERROR(
$AN87 * INDEX('WFOM - Time_Base'!$A$4:$API$29, MATCH("CenHos", 'WFOM - Time_Base'!$B$4:$B$29,0), MATCH(CONCATENATE($G87,R$2),'WFOM - Time_Base'!$A$8:$API$8,0)) *
INDEX('WFOM - Time_Base'!$A$4:$API$29, MATCH("CenHos_Per", 'WFOM - Time_Base'!$B$4:$B$29,0), MATCH(CONCATENATE($G87,R$2),'WFOM - Time_Base'!$A$8:$API$8,0)),
IFERROR($AN87 * INDEX('Inputs from Uganda staff'!$E$61:$BM$80,MATCH('HRH Need estimation'!R$2,'Inputs from Uganda staff'!$E$61:$E$80,0),MATCH('HRH Need estimation'!$D87,'Inputs from Uganda staff'!$E$6:$BM$6,0)),
""))</f>
        <v>15</v>
      </c>
      <c r="S87" s="122">
        <f>IFERROR(
$AN87 * INDEX('WFOM - Time_Base'!$A$4:$API$29, MATCH("CenHos", 'WFOM - Time_Base'!$B$4:$B$29,0), MATCH(CONCATENATE($G87,S$2),'WFOM - Time_Base'!$A$8:$API$8,0)) *
INDEX('WFOM - Time_Base'!$A$4:$API$29, MATCH("CenHos_Per", 'WFOM - Time_Base'!$B$4:$B$29,0), MATCH(CONCATENATE($G87,S$2),'WFOM - Time_Base'!$A$8:$API$8,0)),
IFERROR($AN87 * INDEX('Inputs from Uganda staff'!$E$61:$BM$80,MATCH('HRH Need estimation'!S$2,'Inputs from Uganda staff'!$E$61:$E$80,0),MATCH('HRH Need estimation'!$D87,'Inputs from Uganda staff'!$E$6:$BM$6,0)),
""))</f>
        <v>15</v>
      </c>
      <c r="T87" s="122">
        <f>IFERROR(
$AN87 * INDEX('WFOM - Time_Base'!$A$4:$API$29, MATCH("CenHos", 'WFOM - Time_Base'!$B$4:$B$29,0), MATCH(CONCATENATE($G87,T$2),'WFOM - Time_Base'!$A$8:$API$8,0)) *
INDEX('WFOM - Time_Base'!$A$4:$API$29, MATCH("CenHos_Per", 'WFOM - Time_Base'!$B$4:$B$29,0), MATCH(CONCATENATE($G87,T$2),'WFOM - Time_Base'!$A$8:$API$8,0)),
IFERROR($AN87 * INDEX('Inputs from Uganda staff'!$E$61:$BM$80,MATCH('HRH Need estimation'!T$2,'Inputs from Uganda staff'!$E$61:$E$80,0),MATCH('HRH Need estimation'!$D87,'Inputs from Uganda staff'!$E$6:$BM$6,0)),
""))</f>
        <v>0</v>
      </c>
      <c r="U87" s="122">
        <f>IFERROR(
$AN87 * INDEX('WFOM - Time_Base'!$A$4:$API$29, MATCH("CenHos", 'WFOM - Time_Base'!$B$4:$B$29,0), MATCH(CONCATENATE($G87,U$2),'WFOM - Time_Base'!$A$8:$API$8,0)) *
INDEX('WFOM - Time_Base'!$A$4:$API$29, MATCH("CenHos_Per", 'WFOM - Time_Base'!$B$4:$B$29,0), MATCH(CONCATENATE($G87,U$2),'WFOM - Time_Base'!$A$8:$API$8,0)),
IFERROR($AN87 * INDEX('Inputs from Uganda staff'!$E$61:$BM$80,MATCH('HRH Need estimation'!U$2,'Inputs from Uganda staff'!$E$61:$E$80,0),MATCH('HRH Need estimation'!$D87,'Inputs from Uganda staff'!$E$6:$BM$6,0)),
""))</f>
        <v>67.5</v>
      </c>
      <c r="V87" s="122">
        <f>IFERROR(
$AN87 * INDEX('WFOM - Time_Base'!$A$4:$API$29, MATCH("CenHos", 'WFOM - Time_Base'!$B$4:$B$29,0), MATCH(CONCATENATE($G87,V$2),'WFOM - Time_Base'!$A$8:$API$8,0)) *
INDEX('WFOM - Time_Base'!$A$4:$API$29, MATCH("CenHos_Per", 'WFOM - Time_Base'!$B$4:$B$29,0), MATCH(CONCATENATE($G87,V$2),'WFOM - Time_Base'!$A$8:$API$8,0)),
IFERROR($AN87 * INDEX('Inputs from Uganda staff'!$E$61:$BM$80,MATCH('HRH Need estimation'!V$2,'Inputs from Uganda staff'!$E$61:$E$80,0),MATCH('HRH Need estimation'!$D87,'Inputs from Uganda staff'!$E$6:$BM$6,0)),
""))</f>
        <v>31.5</v>
      </c>
      <c r="W87" s="122">
        <f>IFERROR(
$AN87 * INDEX('WFOM - Time_Base'!$A$4:$API$29, MATCH("CenHos", 'WFOM - Time_Base'!$B$4:$B$29,0), MATCH(CONCATENATE($G87,W$2),'WFOM - Time_Base'!$A$8:$API$8,0)) *
INDEX('WFOM - Time_Base'!$A$4:$API$29, MATCH("CenHos_Per", 'WFOM - Time_Base'!$B$4:$B$29,0), MATCH(CONCATENATE($G87,W$2),'WFOM - Time_Base'!$A$8:$API$8,0)),
IFERROR($AN87 * INDEX('Inputs from Uganda staff'!$E$61:$BM$80,MATCH('HRH Need estimation'!W$2,'Inputs from Uganda staff'!$E$61:$E$80,0),MATCH('HRH Need estimation'!$D87,'Inputs from Uganda staff'!$E$6:$BM$6,0)),
""))</f>
        <v>9</v>
      </c>
      <c r="X87" s="122">
        <f>IFERROR(
$AN87 * INDEX('WFOM - Time_Base'!$A$4:$API$29, MATCH("CenHos", 'WFOM - Time_Base'!$B$4:$B$29,0), MATCH(CONCATENATE($G87,X$2),'WFOM - Time_Base'!$A$8:$API$8,0)) *
INDEX('WFOM - Time_Base'!$A$4:$API$29, MATCH("CenHos_Per", 'WFOM - Time_Base'!$B$4:$B$29,0), MATCH(CONCATENATE($G87,X$2),'WFOM - Time_Base'!$A$8:$API$8,0)),
IFERROR($AN87 * INDEX('Inputs from Uganda staff'!$E$61:$BM$80,MATCH('HRH Need estimation'!X$2,'Inputs from Uganda staff'!$E$61:$E$80,0),MATCH('HRH Need estimation'!$D87,'Inputs from Uganda staff'!$E$6:$BM$6,0)),
""))</f>
        <v>9</v>
      </c>
      <c r="Y87" s="122">
        <f>IFERROR(
$AN87 * INDEX('WFOM - Time_Base'!$A$4:$API$29, MATCH("CenHos", 'WFOM - Time_Base'!$B$4:$B$29,0), MATCH(CONCATENATE($G87,Y$2),'WFOM - Time_Base'!$A$8:$API$8,0)) *
INDEX('WFOM - Time_Base'!$A$4:$API$29, MATCH("CenHos_Per", 'WFOM - Time_Base'!$B$4:$B$29,0), MATCH(CONCATENATE($G87,Y$2),'WFOM - Time_Base'!$A$8:$API$8,0)),
IFERROR($AN87 * INDEX('Inputs from Uganda staff'!$E$61:$BM$80,MATCH('HRH Need estimation'!Y$2,'Inputs from Uganda staff'!$E$61:$E$80,0),MATCH('HRH Need estimation'!$D87,'Inputs from Uganda staff'!$E$6:$BM$6,0)),
""))</f>
        <v>0</v>
      </c>
      <c r="Z87" s="122">
        <f>IFERROR(
$AN87 * INDEX('WFOM - Time_Base'!$A$4:$API$29, MATCH("CenHos", 'WFOM - Time_Base'!$B$4:$B$29,0), MATCH(CONCATENATE($G87,Z$2),'WFOM - Time_Base'!$A$8:$API$8,0)) *
INDEX('WFOM - Time_Base'!$A$4:$API$29, MATCH("CenHos_Per", 'WFOM - Time_Base'!$B$4:$B$29,0), MATCH(CONCATENATE($G87,Z$2),'WFOM - Time_Base'!$A$8:$API$8,0)),
IFERROR($AN87 * INDEX('Inputs from Uganda staff'!$E$61:$BM$80,MATCH('HRH Need estimation'!Z$2,'Inputs from Uganda staff'!$E$61:$E$80,0),MATCH('HRH Need estimation'!$D87,'Inputs from Uganda staff'!$E$6:$BM$6,0)),
""))</f>
        <v>0</v>
      </c>
      <c r="AA87" s="122">
        <f>IFERROR(
$AN87 * INDEX('WFOM - Time_Base'!$A$4:$API$29, MATCH("CenHos", 'WFOM - Time_Base'!$B$4:$B$29,0), MATCH(CONCATENATE($G87,AA$2),'WFOM - Time_Base'!$A$8:$API$8,0)) *
INDEX('WFOM - Time_Base'!$A$4:$API$29, MATCH("CenHos_Per", 'WFOM - Time_Base'!$B$4:$B$29,0), MATCH(CONCATENATE($G87,AA$2),'WFOM - Time_Base'!$A$8:$API$8,0)),
IFERROR($AN87 * INDEX('Inputs from Uganda staff'!$E$61:$BM$80,MATCH('HRH Need estimation'!AA$2,'Inputs from Uganda staff'!$E$61:$E$80,0),MATCH('HRH Need estimation'!$D87,'Inputs from Uganda staff'!$E$6:$BM$6,0)),
""))</f>
        <v>0</v>
      </c>
      <c r="AB87" s="122">
        <f>IFERROR(
$AN87 * INDEX('WFOM - Time_Base'!$A$4:$API$29, MATCH("CenHos", 'WFOM - Time_Base'!$B$4:$B$29,0), MATCH(CONCATENATE($G87,AB$2),'WFOM - Time_Base'!$A$8:$API$8,0)) *
INDEX('WFOM - Time_Base'!$A$4:$API$29, MATCH("CenHos_Per", 'WFOM - Time_Base'!$B$4:$B$29,0), MATCH(CONCATENATE($G87,AB$2),'WFOM - Time_Base'!$A$8:$API$8,0)),
IFERROR($AN87 * INDEX('Inputs from Uganda staff'!$E$61:$BM$80,MATCH('HRH Need estimation'!AB$2,'Inputs from Uganda staff'!$E$61:$E$80,0),MATCH('HRH Need estimation'!$D87,'Inputs from Uganda staff'!$E$6:$BM$6,0)),
""))</f>
        <v>0</v>
      </c>
      <c r="AC87" s="122" t="str">
        <f>IFERROR(
$AN87 * INDEX('WFOM - Time_Base'!$A$4:$API$29, MATCH("CenHos", 'WFOM - Time_Base'!$B$4:$B$29,0), MATCH(CONCATENATE($G87,AC$2),'WFOM - Time_Base'!$A$8:$API$8,0)) *
INDEX('WFOM - Time_Base'!$A$4:$API$29, MATCH("CenHos_Per", 'WFOM - Time_Base'!$B$4:$B$29,0), MATCH(CONCATENATE($G87,AC$2),'WFOM - Time_Base'!$A$8:$API$8,0)),
IFERROR($AN87 * INDEX('Inputs from Uganda staff'!$E$61:$BM$80,MATCH('HRH Need estimation'!AC$2,'Inputs from Uganda staff'!$E$61:$E$80,0),MATCH('HRH Need estimation'!$D87,'Inputs from Uganda staff'!$E$6:$BM$6,0)),
""))</f>
        <v/>
      </c>
      <c r="AD87" s="122">
        <f>IFERROR(
$AN87 * INDEX('WFOM - Time_Base'!$A$4:$API$29, MATCH("CenHos", 'WFOM - Time_Base'!$B$4:$B$29,0), MATCH(CONCATENATE($G87,AD$2),'WFOM - Time_Base'!$A$8:$API$8,0)) *
INDEX('WFOM - Time_Base'!$A$4:$API$29, MATCH("CenHos_Per", 'WFOM - Time_Base'!$B$4:$B$29,0), MATCH(CONCATENATE($G87,AD$2),'WFOM - Time_Base'!$A$8:$API$8,0)),
IFERROR($AN87 * INDEX('Inputs from Uganda staff'!$E$61:$BM$80,MATCH('HRH Need estimation'!AD$2,'Inputs from Uganda staff'!$E$61:$E$80,0),MATCH('HRH Need estimation'!$D87,'Inputs from Uganda staff'!$E$6:$BM$6,0)),
""))</f>
        <v>0</v>
      </c>
      <c r="AE87" s="122">
        <f>IFERROR(
$AN87 * INDEX('WFOM - Time_Base'!$A$4:$API$29, MATCH("CenHos", 'WFOM - Time_Base'!$B$4:$B$29,0), MATCH(CONCATENATE($G87,AE$2),'WFOM - Time_Base'!$A$8:$API$8,0)) *
INDEX('WFOM - Time_Base'!$A$4:$API$29, MATCH("CenHos_Per", 'WFOM - Time_Base'!$B$4:$B$29,0), MATCH(CONCATENATE($G87,AE$2),'WFOM - Time_Base'!$A$8:$API$8,0)),
IFERROR($AN87 * INDEX('Inputs from Uganda staff'!$E$61:$BM$80,MATCH('HRH Need estimation'!AE$2,'Inputs from Uganda staff'!$E$61:$E$80,0),MATCH('HRH Need estimation'!$D87,'Inputs from Uganda staff'!$E$6:$BM$6,0)),
""))</f>
        <v>0</v>
      </c>
      <c r="AF87" s="122">
        <f>IFERROR(
$AN87 * INDEX('WFOM - Time_Base'!$A$4:$API$29, MATCH("CenHos", 'WFOM - Time_Base'!$B$4:$B$29,0), MATCH(CONCATENATE($G87,AF$2),'WFOM - Time_Base'!$A$8:$API$8,0)) *
INDEX('WFOM - Time_Base'!$A$4:$API$29, MATCH("CenHos_Per", 'WFOM - Time_Base'!$B$4:$B$29,0), MATCH(CONCATENATE($G87,AF$2),'WFOM - Time_Base'!$A$8:$API$8,0)),
IFERROR($AN87 * INDEX('Inputs from Uganda staff'!$E$61:$BM$80,MATCH('HRH Need estimation'!AF$2,'Inputs from Uganda staff'!$E$61:$E$80,0),MATCH('HRH Need estimation'!$D87,'Inputs from Uganda staff'!$E$6:$BM$6,0)),
""))</f>
        <v>0</v>
      </c>
      <c r="AG87" s="122">
        <f>IFERROR(
$AN87 * INDEX('WFOM - Time_Base'!$A$4:$API$29, MATCH("CenHos", 'WFOM - Time_Base'!$B$4:$B$29,0), MATCH(CONCATENATE($G87,AG$2),'WFOM - Time_Base'!$A$8:$API$8,0)) *
INDEX('WFOM - Time_Base'!$A$4:$API$29, MATCH("CenHos_Per", 'WFOM - Time_Base'!$B$4:$B$29,0), MATCH(CONCATENATE($G87,AG$2),'WFOM - Time_Base'!$A$8:$API$8,0)),
IFERROR($AN87 * INDEX('Inputs from Uganda staff'!$E$61:$BM$80,MATCH('HRH Need estimation'!AG$2,'Inputs from Uganda staff'!$E$61:$E$80,0),MATCH('HRH Need estimation'!$D87,'Inputs from Uganda staff'!$E$6:$BM$6,0)),
""))</f>
        <v>0</v>
      </c>
      <c r="AH87" s="122">
        <f>IFERROR(
$AN87 * INDEX('WFOM - Time_Base'!$A$4:$API$29, MATCH("CenHos", 'WFOM - Time_Base'!$B$4:$B$29,0), MATCH(CONCATENATE($G87,AH$2),'WFOM - Time_Base'!$A$8:$API$8,0)) *
INDEX('WFOM - Time_Base'!$A$4:$API$29, MATCH("CenHos_Per", 'WFOM - Time_Base'!$B$4:$B$29,0), MATCH(CONCATENATE($G87,AH$2),'WFOM - Time_Base'!$A$8:$API$8,0)),
IFERROR($AN87 * INDEX('Inputs from Uganda staff'!$E$61:$BM$80,MATCH('HRH Need estimation'!AH$2,'Inputs from Uganda staff'!$E$61:$E$80,0),MATCH('HRH Need estimation'!$D87,'Inputs from Uganda staff'!$E$6:$BM$6,0)),
""))</f>
        <v>0</v>
      </c>
      <c r="AI87" s="122">
        <f>IFERROR(
$AN87 * INDEX('WFOM - Time_Base'!$A$4:$API$29, MATCH("CenHos", 'WFOM - Time_Base'!$B$4:$B$29,0), MATCH(CONCATENATE($G87,AI$2),'WFOM - Time_Base'!$A$8:$API$8,0)) *
INDEX('WFOM - Time_Base'!$A$4:$API$29, MATCH("CenHos_Per", 'WFOM - Time_Base'!$B$4:$B$29,0), MATCH(CONCATENATE($G87,AI$2),'WFOM - Time_Base'!$A$8:$API$8,0)),
IFERROR($AN87 * INDEX('Inputs from Uganda staff'!$E$61:$BM$80,MATCH('HRH Need estimation'!AI$2,'Inputs from Uganda staff'!$E$61:$E$80,0),MATCH('HRH Need estimation'!$D87,'Inputs from Uganda staff'!$E$6:$BM$6,0)),
""))</f>
        <v>0</v>
      </c>
      <c r="AJ87" s="122">
        <f>IFERROR(
$AN87 * INDEX('WFOM - Time_Base'!$A$4:$API$29, MATCH("CenHos", 'WFOM - Time_Base'!$B$4:$B$29,0), MATCH(CONCATENATE($G87,AJ$2),'WFOM - Time_Base'!$A$8:$API$8,0)) *
INDEX('WFOM - Time_Base'!$A$4:$API$29, MATCH("CenHos_Per", 'WFOM - Time_Base'!$B$4:$B$29,0), MATCH(CONCATENATE($G87,AJ$2),'WFOM - Time_Base'!$A$8:$API$8,0)),
IFERROR($AN87 * INDEX('Inputs from Uganda staff'!$E$61:$BM$80,MATCH('HRH Need estimation'!AJ$2,'Inputs from Uganda staff'!$E$61:$E$80,0),MATCH('HRH Need estimation'!$D87,'Inputs from Uganda staff'!$E$6:$BM$6,0)),
""))</f>
        <v>0</v>
      </c>
      <c r="AK87" s="122">
        <f>IFERROR(
$AN87 * INDEX('WFOM - Time_Base'!$A$4:$API$29, MATCH("CenHos", 'WFOM - Time_Base'!$B$4:$B$29,0), MATCH(CONCATENATE($G87,AK$2),'WFOM - Time_Base'!$A$8:$API$8,0)) *
INDEX('WFOM - Time_Base'!$A$4:$API$29, MATCH("CenHos_Per", 'WFOM - Time_Base'!$B$4:$B$29,0), MATCH(CONCATENATE($G87,AK$2),'WFOM - Time_Base'!$A$8:$API$8,0)),
IFERROR($AN87 * INDEX('Inputs from Uganda staff'!$E$61:$BM$80,MATCH('HRH Need estimation'!AK$2,'Inputs from Uganda staff'!$E$61:$E$80,0),MATCH('HRH Need estimation'!$D87,'Inputs from Uganda staff'!$E$6:$BM$6,0)),
""))</f>
        <v>0</v>
      </c>
      <c r="AL87" s="122">
        <f>IFERROR(
$AN87 * INDEX('WFOM - Time_Base'!$A$4:$API$29, MATCH("CenHos", 'WFOM - Time_Base'!$B$4:$B$29,0), MATCH(CONCATENATE($G87,AL$2),'WFOM - Time_Base'!$A$8:$API$8,0)) *
INDEX('WFOM - Time_Base'!$A$4:$API$29, MATCH("CenHos_Per", 'WFOM - Time_Base'!$B$4:$B$29,0), MATCH(CONCATENATE($G87,AL$2),'WFOM - Time_Base'!$A$8:$API$8,0)),
IFERROR($AN87 * INDEX('Inputs from Uganda staff'!$E$61:$BM$80,MATCH('HRH Need estimation'!AL$2,'Inputs from Uganda staff'!$E$61:$E$80,0),MATCH('HRH Need estimation'!$D87,'Inputs from Uganda staff'!$E$6:$BM$6,0)),
""))</f>
        <v>0</v>
      </c>
      <c r="AN87">
        <v>6</v>
      </c>
      <c r="AO87" t="str">
        <f t="shared" si="3"/>
        <v>097</v>
      </c>
      <c r="AQ87" t="s">
        <v>577</v>
      </c>
    </row>
    <row r="88" spans="1:43">
      <c r="A88" s="106" t="s">
        <v>915</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2"/>
        <v>0</v>
      </c>
      <c r="Q88" s="122" t="s">
        <v>1947</v>
      </c>
      <c r="R88" s="122">
        <f>IFERROR(
$AN88 * INDEX('WFOM - Time_Base'!$A$4:$API$29, MATCH("CenHos", 'WFOM - Time_Base'!$B$4:$B$29,0), MATCH(CONCATENATE($G88,R$2),'WFOM - Time_Base'!$A$8:$API$8,0)) *
INDEX('WFOM - Time_Base'!$A$4:$API$29, MATCH("CenHos_Per", 'WFOM - Time_Base'!$B$4:$B$29,0), MATCH(CONCATENATE($G88,R$2),'WFOM - Time_Base'!$A$8:$API$8,0)),
IFERROR($AN88 * INDEX('Inputs from Uganda staff'!$E$61:$BM$80,MATCH('HRH Need estimation'!R$2,'Inputs from Uganda staff'!$E$61:$E$80,0),MATCH('HRH Need estimation'!$D88,'Inputs from Uganda staff'!$E$6:$BM$6,0)),
""))</f>
        <v>4.5</v>
      </c>
      <c r="S88" s="122">
        <f>IFERROR(
$AN88 * INDEX('WFOM - Time_Base'!$A$4:$API$29, MATCH("CenHos", 'WFOM - Time_Base'!$B$4:$B$29,0), MATCH(CONCATENATE($G88,S$2),'WFOM - Time_Base'!$A$8:$API$8,0)) *
INDEX('WFOM - Time_Base'!$A$4:$API$29, MATCH("CenHos_Per", 'WFOM - Time_Base'!$B$4:$B$29,0), MATCH(CONCATENATE($G88,S$2),'WFOM - Time_Base'!$A$8:$API$8,0)),
IFERROR($AN88 * INDEX('Inputs from Uganda staff'!$E$61:$BM$80,MATCH('HRH Need estimation'!S$2,'Inputs from Uganda staff'!$E$61:$E$80,0),MATCH('HRH Need estimation'!$D88,'Inputs from Uganda staff'!$E$6:$BM$6,0)),
""))</f>
        <v>4.5</v>
      </c>
      <c r="T88" s="122">
        <f>IFERROR(
$AN88 * INDEX('WFOM - Time_Base'!$A$4:$API$29, MATCH("CenHos", 'WFOM - Time_Base'!$B$4:$B$29,0), MATCH(CONCATENATE($G88,T$2),'WFOM - Time_Base'!$A$8:$API$8,0)) *
INDEX('WFOM - Time_Base'!$A$4:$API$29, MATCH("CenHos_Per", 'WFOM - Time_Base'!$B$4:$B$29,0), MATCH(CONCATENATE($G88,T$2),'WFOM - Time_Base'!$A$8:$API$8,0)),
IFERROR($AN88 * INDEX('Inputs from Uganda staff'!$E$61:$BM$80,MATCH('HRH Need estimation'!T$2,'Inputs from Uganda staff'!$E$61:$E$80,0),MATCH('HRH Need estimation'!$D88,'Inputs from Uganda staff'!$E$6:$BM$6,0)),
""))</f>
        <v>0</v>
      </c>
      <c r="U88" s="122">
        <f>IFERROR(
$AN88 * INDEX('WFOM - Time_Base'!$A$4:$API$29, MATCH("CenHos", 'WFOM - Time_Base'!$B$4:$B$29,0), MATCH(CONCATENATE($G88,U$2),'WFOM - Time_Base'!$A$8:$API$8,0)) *
INDEX('WFOM - Time_Base'!$A$4:$API$29, MATCH("CenHos_Per", 'WFOM - Time_Base'!$B$4:$B$29,0), MATCH(CONCATENATE($G88,U$2),'WFOM - Time_Base'!$A$8:$API$8,0)),
IFERROR($AN88 * INDEX('Inputs from Uganda staff'!$E$61:$BM$80,MATCH('HRH Need estimation'!U$2,'Inputs from Uganda staff'!$E$61:$E$80,0),MATCH('HRH Need estimation'!$D88,'Inputs from Uganda staff'!$E$6:$BM$6,0)),
""))</f>
        <v>8</v>
      </c>
      <c r="V88" s="122">
        <f>IFERROR(
$AN88 * INDEX('WFOM - Time_Base'!$A$4:$API$29, MATCH("CenHos", 'WFOM - Time_Base'!$B$4:$B$29,0), MATCH(CONCATENATE($G88,V$2),'WFOM - Time_Base'!$A$8:$API$8,0)) *
INDEX('WFOM - Time_Base'!$A$4:$API$29, MATCH("CenHos_Per", 'WFOM - Time_Base'!$B$4:$B$29,0), MATCH(CONCATENATE($G88,V$2),'WFOM - Time_Base'!$A$8:$API$8,0)),
IFERROR($AN88 * INDEX('Inputs from Uganda staff'!$E$61:$BM$80,MATCH('HRH Need estimation'!V$2,'Inputs from Uganda staff'!$E$61:$E$80,0),MATCH('HRH Need estimation'!$D88,'Inputs from Uganda staff'!$E$6:$BM$6,0)),
""))</f>
        <v>5</v>
      </c>
      <c r="W88" s="122">
        <f>IFERROR(
$AN88 * INDEX('WFOM - Time_Base'!$A$4:$API$29, MATCH("CenHos", 'WFOM - Time_Base'!$B$4:$B$29,0), MATCH(CONCATENATE($G88,W$2),'WFOM - Time_Base'!$A$8:$API$8,0)) *
INDEX('WFOM - Time_Base'!$A$4:$API$29, MATCH("CenHos_Per", 'WFOM - Time_Base'!$B$4:$B$29,0), MATCH(CONCATENATE($G88,W$2),'WFOM - Time_Base'!$A$8:$API$8,0)),
IFERROR($AN88 * INDEX('Inputs from Uganda staff'!$E$61:$BM$80,MATCH('HRH Need estimation'!W$2,'Inputs from Uganda staff'!$E$61:$E$80,0),MATCH('HRH Need estimation'!$D88,'Inputs from Uganda staff'!$E$6:$BM$6,0)),
""))</f>
        <v>0</v>
      </c>
      <c r="X88" s="122">
        <f>IFERROR(
$AN88 * INDEX('WFOM - Time_Base'!$A$4:$API$29, MATCH("CenHos", 'WFOM - Time_Base'!$B$4:$B$29,0), MATCH(CONCATENATE($G88,X$2),'WFOM - Time_Base'!$A$8:$API$8,0)) *
INDEX('WFOM - Time_Base'!$A$4:$API$29, MATCH("CenHos_Per", 'WFOM - Time_Base'!$B$4:$B$29,0), MATCH(CONCATENATE($G88,X$2),'WFOM - Time_Base'!$A$8:$API$8,0)),
IFERROR($AN88 * INDEX('Inputs from Uganda staff'!$E$61:$BM$80,MATCH('HRH Need estimation'!X$2,'Inputs from Uganda staff'!$E$61:$E$80,0),MATCH('HRH Need estimation'!$D88,'Inputs from Uganda staff'!$E$6:$BM$6,0)),
""))</f>
        <v>3.5</v>
      </c>
      <c r="Y88" s="122">
        <f>IFERROR(
$AN88 * INDEX('WFOM - Time_Base'!$A$4:$API$29, MATCH("CenHos", 'WFOM - Time_Base'!$B$4:$B$29,0), MATCH(CONCATENATE($G88,Y$2),'WFOM - Time_Base'!$A$8:$API$8,0)) *
INDEX('WFOM - Time_Base'!$A$4:$API$29, MATCH("CenHos_Per", 'WFOM - Time_Base'!$B$4:$B$29,0), MATCH(CONCATENATE($G88,Y$2),'WFOM - Time_Base'!$A$8:$API$8,0)),
IFERROR($AN88 * INDEX('Inputs from Uganda staff'!$E$61:$BM$80,MATCH('HRH Need estimation'!Y$2,'Inputs from Uganda staff'!$E$61:$E$80,0),MATCH('HRH Need estimation'!$D88,'Inputs from Uganda staff'!$E$6:$BM$6,0)),
""))</f>
        <v>3.5</v>
      </c>
      <c r="Z88" s="122">
        <f>IFERROR(
$AN88 * INDEX('WFOM - Time_Base'!$A$4:$API$29, MATCH("CenHos", 'WFOM - Time_Base'!$B$4:$B$29,0), MATCH(CONCATENATE($G88,Z$2),'WFOM - Time_Base'!$A$8:$API$8,0)) *
INDEX('WFOM - Time_Base'!$A$4:$API$29, MATCH("CenHos_Per", 'WFOM - Time_Base'!$B$4:$B$29,0), MATCH(CONCATENATE($G88,Z$2),'WFOM - Time_Base'!$A$8:$API$8,0)),
IFERROR($AN88 * INDEX('Inputs from Uganda staff'!$E$61:$BM$80,MATCH('HRH Need estimation'!Z$2,'Inputs from Uganda staff'!$E$61:$E$80,0),MATCH('HRH Need estimation'!$D88,'Inputs from Uganda staff'!$E$6:$BM$6,0)),
""))</f>
        <v>0</v>
      </c>
      <c r="AA88" s="122">
        <f>IFERROR(
$AN88 * INDEX('WFOM - Time_Base'!$A$4:$API$29, MATCH("CenHos", 'WFOM - Time_Base'!$B$4:$B$29,0), MATCH(CONCATENATE($G88,AA$2),'WFOM - Time_Base'!$A$8:$API$8,0)) *
INDEX('WFOM - Time_Base'!$A$4:$API$29, MATCH("CenHos_Per", 'WFOM - Time_Base'!$B$4:$B$29,0), MATCH(CONCATENATE($G88,AA$2),'WFOM - Time_Base'!$A$8:$API$8,0)),
IFERROR($AN88 * INDEX('Inputs from Uganda staff'!$E$61:$BM$80,MATCH('HRH Need estimation'!AA$2,'Inputs from Uganda staff'!$E$61:$E$80,0),MATCH('HRH Need estimation'!$D88,'Inputs from Uganda staff'!$E$6:$BM$6,0)),
""))</f>
        <v>0</v>
      </c>
      <c r="AB88" s="122">
        <f>IFERROR(
$AN88 * INDEX('WFOM - Time_Base'!$A$4:$API$29, MATCH("CenHos", 'WFOM - Time_Base'!$B$4:$B$29,0), MATCH(CONCATENATE($G88,AB$2),'WFOM - Time_Base'!$A$8:$API$8,0)) *
INDEX('WFOM - Time_Base'!$A$4:$API$29, MATCH("CenHos_Per", 'WFOM - Time_Base'!$B$4:$B$29,0), MATCH(CONCATENATE($G88,AB$2),'WFOM - Time_Base'!$A$8:$API$8,0)),
IFERROR($AN88 * INDEX('Inputs from Uganda staff'!$E$61:$BM$80,MATCH('HRH Need estimation'!AB$2,'Inputs from Uganda staff'!$E$61:$E$80,0),MATCH('HRH Need estimation'!$D88,'Inputs from Uganda staff'!$E$6:$BM$6,0)),
""))</f>
        <v>0</v>
      </c>
      <c r="AC88" s="122" t="str">
        <f>IFERROR(
$AN88 * INDEX('WFOM - Time_Base'!$A$4:$API$29, MATCH("CenHos", 'WFOM - Time_Base'!$B$4:$B$29,0), MATCH(CONCATENATE($G88,AC$2),'WFOM - Time_Base'!$A$8:$API$8,0)) *
INDEX('WFOM - Time_Base'!$A$4:$API$29, MATCH("CenHos_Per", 'WFOM - Time_Base'!$B$4:$B$29,0), MATCH(CONCATENATE($G88,AC$2),'WFOM - Time_Base'!$A$8:$API$8,0)),
IFERROR($AN88 * INDEX('Inputs from Uganda staff'!$E$61:$BM$80,MATCH('HRH Need estimation'!AC$2,'Inputs from Uganda staff'!$E$61:$E$80,0),MATCH('HRH Need estimation'!$D88,'Inputs from Uganda staff'!$E$6:$BM$6,0)),
""))</f>
        <v/>
      </c>
      <c r="AD88" s="122">
        <f>IFERROR(
$AN88 * INDEX('WFOM - Time_Base'!$A$4:$API$29, MATCH("CenHos", 'WFOM - Time_Base'!$B$4:$B$29,0), MATCH(CONCATENATE($G88,AD$2),'WFOM - Time_Base'!$A$8:$API$8,0)) *
INDEX('WFOM - Time_Base'!$A$4:$API$29, MATCH("CenHos_Per", 'WFOM - Time_Base'!$B$4:$B$29,0), MATCH(CONCATENATE($G88,AD$2),'WFOM - Time_Base'!$A$8:$API$8,0)),
IFERROR($AN88 * INDEX('Inputs from Uganda staff'!$E$61:$BM$80,MATCH('HRH Need estimation'!AD$2,'Inputs from Uganda staff'!$E$61:$E$80,0),MATCH('HRH Need estimation'!$D88,'Inputs from Uganda staff'!$E$6:$BM$6,0)),
""))</f>
        <v>0</v>
      </c>
      <c r="AE88" s="122">
        <f>IFERROR(
$AN88 * INDEX('WFOM - Time_Base'!$A$4:$API$29, MATCH("CenHos", 'WFOM - Time_Base'!$B$4:$B$29,0), MATCH(CONCATENATE($G88,AE$2),'WFOM - Time_Base'!$A$8:$API$8,0)) *
INDEX('WFOM - Time_Base'!$A$4:$API$29, MATCH("CenHos_Per", 'WFOM - Time_Base'!$B$4:$B$29,0), MATCH(CONCATENATE($G88,AE$2),'WFOM - Time_Base'!$A$8:$API$8,0)),
IFERROR($AN88 * INDEX('Inputs from Uganda staff'!$E$61:$BM$80,MATCH('HRH Need estimation'!AE$2,'Inputs from Uganda staff'!$E$61:$E$80,0),MATCH('HRH Need estimation'!$D88,'Inputs from Uganda staff'!$E$6:$BM$6,0)),
""))</f>
        <v>0</v>
      </c>
      <c r="AF88" s="122">
        <f>IFERROR(
$AN88 * INDEX('WFOM - Time_Base'!$A$4:$API$29, MATCH("CenHos", 'WFOM - Time_Base'!$B$4:$B$29,0), MATCH(CONCATENATE($G88,AF$2),'WFOM - Time_Base'!$A$8:$API$8,0)) *
INDEX('WFOM - Time_Base'!$A$4:$API$29, MATCH("CenHos_Per", 'WFOM - Time_Base'!$B$4:$B$29,0), MATCH(CONCATENATE($G88,AF$2),'WFOM - Time_Base'!$A$8:$API$8,0)),
IFERROR($AN88 * INDEX('Inputs from Uganda staff'!$E$61:$BM$80,MATCH('HRH Need estimation'!AF$2,'Inputs from Uganda staff'!$E$61:$E$80,0),MATCH('HRH Need estimation'!$D88,'Inputs from Uganda staff'!$E$6:$BM$6,0)),
""))</f>
        <v>0</v>
      </c>
      <c r="AG88" s="122">
        <f>IFERROR(
$AN88 * INDEX('WFOM - Time_Base'!$A$4:$API$29, MATCH("CenHos", 'WFOM - Time_Base'!$B$4:$B$29,0), MATCH(CONCATENATE($G88,AG$2),'WFOM - Time_Base'!$A$8:$API$8,0)) *
INDEX('WFOM - Time_Base'!$A$4:$API$29, MATCH("CenHos_Per", 'WFOM - Time_Base'!$B$4:$B$29,0), MATCH(CONCATENATE($G88,AG$2),'WFOM - Time_Base'!$A$8:$API$8,0)),
IFERROR($AN88 * INDEX('Inputs from Uganda staff'!$E$61:$BM$80,MATCH('HRH Need estimation'!AG$2,'Inputs from Uganda staff'!$E$61:$E$80,0),MATCH('HRH Need estimation'!$D88,'Inputs from Uganda staff'!$E$6:$BM$6,0)),
""))</f>
        <v>0</v>
      </c>
      <c r="AH88" s="122">
        <f>IFERROR(
$AN88 * INDEX('WFOM - Time_Base'!$A$4:$API$29, MATCH("CenHos", 'WFOM - Time_Base'!$B$4:$B$29,0), MATCH(CONCATENATE($G88,AH$2),'WFOM - Time_Base'!$A$8:$API$8,0)) *
INDEX('WFOM - Time_Base'!$A$4:$API$29, MATCH("CenHos_Per", 'WFOM - Time_Base'!$B$4:$B$29,0), MATCH(CONCATENATE($G88,AH$2),'WFOM - Time_Base'!$A$8:$API$8,0)),
IFERROR($AN88 * INDEX('Inputs from Uganda staff'!$E$61:$BM$80,MATCH('HRH Need estimation'!AH$2,'Inputs from Uganda staff'!$E$61:$E$80,0),MATCH('HRH Need estimation'!$D88,'Inputs from Uganda staff'!$E$6:$BM$6,0)),
""))</f>
        <v>0</v>
      </c>
      <c r="AI88" s="122">
        <f>IFERROR(
$AN88 * INDEX('WFOM - Time_Base'!$A$4:$API$29, MATCH("CenHos", 'WFOM - Time_Base'!$B$4:$B$29,0), MATCH(CONCATENATE($G88,AI$2),'WFOM - Time_Base'!$A$8:$API$8,0)) *
INDEX('WFOM - Time_Base'!$A$4:$API$29, MATCH("CenHos_Per", 'WFOM - Time_Base'!$B$4:$B$29,0), MATCH(CONCATENATE($G88,AI$2),'WFOM - Time_Base'!$A$8:$API$8,0)),
IFERROR($AN88 * INDEX('Inputs from Uganda staff'!$E$61:$BM$80,MATCH('HRH Need estimation'!AI$2,'Inputs from Uganda staff'!$E$61:$E$80,0),MATCH('HRH Need estimation'!$D88,'Inputs from Uganda staff'!$E$6:$BM$6,0)),
""))</f>
        <v>0</v>
      </c>
      <c r="AJ88" s="122">
        <f>IFERROR(
$AN88 * INDEX('WFOM - Time_Base'!$A$4:$API$29, MATCH("CenHos", 'WFOM - Time_Base'!$B$4:$B$29,0), MATCH(CONCATENATE($G88,AJ$2),'WFOM - Time_Base'!$A$8:$API$8,0)) *
INDEX('WFOM - Time_Base'!$A$4:$API$29, MATCH("CenHos_Per", 'WFOM - Time_Base'!$B$4:$B$29,0), MATCH(CONCATENATE($G88,AJ$2),'WFOM - Time_Base'!$A$8:$API$8,0)),
IFERROR($AN88 * INDEX('Inputs from Uganda staff'!$E$61:$BM$80,MATCH('HRH Need estimation'!AJ$2,'Inputs from Uganda staff'!$E$61:$E$80,0),MATCH('HRH Need estimation'!$D88,'Inputs from Uganda staff'!$E$6:$BM$6,0)),
""))</f>
        <v>0</v>
      </c>
      <c r="AK88" s="122">
        <f>IFERROR(
$AN88 * INDEX('WFOM - Time_Base'!$A$4:$API$29, MATCH("CenHos", 'WFOM - Time_Base'!$B$4:$B$29,0), MATCH(CONCATENATE($G88,AK$2),'WFOM - Time_Base'!$A$8:$API$8,0)) *
INDEX('WFOM - Time_Base'!$A$4:$API$29, MATCH("CenHos_Per", 'WFOM - Time_Base'!$B$4:$B$29,0), MATCH(CONCATENATE($G88,AK$2),'WFOM - Time_Base'!$A$8:$API$8,0)),
IFERROR($AN88 * INDEX('Inputs from Uganda staff'!$E$61:$BM$80,MATCH('HRH Need estimation'!AK$2,'Inputs from Uganda staff'!$E$61:$E$80,0),MATCH('HRH Need estimation'!$D88,'Inputs from Uganda staff'!$E$6:$BM$6,0)),
""))</f>
        <v>0</v>
      </c>
      <c r="AL88" s="122">
        <f>IFERROR(
$AN88 * INDEX('WFOM - Time_Base'!$A$4:$API$29, MATCH("CenHos", 'WFOM - Time_Base'!$B$4:$B$29,0), MATCH(CONCATENATE($G88,AL$2),'WFOM - Time_Base'!$A$8:$API$8,0)) *
INDEX('WFOM - Time_Base'!$A$4:$API$29, MATCH("CenHos_Per", 'WFOM - Time_Base'!$B$4:$B$29,0), MATCH(CONCATENATE($G88,AL$2),'WFOM - Time_Base'!$A$8:$API$8,0)),
IFERROR($AN88 * INDEX('Inputs from Uganda staff'!$E$61:$BM$80,MATCH('HRH Need estimation'!AL$2,'Inputs from Uganda staff'!$E$61:$E$80,0),MATCH('HRH Need estimation'!$D88,'Inputs from Uganda staff'!$E$6:$BM$6,0)),
""))</f>
        <v>0</v>
      </c>
      <c r="AN88">
        <v>1</v>
      </c>
      <c r="AO88" t="e">
        <f t="shared" si="3"/>
        <v>#N/A</v>
      </c>
      <c r="AQ88" t="s">
        <v>579</v>
      </c>
    </row>
    <row r="89" spans="1:43">
      <c r="A89" s="106" t="s">
        <v>959</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2"/>
        <v>0</v>
      </c>
      <c r="Q89" s="122" t="s">
        <v>1947</v>
      </c>
      <c r="R89" s="122">
        <f>IFERROR(
$AN89 * INDEX('WFOM - Time_Base'!$A$4:$API$29, MATCH("CenHos", 'WFOM - Time_Base'!$B$4:$B$29,0), MATCH(CONCATENATE($G89,R$2),'WFOM - Time_Base'!$A$8:$API$8,0)) *
INDEX('WFOM - Time_Base'!$A$4:$API$29, MATCH("CenHos_Per", 'WFOM - Time_Base'!$B$4:$B$29,0), MATCH(CONCATENATE($G89,R$2),'WFOM - Time_Base'!$A$8:$API$8,0)),
IFERROR($AN89 * INDEX('Inputs from Uganda staff'!$E$61:$BM$80,MATCH('HRH Need estimation'!R$2,'Inputs from Uganda staff'!$E$61:$E$80,0),MATCH('HRH Need estimation'!$D89,'Inputs from Uganda staff'!$E$6:$BM$6,0)),
""))</f>
        <v>4.5</v>
      </c>
      <c r="S89" s="122">
        <f>IFERROR(
$AN89 * INDEX('WFOM - Time_Base'!$A$4:$API$29, MATCH("CenHos", 'WFOM - Time_Base'!$B$4:$B$29,0), MATCH(CONCATENATE($G89,S$2),'WFOM - Time_Base'!$A$8:$API$8,0)) *
INDEX('WFOM - Time_Base'!$A$4:$API$29, MATCH("CenHos_Per", 'WFOM - Time_Base'!$B$4:$B$29,0), MATCH(CONCATENATE($G89,S$2),'WFOM - Time_Base'!$A$8:$API$8,0)),
IFERROR($AN89 * INDEX('Inputs from Uganda staff'!$E$61:$BM$80,MATCH('HRH Need estimation'!S$2,'Inputs from Uganda staff'!$E$61:$E$80,0),MATCH('HRH Need estimation'!$D89,'Inputs from Uganda staff'!$E$6:$BM$6,0)),
""))</f>
        <v>4.5</v>
      </c>
      <c r="T89" s="122">
        <f>IFERROR(
$AN89 * INDEX('WFOM - Time_Base'!$A$4:$API$29, MATCH("CenHos", 'WFOM - Time_Base'!$B$4:$B$29,0), MATCH(CONCATENATE($G89,T$2),'WFOM - Time_Base'!$A$8:$API$8,0)) *
INDEX('WFOM - Time_Base'!$A$4:$API$29, MATCH("CenHos_Per", 'WFOM - Time_Base'!$B$4:$B$29,0), MATCH(CONCATENATE($G89,T$2),'WFOM - Time_Base'!$A$8:$API$8,0)),
IFERROR($AN89 * INDEX('Inputs from Uganda staff'!$E$61:$BM$80,MATCH('HRH Need estimation'!T$2,'Inputs from Uganda staff'!$E$61:$E$80,0),MATCH('HRH Need estimation'!$D89,'Inputs from Uganda staff'!$E$6:$BM$6,0)),
""))</f>
        <v>0</v>
      </c>
      <c r="U89" s="122">
        <f>IFERROR(
$AN89 * INDEX('WFOM - Time_Base'!$A$4:$API$29, MATCH("CenHos", 'WFOM - Time_Base'!$B$4:$B$29,0), MATCH(CONCATENATE($G89,U$2),'WFOM - Time_Base'!$A$8:$API$8,0)) *
INDEX('WFOM - Time_Base'!$A$4:$API$29, MATCH("CenHos_Per", 'WFOM - Time_Base'!$B$4:$B$29,0), MATCH(CONCATENATE($G89,U$2),'WFOM - Time_Base'!$A$8:$API$8,0)),
IFERROR($AN89 * INDEX('Inputs from Uganda staff'!$E$61:$BM$80,MATCH('HRH Need estimation'!U$2,'Inputs from Uganda staff'!$E$61:$E$80,0),MATCH('HRH Need estimation'!$D89,'Inputs from Uganda staff'!$E$6:$BM$6,0)),
""))</f>
        <v>8</v>
      </c>
      <c r="V89" s="122">
        <f>IFERROR(
$AN89 * INDEX('WFOM - Time_Base'!$A$4:$API$29, MATCH("CenHos", 'WFOM - Time_Base'!$B$4:$B$29,0), MATCH(CONCATENATE($G89,V$2),'WFOM - Time_Base'!$A$8:$API$8,0)) *
INDEX('WFOM - Time_Base'!$A$4:$API$29, MATCH("CenHos_Per", 'WFOM - Time_Base'!$B$4:$B$29,0), MATCH(CONCATENATE($G89,V$2),'WFOM - Time_Base'!$A$8:$API$8,0)),
IFERROR($AN89 * INDEX('Inputs from Uganda staff'!$E$61:$BM$80,MATCH('HRH Need estimation'!V$2,'Inputs from Uganda staff'!$E$61:$E$80,0),MATCH('HRH Need estimation'!$D89,'Inputs from Uganda staff'!$E$6:$BM$6,0)),
""))</f>
        <v>5</v>
      </c>
      <c r="W89" s="122">
        <f>IFERROR(
$AN89 * INDEX('WFOM - Time_Base'!$A$4:$API$29, MATCH("CenHos", 'WFOM - Time_Base'!$B$4:$B$29,0), MATCH(CONCATENATE($G89,W$2),'WFOM - Time_Base'!$A$8:$API$8,0)) *
INDEX('WFOM - Time_Base'!$A$4:$API$29, MATCH("CenHos_Per", 'WFOM - Time_Base'!$B$4:$B$29,0), MATCH(CONCATENATE($G89,W$2),'WFOM - Time_Base'!$A$8:$API$8,0)),
IFERROR($AN89 * INDEX('Inputs from Uganda staff'!$E$61:$BM$80,MATCH('HRH Need estimation'!W$2,'Inputs from Uganda staff'!$E$61:$E$80,0),MATCH('HRH Need estimation'!$D89,'Inputs from Uganda staff'!$E$6:$BM$6,0)),
""))</f>
        <v>0</v>
      </c>
      <c r="X89" s="122">
        <f>IFERROR(
$AN89 * INDEX('WFOM - Time_Base'!$A$4:$API$29, MATCH("CenHos", 'WFOM - Time_Base'!$B$4:$B$29,0), MATCH(CONCATENATE($G89,X$2),'WFOM - Time_Base'!$A$8:$API$8,0)) *
INDEX('WFOM - Time_Base'!$A$4:$API$29, MATCH("CenHos_Per", 'WFOM - Time_Base'!$B$4:$B$29,0), MATCH(CONCATENATE($G89,X$2),'WFOM - Time_Base'!$A$8:$API$8,0)),
IFERROR($AN89 * INDEX('Inputs from Uganda staff'!$E$61:$BM$80,MATCH('HRH Need estimation'!X$2,'Inputs from Uganda staff'!$E$61:$E$80,0),MATCH('HRH Need estimation'!$D89,'Inputs from Uganda staff'!$E$6:$BM$6,0)),
""))</f>
        <v>3.5</v>
      </c>
      <c r="Y89" s="122">
        <f>IFERROR(
$AN89 * INDEX('WFOM - Time_Base'!$A$4:$API$29, MATCH("CenHos", 'WFOM - Time_Base'!$B$4:$B$29,0), MATCH(CONCATENATE($G89,Y$2),'WFOM - Time_Base'!$A$8:$API$8,0)) *
INDEX('WFOM - Time_Base'!$A$4:$API$29, MATCH("CenHos_Per", 'WFOM - Time_Base'!$B$4:$B$29,0), MATCH(CONCATENATE($G89,Y$2),'WFOM - Time_Base'!$A$8:$API$8,0)),
IFERROR($AN89 * INDEX('Inputs from Uganda staff'!$E$61:$BM$80,MATCH('HRH Need estimation'!Y$2,'Inputs from Uganda staff'!$E$61:$E$80,0),MATCH('HRH Need estimation'!$D89,'Inputs from Uganda staff'!$E$6:$BM$6,0)),
""))</f>
        <v>3.5</v>
      </c>
      <c r="Z89" s="122">
        <f>IFERROR(
$AN89 * INDEX('WFOM - Time_Base'!$A$4:$API$29, MATCH("CenHos", 'WFOM - Time_Base'!$B$4:$B$29,0), MATCH(CONCATENATE($G89,Z$2),'WFOM - Time_Base'!$A$8:$API$8,0)) *
INDEX('WFOM - Time_Base'!$A$4:$API$29, MATCH("CenHos_Per", 'WFOM - Time_Base'!$B$4:$B$29,0), MATCH(CONCATENATE($G89,Z$2),'WFOM - Time_Base'!$A$8:$API$8,0)),
IFERROR($AN89 * INDEX('Inputs from Uganda staff'!$E$61:$BM$80,MATCH('HRH Need estimation'!Z$2,'Inputs from Uganda staff'!$E$61:$E$80,0),MATCH('HRH Need estimation'!$D89,'Inputs from Uganda staff'!$E$6:$BM$6,0)),
""))</f>
        <v>0</v>
      </c>
      <c r="AA89" s="122">
        <f>IFERROR(
$AN89 * INDEX('WFOM - Time_Base'!$A$4:$API$29, MATCH("CenHos", 'WFOM - Time_Base'!$B$4:$B$29,0), MATCH(CONCATENATE($G89,AA$2),'WFOM - Time_Base'!$A$8:$API$8,0)) *
INDEX('WFOM - Time_Base'!$A$4:$API$29, MATCH("CenHos_Per", 'WFOM - Time_Base'!$B$4:$B$29,0), MATCH(CONCATENATE($G89,AA$2),'WFOM - Time_Base'!$A$8:$API$8,0)),
IFERROR($AN89 * INDEX('Inputs from Uganda staff'!$E$61:$BM$80,MATCH('HRH Need estimation'!AA$2,'Inputs from Uganda staff'!$E$61:$E$80,0),MATCH('HRH Need estimation'!$D89,'Inputs from Uganda staff'!$E$6:$BM$6,0)),
""))</f>
        <v>0</v>
      </c>
      <c r="AB89" s="122">
        <f>IFERROR(
$AN89 * INDEX('WFOM - Time_Base'!$A$4:$API$29, MATCH("CenHos", 'WFOM - Time_Base'!$B$4:$B$29,0), MATCH(CONCATENATE($G89,AB$2),'WFOM - Time_Base'!$A$8:$API$8,0)) *
INDEX('WFOM - Time_Base'!$A$4:$API$29, MATCH("CenHos_Per", 'WFOM - Time_Base'!$B$4:$B$29,0), MATCH(CONCATENATE($G89,AB$2),'WFOM - Time_Base'!$A$8:$API$8,0)),
IFERROR($AN89 * INDEX('Inputs from Uganda staff'!$E$61:$BM$80,MATCH('HRH Need estimation'!AB$2,'Inputs from Uganda staff'!$E$61:$E$80,0),MATCH('HRH Need estimation'!$D89,'Inputs from Uganda staff'!$E$6:$BM$6,0)),
""))</f>
        <v>0</v>
      </c>
      <c r="AC89" s="122" t="str">
        <f>IFERROR(
$AN89 * INDEX('WFOM - Time_Base'!$A$4:$API$29, MATCH("CenHos", 'WFOM - Time_Base'!$B$4:$B$29,0), MATCH(CONCATENATE($G89,AC$2),'WFOM - Time_Base'!$A$8:$API$8,0)) *
INDEX('WFOM - Time_Base'!$A$4:$API$29, MATCH("CenHos_Per", 'WFOM - Time_Base'!$B$4:$B$29,0), MATCH(CONCATENATE($G89,AC$2),'WFOM - Time_Base'!$A$8:$API$8,0)),
IFERROR($AN89 * INDEX('Inputs from Uganda staff'!$E$61:$BM$80,MATCH('HRH Need estimation'!AC$2,'Inputs from Uganda staff'!$E$61:$E$80,0),MATCH('HRH Need estimation'!$D89,'Inputs from Uganda staff'!$E$6:$BM$6,0)),
""))</f>
        <v/>
      </c>
      <c r="AD89" s="122">
        <f>IFERROR(
$AN89 * INDEX('WFOM - Time_Base'!$A$4:$API$29, MATCH("CenHos", 'WFOM - Time_Base'!$B$4:$B$29,0), MATCH(CONCATENATE($G89,AD$2),'WFOM - Time_Base'!$A$8:$API$8,0)) *
INDEX('WFOM - Time_Base'!$A$4:$API$29, MATCH("CenHos_Per", 'WFOM - Time_Base'!$B$4:$B$29,0), MATCH(CONCATENATE($G89,AD$2),'WFOM - Time_Base'!$A$8:$API$8,0)),
IFERROR($AN89 * INDEX('Inputs from Uganda staff'!$E$61:$BM$80,MATCH('HRH Need estimation'!AD$2,'Inputs from Uganda staff'!$E$61:$E$80,0),MATCH('HRH Need estimation'!$D89,'Inputs from Uganda staff'!$E$6:$BM$6,0)),
""))</f>
        <v>0</v>
      </c>
      <c r="AE89" s="122">
        <f>IFERROR(
$AN89 * INDEX('WFOM - Time_Base'!$A$4:$API$29, MATCH("CenHos", 'WFOM - Time_Base'!$B$4:$B$29,0), MATCH(CONCATENATE($G89,AE$2),'WFOM - Time_Base'!$A$8:$API$8,0)) *
INDEX('WFOM - Time_Base'!$A$4:$API$29, MATCH("CenHos_Per", 'WFOM - Time_Base'!$B$4:$B$29,0), MATCH(CONCATENATE($G89,AE$2),'WFOM - Time_Base'!$A$8:$API$8,0)),
IFERROR($AN89 * INDEX('Inputs from Uganda staff'!$E$61:$BM$80,MATCH('HRH Need estimation'!AE$2,'Inputs from Uganda staff'!$E$61:$E$80,0),MATCH('HRH Need estimation'!$D89,'Inputs from Uganda staff'!$E$6:$BM$6,0)),
""))</f>
        <v>0</v>
      </c>
      <c r="AF89" s="122">
        <f>IFERROR(
$AN89 * INDEX('WFOM - Time_Base'!$A$4:$API$29, MATCH("CenHos", 'WFOM - Time_Base'!$B$4:$B$29,0), MATCH(CONCATENATE($G89,AF$2),'WFOM - Time_Base'!$A$8:$API$8,0)) *
INDEX('WFOM - Time_Base'!$A$4:$API$29, MATCH("CenHos_Per", 'WFOM - Time_Base'!$B$4:$B$29,0), MATCH(CONCATENATE($G89,AF$2),'WFOM - Time_Base'!$A$8:$API$8,0)),
IFERROR($AN89 * INDEX('Inputs from Uganda staff'!$E$61:$BM$80,MATCH('HRH Need estimation'!AF$2,'Inputs from Uganda staff'!$E$61:$E$80,0),MATCH('HRH Need estimation'!$D89,'Inputs from Uganda staff'!$E$6:$BM$6,0)),
""))</f>
        <v>0</v>
      </c>
      <c r="AG89" s="122">
        <f>IFERROR(
$AN89 * INDEX('WFOM - Time_Base'!$A$4:$API$29, MATCH("CenHos", 'WFOM - Time_Base'!$B$4:$B$29,0), MATCH(CONCATENATE($G89,AG$2),'WFOM - Time_Base'!$A$8:$API$8,0)) *
INDEX('WFOM - Time_Base'!$A$4:$API$29, MATCH("CenHos_Per", 'WFOM - Time_Base'!$B$4:$B$29,0), MATCH(CONCATENATE($G89,AG$2),'WFOM - Time_Base'!$A$8:$API$8,0)),
IFERROR($AN89 * INDEX('Inputs from Uganda staff'!$E$61:$BM$80,MATCH('HRH Need estimation'!AG$2,'Inputs from Uganda staff'!$E$61:$E$80,0),MATCH('HRH Need estimation'!$D89,'Inputs from Uganda staff'!$E$6:$BM$6,0)),
""))</f>
        <v>0</v>
      </c>
      <c r="AH89" s="122">
        <f>IFERROR(
$AN89 * INDEX('WFOM - Time_Base'!$A$4:$API$29, MATCH("CenHos", 'WFOM - Time_Base'!$B$4:$B$29,0), MATCH(CONCATENATE($G89,AH$2),'WFOM - Time_Base'!$A$8:$API$8,0)) *
INDEX('WFOM - Time_Base'!$A$4:$API$29, MATCH("CenHos_Per", 'WFOM - Time_Base'!$B$4:$B$29,0), MATCH(CONCATENATE($G89,AH$2),'WFOM - Time_Base'!$A$8:$API$8,0)),
IFERROR($AN89 * INDEX('Inputs from Uganda staff'!$E$61:$BM$80,MATCH('HRH Need estimation'!AH$2,'Inputs from Uganda staff'!$E$61:$E$80,0),MATCH('HRH Need estimation'!$D89,'Inputs from Uganda staff'!$E$6:$BM$6,0)),
""))</f>
        <v>0</v>
      </c>
      <c r="AI89" s="122">
        <f>IFERROR(
$AN89 * INDEX('WFOM - Time_Base'!$A$4:$API$29, MATCH("CenHos", 'WFOM - Time_Base'!$B$4:$B$29,0), MATCH(CONCATENATE($G89,AI$2),'WFOM - Time_Base'!$A$8:$API$8,0)) *
INDEX('WFOM - Time_Base'!$A$4:$API$29, MATCH("CenHos_Per", 'WFOM - Time_Base'!$B$4:$B$29,0), MATCH(CONCATENATE($G89,AI$2),'WFOM - Time_Base'!$A$8:$API$8,0)),
IFERROR($AN89 * INDEX('Inputs from Uganda staff'!$E$61:$BM$80,MATCH('HRH Need estimation'!AI$2,'Inputs from Uganda staff'!$E$61:$E$80,0),MATCH('HRH Need estimation'!$D89,'Inputs from Uganda staff'!$E$6:$BM$6,0)),
""))</f>
        <v>0</v>
      </c>
      <c r="AJ89" s="122">
        <f>IFERROR(
$AN89 * INDEX('WFOM - Time_Base'!$A$4:$API$29, MATCH("CenHos", 'WFOM - Time_Base'!$B$4:$B$29,0), MATCH(CONCATENATE($G89,AJ$2),'WFOM - Time_Base'!$A$8:$API$8,0)) *
INDEX('WFOM - Time_Base'!$A$4:$API$29, MATCH("CenHos_Per", 'WFOM - Time_Base'!$B$4:$B$29,0), MATCH(CONCATENATE($G89,AJ$2),'WFOM - Time_Base'!$A$8:$API$8,0)),
IFERROR($AN89 * INDEX('Inputs from Uganda staff'!$E$61:$BM$80,MATCH('HRH Need estimation'!AJ$2,'Inputs from Uganda staff'!$E$61:$E$80,0),MATCH('HRH Need estimation'!$D89,'Inputs from Uganda staff'!$E$6:$BM$6,0)),
""))</f>
        <v>0</v>
      </c>
      <c r="AK89" s="122">
        <f>IFERROR(
$AN89 * INDEX('WFOM - Time_Base'!$A$4:$API$29, MATCH("CenHos", 'WFOM - Time_Base'!$B$4:$B$29,0), MATCH(CONCATENATE($G89,AK$2),'WFOM - Time_Base'!$A$8:$API$8,0)) *
INDEX('WFOM - Time_Base'!$A$4:$API$29, MATCH("CenHos_Per", 'WFOM - Time_Base'!$B$4:$B$29,0), MATCH(CONCATENATE($G89,AK$2),'WFOM - Time_Base'!$A$8:$API$8,0)),
IFERROR($AN89 * INDEX('Inputs from Uganda staff'!$E$61:$BM$80,MATCH('HRH Need estimation'!AK$2,'Inputs from Uganda staff'!$E$61:$E$80,0),MATCH('HRH Need estimation'!$D89,'Inputs from Uganda staff'!$E$6:$BM$6,0)),
""))</f>
        <v>0</v>
      </c>
      <c r="AL89" s="122">
        <f>IFERROR(
$AN89 * INDEX('WFOM - Time_Base'!$A$4:$API$29, MATCH("CenHos", 'WFOM - Time_Base'!$B$4:$B$29,0), MATCH(CONCATENATE($G89,AL$2),'WFOM - Time_Base'!$A$8:$API$8,0)) *
INDEX('WFOM - Time_Base'!$A$4:$API$29, MATCH("CenHos_Per", 'WFOM - Time_Base'!$B$4:$B$29,0), MATCH(CONCATENATE($G89,AL$2),'WFOM - Time_Base'!$A$8:$API$8,0)),
IFERROR($AN89 * INDEX('Inputs from Uganda staff'!$E$61:$BM$80,MATCH('HRH Need estimation'!AL$2,'Inputs from Uganda staff'!$E$61:$E$80,0),MATCH('HRH Need estimation'!$D89,'Inputs from Uganda staff'!$E$6:$BM$6,0)),
""))</f>
        <v>0</v>
      </c>
      <c r="AN89">
        <v>1</v>
      </c>
      <c r="AO89" t="e">
        <f t="shared" si="3"/>
        <v>#N/A</v>
      </c>
      <c r="AQ89" t="s">
        <v>585</v>
      </c>
    </row>
    <row r="90" spans="1:43">
      <c r="A90" s="106" t="s">
        <v>959</v>
      </c>
      <c r="B90" s="106" t="s">
        <v>76</v>
      </c>
      <c r="C90" s="107" t="s">
        <v>395</v>
      </c>
      <c r="D90" s="115" t="s">
        <v>2068</v>
      </c>
      <c r="E90" s="122" t="s">
        <v>76</v>
      </c>
      <c r="F90" s="122" t="s">
        <v>81</v>
      </c>
      <c r="G90" s="122" t="str">
        <f>IF(F90&lt;&gt;"", VLOOKUP(F90,'WFOM - Cadre and Service List'!$E$4:$F$52,2,FALSE), "")</f>
        <v>TBFollowUp</v>
      </c>
      <c r="H90" s="122"/>
      <c r="I90" s="207"/>
      <c r="J90" s="207"/>
      <c r="K90" s="207"/>
      <c r="L90" s="207"/>
      <c r="M90" s="207"/>
      <c r="N90" s="207"/>
      <c r="O90" s="207"/>
      <c r="P90" s="207">
        <f t="shared" si="2"/>
        <v>0</v>
      </c>
      <c r="Q90" s="122" t="s">
        <v>1947</v>
      </c>
      <c r="R90" s="252">
        <f>($AN90-1) * INDEX('WFOM - Time_Base'!$A$4:$API$29, MATCH("CenHos", 'WFOM - Time_Base'!$B$4:$B$29,0), MATCH(CONCATENATE($G90,R$2),'WFOM - Time_Base'!$A$8:$API$8,0)) *
INDEX('WFOM - Time_Base'!$A$4:$API$29, MATCH("CenHos_Per", 'WFOM - Time_Base'!$B$4:$B$29,0), MATCH(CONCATENATE($G90,R$2),'WFOM - Time_Base'!$A$8:$API$8,0)) + INDEX('WFOM - Time_Base'!$A$4:$API$29, MATCH("CenHos", 'WFOM - Time_Base'!$B$4:$B$29,0), MATCH(CONCATENATE("TBNew",R$2),'WFOM - Time_Base'!$A$8:$API$8,0)) *
INDEX('WFOM - Time_Base'!$A$4:$API$29, MATCH("CenHos_Per", 'WFOM - Time_Base'!$B$4:$B$29,0), MATCH(CONCATENATE("TBNew",R$2),'WFOM - Time_Base'!$A$8:$API$8,0))</f>
        <v>102</v>
      </c>
      <c r="S90" s="252">
        <f>($AN90-1) * INDEX('WFOM - Time_Base'!$A$4:$API$29, MATCH("CenHos", 'WFOM - Time_Base'!$B$4:$B$29,0), MATCH(CONCATENATE($G90,S$2),'WFOM - Time_Base'!$A$8:$API$8,0)) *
INDEX('WFOM - Time_Base'!$A$4:$API$29, MATCH("CenHos_Per", 'WFOM - Time_Base'!$B$4:$B$29,0), MATCH(CONCATENATE($G90,S$2),'WFOM - Time_Base'!$A$8:$API$8,0)) + INDEX('WFOM - Time_Base'!$A$4:$API$29, MATCH("CenHos", 'WFOM - Time_Base'!$B$4:$B$29,0), MATCH(CONCATENATE("TBNew",S$2),'WFOM - Time_Base'!$A$8:$API$8,0)) *
INDEX('WFOM - Time_Base'!$A$4:$API$29, MATCH("CenHos_Per", 'WFOM - Time_Base'!$B$4:$B$29,0), MATCH(CONCATENATE("TBNew",S$2),'WFOM - Time_Base'!$A$8:$API$8,0))</f>
        <v>102</v>
      </c>
      <c r="T90" s="252">
        <f>($AN90-1) * INDEX('WFOM - Time_Base'!$A$4:$API$29, MATCH("CenHos", 'WFOM - Time_Base'!$B$4:$B$29,0), MATCH(CONCATENATE($G90,T$2),'WFOM - Time_Base'!$A$8:$API$8,0)) *
INDEX('WFOM - Time_Base'!$A$4:$API$29, MATCH("CenHos_Per", 'WFOM - Time_Base'!$B$4:$B$29,0), MATCH(CONCATENATE($G90,T$2),'WFOM - Time_Base'!$A$8:$API$8,0)) + INDEX('WFOM - Time_Base'!$A$4:$API$29, MATCH("CenHos", 'WFOM - Time_Base'!$B$4:$B$29,0), MATCH(CONCATENATE("TBNew",T$2),'WFOM - Time_Base'!$A$8:$API$8,0)) *
INDEX('WFOM - Time_Base'!$A$4:$API$29, MATCH("CenHos_Per", 'WFOM - Time_Base'!$B$4:$B$29,0), MATCH(CONCATENATE("TBNew",T$2),'WFOM - Time_Base'!$A$8:$API$8,0))</f>
        <v>0</v>
      </c>
      <c r="U90" s="252">
        <f>($AN90-1) * INDEX('WFOM - Time_Base'!$A$4:$API$29, MATCH("CenHos", 'WFOM - Time_Base'!$B$4:$B$29,0), MATCH(CONCATENATE($G90,U$2),'WFOM - Time_Base'!$A$8:$API$8,0)) *
INDEX('WFOM - Time_Base'!$A$4:$API$29, MATCH("CenHos_Per", 'WFOM - Time_Base'!$B$4:$B$29,0), MATCH(CONCATENATE($G90,U$2),'WFOM - Time_Base'!$A$8:$API$8,0)) + INDEX('WFOM - Time_Base'!$A$4:$API$29, MATCH("CenHos", 'WFOM - Time_Base'!$B$4:$B$29,0), MATCH(CONCATENATE("TBNew",U$2),'WFOM - Time_Base'!$A$8:$API$8,0)) *
INDEX('WFOM - Time_Base'!$A$4:$API$29, MATCH("CenHos_Per", 'WFOM - Time_Base'!$B$4:$B$29,0), MATCH(CONCATENATE("TBNew",U$2),'WFOM - Time_Base'!$A$8:$API$8,0))</f>
        <v>446.75</v>
      </c>
      <c r="V90" s="252">
        <f>($AN90-1) * INDEX('WFOM - Time_Base'!$A$4:$API$29, MATCH("CenHos", 'WFOM - Time_Base'!$B$4:$B$29,0), MATCH(CONCATENATE($G90,V$2),'WFOM - Time_Base'!$A$8:$API$8,0)) *
INDEX('WFOM - Time_Base'!$A$4:$API$29, MATCH("CenHos_Per", 'WFOM - Time_Base'!$B$4:$B$29,0), MATCH(CONCATENATE($G90,V$2),'WFOM - Time_Base'!$A$8:$API$8,0)) + INDEX('WFOM - Time_Base'!$A$4:$API$29, MATCH("CenHos", 'WFOM - Time_Base'!$B$4:$B$29,0), MATCH(CONCATENATE("TBNew",V$2),'WFOM - Time_Base'!$A$8:$API$8,0)) *
INDEX('WFOM - Time_Base'!$A$4:$API$29, MATCH("CenHos_Per", 'WFOM - Time_Base'!$B$4:$B$29,0), MATCH(CONCATENATE("TBNew",V$2),'WFOM - Time_Base'!$A$8:$API$8,0))</f>
        <v>209.75</v>
      </c>
      <c r="W90" s="252">
        <f>($AN90-1) * INDEX('WFOM - Time_Base'!$A$4:$API$29, MATCH("CenHos", 'WFOM - Time_Base'!$B$4:$B$29,0), MATCH(CONCATENATE($G90,W$2),'WFOM - Time_Base'!$A$8:$API$8,0)) *
INDEX('WFOM - Time_Base'!$A$4:$API$29, MATCH("CenHos_Per", 'WFOM - Time_Base'!$B$4:$B$29,0), MATCH(CONCATENATE($G90,W$2),'WFOM - Time_Base'!$A$8:$API$8,0)) + INDEX('WFOM - Time_Base'!$A$4:$API$29, MATCH("CenHos", 'WFOM - Time_Base'!$B$4:$B$29,0), MATCH(CONCATENATE("TBNew",W$2),'WFOM - Time_Base'!$A$8:$API$8,0)) *
INDEX('WFOM - Time_Base'!$A$4:$API$29, MATCH("CenHos_Per", 'WFOM - Time_Base'!$B$4:$B$29,0), MATCH(CONCATENATE("TBNew",W$2),'WFOM - Time_Base'!$A$8:$API$8,0))</f>
        <v>58.5</v>
      </c>
      <c r="X90" s="252">
        <f>($AN90-1) * INDEX('WFOM - Time_Base'!$A$4:$API$29, MATCH("CenHos", 'WFOM - Time_Base'!$B$4:$B$29,0), MATCH(CONCATENATE($G90,X$2),'WFOM - Time_Base'!$A$8:$API$8,0)) *
INDEX('WFOM - Time_Base'!$A$4:$API$29, MATCH("CenHos_Per", 'WFOM - Time_Base'!$B$4:$B$29,0), MATCH(CONCATENATE($G90,X$2),'WFOM - Time_Base'!$A$8:$API$8,0)) + INDEX('WFOM - Time_Base'!$A$4:$API$29, MATCH("CenHos", 'WFOM - Time_Base'!$B$4:$B$29,0), MATCH(CONCATENATE("TBNew",X$2),'WFOM - Time_Base'!$A$8:$API$8,0)) *
INDEX('WFOM - Time_Base'!$A$4:$API$29, MATCH("CenHos_Per", 'WFOM - Time_Base'!$B$4:$B$29,0), MATCH(CONCATENATE("TBNew",X$2),'WFOM - Time_Base'!$A$8:$API$8,0))</f>
        <v>62</v>
      </c>
      <c r="Y90" s="252">
        <f>($AN90-1) * INDEX('WFOM - Time_Base'!$A$4:$API$29, MATCH("CenHos", 'WFOM - Time_Base'!$B$4:$B$29,0), MATCH(CONCATENATE($G90,Y$2),'WFOM - Time_Base'!$A$8:$API$8,0)) *
INDEX('WFOM - Time_Base'!$A$4:$API$29, MATCH("CenHos_Per", 'WFOM - Time_Base'!$B$4:$B$29,0), MATCH(CONCATENATE($G90,Y$2),'WFOM - Time_Base'!$A$8:$API$8,0)) + INDEX('WFOM - Time_Base'!$A$4:$API$29, MATCH("CenHos", 'WFOM - Time_Base'!$B$4:$B$29,0), MATCH(CONCATENATE("TBNew",Y$2),'WFOM - Time_Base'!$A$8:$API$8,0)) *
INDEX('WFOM - Time_Base'!$A$4:$API$29, MATCH("CenHos_Per", 'WFOM - Time_Base'!$B$4:$B$29,0), MATCH(CONCATENATE("TBNew",Y$2),'WFOM - Time_Base'!$A$8:$API$8,0))</f>
        <v>3.5</v>
      </c>
      <c r="Z90" s="252">
        <f>($AN90-1) * INDEX('WFOM - Time_Base'!$A$4:$API$29, MATCH("CenHos", 'WFOM - Time_Base'!$B$4:$B$29,0), MATCH(CONCATENATE($G90,Z$2),'WFOM - Time_Base'!$A$8:$API$8,0)) *
INDEX('WFOM - Time_Base'!$A$4:$API$29, MATCH("CenHos_Per", 'WFOM - Time_Base'!$B$4:$B$29,0), MATCH(CONCATENATE($G90,Z$2),'WFOM - Time_Base'!$A$8:$API$8,0)) + INDEX('WFOM - Time_Base'!$A$4:$API$29, MATCH("CenHos", 'WFOM - Time_Base'!$B$4:$B$29,0), MATCH(CONCATENATE("TBNew",Z$2),'WFOM - Time_Base'!$A$8:$API$8,0)) *
INDEX('WFOM - Time_Base'!$A$4:$API$29, MATCH("CenHos_Per", 'WFOM - Time_Base'!$B$4:$B$29,0), MATCH(CONCATENATE("TBNew",Z$2),'WFOM - Time_Base'!$A$8:$API$8,0))</f>
        <v>0</v>
      </c>
      <c r="AA90" s="252">
        <f>($AN90-1) * INDEX('WFOM - Time_Base'!$A$4:$API$29, MATCH("CenHos", 'WFOM - Time_Base'!$B$4:$B$29,0), MATCH(CONCATENATE($G90,AA$2),'WFOM - Time_Base'!$A$8:$API$8,0)) *
INDEX('WFOM - Time_Base'!$A$4:$API$29, MATCH("CenHos_Per", 'WFOM - Time_Base'!$B$4:$B$29,0), MATCH(CONCATENATE($G90,AA$2),'WFOM - Time_Base'!$A$8:$API$8,0)) + INDEX('WFOM - Time_Base'!$A$4:$API$29, MATCH("CenHos", 'WFOM - Time_Base'!$B$4:$B$29,0), MATCH(CONCATENATE("TBNew",AA$2),'WFOM - Time_Base'!$A$8:$API$8,0)) *
INDEX('WFOM - Time_Base'!$A$4:$API$29, MATCH("CenHos_Per", 'WFOM - Time_Base'!$B$4:$B$29,0), MATCH(CONCATENATE("TBNew",AA$2),'WFOM - Time_Base'!$A$8:$API$8,0))</f>
        <v>0</v>
      </c>
      <c r="AB90" s="252">
        <f>($AN90-1) * INDEX('WFOM - Time_Base'!$A$4:$API$29, MATCH("CenHos", 'WFOM - Time_Base'!$B$4:$B$29,0), MATCH(CONCATENATE($G90,AB$2),'WFOM - Time_Base'!$A$8:$API$8,0)) *
INDEX('WFOM - Time_Base'!$A$4:$API$29, MATCH("CenHos_Per", 'WFOM - Time_Base'!$B$4:$B$29,0), MATCH(CONCATENATE($G90,AB$2),'WFOM - Time_Base'!$A$8:$API$8,0)) + INDEX('WFOM - Time_Base'!$A$4:$API$29, MATCH("CenHos", 'WFOM - Time_Base'!$B$4:$B$29,0), MATCH(CONCATENATE("TBNew",AB$2),'WFOM - Time_Base'!$A$8:$API$8,0)) *
INDEX('WFOM - Time_Base'!$A$4:$API$29, MATCH("CenHos_Per", 'WFOM - Time_Base'!$B$4:$B$29,0), MATCH(CONCATENATE("TBNew",AB$2),'WFOM - Time_Base'!$A$8:$API$8,0))</f>
        <v>0</v>
      </c>
      <c r="AC90" s="252"/>
      <c r="AD90" s="252">
        <f>($AN90-1) * INDEX('WFOM - Time_Base'!$A$4:$API$29, MATCH("CenHos", 'WFOM - Time_Base'!$B$4:$B$29,0), MATCH(CONCATENATE($G90,AD$2),'WFOM - Time_Base'!$A$8:$API$8,0)) *
INDEX('WFOM - Time_Base'!$A$4:$API$29, MATCH("CenHos_Per", 'WFOM - Time_Base'!$B$4:$B$29,0), MATCH(CONCATENATE($G90,AD$2),'WFOM - Time_Base'!$A$8:$API$8,0)) + INDEX('WFOM - Time_Base'!$A$4:$API$29, MATCH("CenHos", 'WFOM - Time_Base'!$B$4:$B$29,0), MATCH(CONCATENATE("TBNew",AD$2),'WFOM - Time_Base'!$A$8:$API$8,0)) *
INDEX('WFOM - Time_Base'!$A$4:$API$29, MATCH("CenHos_Per", 'WFOM - Time_Base'!$B$4:$B$29,0), MATCH(CONCATENATE("TBNew",AD$2),'WFOM - Time_Base'!$A$8:$API$8,0))</f>
        <v>0</v>
      </c>
      <c r="AE90" s="252">
        <f>($AN90-1) * INDEX('WFOM - Time_Base'!$A$4:$API$29, MATCH("CenHos", 'WFOM - Time_Base'!$B$4:$B$29,0), MATCH(CONCATENATE($G90,AE$2),'WFOM - Time_Base'!$A$8:$API$8,0)) *
INDEX('WFOM - Time_Base'!$A$4:$API$29, MATCH("CenHos_Per", 'WFOM - Time_Base'!$B$4:$B$29,0), MATCH(CONCATENATE($G90,AE$2),'WFOM - Time_Base'!$A$8:$API$8,0)) + INDEX('WFOM - Time_Base'!$A$4:$API$29, MATCH("CenHos", 'WFOM - Time_Base'!$B$4:$B$29,0), MATCH(CONCATENATE("TBNew",AE$2),'WFOM - Time_Base'!$A$8:$API$8,0)) *
INDEX('WFOM - Time_Base'!$A$4:$API$29, MATCH("CenHos_Per", 'WFOM - Time_Base'!$B$4:$B$29,0), MATCH(CONCATENATE("TBNew",AE$2),'WFOM - Time_Base'!$A$8:$API$8,0))</f>
        <v>0</v>
      </c>
      <c r="AF90" s="252">
        <f>($AN90-1) * INDEX('WFOM - Time_Base'!$A$4:$API$29, MATCH("CenHos", 'WFOM - Time_Base'!$B$4:$B$29,0), MATCH(CONCATENATE($G90,AF$2),'WFOM - Time_Base'!$A$8:$API$8,0)) *
INDEX('WFOM - Time_Base'!$A$4:$API$29, MATCH("CenHos_Per", 'WFOM - Time_Base'!$B$4:$B$29,0), MATCH(CONCATENATE($G90,AF$2),'WFOM - Time_Base'!$A$8:$API$8,0)) + INDEX('WFOM - Time_Base'!$A$4:$API$29, MATCH("CenHos", 'WFOM - Time_Base'!$B$4:$B$29,0), MATCH(CONCATENATE("TBNew",AF$2),'WFOM - Time_Base'!$A$8:$API$8,0)) *
INDEX('WFOM - Time_Base'!$A$4:$API$29, MATCH("CenHos_Per", 'WFOM - Time_Base'!$B$4:$B$29,0), MATCH(CONCATENATE("TBNew",AF$2),'WFOM - Time_Base'!$A$8:$API$8,0))</f>
        <v>0</v>
      </c>
      <c r="AG90" s="252">
        <f>($AN90-1) * INDEX('WFOM - Time_Base'!$A$4:$API$29, MATCH("CenHos", 'WFOM - Time_Base'!$B$4:$B$29,0), MATCH(CONCATENATE($G90,AG$2),'WFOM - Time_Base'!$A$8:$API$8,0)) *
INDEX('WFOM - Time_Base'!$A$4:$API$29, MATCH("CenHos_Per", 'WFOM - Time_Base'!$B$4:$B$29,0), MATCH(CONCATENATE($G90,AG$2),'WFOM - Time_Base'!$A$8:$API$8,0)) + INDEX('WFOM - Time_Base'!$A$4:$API$29, MATCH("CenHos", 'WFOM - Time_Base'!$B$4:$B$29,0), MATCH(CONCATENATE("TBNew",AG$2),'WFOM - Time_Base'!$A$8:$API$8,0)) *
INDEX('WFOM - Time_Base'!$A$4:$API$29, MATCH("CenHos_Per", 'WFOM - Time_Base'!$B$4:$B$29,0), MATCH(CONCATENATE("TBNew",AG$2),'WFOM - Time_Base'!$A$8:$API$8,0))</f>
        <v>0</v>
      </c>
      <c r="AH90" s="252">
        <f>($AN90-1) * INDEX('WFOM - Time_Base'!$A$4:$API$29, MATCH("CenHos", 'WFOM - Time_Base'!$B$4:$B$29,0), MATCH(CONCATENATE($G90,AH$2),'WFOM - Time_Base'!$A$8:$API$8,0)) *
INDEX('WFOM - Time_Base'!$A$4:$API$29, MATCH("CenHos_Per", 'WFOM - Time_Base'!$B$4:$B$29,0), MATCH(CONCATENATE($G90,AH$2),'WFOM - Time_Base'!$A$8:$API$8,0)) + INDEX('WFOM - Time_Base'!$A$4:$API$29, MATCH("CenHos", 'WFOM - Time_Base'!$B$4:$B$29,0), MATCH(CONCATENATE("TBNew",AH$2),'WFOM - Time_Base'!$A$8:$API$8,0)) *
INDEX('WFOM - Time_Base'!$A$4:$API$29, MATCH("CenHos_Per", 'WFOM - Time_Base'!$B$4:$B$29,0), MATCH(CONCATENATE("TBNew",AH$2),'WFOM - Time_Base'!$A$8:$API$8,0))</f>
        <v>0</v>
      </c>
      <c r="AI90" s="252">
        <f>($AN90-1) * INDEX('WFOM - Time_Base'!$A$4:$API$29, MATCH("CenHos", 'WFOM - Time_Base'!$B$4:$B$29,0), MATCH(CONCATENATE($G90,AI$2),'WFOM - Time_Base'!$A$8:$API$8,0)) *
INDEX('WFOM - Time_Base'!$A$4:$API$29, MATCH("CenHos_Per", 'WFOM - Time_Base'!$B$4:$B$29,0), MATCH(CONCATENATE($G90,AI$2),'WFOM - Time_Base'!$A$8:$API$8,0)) + INDEX('WFOM - Time_Base'!$A$4:$API$29, MATCH("CenHos", 'WFOM - Time_Base'!$B$4:$B$29,0), MATCH(CONCATENATE("TBNew",AI$2),'WFOM - Time_Base'!$A$8:$API$8,0)) *
INDEX('WFOM - Time_Base'!$A$4:$API$29, MATCH("CenHos_Per", 'WFOM - Time_Base'!$B$4:$B$29,0), MATCH(CONCATENATE("TBNew",AI$2),'WFOM - Time_Base'!$A$8:$API$8,0))</f>
        <v>0</v>
      </c>
      <c r="AJ90" s="252">
        <f>($AN90-1) * INDEX('WFOM - Time_Base'!$A$4:$API$29, MATCH("CenHos", 'WFOM - Time_Base'!$B$4:$B$29,0), MATCH(CONCATENATE($G90,AJ$2),'WFOM - Time_Base'!$A$8:$API$8,0)) *
INDEX('WFOM - Time_Base'!$A$4:$API$29, MATCH("CenHos_Per", 'WFOM - Time_Base'!$B$4:$B$29,0), MATCH(CONCATENATE($G90,AJ$2),'WFOM - Time_Base'!$A$8:$API$8,0)) + INDEX('WFOM - Time_Base'!$A$4:$API$29, MATCH("CenHos", 'WFOM - Time_Base'!$B$4:$B$29,0), MATCH(CONCATENATE("TBNew",AJ$2),'WFOM - Time_Base'!$A$8:$API$8,0)) *
INDEX('WFOM - Time_Base'!$A$4:$API$29, MATCH("CenHos_Per", 'WFOM - Time_Base'!$B$4:$B$29,0), MATCH(CONCATENATE("TBNew",AJ$2),'WFOM - Time_Base'!$A$8:$API$8,0))</f>
        <v>0</v>
      </c>
      <c r="AK90" s="252">
        <f>($AN90-1) * INDEX('WFOM - Time_Base'!$A$4:$API$29, MATCH("CenHos", 'WFOM - Time_Base'!$B$4:$B$29,0), MATCH(CONCATENATE($G90,AK$2),'WFOM - Time_Base'!$A$8:$API$8,0)) *
INDEX('WFOM - Time_Base'!$A$4:$API$29, MATCH("CenHos_Per", 'WFOM - Time_Base'!$B$4:$B$29,0), MATCH(CONCATENATE($G90,AK$2),'WFOM - Time_Base'!$A$8:$API$8,0)) + INDEX('WFOM - Time_Base'!$A$4:$API$29, MATCH("CenHos", 'WFOM - Time_Base'!$B$4:$B$29,0), MATCH(CONCATENATE("TBNew",AK$2),'WFOM - Time_Base'!$A$8:$API$8,0)) *
INDEX('WFOM - Time_Base'!$A$4:$API$29, MATCH("CenHos_Per", 'WFOM - Time_Base'!$B$4:$B$29,0), MATCH(CONCATENATE("TBNew",AK$2),'WFOM - Time_Base'!$A$8:$API$8,0))</f>
        <v>0</v>
      </c>
      <c r="AL90" s="252">
        <f>($AN90-1) * INDEX('WFOM - Time_Base'!$A$4:$API$29, MATCH("CenHos", 'WFOM - Time_Base'!$B$4:$B$29,0), MATCH(CONCATENATE($G90,AL$2),'WFOM - Time_Base'!$A$8:$API$8,0)) *
INDEX('WFOM - Time_Base'!$A$4:$API$29, MATCH("CenHos_Per", 'WFOM - Time_Base'!$B$4:$B$29,0), MATCH(CONCATENATE($G90,AL$2),'WFOM - Time_Base'!$A$8:$API$8,0)) + INDEX('WFOM - Time_Base'!$A$4:$API$29, MATCH("CenHos", 'WFOM - Time_Base'!$B$4:$B$29,0), MATCH(CONCATENATE("TBNew",AL$2),'WFOM - Time_Base'!$A$8:$API$8,0)) *
INDEX('WFOM - Time_Base'!$A$4:$API$29, MATCH("CenHos_Per", 'WFOM - Time_Base'!$B$4:$B$29,0), MATCH(CONCATENATE("TBNew",AL$2),'WFOM - Time_Base'!$A$8:$API$8,0))</f>
        <v>0</v>
      </c>
      <c r="AM90" t="s">
        <v>2071</v>
      </c>
      <c r="AN90">
        <v>40</v>
      </c>
      <c r="AO90" t="str">
        <f t="shared" si="3"/>
        <v>104</v>
      </c>
      <c r="AQ90" t="s">
        <v>587</v>
      </c>
    </row>
    <row r="91" spans="1:43">
      <c r="A91" s="106" t="s">
        <v>959</v>
      </c>
      <c r="B91" s="106" t="s">
        <v>76</v>
      </c>
      <c r="C91" s="107" t="s">
        <v>396</v>
      </c>
      <c r="D91" s="115" t="s">
        <v>2069</v>
      </c>
      <c r="E91" s="122" t="s">
        <v>76</v>
      </c>
      <c r="F91" s="122" t="s">
        <v>81</v>
      </c>
      <c r="G91" s="122" t="str">
        <f>IF(F91&lt;&gt;"", VLOOKUP(F91,'WFOM - Cadre and Service List'!$E$4:$F$52,2,FALSE), "")</f>
        <v>TBFollowUp</v>
      </c>
      <c r="H91" s="122"/>
      <c r="I91" s="207"/>
      <c r="J91" s="207"/>
      <c r="K91" s="207"/>
      <c r="L91" s="207"/>
      <c r="M91" s="207"/>
      <c r="N91" s="207"/>
      <c r="O91" s="207"/>
      <c r="P91" s="207">
        <f t="shared" si="2"/>
        <v>0</v>
      </c>
      <c r="Q91" s="122" t="s">
        <v>1947</v>
      </c>
      <c r="R91" s="252">
        <f>($AN91-1) * INDEX('WFOM - Time_Base'!$A$4:$API$29, MATCH("CenHos", 'WFOM - Time_Base'!$B$4:$B$29,0), MATCH(CONCATENATE($G91,R$2),'WFOM - Time_Base'!$A$8:$API$8,0)) *
INDEX('WFOM - Time_Base'!$A$4:$API$29, MATCH("CenHos_Per", 'WFOM - Time_Base'!$B$4:$B$29,0), MATCH(CONCATENATE($G91,R$2),'WFOM - Time_Base'!$A$8:$API$8,0)) + INDEX('WFOM - Time_Base'!$A$4:$API$29, MATCH("CenHos", 'WFOM - Time_Base'!$B$4:$B$29,0), MATCH(CONCATENATE("TBNew",R$2),'WFOM - Time_Base'!$A$8:$API$8,0)) *
INDEX('WFOM - Time_Base'!$A$4:$API$29, MATCH("CenHos_Per", 'WFOM - Time_Base'!$B$4:$B$29,0), MATCH(CONCATENATE("TBNew",R$2),'WFOM - Time_Base'!$A$8:$API$8,0))</f>
        <v>72</v>
      </c>
      <c r="S91" s="252">
        <f>($AN91-1) * INDEX('WFOM - Time_Base'!$A$4:$API$29, MATCH("CenHos", 'WFOM - Time_Base'!$B$4:$B$29,0), MATCH(CONCATENATE($G91,S$2),'WFOM - Time_Base'!$A$8:$API$8,0)) *
INDEX('WFOM - Time_Base'!$A$4:$API$29, MATCH("CenHos_Per", 'WFOM - Time_Base'!$B$4:$B$29,0), MATCH(CONCATENATE($G91,S$2),'WFOM - Time_Base'!$A$8:$API$8,0)) + INDEX('WFOM - Time_Base'!$A$4:$API$29, MATCH("CenHos", 'WFOM - Time_Base'!$B$4:$B$29,0), MATCH(CONCATENATE("TBNew",S$2),'WFOM - Time_Base'!$A$8:$API$8,0)) *
INDEX('WFOM - Time_Base'!$A$4:$API$29, MATCH("CenHos_Per", 'WFOM - Time_Base'!$B$4:$B$29,0), MATCH(CONCATENATE("TBNew",S$2),'WFOM - Time_Base'!$A$8:$API$8,0))</f>
        <v>72</v>
      </c>
      <c r="T91" s="252">
        <f>($AN91-1) * INDEX('WFOM - Time_Base'!$A$4:$API$29, MATCH("CenHos", 'WFOM - Time_Base'!$B$4:$B$29,0), MATCH(CONCATENATE($G91,T$2),'WFOM - Time_Base'!$A$8:$API$8,0)) *
INDEX('WFOM - Time_Base'!$A$4:$API$29, MATCH("CenHos_Per", 'WFOM - Time_Base'!$B$4:$B$29,0), MATCH(CONCATENATE($G91,T$2),'WFOM - Time_Base'!$A$8:$API$8,0)) + INDEX('WFOM - Time_Base'!$A$4:$API$29, MATCH("CenHos", 'WFOM - Time_Base'!$B$4:$B$29,0), MATCH(CONCATENATE("TBNew",T$2),'WFOM - Time_Base'!$A$8:$API$8,0)) *
INDEX('WFOM - Time_Base'!$A$4:$API$29, MATCH("CenHos_Per", 'WFOM - Time_Base'!$B$4:$B$29,0), MATCH(CONCATENATE("TBNew",T$2),'WFOM - Time_Base'!$A$8:$API$8,0))</f>
        <v>0</v>
      </c>
      <c r="U91" s="252">
        <f>($AN91-1) * INDEX('WFOM - Time_Base'!$A$4:$API$29, MATCH("CenHos", 'WFOM - Time_Base'!$B$4:$B$29,0), MATCH(CONCATENATE($G91,U$2),'WFOM - Time_Base'!$A$8:$API$8,0)) *
INDEX('WFOM - Time_Base'!$A$4:$API$29, MATCH("CenHos_Per", 'WFOM - Time_Base'!$B$4:$B$29,0), MATCH(CONCATENATE($G91,U$2),'WFOM - Time_Base'!$A$8:$API$8,0)) + INDEX('WFOM - Time_Base'!$A$4:$API$29, MATCH("CenHos", 'WFOM - Time_Base'!$B$4:$B$29,0), MATCH(CONCATENATE("TBNew",U$2),'WFOM - Time_Base'!$A$8:$API$8,0)) *
INDEX('WFOM - Time_Base'!$A$4:$API$29, MATCH("CenHos_Per", 'WFOM - Time_Base'!$B$4:$B$29,0), MATCH(CONCATENATE("TBNew",U$2),'WFOM - Time_Base'!$A$8:$API$8,0))</f>
        <v>311.75</v>
      </c>
      <c r="V91" s="252">
        <f>($AN91-1) * INDEX('WFOM - Time_Base'!$A$4:$API$29, MATCH("CenHos", 'WFOM - Time_Base'!$B$4:$B$29,0), MATCH(CONCATENATE($G91,V$2),'WFOM - Time_Base'!$A$8:$API$8,0)) *
INDEX('WFOM - Time_Base'!$A$4:$API$29, MATCH("CenHos_Per", 'WFOM - Time_Base'!$B$4:$B$29,0), MATCH(CONCATENATE($G91,V$2),'WFOM - Time_Base'!$A$8:$API$8,0)) + INDEX('WFOM - Time_Base'!$A$4:$API$29, MATCH("CenHos", 'WFOM - Time_Base'!$B$4:$B$29,0), MATCH(CONCATENATE("TBNew",V$2),'WFOM - Time_Base'!$A$8:$API$8,0)) *
INDEX('WFOM - Time_Base'!$A$4:$API$29, MATCH("CenHos_Per", 'WFOM - Time_Base'!$B$4:$B$29,0), MATCH(CONCATENATE("TBNew",V$2),'WFOM - Time_Base'!$A$8:$API$8,0))</f>
        <v>146.75</v>
      </c>
      <c r="W91" s="252">
        <f>($AN91-1) * INDEX('WFOM - Time_Base'!$A$4:$API$29, MATCH("CenHos", 'WFOM - Time_Base'!$B$4:$B$29,0), MATCH(CONCATENATE($G91,W$2),'WFOM - Time_Base'!$A$8:$API$8,0)) *
INDEX('WFOM - Time_Base'!$A$4:$API$29, MATCH("CenHos_Per", 'WFOM - Time_Base'!$B$4:$B$29,0), MATCH(CONCATENATE($G91,W$2),'WFOM - Time_Base'!$A$8:$API$8,0)) + INDEX('WFOM - Time_Base'!$A$4:$API$29, MATCH("CenHos", 'WFOM - Time_Base'!$B$4:$B$29,0), MATCH(CONCATENATE("TBNew",W$2),'WFOM - Time_Base'!$A$8:$API$8,0)) *
INDEX('WFOM - Time_Base'!$A$4:$API$29, MATCH("CenHos_Per", 'WFOM - Time_Base'!$B$4:$B$29,0), MATCH(CONCATENATE("TBNew",W$2),'WFOM - Time_Base'!$A$8:$API$8,0))</f>
        <v>40.5</v>
      </c>
      <c r="X91" s="252">
        <f>($AN91-1) * INDEX('WFOM - Time_Base'!$A$4:$API$29, MATCH("CenHos", 'WFOM - Time_Base'!$B$4:$B$29,0), MATCH(CONCATENATE($G91,X$2),'WFOM - Time_Base'!$A$8:$API$8,0)) *
INDEX('WFOM - Time_Base'!$A$4:$API$29, MATCH("CenHos_Per", 'WFOM - Time_Base'!$B$4:$B$29,0), MATCH(CONCATENATE($G91,X$2),'WFOM - Time_Base'!$A$8:$API$8,0)) + INDEX('WFOM - Time_Base'!$A$4:$API$29, MATCH("CenHos", 'WFOM - Time_Base'!$B$4:$B$29,0), MATCH(CONCATENATE("TBNew",X$2),'WFOM - Time_Base'!$A$8:$API$8,0)) *
INDEX('WFOM - Time_Base'!$A$4:$API$29, MATCH("CenHos_Per", 'WFOM - Time_Base'!$B$4:$B$29,0), MATCH(CONCATENATE("TBNew",X$2),'WFOM - Time_Base'!$A$8:$API$8,0))</f>
        <v>44</v>
      </c>
      <c r="Y91" s="252">
        <f>($AN91-1) * INDEX('WFOM - Time_Base'!$A$4:$API$29, MATCH("CenHos", 'WFOM - Time_Base'!$B$4:$B$29,0), MATCH(CONCATENATE($G91,Y$2),'WFOM - Time_Base'!$A$8:$API$8,0)) *
INDEX('WFOM - Time_Base'!$A$4:$API$29, MATCH("CenHos_Per", 'WFOM - Time_Base'!$B$4:$B$29,0), MATCH(CONCATENATE($G91,Y$2),'WFOM - Time_Base'!$A$8:$API$8,0)) + INDEX('WFOM - Time_Base'!$A$4:$API$29, MATCH("CenHos", 'WFOM - Time_Base'!$B$4:$B$29,0), MATCH(CONCATENATE("TBNew",Y$2),'WFOM - Time_Base'!$A$8:$API$8,0)) *
INDEX('WFOM - Time_Base'!$A$4:$API$29, MATCH("CenHos_Per", 'WFOM - Time_Base'!$B$4:$B$29,0), MATCH(CONCATENATE("TBNew",Y$2),'WFOM - Time_Base'!$A$8:$API$8,0))</f>
        <v>3.5</v>
      </c>
      <c r="Z91" s="252">
        <f>($AN91-1) * INDEX('WFOM - Time_Base'!$A$4:$API$29, MATCH("CenHos", 'WFOM - Time_Base'!$B$4:$B$29,0), MATCH(CONCATENATE($G91,Z$2),'WFOM - Time_Base'!$A$8:$API$8,0)) *
INDEX('WFOM - Time_Base'!$A$4:$API$29, MATCH("CenHos_Per", 'WFOM - Time_Base'!$B$4:$B$29,0), MATCH(CONCATENATE($G91,Z$2),'WFOM - Time_Base'!$A$8:$API$8,0)) + INDEX('WFOM - Time_Base'!$A$4:$API$29, MATCH("CenHos", 'WFOM - Time_Base'!$B$4:$B$29,0), MATCH(CONCATENATE("TBNew",Z$2),'WFOM - Time_Base'!$A$8:$API$8,0)) *
INDEX('WFOM - Time_Base'!$A$4:$API$29, MATCH("CenHos_Per", 'WFOM - Time_Base'!$B$4:$B$29,0), MATCH(CONCATENATE("TBNew",Z$2),'WFOM - Time_Base'!$A$8:$API$8,0))</f>
        <v>0</v>
      </c>
      <c r="AA91" s="252">
        <f>($AN91-1) * INDEX('WFOM - Time_Base'!$A$4:$API$29, MATCH("CenHos", 'WFOM - Time_Base'!$B$4:$B$29,0), MATCH(CONCATENATE($G91,AA$2),'WFOM - Time_Base'!$A$8:$API$8,0)) *
INDEX('WFOM - Time_Base'!$A$4:$API$29, MATCH("CenHos_Per", 'WFOM - Time_Base'!$B$4:$B$29,0), MATCH(CONCATENATE($G91,AA$2),'WFOM - Time_Base'!$A$8:$API$8,0)) + INDEX('WFOM - Time_Base'!$A$4:$API$29, MATCH("CenHos", 'WFOM - Time_Base'!$B$4:$B$29,0), MATCH(CONCATENATE("TBNew",AA$2),'WFOM - Time_Base'!$A$8:$API$8,0)) *
INDEX('WFOM - Time_Base'!$A$4:$API$29, MATCH("CenHos_Per", 'WFOM - Time_Base'!$B$4:$B$29,0), MATCH(CONCATENATE("TBNew",AA$2),'WFOM - Time_Base'!$A$8:$API$8,0))</f>
        <v>0</v>
      </c>
      <c r="AB91" s="252">
        <f>($AN91-1) * INDEX('WFOM - Time_Base'!$A$4:$API$29, MATCH("CenHos", 'WFOM - Time_Base'!$B$4:$B$29,0), MATCH(CONCATENATE($G91,AB$2),'WFOM - Time_Base'!$A$8:$API$8,0)) *
INDEX('WFOM - Time_Base'!$A$4:$API$29, MATCH("CenHos_Per", 'WFOM - Time_Base'!$B$4:$B$29,0), MATCH(CONCATENATE($G91,AB$2),'WFOM - Time_Base'!$A$8:$API$8,0)) + INDEX('WFOM - Time_Base'!$A$4:$API$29, MATCH("CenHos", 'WFOM - Time_Base'!$B$4:$B$29,0), MATCH(CONCATENATE("TBNew",AB$2),'WFOM - Time_Base'!$A$8:$API$8,0)) *
INDEX('WFOM - Time_Base'!$A$4:$API$29, MATCH("CenHos_Per", 'WFOM - Time_Base'!$B$4:$B$29,0), MATCH(CONCATENATE("TBNew",AB$2),'WFOM - Time_Base'!$A$8:$API$8,0))</f>
        <v>0</v>
      </c>
      <c r="AC91" s="252"/>
      <c r="AD91" s="252">
        <f>($AN91-1) * INDEX('WFOM - Time_Base'!$A$4:$API$29, MATCH("CenHos", 'WFOM - Time_Base'!$B$4:$B$29,0), MATCH(CONCATENATE($G91,AD$2),'WFOM - Time_Base'!$A$8:$API$8,0)) *
INDEX('WFOM - Time_Base'!$A$4:$API$29, MATCH("CenHos_Per", 'WFOM - Time_Base'!$B$4:$B$29,0), MATCH(CONCATENATE($G91,AD$2),'WFOM - Time_Base'!$A$8:$API$8,0)) + INDEX('WFOM - Time_Base'!$A$4:$API$29, MATCH("CenHos", 'WFOM - Time_Base'!$B$4:$B$29,0), MATCH(CONCATENATE("TBNew",AD$2),'WFOM - Time_Base'!$A$8:$API$8,0)) *
INDEX('WFOM - Time_Base'!$A$4:$API$29, MATCH("CenHos_Per", 'WFOM - Time_Base'!$B$4:$B$29,0), MATCH(CONCATENATE("TBNew",AD$2),'WFOM - Time_Base'!$A$8:$API$8,0))</f>
        <v>0</v>
      </c>
      <c r="AE91" s="252">
        <f>($AN91-1) * INDEX('WFOM - Time_Base'!$A$4:$API$29, MATCH("CenHos", 'WFOM - Time_Base'!$B$4:$B$29,0), MATCH(CONCATENATE($G91,AE$2),'WFOM - Time_Base'!$A$8:$API$8,0)) *
INDEX('WFOM - Time_Base'!$A$4:$API$29, MATCH("CenHos_Per", 'WFOM - Time_Base'!$B$4:$B$29,0), MATCH(CONCATENATE($G91,AE$2),'WFOM - Time_Base'!$A$8:$API$8,0)) + INDEX('WFOM - Time_Base'!$A$4:$API$29, MATCH("CenHos", 'WFOM - Time_Base'!$B$4:$B$29,0), MATCH(CONCATENATE("TBNew",AE$2),'WFOM - Time_Base'!$A$8:$API$8,0)) *
INDEX('WFOM - Time_Base'!$A$4:$API$29, MATCH("CenHos_Per", 'WFOM - Time_Base'!$B$4:$B$29,0), MATCH(CONCATENATE("TBNew",AE$2),'WFOM - Time_Base'!$A$8:$API$8,0))</f>
        <v>0</v>
      </c>
      <c r="AF91" s="252">
        <f>($AN91-1) * INDEX('WFOM - Time_Base'!$A$4:$API$29, MATCH("CenHos", 'WFOM - Time_Base'!$B$4:$B$29,0), MATCH(CONCATENATE($G91,AF$2),'WFOM - Time_Base'!$A$8:$API$8,0)) *
INDEX('WFOM - Time_Base'!$A$4:$API$29, MATCH("CenHos_Per", 'WFOM - Time_Base'!$B$4:$B$29,0), MATCH(CONCATENATE($G91,AF$2),'WFOM - Time_Base'!$A$8:$API$8,0)) + INDEX('WFOM - Time_Base'!$A$4:$API$29, MATCH("CenHos", 'WFOM - Time_Base'!$B$4:$B$29,0), MATCH(CONCATENATE("TBNew",AF$2),'WFOM - Time_Base'!$A$8:$API$8,0)) *
INDEX('WFOM - Time_Base'!$A$4:$API$29, MATCH("CenHos_Per", 'WFOM - Time_Base'!$B$4:$B$29,0), MATCH(CONCATENATE("TBNew",AF$2),'WFOM - Time_Base'!$A$8:$API$8,0))</f>
        <v>0</v>
      </c>
      <c r="AG91" s="252">
        <f>($AN91-1) * INDEX('WFOM - Time_Base'!$A$4:$API$29, MATCH("CenHos", 'WFOM - Time_Base'!$B$4:$B$29,0), MATCH(CONCATENATE($G91,AG$2),'WFOM - Time_Base'!$A$8:$API$8,0)) *
INDEX('WFOM - Time_Base'!$A$4:$API$29, MATCH("CenHos_Per", 'WFOM - Time_Base'!$B$4:$B$29,0), MATCH(CONCATENATE($G91,AG$2),'WFOM - Time_Base'!$A$8:$API$8,0)) + INDEX('WFOM - Time_Base'!$A$4:$API$29, MATCH("CenHos", 'WFOM - Time_Base'!$B$4:$B$29,0), MATCH(CONCATENATE("TBNew",AG$2),'WFOM - Time_Base'!$A$8:$API$8,0)) *
INDEX('WFOM - Time_Base'!$A$4:$API$29, MATCH("CenHos_Per", 'WFOM - Time_Base'!$B$4:$B$29,0), MATCH(CONCATENATE("TBNew",AG$2),'WFOM - Time_Base'!$A$8:$API$8,0))</f>
        <v>0</v>
      </c>
      <c r="AH91" s="252">
        <f>($AN91-1) * INDEX('WFOM - Time_Base'!$A$4:$API$29, MATCH("CenHos", 'WFOM - Time_Base'!$B$4:$B$29,0), MATCH(CONCATENATE($G91,AH$2),'WFOM - Time_Base'!$A$8:$API$8,0)) *
INDEX('WFOM - Time_Base'!$A$4:$API$29, MATCH("CenHos_Per", 'WFOM - Time_Base'!$B$4:$B$29,0), MATCH(CONCATENATE($G91,AH$2),'WFOM - Time_Base'!$A$8:$API$8,0)) + INDEX('WFOM - Time_Base'!$A$4:$API$29, MATCH("CenHos", 'WFOM - Time_Base'!$B$4:$B$29,0), MATCH(CONCATENATE("TBNew",AH$2),'WFOM - Time_Base'!$A$8:$API$8,0)) *
INDEX('WFOM - Time_Base'!$A$4:$API$29, MATCH("CenHos_Per", 'WFOM - Time_Base'!$B$4:$B$29,0), MATCH(CONCATENATE("TBNew",AH$2),'WFOM - Time_Base'!$A$8:$API$8,0))</f>
        <v>0</v>
      </c>
      <c r="AI91" s="252">
        <f>($AN91-1) * INDEX('WFOM - Time_Base'!$A$4:$API$29, MATCH("CenHos", 'WFOM - Time_Base'!$B$4:$B$29,0), MATCH(CONCATENATE($G91,AI$2),'WFOM - Time_Base'!$A$8:$API$8,0)) *
INDEX('WFOM - Time_Base'!$A$4:$API$29, MATCH("CenHos_Per", 'WFOM - Time_Base'!$B$4:$B$29,0), MATCH(CONCATENATE($G91,AI$2),'WFOM - Time_Base'!$A$8:$API$8,0)) + INDEX('WFOM - Time_Base'!$A$4:$API$29, MATCH("CenHos", 'WFOM - Time_Base'!$B$4:$B$29,0), MATCH(CONCATENATE("TBNew",AI$2),'WFOM - Time_Base'!$A$8:$API$8,0)) *
INDEX('WFOM - Time_Base'!$A$4:$API$29, MATCH("CenHos_Per", 'WFOM - Time_Base'!$B$4:$B$29,0), MATCH(CONCATENATE("TBNew",AI$2),'WFOM - Time_Base'!$A$8:$API$8,0))</f>
        <v>0</v>
      </c>
      <c r="AJ91" s="252">
        <f>($AN91-1) * INDEX('WFOM - Time_Base'!$A$4:$API$29, MATCH("CenHos", 'WFOM - Time_Base'!$B$4:$B$29,0), MATCH(CONCATENATE($G91,AJ$2),'WFOM - Time_Base'!$A$8:$API$8,0)) *
INDEX('WFOM - Time_Base'!$A$4:$API$29, MATCH("CenHos_Per", 'WFOM - Time_Base'!$B$4:$B$29,0), MATCH(CONCATENATE($G91,AJ$2),'WFOM - Time_Base'!$A$8:$API$8,0)) + INDEX('WFOM - Time_Base'!$A$4:$API$29, MATCH("CenHos", 'WFOM - Time_Base'!$B$4:$B$29,0), MATCH(CONCATENATE("TBNew",AJ$2),'WFOM - Time_Base'!$A$8:$API$8,0)) *
INDEX('WFOM - Time_Base'!$A$4:$API$29, MATCH("CenHos_Per", 'WFOM - Time_Base'!$B$4:$B$29,0), MATCH(CONCATENATE("TBNew",AJ$2),'WFOM - Time_Base'!$A$8:$API$8,0))</f>
        <v>0</v>
      </c>
      <c r="AK91" s="252">
        <f>($AN91-1) * INDEX('WFOM - Time_Base'!$A$4:$API$29, MATCH("CenHos", 'WFOM - Time_Base'!$B$4:$B$29,0), MATCH(CONCATENATE($G91,AK$2),'WFOM - Time_Base'!$A$8:$API$8,0)) *
INDEX('WFOM - Time_Base'!$A$4:$API$29, MATCH("CenHos_Per", 'WFOM - Time_Base'!$B$4:$B$29,0), MATCH(CONCATENATE($G91,AK$2),'WFOM - Time_Base'!$A$8:$API$8,0)) + INDEX('WFOM - Time_Base'!$A$4:$API$29, MATCH("CenHos", 'WFOM - Time_Base'!$B$4:$B$29,0), MATCH(CONCATENATE("TBNew",AK$2),'WFOM - Time_Base'!$A$8:$API$8,0)) *
INDEX('WFOM - Time_Base'!$A$4:$API$29, MATCH("CenHos_Per", 'WFOM - Time_Base'!$B$4:$B$29,0), MATCH(CONCATENATE("TBNew",AK$2),'WFOM - Time_Base'!$A$8:$API$8,0))</f>
        <v>0</v>
      </c>
      <c r="AL91" s="252">
        <f>($AN91-1) * INDEX('WFOM - Time_Base'!$A$4:$API$29, MATCH("CenHos", 'WFOM - Time_Base'!$B$4:$B$29,0), MATCH(CONCATENATE($G91,AL$2),'WFOM - Time_Base'!$A$8:$API$8,0)) *
INDEX('WFOM - Time_Base'!$A$4:$API$29, MATCH("CenHos_Per", 'WFOM - Time_Base'!$B$4:$B$29,0), MATCH(CONCATENATE($G91,AL$2),'WFOM - Time_Base'!$A$8:$API$8,0)) + INDEX('WFOM - Time_Base'!$A$4:$API$29, MATCH("CenHos", 'WFOM - Time_Base'!$B$4:$B$29,0), MATCH(CONCATENATE("TBNew",AL$2),'WFOM - Time_Base'!$A$8:$API$8,0)) *
INDEX('WFOM - Time_Base'!$A$4:$API$29, MATCH("CenHos_Per", 'WFOM - Time_Base'!$B$4:$B$29,0), MATCH(CONCATENATE("TBNew",AL$2),'WFOM - Time_Base'!$A$8:$API$8,0))</f>
        <v>0</v>
      </c>
      <c r="AM91" t="s">
        <v>2071</v>
      </c>
      <c r="AN91">
        <v>28</v>
      </c>
      <c r="AO91" t="str">
        <f t="shared" si="3"/>
        <v>105</v>
      </c>
      <c r="AQ91" t="s">
        <v>601</v>
      </c>
    </row>
    <row r="92" spans="1:43">
      <c r="A92" s="106" t="s">
        <v>959</v>
      </c>
      <c r="B92" s="106" t="s">
        <v>76</v>
      </c>
      <c r="C92" s="107" t="s">
        <v>397</v>
      </c>
      <c r="D92" s="115" t="s">
        <v>2070</v>
      </c>
      <c r="E92" s="122" t="s">
        <v>76</v>
      </c>
      <c r="F92" s="122" t="s">
        <v>81</v>
      </c>
      <c r="G92" s="122" t="str">
        <f>IF(F92&lt;&gt;"", VLOOKUP(F92,'WFOM - Cadre and Service List'!$E$4:$F$52,2,FALSE), "")</f>
        <v>TBFollowUp</v>
      </c>
      <c r="H92" s="122"/>
      <c r="I92" s="207"/>
      <c r="J92" s="207"/>
      <c r="K92" s="207"/>
      <c r="L92" s="207"/>
      <c r="M92" s="207"/>
      <c r="N92" s="207"/>
      <c r="O92" s="207"/>
      <c r="P92" s="207">
        <f t="shared" si="2"/>
        <v>0</v>
      </c>
      <c r="Q92" s="122" t="s">
        <v>1947</v>
      </c>
      <c r="R92" s="252">
        <f>($AN92-1) * INDEX('WFOM - Time_Base'!$A$4:$API$29, MATCH("CenHos", 'WFOM - Time_Base'!$B$4:$B$29,0), MATCH(CONCATENATE($G92,R$2),'WFOM - Time_Base'!$A$8:$API$8,0)) *
INDEX('WFOM - Time_Base'!$A$4:$API$29, MATCH("CenHos_Per", 'WFOM - Time_Base'!$B$4:$B$29,0), MATCH(CONCATENATE($G92,R$2),'WFOM - Time_Base'!$A$8:$API$8,0)) + INDEX('WFOM - Time_Base'!$A$4:$API$29, MATCH("CenHos", 'WFOM - Time_Base'!$B$4:$B$29,0), MATCH(CONCATENATE("TBNew",R$2),'WFOM - Time_Base'!$A$8:$API$8,0)) *
INDEX('WFOM - Time_Base'!$A$4:$API$29, MATCH("CenHos_Per", 'WFOM - Time_Base'!$B$4:$B$29,0), MATCH(CONCATENATE("TBNew",R$2),'WFOM - Time_Base'!$A$8:$API$8,0))</f>
        <v>1127</v>
      </c>
      <c r="S92" s="252">
        <f>($AN92-1) * INDEX('WFOM - Time_Base'!$A$4:$API$29, MATCH("CenHos", 'WFOM - Time_Base'!$B$4:$B$29,0), MATCH(CONCATENATE($G92,S$2),'WFOM - Time_Base'!$A$8:$API$8,0)) *
INDEX('WFOM - Time_Base'!$A$4:$API$29, MATCH("CenHos_Per", 'WFOM - Time_Base'!$B$4:$B$29,0), MATCH(CONCATENATE($G92,S$2),'WFOM - Time_Base'!$A$8:$API$8,0)) + INDEX('WFOM - Time_Base'!$A$4:$API$29, MATCH("CenHos", 'WFOM - Time_Base'!$B$4:$B$29,0), MATCH(CONCATENATE("TBNew",S$2),'WFOM - Time_Base'!$A$8:$API$8,0)) *
INDEX('WFOM - Time_Base'!$A$4:$API$29, MATCH("CenHos_Per", 'WFOM - Time_Base'!$B$4:$B$29,0), MATCH(CONCATENATE("TBNew",S$2),'WFOM - Time_Base'!$A$8:$API$8,0))</f>
        <v>1127</v>
      </c>
      <c r="T92" s="252">
        <f>($AN92-1) * INDEX('WFOM - Time_Base'!$A$4:$API$29, MATCH("CenHos", 'WFOM - Time_Base'!$B$4:$B$29,0), MATCH(CONCATENATE($G92,T$2),'WFOM - Time_Base'!$A$8:$API$8,0)) *
INDEX('WFOM - Time_Base'!$A$4:$API$29, MATCH("CenHos_Per", 'WFOM - Time_Base'!$B$4:$B$29,0), MATCH(CONCATENATE($G92,T$2),'WFOM - Time_Base'!$A$8:$API$8,0)) + INDEX('WFOM - Time_Base'!$A$4:$API$29, MATCH("CenHos", 'WFOM - Time_Base'!$B$4:$B$29,0), MATCH(CONCATENATE("TBNew",T$2),'WFOM - Time_Base'!$A$8:$API$8,0)) *
INDEX('WFOM - Time_Base'!$A$4:$API$29, MATCH("CenHos_Per", 'WFOM - Time_Base'!$B$4:$B$29,0), MATCH(CONCATENATE("TBNew",T$2),'WFOM - Time_Base'!$A$8:$API$8,0))</f>
        <v>0</v>
      </c>
      <c r="U92" s="252">
        <f>($AN92-1) * INDEX('WFOM - Time_Base'!$A$4:$API$29, MATCH("CenHos", 'WFOM - Time_Base'!$B$4:$B$29,0), MATCH(CONCATENATE($G92,U$2),'WFOM - Time_Base'!$A$8:$API$8,0)) *
INDEX('WFOM - Time_Base'!$A$4:$API$29, MATCH("CenHos_Per", 'WFOM - Time_Base'!$B$4:$B$29,0), MATCH(CONCATENATE($G92,U$2),'WFOM - Time_Base'!$A$8:$API$8,0)) + INDEX('WFOM - Time_Base'!$A$4:$API$29, MATCH("CenHos", 'WFOM - Time_Base'!$B$4:$B$29,0), MATCH(CONCATENATE("TBNew",U$2),'WFOM - Time_Base'!$A$8:$API$8,0)) *
INDEX('WFOM - Time_Base'!$A$4:$API$29, MATCH("CenHos_Per", 'WFOM - Time_Base'!$B$4:$B$29,0), MATCH(CONCATENATE("TBNew",U$2),'WFOM - Time_Base'!$A$8:$API$8,0))</f>
        <v>5059.25</v>
      </c>
      <c r="V92" s="252">
        <f>($AN92-1) * INDEX('WFOM - Time_Base'!$A$4:$API$29, MATCH("CenHos", 'WFOM - Time_Base'!$B$4:$B$29,0), MATCH(CONCATENATE($G92,V$2),'WFOM - Time_Base'!$A$8:$API$8,0)) *
INDEX('WFOM - Time_Base'!$A$4:$API$29, MATCH("CenHos_Per", 'WFOM - Time_Base'!$B$4:$B$29,0), MATCH(CONCATENATE($G92,V$2),'WFOM - Time_Base'!$A$8:$API$8,0)) + INDEX('WFOM - Time_Base'!$A$4:$API$29, MATCH("CenHos", 'WFOM - Time_Base'!$B$4:$B$29,0), MATCH(CONCATENATE("TBNew",V$2),'WFOM - Time_Base'!$A$8:$API$8,0)) *
INDEX('WFOM - Time_Base'!$A$4:$API$29, MATCH("CenHos_Per", 'WFOM - Time_Base'!$B$4:$B$29,0), MATCH(CONCATENATE("TBNew",V$2),'WFOM - Time_Base'!$A$8:$API$8,0))</f>
        <v>2362.25</v>
      </c>
      <c r="W92" s="252">
        <f>($AN92-1) * INDEX('WFOM - Time_Base'!$A$4:$API$29, MATCH("CenHos", 'WFOM - Time_Base'!$B$4:$B$29,0), MATCH(CONCATENATE($G92,W$2),'WFOM - Time_Base'!$A$8:$API$8,0)) *
INDEX('WFOM - Time_Base'!$A$4:$API$29, MATCH("CenHos_Per", 'WFOM - Time_Base'!$B$4:$B$29,0), MATCH(CONCATENATE($G92,W$2),'WFOM - Time_Base'!$A$8:$API$8,0)) + INDEX('WFOM - Time_Base'!$A$4:$API$29, MATCH("CenHos", 'WFOM - Time_Base'!$B$4:$B$29,0), MATCH(CONCATENATE("TBNew",W$2),'WFOM - Time_Base'!$A$8:$API$8,0)) *
INDEX('WFOM - Time_Base'!$A$4:$API$29, MATCH("CenHos_Per", 'WFOM - Time_Base'!$B$4:$B$29,0), MATCH(CONCATENATE("TBNew",W$2),'WFOM - Time_Base'!$A$8:$API$8,0))</f>
        <v>673.5</v>
      </c>
      <c r="X92" s="252">
        <f>($AN92-1) * INDEX('WFOM - Time_Base'!$A$4:$API$29, MATCH("CenHos", 'WFOM - Time_Base'!$B$4:$B$29,0), MATCH(CONCATENATE($G92,X$2),'WFOM - Time_Base'!$A$8:$API$8,0)) *
INDEX('WFOM - Time_Base'!$A$4:$API$29, MATCH("CenHos_Per", 'WFOM - Time_Base'!$B$4:$B$29,0), MATCH(CONCATENATE($G92,X$2),'WFOM - Time_Base'!$A$8:$API$8,0)) + INDEX('WFOM - Time_Base'!$A$4:$API$29, MATCH("CenHos", 'WFOM - Time_Base'!$B$4:$B$29,0), MATCH(CONCATENATE("TBNew",X$2),'WFOM - Time_Base'!$A$8:$API$8,0)) *
INDEX('WFOM - Time_Base'!$A$4:$API$29, MATCH("CenHos_Per", 'WFOM - Time_Base'!$B$4:$B$29,0), MATCH(CONCATENATE("TBNew",X$2),'WFOM - Time_Base'!$A$8:$API$8,0))</f>
        <v>677</v>
      </c>
      <c r="Y92" s="252">
        <f>($AN92-1) * INDEX('WFOM - Time_Base'!$A$4:$API$29, MATCH("CenHos", 'WFOM - Time_Base'!$B$4:$B$29,0), MATCH(CONCATENATE($G92,Y$2),'WFOM - Time_Base'!$A$8:$API$8,0)) *
INDEX('WFOM - Time_Base'!$A$4:$API$29, MATCH("CenHos_Per", 'WFOM - Time_Base'!$B$4:$B$29,0), MATCH(CONCATENATE($G92,Y$2),'WFOM - Time_Base'!$A$8:$API$8,0)) + INDEX('WFOM - Time_Base'!$A$4:$API$29, MATCH("CenHos", 'WFOM - Time_Base'!$B$4:$B$29,0), MATCH(CONCATENATE("TBNew",Y$2),'WFOM - Time_Base'!$A$8:$API$8,0)) *
INDEX('WFOM - Time_Base'!$A$4:$API$29, MATCH("CenHos_Per", 'WFOM - Time_Base'!$B$4:$B$29,0), MATCH(CONCATENATE("TBNew",Y$2),'WFOM - Time_Base'!$A$8:$API$8,0))</f>
        <v>3.5</v>
      </c>
      <c r="Z92" s="252">
        <f>($AN92-1) * INDEX('WFOM - Time_Base'!$A$4:$API$29, MATCH("CenHos", 'WFOM - Time_Base'!$B$4:$B$29,0), MATCH(CONCATENATE($G92,Z$2),'WFOM - Time_Base'!$A$8:$API$8,0)) *
INDEX('WFOM - Time_Base'!$A$4:$API$29, MATCH("CenHos_Per", 'WFOM - Time_Base'!$B$4:$B$29,0), MATCH(CONCATENATE($G92,Z$2),'WFOM - Time_Base'!$A$8:$API$8,0)) + INDEX('WFOM - Time_Base'!$A$4:$API$29, MATCH("CenHos", 'WFOM - Time_Base'!$B$4:$B$29,0), MATCH(CONCATENATE("TBNew",Z$2),'WFOM - Time_Base'!$A$8:$API$8,0)) *
INDEX('WFOM - Time_Base'!$A$4:$API$29, MATCH("CenHos_Per", 'WFOM - Time_Base'!$B$4:$B$29,0), MATCH(CONCATENATE("TBNew",Z$2),'WFOM - Time_Base'!$A$8:$API$8,0))</f>
        <v>0</v>
      </c>
      <c r="AA92" s="252">
        <f>($AN92-1) * INDEX('WFOM - Time_Base'!$A$4:$API$29, MATCH("CenHos", 'WFOM - Time_Base'!$B$4:$B$29,0), MATCH(CONCATENATE($G92,AA$2),'WFOM - Time_Base'!$A$8:$API$8,0)) *
INDEX('WFOM - Time_Base'!$A$4:$API$29, MATCH("CenHos_Per", 'WFOM - Time_Base'!$B$4:$B$29,0), MATCH(CONCATENATE($G92,AA$2),'WFOM - Time_Base'!$A$8:$API$8,0)) + INDEX('WFOM - Time_Base'!$A$4:$API$29, MATCH("CenHos", 'WFOM - Time_Base'!$B$4:$B$29,0), MATCH(CONCATENATE("TBNew",AA$2),'WFOM - Time_Base'!$A$8:$API$8,0)) *
INDEX('WFOM - Time_Base'!$A$4:$API$29, MATCH("CenHos_Per", 'WFOM - Time_Base'!$B$4:$B$29,0), MATCH(CONCATENATE("TBNew",AA$2),'WFOM - Time_Base'!$A$8:$API$8,0))</f>
        <v>0</v>
      </c>
      <c r="AB92" s="252">
        <f>($AN92-1) * INDEX('WFOM - Time_Base'!$A$4:$API$29, MATCH("CenHos", 'WFOM - Time_Base'!$B$4:$B$29,0), MATCH(CONCATENATE($G92,AB$2),'WFOM - Time_Base'!$A$8:$API$8,0)) *
INDEX('WFOM - Time_Base'!$A$4:$API$29, MATCH("CenHos_Per", 'WFOM - Time_Base'!$B$4:$B$29,0), MATCH(CONCATENATE($G92,AB$2),'WFOM - Time_Base'!$A$8:$API$8,0)) + INDEX('WFOM - Time_Base'!$A$4:$API$29, MATCH("CenHos", 'WFOM - Time_Base'!$B$4:$B$29,0), MATCH(CONCATENATE("TBNew",AB$2),'WFOM - Time_Base'!$A$8:$API$8,0)) *
INDEX('WFOM - Time_Base'!$A$4:$API$29, MATCH("CenHos_Per", 'WFOM - Time_Base'!$B$4:$B$29,0), MATCH(CONCATENATE("TBNew",AB$2),'WFOM - Time_Base'!$A$8:$API$8,0))</f>
        <v>0</v>
      </c>
      <c r="AC92" s="252"/>
      <c r="AD92" s="252">
        <f>($AN92-1) * INDEX('WFOM - Time_Base'!$A$4:$API$29, MATCH("CenHos", 'WFOM - Time_Base'!$B$4:$B$29,0), MATCH(CONCATENATE($G92,AD$2),'WFOM - Time_Base'!$A$8:$API$8,0)) *
INDEX('WFOM - Time_Base'!$A$4:$API$29, MATCH("CenHos_Per", 'WFOM - Time_Base'!$B$4:$B$29,0), MATCH(CONCATENATE($G92,AD$2),'WFOM - Time_Base'!$A$8:$API$8,0)) + INDEX('WFOM - Time_Base'!$A$4:$API$29, MATCH("CenHos", 'WFOM - Time_Base'!$B$4:$B$29,0), MATCH(CONCATENATE("TBNew",AD$2),'WFOM - Time_Base'!$A$8:$API$8,0)) *
INDEX('WFOM - Time_Base'!$A$4:$API$29, MATCH("CenHos_Per", 'WFOM - Time_Base'!$B$4:$B$29,0), MATCH(CONCATENATE("TBNew",AD$2),'WFOM - Time_Base'!$A$8:$API$8,0))</f>
        <v>0</v>
      </c>
      <c r="AE92" s="252">
        <f>($AN92-1) * INDEX('WFOM - Time_Base'!$A$4:$API$29, MATCH("CenHos", 'WFOM - Time_Base'!$B$4:$B$29,0), MATCH(CONCATENATE($G92,AE$2),'WFOM - Time_Base'!$A$8:$API$8,0)) *
INDEX('WFOM - Time_Base'!$A$4:$API$29, MATCH("CenHos_Per", 'WFOM - Time_Base'!$B$4:$B$29,0), MATCH(CONCATENATE($G92,AE$2),'WFOM - Time_Base'!$A$8:$API$8,0)) + INDEX('WFOM - Time_Base'!$A$4:$API$29, MATCH("CenHos", 'WFOM - Time_Base'!$B$4:$B$29,0), MATCH(CONCATENATE("TBNew",AE$2),'WFOM - Time_Base'!$A$8:$API$8,0)) *
INDEX('WFOM - Time_Base'!$A$4:$API$29, MATCH("CenHos_Per", 'WFOM - Time_Base'!$B$4:$B$29,0), MATCH(CONCATENATE("TBNew",AE$2),'WFOM - Time_Base'!$A$8:$API$8,0))</f>
        <v>0</v>
      </c>
      <c r="AF92" s="252">
        <f>($AN92-1) * INDEX('WFOM - Time_Base'!$A$4:$API$29, MATCH("CenHos", 'WFOM - Time_Base'!$B$4:$B$29,0), MATCH(CONCATENATE($G92,AF$2),'WFOM - Time_Base'!$A$8:$API$8,0)) *
INDEX('WFOM - Time_Base'!$A$4:$API$29, MATCH("CenHos_Per", 'WFOM - Time_Base'!$B$4:$B$29,0), MATCH(CONCATENATE($G92,AF$2),'WFOM - Time_Base'!$A$8:$API$8,0)) + INDEX('WFOM - Time_Base'!$A$4:$API$29, MATCH("CenHos", 'WFOM - Time_Base'!$B$4:$B$29,0), MATCH(CONCATENATE("TBNew",AF$2),'WFOM - Time_Base'!$A$8:$API$8,0)) *
INDEX('WFOM - Time_Base'!$A$4:$API$29, MATCH("CenHos_Per", 'WFOM - Time_Base'!$B$4:$B$29,0), MATCH(CONCATENATE("TBNew",AF$2),'WFOM - Time_Base'!$A$8:$API$8,0))</f>
        <v>0</v>
      </c>
      <c r="AG92" s="252">
        <f>($AN92-1) * INDEX('WFOM - Time_Base'!$A$4:$API$29, MATCH("CenHos", 'WFOM - Time_Base'!$B$4:$B$29,0), MATCH(CONCATENATE($G92,AG$2),'WFOM - Time_Base'!$A$8:$API$8,0)) *
INDEX('WFOM - Time_Base'!$A$4:$API$29, MATCH("CenHos_Per", 'WFOM - Time_Base'!$B$4:$B$29,0), MATCH(CONCATENATE($G92,AG$2),'WFOM - Time_Base'!$A$8:$API$8,0)) + INDEX('WFOM - Time_Base'!$A$4:$API$29, MATCH("CenHos", 'WFOM - Time_Base'!$B$4:$B$29,0), MATCH(CONCATENATE("TBNew",AG$2),'WFOM - Time_Base'!$A$8:$API$8,0)) *
INDEX('WFOM - Time_Base'!$A$4:$API$29, MATCH("CenHos_Per", 'WFOM - Time_Base'!$B$4:$B$29,0), MATCH(CONCATENATE("TBNew",AG$2),'WFOM - Time_Base'!$A$8:$API$8,0))</f>
        <v>0</v>
      </c>
      <c r="AH92" s="252">
        <f>($AN92-1) * INDEX('WFOM - Time_Base'!$A$4:$API$29, MATCH("CenHos", 'WFOM - Time_Base'!$B$4:$B$29,0), MATCH(CONCATENATE($G92,AH$2),'WFOM - Time_Base'!$A$8:$API$8,0)) *
INDEX('WFOM - Time_Base'!$A$4:$API$29, MATCH("CenHos_Per", 'WFOM - Time_Base'!$B$4:$B$29,0), MATCH(CONCATENATE($G92,AH$2),'WFOM - Time_Base'!$A$8:$API$8,0)) + INDEX('WFOM - Time_Base'!$A$4:$API$29, MATCH("CenHos", 'WFOM - Time_Base'!$B$4:$B$29,0), MATCH(CONCATENATE("TBNew",AH$2),'WFOM - Time_Base'!$A$8:$API$8,0)) *
INDEX('WFOM - Time_Base'!$A$4:$API$29, MATCH("CenHos_Per", 'WFOM - Time_Base'!$B$4:$B$29,0), MATCH(CONCATENATE("TBNew",AH$2),'WFOM - Time_Base'!$A$8:$API$8,0))</f>
        <v>0</v>
      </c>
      <c r="AI92" s="252">
        <f>($AN92-1) * INDEX('WFOM - Time_Base'!$A$4:$API$29, MATCH("CenHos", 'WFOM - Time_Base'!$B$4:$B$29,0), MATCH(CONCATENATE($G92,AI$2),'WFOM - Time_Base'!$A$8:$API$8,0)) *
INDEX('WFOM - Time_Base'!$A$4:$API$29, MATCH("CenHos_Per", 'WFOM - Time_Base'!$B$4:$B$29,0), MATCH(CONCATENATE($G92,AI$2),'WFOM - Time_Base'!$A$8:$API$8,0)) + INDEX('WFOM - Time_Base'!$A$4:$API$29, MATCH("CenHos", 'WFOM - Time_Base'!$B$4:$B$29,0), MATCH(CONCATENATE("TBNew",AI$2),'WFOM - Time_Base'!$A$8:$API$8,0)) *
INDEX('WFOM - Time_Base'!$A$4:$API$29, MATCH("CenHos_Per", 'WFOM - Time_Base'!$B$4:$B$29,0), MATCH(CONCATENATE("TBNew",AI$2),'WFOM - Time_Base'!$A$8:$API$8,0))</f>
        <v>0</v>
      </c>
      <c r="AJ92" s="252">
        <f>($AN92-1) * INDEX('WFOM - Time_Base'!$A$4:$API$29, MATCH("CenHos", 'WFOM - Time_Base'!$B$4:$B$29,0), MATCH(CONCATENATE($G92,AJ$2),'WFOM - Time_Base'!$A$8:$API$8,0)) *
INDEX('WFOM - Time_Base'!$A$4:$API$29, MATCH("CenHos_Per", 'WFOM - Time_Base'!$B$4:$B$29,0), MATCH(CONCATENATE($G92,AJ$2),'WFOM - Time_Base'!$A$8:$API$8,0)) + INDEX('WFOM - Time_Base'!$A$4:$API$29, MATCH("CenHos", 'WFOM - Time_Base'!$B$4:$B$29,0), MATCH(CONCATENATE("TBNew",AJ$2),'WFOM - Time_Base'!$A$8:$API$8,0)) *
INDEX('WFOM - Time_Base'!$A$4:$API$29, MATCH("CenHos_Per", 'WFOM - Time_Base'!$B$4:$B$29,0), MATCH(CONCATENATE("TBNew",AJ$2),'WFOM - Time_Base'!$A$8:$API$8,0))</f>
        <v>0</v>
      </c>
      <c r="AK92" s="252">
        <f>($AN92-1) * INDEX('WFOM - Time_Base'!$A$4:$API$29, MATCH("CenHos", 'WFOM - Time_Base'!$B$4:$B$29,0), MATCH(CONCATENATE($G92,AK$2),'WFOM - Time_Base'!$A$8:$API$8,0)) *
INDEX('WFOM - Time_Base'!$A$4:$API$29, MATCH("CenHos_Per", 'WFOM - Time_Base'!$B$4:$B$29,0), MATCH(CONCATENATE($G92,AK$2),'WFOM - Time_Base'!$A$8:$API$8,0)) + INDEX('WFOM - Time_Base'!$A$4:$API$29, MATCH("CenHos", 'WFOM - Time_Base'!$B$4:$B$29,0), MATCH(CONCATENATE("TBNew",AK$2),'WFOM - Time_Base'!$A$8:$API$8,0)) *
INDEX('WFOM - Time_Base'!$A$4:$API$29, MATCH("CenHos_Per", 'WFOM - Time_Base'!$B$4:$B$29,0), MATCH(CONCATENATE("TBNew",AK$2),'WFOM - Time_Base'!$A$8:$API$8,0))</f>
        <v>0</v>
      </c>
      <c r="AL92" s="252">
        <f>($AN92-1) * INDEX('WFOM - Time_Base'!$A$4:$API$29, MATCH("CenHos", 'WFOM - Time_Base'!$B$4:$B$29,0), MATCH(CONCATENATE($G92,AL$2),'WFOM - Time_Base'!$A$8:$API$8,0)) *
INDEX('WFOM - Time_Base'!$A$4:$API$29, MATCH("CenHos_Per", 'WFOM - Time_Base'!$B$4:$B$29,0), MATCH(CONCATENATE($G92,AL$2),'WFOM - Time_Base'!$A$8:$API$8,0)) + INDEX('WFOM - Time_Base'!$A$4:$API$29, MATCH("CenHos", 'WFOM - Time_Base'!$B$4:$B$29,0), MATCH(CONCATENATE("TBNew",AL$2),'WFOM - Time_Base'!$A$8:$API$8,0)) *
INDEX('WFOM - Time_Base'!$A$4:$API$29, MATCH("CenHos_Per", 'WFOM - Time_Base'!$B$4:$B$29,0), MATCH(CONCATENATE("TBNew",AL$2),'WFOM - Time_Base'!$A$8:$API$8,0))</f>
        <v>0</v>
      </c>
      <c r="AM92" t="s">
        <v>2071</v>
      </c>
      <c r="AN92">
        <v>450</v>
      </c>
      <c r="AO92" t="str">
        <f t="shared" si="3"/>
        <v>106</v>
      </c>
      <c r="AQ92" t="s">
        <v>607</v>
      </c>
    </row>
    <row r="93" spans="1:43">
      <c r="A93" s="106" t="s">
        <v>915</v>
      </c>
      <c r="B93" s="106" t="s">
        <v>76</v>
      </c>
      <c r="C93" s="107" t="s">
        <v>398</v>
      </c>
      <c r="D93" s="115" t="s">
        <v>399</v>
      </c>
      <c r="E93" s="122" t="s">
        <v>76</v>
      </c>
      <c r="F93" s="122" t="s">
        <v>77</v>
      </c>
      <c r="G93" s="122" t="str">
        <f>IF(F93&lt;&gt;"", VLOOKUP(F93,'WFOM - Cadre and Service List'!$E$4:$F$52,2,FALSE), "")</f>
        <v>TBNew</v>
      </c>
      <c r="H93" s="122"/>
      <c r="I93" s="207"/>
      <c r="J93" s="207"/>
      <c r="K93" s="207"/>
      <c r="L93" s="207"/>
      <c r="M93" s="207"/>
      <c r="N93" s="207"/>
      <c r="O93" s="207"/>
      <c r="P93" s="207">
        <f t="shared" si="2"/>
        <v>0</v>
      </c>
      <c r="Q93" s="122" t="s">
        <v>1947</v>
      </c>
      <c r="R93" s="122">
        <f>IFERROR(
$AN93 * INDEX('WFOM - Time_Base'!$A$4:$API$29, MATCH("CenHos", 'WFOM - Time_Base'!$B$4:$B$29,0), MATCH(CONCATENATE($G93,R$2),'WFOM - Time_Base'!$A$8:$API$8,0)) *
INDEX('WFOM - Time_Base'!$A$4:$API$29, MATCH("CenHos_Per", 'WFOM - Time_Base'!$B$4:$B$29,0), MATCH(CONCATENATE($G93,R$2),'WFOM - Time_Base'!$A$8:$API$8,0)),
IFERROR($AN93 * INDEX('Inputs from Uganda staff'!$E$61:$BM$80,MATCH('HRH Need estimation'!R$2,'Inputs from Uganda staff'!$E$61:$E$80,0),MATCH('HRH Need estimation'!$D93,'Inputs from Uganda staff'!$E$6:$BM$6,0)),
""))</f>
        <v>4.5</v>
      </c>
      <c r="S93" s="122">
        <f>IFERROR(
$AN93 * INDEX('WFOM - Time_Base'!$A$4:$API$29, MATCH("CenHos", 'WFOM - Time_Base'!$B$4:$B$29,0), MATCH(CONCATENATE($G93,S$2),'WFOM - Time_Base'!$A$8:$API$8,0)) *
INDEX('WFOM - Time_Base'!$A$4:$API$29, MATCH("CenHos_Per", 'WFOM - Time_Base'!$B$4:$B$29,0), MATCH(CONCATENATE($G93,S$2),'WFOM - Time_Base'!$A$8:$API$8,0)),
IFERROR($AN93 * INDEX('Inputs from Uganda staff'!$E$61:$BM$80,MATCH('HRH Need estimation'!S$2,'Inputs from Uganda staff'!$E$61:$E$80,0),MATCH('HRH Need estimation'!$D93,'Inputs from Uganda staff'!$E$6:$BM$6,0)),
""))</f>
        <v>4.5</v>
      </c>
      <c r="T93" s="122">
        <f>IFERROR(
$AN93 * INDEX('WFOM - Time_Base'!$A$4:$API$29, MATCH("CenHos", 'WFOM - Time_Base'!$B$4:$B$29,0), MATCH(CONCATENATE($G93,T$2),'WFOM - Time_Base'!$A$8:$API$8,0)) *
INDEX('WFOM - Time_Base'!$A$4:$API$29, MATCH("CenHos_Per", 'WFOM - Time_Base'!$B$4:$B$29,0), MATCH(CONCATENATE($G93,T$2),'WFOM - Time_Base'!$A$8:$API$8,0)),
IFERROR($AN93 * INDEX('Inputs from Uganda staff'!$E$61:$BM$80,MATCH('HRH Need estimation'!T$2,'Inputs from Uganda staff'!$E$61:$E$80,0),MATCH('HRH Need estimation'!$D93,'Inputs from Uganda staff'!$E$6:$BM$6,0)),
""))</f>
        <v>0</v>
      </c>
      <c r="U93" s="122">
        <f>IFERROR(
$AN93 * INDEX('WFOM - Time_Base'!$A$4:$API$29, MATCH("CenHos", 'WFOM - Time_Base'!$B$4:$B$29,0), MATCH(CONCATENATE($G93,U$2),'WFOM - Time_Base'!$A$8:$API$8,0)) *
INDEX('WFOM - Time_Base'!$A$4:$API$29, MATCH("CenHos_Per", 'WFOM - Time_Base'!$B$4:$B$29,0), MATCH(CONCATENATE($G93,U$2),'WFOM - Time_Base'!$A$8:$API$8,0)),
IFERROR($AN93 * INDEX('Inputs from Uganda staff'!$E$61:$BM$80,MATCH('HRH Need estimation'!U$2,'Inputs from Uganda staff'!$E$61:$E$80,0),MATCH('HRH Need estimation'!$D93,'Inputs from Uganda staff'!$E$6:$BM$6,0)),
""))</f>
        <v>8</v>
      </c>
      <c r="V93" s="122">
        <f>IFERROR(
$AN93 * INDEX('WFOM - Time_Base'!$A$4:$API$29, MATCH("CenHos", 'WFOM - Time_Base'!$B$4:$B$29,0), MATCH(CONCATENATE($G93,V$2),'WFOM - Time_Base'!$A$8:$API$8,0)) *
INDEX('WFOM - Time_Base'!$A$4:$API$29, MATCH("CenHos_Per", 'WFOM - Time_Base'!$B$4:$B$29,0), MATCH(CONCATENATE($G93,V$2),'WFOM - Time_Base'!$A$8:$API$8,0)),
IFERROR($AN93 * INDEX('Inputs from Uganda staff'!$E$61:$BM$80,MATCH('HRH Need estimation'!V$2,'Inputs from Uganda staff'!$E$61:$E$80,0),MATCH('HRH Need estimation'!$D93,'Inputs from Uganda staff'!$E$6:$BM$6,0)),
""))</f>
        <v>5</v>
      </c>
      <c r="W93" s="122">
        <f>IFERROR(
$AN93 * INDEX('WFOM - Time_Base'!$A$4:$API$29, MATCH("CenHos", 'WFOM - Time_Base'!$B$4:$B$29,0), MATCH(CONCATENATE($G93,W$2),'WFOM - Time_Base'!$A$8:$API$8,0)) *
INDEX('WFOM - Time_Base'!$A$4:$API$29, MATCH("CenHos_Per", 'WFOM - Time_Base'!$B$4:$B$29,0), MATCH(CONCATENATE($G93,W$2),'WFOM - Time_Base'!$A$8:$API$8,0)),
IFERROR($AN93 * INDEX('Inputs from Uganda staff'!$E$61:$BM$80,MATCH('HRH Need estimation'!W$2,'Inputs from Uganda staff'!$E$61:$E$80,0),MATCH('HRH Need estimation'!$D93,'Inputs from Uganda staff'!$E$6:$BM$6,0)),
""))</f>
        <v>0</v>
      </c>
      <c r="X93" s="122">
        <f>IFERROR(
$AN93 * INDEX('WFOM - Time_Base'!$A$4:$API$29, MATCH("CenHos", 'WFOM - Time_Base'!$B$4:$B$29,0), MATCH(CONCATENATE($G93,X$2),'WFOM - Time_Base'!$A$8:$API$8,0)) *
INDEX('WFOM - Time_Base'!$A$4:$API$29, MATCH("CenHos_Per", 'WFOM - Time_Base'!$B$4:$B$29,0), MATCH(CONCATENATE($G93,X$2),'WFOM - Time_Base'!$A$8:$API$8,0)),
IFERROR($AN93 * INDEX('Inputs from Uganda staff'!$E$61:$BM$80,MATCH('HRH Need estimation'!X$2,'Inputs from Uganda staff'!$E$61:$E$80,0),MATCH('HRH Need estimation'!$D93,'Inputs from Uganda staff'!$E$6:$BM$6,0)),
""))</f>
        <v>3.5</v>
      </c>
      <c r="Y93" s="122">
        <f>IFERROR(
$AN93 * INDEX('WFOM - Time_Base'!$A$4:$API$29, MATCH("CenHos", 'WFOM - Time_Base'!$B$4:$B$29,0), MATCH(CONCATENATE($G93,Y$2),'WFOM - Time_Base'!$A$8:$API$8,0)) *
INDEX('WFOM - Time_Base'!$A$4:$API$29, MATCH("CenHos_Per", 'WFOM - Time_Base'!$B$4:$B$29,0), MATCH(CONCATENATE($G93,Y$2),'WFOM - Time_Base'!$A$8:$API$8,0)),
IFERROR($AN93 * INDEX('Inputs from Uganda staff'!$E$61:$BM$80,MATCH('HRH Need estimation'!Y$2,'Inputs from Uganda staff'!$E$61:$E$80,0),MATCH('HRH Need estimation'!$D93,'Inputs from Uganda staff'!$E$6:$BM$6,0)),
""))</f>
        <v>3.5</v>
      </c>
      <c r="Z93" s="122">
        <f>IFERROR(
$AN93 * INDEX('WFOM - Time_Base'!$A$4:$API$29, MATCH("CenHos", 'WFOM - Time_Base'!$B$4:$B$29,0), MATCH(CONCATENATE($G93,Z$2),'WFOM - Time_Base'!$A$8:$API$8,0)) *
INDEX('WFOM - Time_Base'!$A$4:$API$29, MATCH("CenHos_Per", 'WFOM - Time_Base'!$B$4:$B$29,0), MATCH(CONCATENATE($G93,Z$2),'WFOM - Time_Base'!$A$8:$API$8,0)),
IFERROR($AN93 * INDEX('Inputs from Uganda staff'!$E$61:$BM$80,MATCH('HRH Need estimation'!Z$2,'Inputs from Uganda staff'!$E$61:$E$80,0),MATCH('HRH Need estimation'!$D93,'Inputs from Uganda staff'!$E$6:$BM$6,0)),
""))</f>
        <v>0</v>
      </c>
      <c r="AA93" s="122">
        <f>IFERROR(
$AN93 * INDEX('WFOM - Time_Base'!$A$4:$API$29, MATCH("CenHos", 'WFOM - Time_Base'!$B$4:$B$29,0), MATCH(CONCATENATE($G93,AA$2),'WFOM - Time_Base'!$A$8:$API$8,0)) *
INDEX('WFOM - Time_Base'!$A$4:$API$29, MATCH("CenHos_Per", 'WFOM - Time_Base'!$B$4:$B$29,0), MATCH(CONCATENATE($G93,AA$2),'WFOM - Time_Base'!$A$8:$API$8,0)),
IFERROR($AN93 * INDEX('Inputs from Uganda staff'!$E$61:$BM$80,MATCH('HRH Need estimation'!AA$2,'Inputs from Uganda staff'!$E$61:$E$80,0),MATCH('HRH Need estimation'!$D93,'Inputs from Uganda staff'!$E$6:$BM$6,0)),
""))</f>
        <v>0</v>
      </c>
      <c r="AB93" s="122">
        <f>IFERROR(
$AN93 * INDEX('WFOM - Time_Base'!$A$4:$API$29, MATCH("CenHos", 'WFOM - Time_Base'!$B$4:$B$29,0), MATCH(CONCATENATE($G93,AB$2),'WFOM - Time_Base'!$A$8:$API$8,0)) *
INDEX('WFOM - Time_Base'!$A$4:$API$29, MATCH("CenHos_Per", 'WFOM - Time_Base'!$B$4:$B$29,0), MATCH(CONCATENATE($G93,AB$2),'WFOM - Time_Base'!$A$8:$API$8,0)),
IFERROR($AN93 * INDEX('Inputs from Uganda staff'!$E$61:$BM$80,MATCH('HRH Need estimation'!AB$2,'Inputs from Uganda staff'!$E$61:$E$80,0),MATCH('HRH Need estimation'!$D93,'Inputs from Uganda staff'!$E$6:$BM$6,0)),
""))</f>
        <v>0</v>
      </c>
      <c r="AC93" s="122" t="str">
        <f>IFERROR(
$AN93 * INDEX('WFOM - Time_Base'!$A$4:$API$29, MATCH("CenHos", 'WFOM - Time_Base'!$B$4:$B$29,0), MATCH(CONCATENATE($G93,AC$2),'WFOM - Time_Base'!$A$8:$API$8,0)) *
INDEX('WFOM - Time_Base'!$A$4:$API$29, MATCH("CenHos_Per", 'WFOM - Time_Base'!$B$4:$B$29,0), MATCH(CONCATENATE($G93,AC$2),'WFOM - Time_Base'!$A$8:$API$8,0)),
IFERROR($AN93 * INDEX('Inputs from Uganda staff'!$E$61:$BM$80,MATCH('HRH Need estimation'!AC$2,'Inputs from Uganda staff'!$E$61:$E$80,0),MATCH('HRH Need estimation'!$D93,'Inputs from Uganda staff'!$E$6:$BM$6,0)),
""))</f>
        <v/>
      </c>
      <c r="AD93" s="122">
        <f>IFERROR(
$AN93 * INDEX('WFOM - Time_Base'!$A$4:$API$29, MATCH("CenHos", 'WFOM - Time_Base'!$B$4:$B$29,0), MATCH(CONCATENATE($G93,AD$2),'WFOM - Time_Base'!$A$8:$API$8,0)) *
INDEX('WFOM - Time_Base'!$A$4:$API$29, MATCH("CenHos_Per", 'WFOM - Time_Base'!$B$4:$B$29,0), MATCH(CONCATENATE($G93,AD$2),'WFOM - Time_Base'!$A$8:$API$8,0)),
IFERROR($AN93 * INDEX('Inputs from Uganda staff'!$E$61:$BM$80,MATCH('HRH Need estimation'!AD$2,'Inputs from Uganda staff'!$E$61:$E$80,0),MATCH('HRH Need estimation'!$D93,'Inputs from Uganda staff'!$E$6:$BM$6,0)),
""))</f>
        <v>0</v>
      </c>
      <c r="AE93" s="122">
        <f>IFERROR(
$AN93 * INDEX('WFOM - Time_Base'!$A$4:$API$29, MATCH("CenHos", 'WFOM - Time_Base'!$B$4:$B$29,0), MATCH(CONCATENATE($G93,AE$2),'WFOM - Time_Base'!$A$8:$API$8,0)) *
INDEX('WFOM - Time_Base'!$A$4:$API$29, MATCH("CenHos_Per", 'WFOM - Time_Base'!$B$4:$B$29,0), MATCH(CONCATENATE($G93,AE$2),'WFOM - Time_Base'!$A$8:$API$8,0)),
IFERROR($AN93 * INDEX('Inputs from Uganda staff'!$E$61:$BM$80,MATCH('HRH Need estimation'!AE$2,'Inputs from Uganda staff'!$E$61:$E$80,0),MATCH('HRH Need estimation'!$D93,'Inputs from Uganda staff'!$E$6:$BM$6,0)),
""))</f>
        <v>0</v>
      </c>
      <c r="AF93" s="122">
        <f>IFERROR(
$AN93 * INDEX('WFOM - Time_Base'!$A$4:$API$29, MATCH("CenHos", 'WFOM - Time_Base'!$B$4:$B$29,0), MATCH(CONCATENATE($G93,AF$2),'WFOM - Time_Base'!$A$8:$API$8,0)) *
INDEX('WFOM - Time_Base'!$A$4:$API$29, MATCH("CenHos_Per", 'WFOM - Time_Base'!$B$4:$B$29,0), MATCH(CONCATENATE($G93,AF$2),'WFOM - Time_Base'!$A$8:$API$8,0)),
IFERROR($AN93 * INDEX('Inputs from Uganda staff'!$E$61:$BM$80,MATCH('HRH Need estimation'!AF$2,'Inputs from Uganda staff'!$E$61:$E$80,0),MATCH('HRH Need estimation'!$D93,'Inputs from Uganda staff'!$E$6:$BM$6,0)),
""))</f>
        <v>0</v>
      </c>
      <c r="AG93" s="122">
        <f>IFERROR(
$AN93 * INDEX('WFOM - Time_Base'!$A$4:$API$29, MATCH("CenHos", 'WFOM - Time_Base'!$B$4:$B$29,0), MATCH(CONCATENATE($G93,AG$2),'WFOM - Time_Base'!$A$8:$API$8,0)) *
INDEX('WFOM - Time_Base'!$A$4:$API$29, MATCH("CenHos_Per", 'WFOM - Time_Base'!$B$4:$B$29,0), MATCH(CONCATENATE($G93,AG$2),'WFOM - Time_Base'!$A$8:$API$8,0)),
IFERROR($AN93 * INDEX('Inputs from Uganda staff'!$E$61:$BM$80,MATCH('HRH Need estimation'!AG$2,'Inputs from Uganda staff'!$E$61:$E$80,0),MATCH('HRH Need estimation'!$D93,'Inputs from Uganda staff'!$E$6:$BM$6,0)),
""))</f>
        <v>0</v>
      </c>
      <c r="AH93" s="122">
        <f>IFERROR(
$AN93 * INDEX('WFOM - Time_Base'!$A$4:$API$29, MATCH("CenHos", 'WFOM - Time_Base'!$B$4:$B$29,0), MATCH(CONCATENATE($G93,AH$2),'WFOM - Time_Base'!$A$8:$API$8,0)) *
INDEX('WFOM - Time_Base'!$A$4:$API$29, MATCH("CenHos_Per", 'WFOM - Time_Base'!$B$4:$B$29,0), MATCH(CONCATENATE($G93,AH$2),'WFOM - Time_Base'!$A$8:$API$8,0)),
IFERROR($AN93 * INDEX('Inputs from Uganda staff'!$E$61:$BM$80,MATCH('HRH Need estimation'!AH$2,'Inputs from Uganda staff'!$E$61:$E$80,0),MATCH('HRH Need estimation'!$D93,'Inputs from Uganda staff'!$E$6:$BM$6,0)),
""))</f>
        <v>0</v>
      </c>
      <c r="AI93" s="122">
        <f>IFERROR(
$AN93 * INDEX('WFOM - Time_Base'!$A$4:$API$29, MATCH("CenHos", 'WFOM - Time_Base'!$B$4:$B$29,0), MATCH(CONCATENATE($G93,AI$2),'WFOM - Time_Base'!$A$8:$API$8,0)) *
INDEX('WFOM - Time_Base'!$A$4:$API$29, MATCH("CenHos_Per", 'WFOM - Time_Base'!$B$4:$B$29,0), MATCH(CONCATENATE($G93,AI$2),'WFOM - Time_Base'!$A$8:$API$8,0)),
IFERROR($AN93 * INDEX('Inputs from Uganda staff'!$E$61:$BM$80,MATCH('HRH Need estimation'!AI$2,'Inputs from Uganda staff'!$E$61:$E$80,0),MATCH('HRH Need estimation'!$D93,'Inputs from Uganda staff'!$E$6:$BM$6,0)),
""))</f>
        <v>0</v>
      </c>
      <c r="AJ93" s="122">
        <f>IFERROR(
$AN93 * INDEX('WFOM - Time_Base'!$A$4:$API$29, MATCH("CenHos", 'WFOM - Time_Base'!$B$4:$B$29,0), MATCH(CONCATENATE($G93,AJ$2),'WFOM - Time_Base'!$A$8:$API$8,0)) *
INDEX('WFOM - Time_Base'!$A$4:$API$29, MATCH("CenHos_Per", 'WFOM - Time_Base'!$B$4:$B$29,0), MATCH(CONCATENATE($G93,AJ$2),'WFOM - Time_Base'!$A$8:$API$8,0)),
IFERROR($AN93 * INDEX('Inputs from Uganda staff'!$E$61:$BM$80,MATCH('HRH Need estimation'!AJ$2,'Inputs from Uganda staff'!$E$61:$E$80,0),MATCH('HRH Need estimation'!$D93,'Inputs from Uganda staff'!$E$6:$BM$6,0)),
""))</f>
        <v>0</v>
      </c>
      <c r="AK93" s="122">
        <f>IFERROR(
$AN93 * INDEX('WFOM - Time_Base'!$A$4:$API$29, MATCH("CenHos", 'WFOM - Time_Base'!$B$4:$B$29,0), MATCH(CONCATENATE($G93,AK$2),'WFOM - Time_Base'!$A$8:$API$8,0)) *
INDEX('WFOM - Time_Base'!$A$4:$API$29, MATCH("CenHos_Per", 'WFOM - Time_Base'!$B$4:$B$29,0), MATCH(CONCATENATE($G93,AK$2),'WFOM - Time_Base'!$A$8:$API$8,0)),
IFERROR($AN93 * INDEX('Inputs from Uganda staff'!$E$61:$BM$80,MATCH('HRH Need estimation'!AK$2,'Inputs from Uganda staff'!$E$61:$E$80,0),MATCH('HRH Need estimation'!$D93,'Inputs from Uganda staff'!$E$6:$BM$6,0)),
""))</f>
        <v>0</v>
      </c>
      <c r="AL93" s="122">
        <f>IFERROR(
$AN93 * INDEX('WFOM - Time_Base'!$A$4:$API$29, MATCH("CenHos", 'WFOM - Time_Base'!$B$4:$B$29,0), MATCH(CONCATENATE($G93,AL$2),'WFOM - Time_Base'!$A$8:$API$8,0)) *
INDEX('WFOM - Time_Base'!$A$4:$API$29, MATCH("CenHos_Per", 'WFOM - Time_Base'!$B$4:$B$29,0), MATCH(CONCATENATE($G93,AL$2),'WFOM - Time_Base'!$A$8:$API$8,0)),
IFERROR($AN93 * INDEX('Inputs from Uganda staff'!$E$61:$BM$80,MATCH('HRH Need estimation'!AL$2,'Inputs from Uganda staff'!$E$61:$E$80,0),MATCH('HRH Need estimation'!$D93,'Inputs from Uganda staff'!$E$6:$BM$6,0)),
""))</f>
        <v>0</v>
      </c>
      <c r="AN93">
        <v>1</v>
      </c>
      <c r="AO93" t="e">
        <f t="shared" si="3"/>
        <v>#N/A</v>
      </c>
      <c r="AQ93" t="s">
        <v>611</v>
      </c>
    </row>
    <row r="94" spans="1:43">
      <c r="A94" s="106" t="s">
        <v>915</v>
      </c>
      <c r="B94" s="106" t="s">
        <v>76</v>
      </c>
      <c r="C94" s="107" t="s">
        <v>400</v>
      </c>
      <c r="D94" s="115" t="s">
        <v>401</v>
      </c>
      <c r="E94" s="122" t="s">
        <v>76</v>
      </c>
      <c r="F94" s="122" t="s">
        <v>81</v>
      </c>
      <c r="G94" s="122" t="str">
        <f>IF(F94&lt;&gt;"", VLOOKUP(F94,'WFOM - Cadre and Service List'!$E$4:$F$52,2,FALSE), "")</f>
        <v>TBFollowUp</v>
      </c>
      <c r="H94" s="122"/>
      <c r="I94" s="207"/>
      <c r="J94" s="207"/>
      <c r="K94" s="207"/>
      <c r="L94" s="207"/>
      <c r="M94" s="207"/>
      <c r="N94" s="207"/>
      <c r="O94" s="207"/>
      <c r="P94" s="207">
        <f t="shared" si="2"/>
        <v>0</v>
      </c>
      <c r="Q94" s="122" t="s">
        <v>1947</v>
      </c>
      <c r="R94" s="122">
        <f>IFERROR(
$AN94 * INDEX('WFOM - Time_Base'!$A$4:$API$29, MATCH("CenHos", 'WFOM - Time_Base'!$B$4:$B$29,0), MATCH(CONCATENATE($G94,R$2),'WFOM - Time_Base'!$A$8:$API$8,0)) *
INDEX('WFOM - Time_Base'!$A$4:$API$29, MATCH("CenHos_Per", 'WFOM - Time_Base'!$B$4:$B$29,0), MATCH(CONCATENATE($G94,R$2),'WFOM - Time_Base'!$A$8:$API$8,0)),
IFERROR($AN94 * INDEX('Inputs from Uganda staff'!$E$61:$BM$80,MATCH('HRH Need estimation'!R$2,'Inputs from Uganda staff'!$E$61:$E$80,0),MATCH('HRH Need estimation'!$D94,'Inputs from Uganda staff'!$E$6:$BM$6,0)),
""))</f>
        <v>2.5</v>
      </c>
      <c r="S94" s="122">
        <f>IFERROR(
$AN94 * INDEX('WFOM - Time_Base'!$A$4:$API$29, MATCH("CenHos", 'WFOM - Time_Base'!$B$4:$B$29,0), MATCH(CONCATENATE($G94,S$2),'WFOM - Time_Base'!$A$8:$API$8,0)) *
INDEX('WFOM - Time_Base'!$A$4:$API$29, MATCH("CenHos_Per", 'WFOM - Time_Base'!$B$4:$B$29,0), MATCH(CONCATENATE($G94,S$2),'WFOM - Time_Base'!$A$8:$API$8,0)),
IFERROR($AN94 * INDEX('Inputs from Uganda staff'!$E$61:$BM$80,MATCH('HRH Need estimation'!S$2,'Inputs from Uganda staff'!$E$61:$E$80,0),MATCH('HRH Need estimation'!$D94,'Inputs from Uganda staff'!$E$6:$BM$6,0)),
""))</f>
        <v>2.5</v>
      </c>
      <c r="T94" s="122">
        <f>IFERROR(
$AN94 * INDEX('WFOM - Time_Base'!$A$4:$API$29, MATCH("CenHos", 'WFOM - Time_Base'!$B$4:$B$29,0), MATCH(CONCATENATE($G94,T$2),'WFOM - Time_Base'!$A$8:$API$8,0)) *
INDEX('WFOM - Time_Base'!$A$4:$API$29, MATCH("CenHos_Per", 'WFOM - Time_Base'!$B$4:$B$29,0), MATCH(CONCATENATE($G94,T$2),'WFOM - Time_Base'!$A$8:$API$8,0)),
IFERROR($AN94 * INDEX('Inputs from Uganda staff'!$E$61:$BM$80,MATCH('HRH Need estimation'!T$2,'Inputs from Uganda staff'!$E$61:$E$80,0),MATCH('HRH Need estimation'!$D94,'Inputs from Uganda staff'!$E$6:$BM$6,0)),
""))</f>
        <v>0</v>
      </c>
      <c r="U94" s="122">
        <f>IFERROR(
$AN94 * INDEX('WFOM - Time_Base'!$A$4:$API$29, MATCH("CenHos", 'WFOM - Time_Base'!$B$4:$B$29,0), MATCH(CONCATENATE($G94,U$2),'WFOM - Time_Base'!$A$8:$API$8,0)) *
INDEX('WFOM - Time_Base'!$A$4:$API$29, MATCH("CenHos_Per", 'WFOM - Time_Base'!$B$4:$B$29,0), MATCH(CONCATENATE($G94,U$2),'WFOM - Time_Base'!$A$8:$API$8,0)),
IFERROR($AN94 * INDEX('Inputs from Uganda staff'!$E$61:$BM$80,MATCH('HRH Need estimation'!U$2,'Inputs from Uganda staff'!$E$61:$E$80,0),MATCH('HRH Need estimation'!$D94,'Inputs from Uganda staff'!$E$6:$BM$6,0)),
""))</f>
        <v>11.25</v>
      </c>
      <c r="V94" s="122">
        <f>IFERROR(
$AN94 * INDEX('WFOM - Time_Base'!$A$4:$API$29, MATCH("CenHos", 'WFOM - Time_Base'!$B$4:$B$29,0), MATCH(CONCATENATE($G94,V$2),'WFOM - Time_Base'!$A$8:$API$8,0)) *
INDEX('WFOM - Time_Base'!$A$4:$API$29, MATCH("CenHos_Per", 'WFOM - Time_Base'!$B$4:$B$29,0), MATCH(CONCATENATE($G94,V$2),'WFOM - Time_Base'!$A$8:$API$8,0)),
IFERROR($AN94 * INDEX('Inputs from Uganda staff'!$E$61:$BM$80,MATCH('HRH Need estimation'!V$2,'Inputs from Uganda staff'!$E$61:$E$80,0),MATCH('HRH Need estimation'!$D94,'Inputs from Uganda staff'!$E$6:$BM$6,0)),
""))</f>
        <v>5.25</v>
      </c>
      <c r="W94" s="122">
        <f>IFERROR(
$AN94 * INDEX('WFOM - Time_Base'!$A$4:$API$29, MATCH("CenHos", 'WFOM - Time_Base'!$B$4:$B$29,0), MATCH(CONCATENATE($G94,W$2),'WFOM - Time_Base'!$A$8:$API$8,0)) *
INDEX('WFOM - Time_Base'!$A$4:$API$29, MATCH("CenHos_Per", 'WFOM - Time_Base'!$B$4:$B$29,0), MATCH(CONCATENATE($G94,W$2),'WFOM - Time_Base'!$A$8:$API$8,0)),
IFERROR($AN94 * INDEX('Inputs from Uganda staff'!$E$61:$BM$80,MATCH('HRH Need estimation'!W$2,'Inputs from Uganda staff'!$E$61:$E$80,0),MATCH('HRH Need estimation'!$D94,'Inputs from Uganda staff'!$E$6:$BM$6,0)),
""))</f>
        <v>1.5</v>
      </c>
      <c r="X94" s="122">
        <f>IFERROR(
$AN94 * INDEX('WFOM - Time_Base'!$A$4:$API$29, MATCH("CenHos", 'WFOM - Time_Base'!$B$4:$B$29,0), MATCH(CONCATENATE($G94,X$2),'WFOM - Time_Base'!$A$8:$API$8,0)) *
INDEX('WFOM - Time_Base'!$A$4:$API$29, MATCH("CenHos_Per", 'WFOM - Time_Base'!$B$4:$B$29,0), MATCH(CONCATENATE($G94,X$2),'WFOM - Time_Base'!$A$8:$API$8,0)),
IFERROR($AN94 * INDEX('Inputs from Uganda staff'!$E$61:$BM$80,MATCH('HRH Need estimation'!X$2,'Inputs from Uganda staff'!$E$61:$E$80,0),MATCH('HRH Need estimation'!$D94,'Inputs from Uganda staff'!$E$6:$BM$6,0)),
""))</f>
        <v>1.5</v>
      </c>
      <c r="Y94" s="122">
        <f>IFERROR(
$AN94 * INDEX('WFOM - Time_Base'!$A$4:$API$29, MATCH("CenHos", 'WFOM - Time_Base'!$B$4:$B$29,0), MATCH(CONCATENATE($G94,Y$2),'WFOM - Time_Base'!$A$8:$API$8,0)) *
INDEX('WFOM - Time_Base'!$A$4:$API$29, MATCH("CenHos_Per", 'WFOM - Time_Base'!$B$4:$B$29,0), MATCH(CONCATENATE($G94,Y$2),'WFOM - Time_Base'!$A$8:$API$8,0)),
IFERROR($AN94 * INDEX('Inputs from Uganda staff'!$E$61:$BM$80,MATCH('HRH Need estimation'!Y$2,'Inputs from Uganda staff'!$E$61:$E$80,0),MATCH('HRH Need estimation'!$D94,'Inputs from Uganda staff'!$E$6:$BM$6,0)),
""))</f>
        <v>0</v>
      </c>
      <c r="Z94" s="122">
        <f>IFERROR(
$AN94 * INDEX('WFOM - Time_Base'!$A$4:$API$29, MATCH("CenHos", 'WFOM - Time_Base'!$B$4:$B$29,0), MATCH(CONCATENATE($G94,Z$2),'WFOM - Time_Base'!$A$8:$API$8,0)) *
INDEX('WFOM - Time_Base'!$A$4:$API$29, MATCH("CenHos_Per", 'WFOM - Time_Base'!$B$4:$B$29,0), MATCH(CONCATENATE($G94,Z$2),'WFOM - Time_Base'!$A$8:$API$8,0)),
IFERROR($AN94 * INDEX('Inputs from Uganda staff'!$E$61:$BM$80,MATCH('HRH Need estimation'!Z$2,'Inputs from Uganda staff'!$E$61:$E$80,0),MATCH('HRH Need estimation'!$D94,'Inputs from Uganda staff'!$E$6:$BM$6,0)),
""))</f>
        <v>0</v>
      </c>
      <c r="AA94" s="122">
        <f>IFERROR(
$AN94 * INDEX('WFOM - Time_Base'!$A$4:$API$29, MATCH("CenHos", 'WFOM - Time_Base'!$B$4:$B$29,0), MATCH(CONCATENATE($G94,AA$2),'WFOM - Time_Base'!$A$8:$API$8,0)) *
INDEX('WFOM - Time_Base'!$A$4:$API$29, MATCH("CenHos_Per", 'WFOM - Time_Base'!$B$4:$B$29,0), MATCH(CONCATENATE($G94,AA$2),'WFOM - Time_Base'!$A$8:$API$8,0)),
IFERROR($AN94 * INDEX('Inputs from Uganda staff'!$E$61:$BM$80,MATCH('HRH Need estimation'!AA$2,'Inputs from Uganda staff'!$E$61:$E$80,0),MATCH('HRH Need estimation'!$D94,'Inputs from Uganda staff'!$E$6:$BM$6,0)),
""))</f>
        <v>0</v>
      </c>
      <c r="AB94" s="122">
        <f>IFERROR(
$AN94 * INDEX('WFOM - Time_Base'!$A$4:$API$29, MATCH("CenHos", 'WFOM - Time_Base'!$B$4:$B$29,0), MATCH(CONCATENATE($G94,AB$2),'WFOM - Time_Base'!$A$8:$API$8,0)) *
INDEX('WFOM - Time_Base'!$A$4:$API$29, MATCH("CenHos_Per", 'WFOM - Time_Base'!$B$4:$B$29,0), MATCH(CONCATENATE($G94,AB$2),'WFOM - Time_Base'!$A$8:$API$8,0)),
IFERROR($AN94 * INDEX('Inputs from Uganda staff'!$E$61:$BM$80,MATCH('HRH Need estimation'!AB$2,'Inputs from Uganda staff'!$E$61:$E$80,0),MATCH('HRH Need estimation'!$D94,'Inputs from Uganda staff'!$E$6:$BM$6,0)),
""))</f>
        <v>0</v>
      </c>
      <c r="AC94" s="122" t="str">
        <f>IFERROR(
$AN94 * INDEX('WFOM - Time_Base'!$A$4:$API$29, MATCH("CenHos", 'WFOM - Time_Base'!$B$4:$B$29,0), MATCH(CONCATENATE($G94,AC$2),'WFOM - Time_Base'!$A$8:$API$8,0)) *
INDEX('WFOM - Time_Base'!$A$4:$API$29, MATCH("CenHos_Per", 'WFOM - Time_Base'!$B$4:$B$29,0), MATCH(CONCATENATE($G94,AC$2),'WFOM - Time_Base'!$A$8:$API$8,0)),
IFERROR($AN94 * INDEX('Inputs from Uganda staff'!$E$61:$BM$80,MATCH('HRH Need estimation'!AC$2,'Inputs from Uganda staff'!$E$61:$E$80,0),MATCH('HRH Need estimation'!$D94,'Inputs from Uganda staff'!$E$6:$BM$6,0)),
""))</f>
        <v/>
      </c>
      <c r="AD94" s="122">
        <f>IFERROR(
$AN94 * INDEX('WFOM - Time_Base'!$A$4:$API$29, MATCH("CenHos", 'WFOM - Time_Base'!$B$4:$B$29,0), MATCH(CONCATENATE($G94,AD$2),'WFOM - Time_Base'!$A$8:$API$8,0)) *
INDEX('WFOM - Time_Base'!$A$4:$API$29, MATCH("CenHos_Per", 'WFOM - Time_Base'!$B$4:$B$29,0), MATCH(CONCATENATE($G94,AD$2),'WFOM - Time_Base'!$A$8:$API$8,0)),
IFERROR($AN94 * INDEX('Inputs from Uganda staff'!$E$61:$BM$80,MATCH('HRH Need estimation'!AD$2,'Inputs from Uganda staff'!$E$61:$E$80,0),MATCH('HRH Need estimation'!$D94,'Inputs from Uganda staff'!$E$6:$BM$6,0)),
""))</f>
        <v>0</v>
      </c>
      <c r="AE94" s="122">
        <f>IFERROR(
$AN94 * INDEX('WFOM - Time_Base'!$A$4:$API$29, MATCH("CenHos", 'WFOM - Time_Base'!$B$4:$B$29,0), MATCH(CONCATENATE($G94,AE$2),'WFOM - Time_Base'!$A$8:$API$8,0)) *
INDEX('WFOM - Time_Base'!$A$4:$API$29, MATCH("CenHos_Per", 'WFOM - Time_Base'!$B$4:$B$29,0), MATCH(CONCATENATE($G94,AE$2),'WFOM - Time_Base'!$A$8:$API$8,0)),
IFERROR($AN94 * INDEX('Inputs from Uganda staff'!$E$61:$BM$80,MATCH('HRH Need estimation'!AE$2,'Inputs from Uganda staff'!$E$61:$E$80,0),MATCH('HRH Need estimation'!$D94,'Inputs from Uganda staff'!$E$6:$BM$6,0)),
""))</f>
        <v>0</v>
      </c>
      <c r="AF94" s="122">
        <f>IFERROR(
$AN94 * INDEX('WFOM - Time_Base'!$A$4:$API$29, MATCH("CenHos", 'WFOM - Time_Base'!$B$4:$B$29,0), MATCH(CONCATENATE($G94,AF$2),'WFOM - Time_Base'!$A$8:$API$8,0)) *
INDEX('WFOM - Time_Base'!$A$4:$API$29, MATCH("CenHos_Per", 'WFOM - Time_Base'!$B$4:$B$29,0), MATCH(CONCATENATE($G94,AF$2),'WFOM - Time_Base'!$A$8:$API$8,0)),
IFERROR($AN94 * INDEX('Inputs from Uganda staff'!$E$61:$BM$80,MATCH('HRH Need estimation'!AF$2,'Inputs from Uganda staff'!$E$61:$E$80,0),MATCH('HRH Need estimation'!$D94,'Inputs from Uganda staff'!$E$6:$BM$6,0)),
""))</f>
        <v>0</v>
      </c>
      <c r="AG94" s="122">
        <f>IFERROR(
$AN94 * INDEX('WFOM - Time_Base'!$A$4:$API$29, MATCH("CenHos", 'WFOM - Time_Base'!$B$4:$B$29,0), MATCH(CONCATENATE($G94,AG$2),'WFOM - Time_Base'!$A$8:$API$8,0)) *
INDEX('WFOM - Time_Base'!$A$4:$API$29, MATCH("CenHos_Per", 'WFOM - Time_Base'!$B$4:$B$29,0), MATCH(CONCATENATE($G94,AG$2),'WFOM - Time_Base'!$A$8:$API$8,0)),
IFERROR($AN94 * INDEX('Inputs from Uganda staff'!$E$61:$BM$80,MATCH('HRH Need estimation'!AG$2,'Inputs from Uganda staff'!$E$61:$E$80,0),MATCH('HRH Need estimation'!$D94,'Inputs from Uganda staff'!$E$6:$BM$6,0)),
""))</f>
        <v>0</v>
      </c>
      <c r="AH94" s="122">
        <f>IFERROR(
$AN94 * INDEX('WFOM - Time_Base'!$A$4:$API$29, MATCH("CenHos", 'WFOM - Time_Base'!$B$4:$B$29,0), MATCH(CONCATENATE($G94,AH$2),'WFOM - Time_Base'!$A$8:$API$8,0)) *
INDEX('WFOM - Time_Base'!$A$4:$API$29, MATCH("CenHos_Per", 'WFOM - Time_Base'!$B$4:$B$29,0), MATCH(CONCATENATE($G94,AH$2),'WFOM - Time_Base'!$A$8:$API$8,0)),
IFERROR($AN94 * INDEX('Inputs from Uganda staff'!$E$61:$BM$80,MATCH('HRH Need estimation'!AH$2,'Inputs from Uganda staff'!$E$61:$E$80,0),MATCH('HRH Need estimation'!$D94,'Inputs from Uganda staff'!$E$6:$BM$6,0)),
""))</f>
        <v>0</v>
      </c>
      <c r="AI94" s="122">
        <f>IFERROR(
$AN94 * INDEX('WFOM - Time_Base'!$A$4:$API$29, MATCH("CenHos", 'WFOM - Time_Base'!$B$4:$B$29,0), MATCH(CONCATENATE($G94,AI$2),'WFOM - Time_Base'!$A$8:$API$8,0)) *
INDEX('WFOM - Time_Base'!$A$4:$API$29, MATCH("CenHos_Per", 'WFOM - Time_Base'!$B$4:$B$29,0), MATCH(CONCATENATE($G94,AI$2),'WFOM - Time_Base'!$A$8:$API$8,0)),
IFERROR($AN94 * INDEX('Inputs from Uganda staff'!$E$61:$BM$80,MATCH('HRH Need estimation'!AI$2,'Inputs from Uganda staff'!$E$61:$E$80,0),MATCH('HRH Need estimation'!$D94,'Inputs from Uganda staff'!$E$6:$BM$6,0)),
""))</f>
        <v>0</v>
      </c>
      <c r="AJ94" s="122">
        <f>IFERROR(
$AN94 * INDEX('WFOM - Time_Base'!$A$4:$API$29, MATCH("CenHos", 'WFOM - Time_Base'!$B$4:$B$29,0), MATCH(CONCATENATE($G94,AJ$2),'WFOM - Time_Base'!$A$8:$API$8,0)) *
INDEX('WFOM - Time_Base'!$A$4:$API$29, MATCH("CenHos_Per", 'WFOM - Time_Base'!$B$4:$B$29,0), MATCH(CONCATENATE($G94,AJ$2),'WFOM - Time_Base'!$A$8:$API$8,0)),
IFERROR($AN94 * INDEX('Inputs from Uganda staff'!$E$61:$BM$80,MATCH('HRH Need estimation'!AJ$2,'Inputs from Uganda staff'!$E$61:$E$80,0),MATCH('HRH Need estimation'!$D94,'Inputs from Uganda staff'!$E$6:$BM$6,0)),
""))</f>
        <v>0</v>
      </c>
      <c r="AK94" s="122">
        <f>IFERROR(
$AN94 * INDEX('WFOM - Time_Base'!$A$4:$API$29, MATCH("CenHos", 'WFOM - Time_Base'!$B$4:$B$29,0), MATCH(CONCATENATE($G94,AK$2),'WFOM - Time_Base'!$A$8:$API$8,0)) *
INDEX('WFOM - Time_Base'!$A$4:$API$29, MATCH("CenHos_Per", 'WFOM - Time_Base'!$B$4:$B$29,0), MATCH(CONCATENATE($G94,AK$2),'WFOM - Time_Base'!$A$8:$API$8,0)),
IFERROR($AN94 * INDEX('Inputs from Uganda staff'!$E$61:$BM$80,MATCH('HRH Need estimation'!AK$2,'Inputs from Uganda staff'!$E$61:$E$80,0),MATCH('HRH Need estimation'!$D94,'Inputs from Uganda staff'!$E$6:$BM$6,0)),
""))</f>
        <v>0</v>
      </c>
      <c r="AL94" s="122">
        <f>IFERROR(
$AN94 * INDEX('WFOM - Time_Base'!$A$4:$API$29, MATCH("CenHos", 'WFOM - Time_Base'!$B$4:$B$29,0), MATCH(CONCATENATE($G94,AL$2),'WFOM - Time_Base'!$A$8:$API$8,0)) *
INDEX('WFOM - Time_Base'!$A$4:$API$29, MATCH("CenHos_Per", 'WFOM - Time_Base'!$B$4:$B$29,0), MATCH(CONCATENATE($G94,AL$2),'WFOM - Time_Base'!$A$8:$API$8,0)),
IFERROR($AN94 * INDEX('Inputs from Uganda staff'!$E$61:$BM$80,MATCH('HRH Need estimation'!AL$2,'Inputs from Uganda staff'!$E$61:$E$80,0),MATCH('HRH Need estimation'!$D94,'Inputs from Uganda staff'!$E$6:$BM$6,0)),
""))</f>
        <v>0</v>
      </c>
      <c r="AN94">
        <v>1</v>
      </c>
      <c r="AO94" t="e">
        <f t="shared" si="3"/>
        <v>#N/A</v>
      </c>
      <c r="AQ94" t="s">
        <v>613</v>
      </c>
    </row>
    <row r="95" spans="1:43">
      <c r="A95" s="106" t="s">
        <v>960</v>
      </c>
      <c r="B95" s="106" t="s">
        <v>76</v>
      </c>
      <c r="C95" s="107" t="s">
        <v>402</v>
      </c>
      <c r="D95" s="115" t="s">
        <v>403</v>
      </c>
      <c r="E95" s="122" t="s">
        <v>76</v>
      </c>
      <c r="F95" s="122" t="s">
        <v>81</v>
      </c>
      <c r="G95" s="122" t="str">
        <f>IF(F95&lt;&gt;"", VLOOKUP(F95,'WFOM - Cadre and Service List'!$E$4:$F$52,2,FALSE), "")</f>
        <v>TBFollowUp</v>
      </c>
      <c r="H95" s="122"/>
      <c r="I95" s="207"/>
      <c r="J95" s="207"/>
      <c r="K95" s="207"/>
      <c r="L95" s="207"/>
      <c r="M95" s="207"/>
      <c r="N95" s="207"/>
      <c r="O95" s="207"/>
      <c r="P95" s="207">
        <f t="shared" si="2"/>
        <v>0</v>
      </c>
      <c r="Q95" s="122" t="s">
        <v>1947</v>
      </c>
      <c r="R95" s="122">
        <f>IFERROR(
$AN95 * INDEX('WFOM - Time_Base'!$A$4:$API$29, MATCH("CenHos", 'WFOM - Time_Base'!$B$4:$B$29,0), MATCH(CONCATENATE($G95,R$2),'WFOM - Time_Base'!$A$8:$API$8,0)) *
INDEX('WFOM - Time_Base'!$A$4:$API$29, MATCH("CenHos_Per", 'WFOM - Time_Base'!$B$4:$B$29,0), MATCH(CONCATENATE($G95,R$2),'WFOM - Time_Base'!$A$8:$API$8,0)),
IFERROR($AN95 * INDEX('Inputs from Uganda staff'!$E$61:$BM$80,MATCH('HRH Need estimation'!R$2,'Inputs from Uganda staff'!$E$61:$E$80,0),MATCH('HRH Need estimation'!$D95,'Inputs from Uganda staff'!$E$6:$BM$6,0)),
""))</f>
        <v>2.5</v>
      </c>
      <c r="S95" s="122">
        <f>IFERROR(
$AN95 * INDEX('WFOM - Time_Base'!$A$4:$API$29, MATCH("CenHos", 'WFOM - Time_Base'!$B$4:$B$29,0), MATCH(CONCATENATE($G95,S$2),'WFOM - Time_Base'!$A$8:$API$8,0)) *
INDEX('WFOM - Time_Base'!$A$4:$API$29, MATCH("CenHos_Per", 'WFOM - Time_Base'!$B$4:$B$29,0), MATCH(CONCATENATE($G95,S$2),'WFOM - Time_Base'!$A$8:$API$8,0)),
IFERROR($AN95 * INDEX('Inputs from Uganda staff'!$E$61:$BM$80,MATCH('HRH Need estimation'!S$2,'Inputs from Uganda staff'!$E$61:$E$80,0),MATCH('HRH Need estimation'!$D95,'Inputs from Uganda staff'!$E$6:$BM$6,0)),
""))</f>
        <v>2.5</v>
      </c>
      <c r="T95" s="122">
        <f>IFERROR(
$AN95 * INDEX('WFOM - Time_Base'!$A$4:$API$29, MATCH("CenHos", 'WFOM - Time_Base'!$B$4:$B$29,0), MATCH(CONCATENATE($G95,T$2),'WFOM - Time_Base'!$A$8:$API$8,0)) *
INDEX('WFOM - Time_Base'!$A$4:$API$29, MATCH("CenHos_Per", 'WFOM - Time_Base'!$B$4:$B$29,0), MATCH(CONCATENATE($G95,T$2),'WFOM - Time_Base'!$A$8:$API$8,0)),
IFERROR($AN95 * INDEX('Inputs from Uganda staff'!$E$61:$BM$80,MATCH('HRH Need estimation'!T$2,'Inputs from Uganda staff'!$E$61:$E$80,0),MATCH('HRH Need estimation'!$D95,'Inputs from Uganda staff'!$E$6:$BM$6,0)),
""))</f>
        <v>0</v>
      </c>
      <c r="U95" s="122">
        <f>IFERROR(
$AN95 * INDEX('WFOM - Time_Base'!$A$4:$API$29, MATCH("CenHos", 'WFOM - Time_Base'!$B$4:$B$29,0), MATCH(CONCATENATE($G95,U$2),'WFOM - Time_Base'!$A$8:$API$8,0)) *
INDEX('WFOM - Time_Base'!$A$4:$API$29, MATCH("CenHos_Per", 'WFOM - Time_Base'!$B$4:$B$29,0), MATCH(CONCATENATE($G95,U$2),'WFOM - Time_Base'!$A$8:$API$8,0)),
IFERROR($AN95 * INDEX('Inputs from Uganda staff'!$E$61:$BM$80,MATCH('HRH Need estimation'!U$2,'Inputs from Uganda staff'!$E$61:$E$80,0),MATCH('HRH Need estimation'!$D95,'Inputs from Uganda staff'!$E$6:$BM$6,0)),
""))</f>
        <v>11.25</v>
      </c>
      <c r="V95" s="122">
        <f>IFERROR(
$AN95 * INDEX('WFOM - Time_Base'!$A$4:$API$29, MATCH("CenHos", 'WFOM - Time_Base'!$B$4:$B$29,0), MATCH(CONCATENATE($G95,V$2),'WFOM - Time_Base'!$A$8:$API$8,0)) *
INDEX('WFOM - Time_Base'!$A$4:$API$29, MATCH("CenHos_Per", 'WFOM - Time_Base'!$B$4:$B$29,0), MATCH(CONCATENATE($G95,V$2),'WFOM - Time_Base'!$A$8:$API$8,0)),
IFERROR($AN95 * INDEX('Inputs from Uganda staff'!$E$61:$BM$80,MATCH('HRH Need estimation'!V$2,'Inputs from Uganda staff'!$E$61:$E$80,0),MATCH('HRH Need estimation'!$D95,'Inputs from Uganda staff'!$E$6:$BM$6,0)),
""))</f>
        <v>5.25</v>
      </c>
      <c r="W95" s="122">
        <f>IFERROR(
$AN95 * INDEX('WFOM - Time_Base'!$A$4:$API$29, MATCH("CenHos", 'WFOM - Time_Base'!$B$4:$B$29,0), MATCH(CONCATENATE($G95,W$2),'WFOM - Time_Base'!$A$8:$API$8,0)) *
INDEX('WFOM - Time_Base'!$A$4:$API$29, MATCH("CenHos_Per", 'WFOM - Time_Base'!$B$4:$B$29,0), MATCH(CONCATENATE($G95,W$2),'WFOM - Time_Base'!$A$8:$API$8,0)),
IFERROR($AN95 * INDEX('Inputs from Uganda staff'!$E$61:$BM$80,MATCH('HRH Need estimation'!W$2,'Inputs from Uganda staff'!$E$61:$E$80,0),MATCH('HRH Need estimation'!$D95,'Inputs from Uganda staff'!$E$6:$BM$6,0)),
""))</f>
        <v>1.5</v>
      </c>
      <c r="X95" s="122">
        <f>IFERROR(
$AN95 * INDEX('WFOM - Time_Base'!$A$4:$API$29, MATCH("CenHos", 'WFOM - Time_Base'!$B$4:$B$29,0), MATCH(CONCATENATE($G95,X$2),'WFOM - Time_Base'!$A$8:$API$8,0)) *
INDEX('WFOM - Time_Base'!$A$4:$API$29, MATCH("CenHos_Per", 'WFOM - Time_Base'!$B$4:$B$29,0), MATCH(CONCATENATE($G95,X$2),'WFOM - Time_Base'!$A$8:$API$8,0)),
IFERROR($AN95 * INDEX('Inputs from Uganda staff'!$E$61:$BM$80,MATCH('HRH Need estimation'!X$2,'Inputs from Uganda staff'!$E$61:$E$80,0),MATCH('HRH Need estimation'!$D95,'Inputs from Uganda staff'!$E$6:$BM$6,0)),
""))</f>
        <v>1.5</v>
      </c>
      <c r="Y95" s="122">
        <f>IFERROR(
$AN95 * INDEX('WFOM - Time_Base'!$A$4:$API$29, MATCH("CenHos", 'WFOM - Time_Base'!$B$4:$B$29,0), MATCH(CONCATENATE($G95,Y$2),'WFOM - Time_Base'!$A$8:$API$8,0)) *
INDEX('WFOM - Time_Base'!$A$4:$API$29, MATCH("CenHos_Per", 'WFOM - Time_Base'!$B$4:$B$29,0), MATCH(CONCATENATE($G95,Y$2),'WFOM - Time_Base'!$A$8:$API$8,0)),
IFERROR($AN95 * INDEX('Inputs from Uganda staff'!$E$61:$BM$80,MATCH('HRH Need estimation'!Y$2,'Inputs from Uganda staff'!$E$61:$E$80,0),MATCH('HRH Need estimation'!$D95,'Inputs from Uganda staff'!$E$6:$BM$6,0)),
""))</f>
        <v>0</v>
      </c>
      <c r="Z95" s="122">
        <f>IFERROR(
$AN95 * INDEX('WFOM - Time_Base'!$A$4:$API$29, MATCH("CenHos", 'WFOM - Time_Base'!$B$4:$B$29,0), MATCH(CONCATENATE($G95,Z$2),'WFOM - Time_Base'!$A$8:$API$8,0)) *
INDEX('WFOM - Time_Base'!$A$4:$API$29, MATCH("CenHos_Per", 'WFOM - Time_Base'!$B$4:$B$29,0), MATCH(CONCATENATE($G95,Z$2),'WFOM - Time_Base'!$A$8:$API$8,0)),
IFERROR($AN95 * INDEX('Inputs from Uganda staff'!$E$61:$BM$80,MATCH('HRH Need estimation'!Z$2,'Inputs from Uganda staff'!$E$61:$E$80,0),MATCH('HRH Need estimation'!$D95,'Inputs from Uganda staff'!$E$6:$BM$6,0)),
""))</f>
        <v>0</v>
      </c>
      <c r="AA95" s="122">
        <f>IFERROR(
$AN95 * INDEX('WFOM - Time_Base'!$A$4:$API$29, MATCH("CenHos", 'WFOM - Time_Base'!$B$4:$B$29,0), MATCH(CONCATENATE($G95,AA$2),'WFOM - Time_Base'!$A$8:$API$8,0)) *
INDEX('WFOM - Time_Base'!$A$4:$API$29, MATCH("CenHos_Per", 'WFOM - Time_Base'!$B$4:$B$29,0), MATCH(CONCATENATE($G95,AA$2),'WFOM - Time_Base'!$A$8:$API$8,0)),
IFERROR($AN95 * INDEX('Inputs from Uganda staff'!$E$61:$BM$80,MATCH('HRH Need estimation'!AA$2,'Inputs from Uganda staff'!$E$61:$E$80,0),MATCH('HRH Need estimation'!$D95,'Inputs from Uganda staff'!$E$6:$BM$6,0)),
""))</f>
        <v>0</v>
      </c>
      <c r="AB95" s="122">
        <f>IFERROR(
$AN95 * INDEX('WFOM - Time_Base'!$A$4:$API$29, MATCH("CenHos", 'WFOM - Time_Base'!$B$4:$B$29,0), MATCH(CONCATENATE($G95,AB$2),'WFOM - Time_Base'!$A$8:$API$8,0)) *
INDEX('WFOM - Time_Base'!$A$4:$API$29, MATCH("CenHos_Per", 'WFOM - Time_Base'!$B$4:$B$29,0), MATCH(CONCATENATE($G95,AB$2),'WFOM - Time_Base'!$A$8:$API$8,0)),
IFERROR($AN95 * INDEX('Inputs from Uganda staff'!$E$61:$BM$80,MATCH('HRH Need estimation'!AB$2,'Inputs from Uganda staff'!$E$61:$E$80,0),MATCH('HRH Need estimation'!$D95,'Inputs from Uganda staff'!$E$6:$BM$6,0)),
""))</f>
        <v>0</v>
      </c>
      <c r="AC95" s="122" t="str">
        <f>IFERROR(
$AN95 * INDEX('WFOM - Time_Base'!$A$4:$API$29, MATCH("CenHos", 'WFOM - Time_Base'!$B$4:$B$29,0), MATCH(CONCATENATE($G95,AC$2),'WFOM - Time_Base'!$A$8:$API$8,0)) *
INDEX('WFOM - Time_Base'!$A$4:$API$29, MATCH("CenHos_Per", 'WFOM - Time_Base'!$B$4:$B$29,0), MATCH(CONCATENATE($G95,AC$2),'WFOM - Time_Base'!$A$8:$API$8,0)),
IFERROR($AN95 * INDEX('Inputs from Uganda staff'!$E$61:$BM$80,MATCH('HRH Need estimation'!AC$2,'Inputs from Uganda staff'!$E$61:$E$80,0),MATCH('HRH Need estimation'!$D95,'Inputs from Uganda staff'!$E$6:$BM$6,0)),
""))</f>
        <v/>
      </c>
      <c r="AD95" s="122">
        <f>IFERROR(
$AN95 * INDEX('WFOM - Time_Base'!$A$4:$API$29, MATCH("CenHos", 'WFOM - Time_Base'!$B$4:$B$29,0), MATCH(CONCATENATE($G95,AD$2),'WFOM - Time_Base'!$A$8:$API$8,0)) *
INDEX('WFOM - Time_Base'!$A$4:$API$29, MATCH("CenHos_Per", 'WFOM - Time_Base'!$B$4:$B$29,0), MATCH(CONCATENATE($G95,AD$2),'WFOM - Time_Base'!$A$8:$API$8,0)),
IFERROR($AN95 * INDEX('Inputs from Uganda staff'!$E$61:$BM$80,MATCH('HRH Need estimation'!AD$2,'Inputs from Uganda staff'!$E$61:$E$80,0),MATCH('HRH Need estimation'!$D95,'Inputs from Uganda staff'!$E$6:$BM$6,0)),
""))</f>
        <v>0</v>
      </c>
      <c r="AE95" s="122">
        <f>IFERROR(
$AN95 * INDEX('WFOM - Time_Base'!$A$4:$API$29, MATCH("CenHos", 'WFOM - Time_Base'!$B$4:$B$29,0), MATCH(CONCATENATE($G95,AE$2),'WFOM - Time_Base'!$A$8:$API$8,0)) *
INDEX('WFOM - Time_Base'!$A$4:$API$29, MATCH("CenHos_Per", 'WFOM - Time_Base'!$B$4:$B$29,0), MATCH(CONCATENATE($G95,AE$2),'WFOM - Time_Base'!$A$8:$API$8,0)),
IFERROR($AN95 * INDEX('Inputs from Uganda staff'!$E$61:$BM$80,MATCH('HRH Need estimation'!AE$2,'Inputs from Uganda staff'!$E$61:$E$80,0),MATCH('HRH Need estimation'!$D95,'Inputs from Uganda staff'!$E$6:$BM$6,0)),
""))</f>
        <v>0</v>
      </c>
      <c r="AF95" s="122">
        <f>IFERROR(
$AN95 * INDEX('WFOM - Time_Base'!$A$4:$API$29, MATCH("CenHos", 'WFOM - Time_Base'!$B$4:$B$29,0), MATCH(CONCATENATE($G95,AF$2),'WFOM - Time_Base'!$A$8:$API$8,0)) *
INDEX('WFOM - Time_Base'!$A$4:$API$29, MATCH("CenHos_Per", 'WFOM - Time_Base'!$B$4:$B$29,0), MATCH(CONCATENATE($G95,AF$2),'WFOM - Time_Base'!$A$8:$API$8,0)),
IFERROR($AN95 * INDEX('Inputs from Uganda staff'!$E$61:$BM$80,MATCH('HRH Need estimation'!AF$2,'Inputs from Uganda staff'!$E$61:$E$80,0),MATCH('HRH Need estimation'!$D95,'Inputs from Uganda staff'!$E$6:$BM$6,0)),
""))</f>
        <v>0</v>
      </c>
      <c r="AG95" s="122">
        <f>IFERROR(
$AN95 * INDEX('WFOM - Time_Base'!$A$4:$API$29, MATCH("CenHos", 'WFOM - Time_Base'!$B$4:$B$29,0), MATCH(CONCATENATE($G95,AG$2),'WFOM - Time_Base'!$A$8:$API$8,0)) *
INDEX('WFOM - Time_Base'!$A$4:$API$29, MATCH("CenHos_Per", 'WFOM - Time_Base'!$B$4:$B$29,0), MATCH(CONCATENATE($G95,AG$2),'WFOM - Time_Base'!$A$8:$API$8,0)),
IFERROR($AN95 * INDEX('Inputs from Uganda staff'!$E$61:$BM$80,MATCH('HRH Need estimation'!AG$2,'Inputs from Uganda staff'!$E$61:$E$80,0),MATCH('HRH Need estimation'!$D95,'Inputs from Uganda staff'!$E$6:$BM$6,0)),
""))</f>
        <v>0</v>
      </c>
      <c r="AH95" s="122">
        <f>IFERROR(
$AN95 * INDEX('WFOM - Time_Base'!$A$4:$API$29, MATCH("CenHos", 'WFOM - Time_Base'!$B$4:$B$29,0), MATCH(CONCATENATE($G95,AH$2),'WFOM - Time_Base'!$A$8:$API$8,0)) *
INDEX('WFOM - Time_Base'!$A$4:$API$29, MATCH("CenHos_Per", 'WFOM - Time_Base'!$B$4:$B$29,0), MATCH(CONCATENATE($G95,AH$2),'WFOM - Time_Base'!$A$8:$API$8,0)),
IFERROR($AN95 * INDEX('Inputs from Uganda staff'!$E$61:$BM$80,MATCH('HRH Need estimation'!AH$2,'Inputs from Uganda staff'!$E$61:$E$80,0),MATCH('HRH Need estimation'!$D95,'Inputs from Uganda staff'!$E$6:$BM$6,0)),
""))</f>
        <v>0</v>
      </c>
      <c r="AI95" s="122">
        <f>IFERROR(
$AN95 * INDEX('WFOM - Time_Base'!$A$4:$API$29, MATCH("CenHos", 'WFOM - Time_Base'!$B$4:$B$29,0), MATCH(CONCATENATE($G95,AI$2),'WFOM - Time_Base'!$A$8:$API$8,0)) *
INDEX('WFOM - Time_Base'!$A$4:$API$29, MATCH("CenHos_Per", 'WFOM - Time_Base'!$B$4:$B$29,0), MATCH(CONCATENATE($G95,AI$2),'WFOM - Time_Base'!$A$8:$API$8,0)),
IFERROR($AN95 * INDEX('Inputs from Uganda staff'!$E$61:$BM$80,MATCH('HRH Need estimation'!AI$2,'Inputs from Uganda staff'!$E$61:$E$80,0),MATCH('HRH Need estimation'!$D95,'Inputs from Uganda staff'!$E$6:$BM$6,0)),
""))</f>
        <v>0</v>
      </c>
      <c r="AJ95" s="122">
        <f>IFERROR(
$AN95 * INDEX('WFOM - Time_Base'!$A$4:$API$29, MATCH("CenHos", 'WFOM - Time_Base'!$B$4:$B$29,0), MATCH(CONCATENATE($G95,AJ$2),'WFOM - Time_Base'!$A$8:$API$8,0)) *
INDEX('WFOM - Time_Base'!$A$4:$API$29, MATCH("CenHos_Per", 'WFOM - Time_Base'!$B$4:$B$29,0), MATCH(CONCATENATE($G95,AJ$2),'WFOM - Time_Base'!$A$8:$API$8,0)),
IFERROR($AN95 * INDEX('Inputs from Uganda staff'!$E$61:$BM$80,MATCH('HRH Need estimation'!AJ$2,'Inputs from Uganda staff'!$E$61:$E$80,0),MATCH('HRH Need estimation'!$D95,'Inputs from Uganda staff'!$E$6:$BM$6,0)),
""))</f>
        <v>0</v>
      </c>
      <c r="AK95" s="122">
        <f>IFERROR(
$AN95 * INDEX('WFOM - Time_Base'!$A$4:$API$29, MATCH("CenHos", 'WFOM - Time_Base'!$B$4:$B$29,0), MATCH(CONCATENATE($G95,AK$2),'WFOM - Time_Base'!$A$8:$API$8,0)) *
INDEX('WFOM - Time_Base'!$A$4:$API$29, MATCH("CenHos_Per", 'WFOM - Time_Base'!$B$4:$B$29,0), MATCH(CONCATENATE($G95,AK$2),'WFOM - Time_Base'!$A$8:$API$8,0)),
IFERROR($AN95 * INDEX('Inputs from Uganda staff'!$E$61:$BM$80,MATCH('HRH Need estimation'!AK$2,'Inputs from Uganda staff'!$E$61:$E$80,0),MATCH('HRH Need estimation'!$D95,'Inputs from Uganda staff'!$E$6:$BM$6,0)),
""))</f>
        <v>0</v>
      </c>
      <c r="AL95" s="122">
        <f>IFERROR(
$AN95 * INDEX('WFOM - Time_Base'!$A$4:$API$29, MATCH("CenHos", 'WFOM - Time_Base'!$B$4:$B$29,0), MATCH(CONCATENATE($G95,AL$2),'WFOM - Time_Base'!$A$8:$API$8,0)) *
INDEX('WFOM - Time_Base'!$A$4:$API$29, MATCH("CenHos_Per", 'WFOM - Time_Base'!$B$4:$B$29,0), MATCH(CONCATENATE($G95,AL$2),'WFOM - Time_Base'!$A$8:$API$8,0)),
IFERROR($AN95 * INDEX('Inputs from Uganda staff'!$E$61:$BM$80,MATCH('HRH Need estimation'!AL$2,'Inputs from Uganda staff'!$E$61:$E$80,0),MATCH('HRH Need estimation'!$D95,'Inputs from Uganda staff'!$E$6:$BM$6,0)),
""))</f>
        <v>0</v>
      </c>
      <c r="AN95">
        <v>1</v>
      </c>
      <c r="AO95" t="e">
        <f t="shared" si="3"/>
        <v>#N/A</v>
      </c>
      <c r="AQ95" t="s">
        <v>621</v>
      </c>
    </row>
    <row r="96" spans="1:43">
      <c r="A96" s="106" t="s">
        <v>961</v>
      </c>
      <c r="B96" s="106" t="s">
        <v>76</v>
      </c>
      <c r="C96" s="107" t="s">
        <v>404</v>
      </c>
      <c r="D96" s="115" t="s">
        <v>405</v>
      </c>
      <c r="E96" s="122" t="s">
        <v>76</v>
      </c>
      <c r="F96" s="122" t="s">
        <v>81</v>
      </c>
      <c r="G96" s="122" t="str">
        <f>IF(F96&lt;&gt;"", VLOOKUP(F96,'WFOM - Cadre and Service List'!$E$4:$F$52,2,FALSE), "")</f>
        <v>TBFollowUp</v>
      </c>
      <c r="H96" s="122"/>
      <c r="I96" s="207"/>
      <c r="J96" s="207"/>
      <c r="K96" s="207"/>
      <c r="L96" s="207"/>
      <c r="M96" s="207"/>
      <c r="N96" s="207"/>
      <c r="O96" s="207"/>
      <c r="P96" s="207">
        <f t="shared" si="2"/>
        <v>0</v>
      </c>
      <c r="Q96" s="122" t="s">
        <v>1947</v>
      </c>
      <c r="R96" s="122">
        <f>IFERROR(
$AN96 * INDEX('WFOM - Time_Base'!$A$4:$API$29, MATCH("CenHos", 'WFOM - Time_Base'!$B$4:$B$29,0), MATCH(CONCATENATE($G96,R$2),'WFOM - Time_Base'!$A$8:$API$8,0)) *
INDEX('WFOM - Time_Base'!$A$4:$API$29, MATCH("CenHos_Per", 'WFOM - Time_Base'!$B$4:$B$29,0), MATCH(CONCATENATE($G96,R$2),'WFOM - Time_Base'!$A$8:$API$8,0)),
IFERROR($AN96 * INDEX('Inputs from Uganda staff'!$E$61:$BM$80,MATCH('HRH Need estimation'!R$2,'Inputs from Uganda staff'!$E$61:$E$80,0),MATCH('HRH Need estimation'!$D96,'Inputs from Uganda staff'!$E$6:$BM$6,0)),
""))</f>
        <v>12.5</v>
      </c>
      <c r="S96" s="122">
        <f>IFERROR(
$AN96 * INDEX('WFOM - Time_Base'!$A$4:$API$29, MATCH("CenHos", 'WFOM - Time_Base'!$B$4:$B$29,0), MATCH(CONCATENATE($G96,S$2),'WFOM - Time_Base'!$A$8:$API$8,0)) *
INDEX('WFOM - Time_Base'!$A$4:$API$29, MATCH("CenHos_Per", 'WFOM - Time_Base'!$B$4:$B$29,0), MATCH(CONCATENATE($G96,S$2),'WFOM - Time_Base'!$A$8:$API$8,0)),
IFERROR($AN96 * INDEX('Inputs from Uganda staff'!$E$61:$BM$80,MATCH('HRH Need estimation'!S$2,'Inputs from Uganda staff'!$E$61:$E$80,0),MATCH('HRH Need estimation'!$D96,'Inputs from Uganda staff'!$E$6:$BM$6,0)),
""))</f>
        <v>12.5</v>
      </c>
      <c r="T96" s="122">
        <f>IFERROR(
$AN96 * INDEX('WFOM - Time_Base'!$A$4:$API$29, MATCH("CenHos", 'WFOM - Time_Base'!$B$4:$B$29,0), MATCH(CONCATENATE($G96,T$2),'WFOM - Time_Base'!$A$8:$API$8,0)) *
INDEX('WFOM - Time_Base'!$A$4:$API$29, MATCH("CenHos_Per", 'WFOM - Time_Base'!$B$4:$B$29,0), MATCH(CONCATENATE($G96,T$2),'WFOM - Time_Base'!$A$8:$API$8,0)),
IFERROR($AN96 * INDEX('Inputs from Uganda staff'!$E$61:$BM$80,MATCH('HRH Need estimation'!T$2,'Inputs from Uganda staff'!$E$61:$E$80,0),MATCH('HRH Need estimation'!$D96,'Inputs from Uganda staff'!$E$6:$BM$6,0)),
""))</f>
        <v>0</v>
      </c>
      <c r="U96" s="122">
        <f>IFERROR(
$AN96 * INDEX('WFOM - Time_Base'!$A$4:$API$29, MATCH("CenHos", 'WFOM - Time_Base'!$B$4:$B$29,0), MATCH(CONCATENATE($G96,U$2),'WFOM - Time_Base'!$A$8:$API$8,0)) *
INDEX('WFOM - Time_Base'!$A$4:$API$29, MATCH("CenHos_Per", 'WFOM - Time_Base'!$B$4:$B$29,0), MATCH(CONCATENATE($G96,U$2),'WFOM - Time_Base'!$A$8:$API$8,0)),
IFERROR($AN96 * INDEX('Inputs from Uganda staff'!$E$61:$BM$80,MATCH('HRH Need estimation'!U$2,'Inputs from Uganda staff'!$E$61:$E$80,0),MATCH('HRH Need estimation'!$D96,'Inputs from Uganda staff'!$E$6:$BM$6,0)),
""))</f>
        <v>56.25</v>
      </c>
      <c r="V96" s="122">
        <f>IFERROR(
$AN96 * INDEX('WFOM - Time_Base'!$A$4:$API$29, MATCH("CenHos", 'WFOM - Time_Base'!$B$4:$B$29,0), MATCH(CONCATENATE($G96,V$2),'WFOM - Time_Base'!$A$8:$API$8,0)) *
INDEX('WFOM - Time_Base'!$A$4:$API$29, MATCH("CenHos_Per", 'WFOM - Time_Base'!$B$4:$B$29,0), MATCH(CONCATENATE($G96,V$2),'WFOM - Time_Base'!$A$8:$API$8,0)),
IFERROR($AN96 * INDEX('Inputs from Uganda staff'!$E$61:$BM$80,MATCH('HRH Need estimation'!V$2,'Inputs from Uganda staff'!$E$61:$E$80,0),MATCH('HRH Need estimation'!$D96,'Inputs from Uganda staff'!$E$6:$BM$6,0)),
""))</f>
        <v>26.25</v>
      </c>
      <c r="W96" s="122">
        <f>IFERROR(
$AN96 * INDEX('WFOM - Time_Base'!$A$4:$API$29, MATCH("CenHos", 'WFOM - Time_Base'!$B$4:$B$29,0), MATCH(CONCATENATE($G96,W$2),'WFOM - Time_Base'!$A$8:$API$8,0)) *
INDEX('WFOM - Time_Base'!$A$4:$API$29, MATCH("CenHos_Per", 'WFOM - Time_Base'!$B$4:$B$29,0), MATCH(CONCATENATE($G96,W$2),'WFOM - Time_Base'!$A$8:$API$8,0)),
IFERROR($AN96 * INDEX('Inputs from Uganda staff'!$E$61:$BM$80,MATCH('HRH Need estimation'!W$2,'Inputs from Uganda staff'!$E$61:$E$80,0),MATCH('HRH Need estimation'!$D96,'Inputs from Uganda staff'!$E$6:$BM$6,0)),
""))</f>
        <v>7.5</v>
      </c>
      <c r="X96" s="122">
        <f>IFERROR(
$AN96 * INDEX('WFOM - Time_Base'!$A$4:$API$29, MATCH("CenHos", 'WFOM - Time_Base'!$B$4:$B$29,0), MATCH(CONCATENATE($G96,X$2),'WFOM - Time_Base'!$A$8:$API$8,0)) *
INDEX('WFOM - Time_Base'!$A$4:$API$29, MATCH("CenHos_Per", 'WFOM - Time_Base'!$B$4:$B$29,0), MATCH(CONCATENATE($G96,X$2),'WFOM - Time_Base'!$A$8:$API$8,0)),
IFERROR($AN96 * INDEX('Inputs from Uganda staff'!$E$61:$BM$80,MATCH('HRH Need estimation'!X$2,'Inputs from Uganda staff'!$E$61:$E$80,0),MATCH('HRH Need estimation'!$D96,'Inputs from Uganda staff'!$E$6:$BM$6,0)),
""))</f>
        <v>7.5</v>
      </c>
      <c r="Y96" s="122">
        <f>IFERROR(
$AN96 * INDEX('WFOM - Time_Base'!$A$4:$API$29, MATCH("CenHos", 'WFOM - Time_Base'!$B$4:$B$29,0), MATCH(CONCATENATE($G96,Y$2),'WFOM - Time_Base'!$A$8:$API$8,0)) *
INDEX('WFOM - Time_Base'!$A$4:$API$29, MATCH("CenHos_Per", 'WFOM - Time_Base'!$B$4:$B$29,0), MATCH(CONCATENATE($G96,Y$2),'WFOM - Time_Base'!$A$8:$API$8,0)),
IFERROR($AN96 * INDEX('Inputs from Uganda staff'!$E$61:$BM$80,MATCH('HRH Need estimation'!Y$2,'Inputs from Uganda staff'!$E$61:$E$80,0),MATCH('HRH Need estimation'!$D96,'Inputs from Uganda staff'!$E$6:$BM$6,0)),
""))</f>
        <v>0</v>
      </c>
      <c r="Z96" s="122">
        <f>IFERROR(
$AN96 * INDEX('WFOM - Time_Base'!$A$4:$API$29, MATCH("CenHos", 'WFOM - Time_Base'!$B$4:$B$29,0), MATCH(CONCATENATE($G96,Z$2),'WFOM - Time_Base'!$A$8:$API$8,0)) *
INDEX('WFOM - Time_Base'!$A$4:$API$29, MATCH("CenHos_Per", 'WFOM - Time_Base'!$B$4:$B$29,0), MATCH(CONCATENATE($G96,Z$2),'WFOM - Time_Base'!$A$8:$API$8,0)),
IFERROR($AN96 * INDEX('Inputs from Uganda staff'!$E$61:$BM$80,MATCH('HRH Need estimation'!Z$2,'Inputs from Uganda staff'!$E$61:$E$80,0),MATCH('HRH Need estimation'!$D96,'Inputs from Uganda staff'!$E$6:$BM$6,0)),
""))</f>
        <v>0</v>
      </c>
      <c r="AA96" s="122">
        <f>IFERROR(
$AN96 * INDEX('WFOM - Time_Base'!$A$4:$API$29, MATCH("CenHos", 'WFOM - Time_Base'!$B$4:$B$29,0), MATCH(CONCATENATE($G96,AA$2),'WFOM - Time_Base'!$A$8:$API$8,0)) *
INDEX('WFOM - Time_Base'!$A$4:$API$29, MATCH("CenHos_Per", 'WFOM - Time_Base'!$B$4:$B$29,0), MATCH(CONCATENATE($G96,AA$2),'WFOM - Time_Base'!$A$8:$API$8,0)),
IFERROR($AN96 * INDEX('Inputs from Uganda staff'!$E$61:$BM$80,MATCH('HRH Need estimation'!AA$2,'Inputs from Uganda staff'!$E$61:$E$80,0),MATCH('HRH Need estimation'!$D96,'Inputs from Uganda staff'!$E$6:$BM$6,0)),
""))</f>
        <v>0</v>
      </c>
      <c r="AB96" s="122">
        <f>IFERROR(
$AN96 * INDEX('WFOM - Time_Base'!$A$4:$API$29, MATCH("CenHos", 'WFOM - Time_Base'!$B$4:$B$29,0), MATCH(CONCATENATE($G96,AB$2),'WFOM - Time_Base'!$A$8:$API$8,0)) *
INDEX('WFOM - Time_Base'!$A$4:$API$29, MATCH("CenHos_Per", 'WFOM - Time_Base'!$B$4:$B$29,0), MATCH(CONCATENATE($G96,AB$2),'WFOM - Time_Base'!$A$8:$API$8,0)),
IFERROR($AN96 * INDEX('Inputs from Uganda staff'!$E$61:$BM$80,MATCH('HRH Need estimation'!AB$2,'Inputs from Uganda staff'!$E$61:$E$80,0),MATCH('HRH Need estimation'!$D96,'Inputs from Uganda staff'!$E$6:$BM$6,0)),
""))</f>
        <v>0</v>
      </c>
      <c r="AC96" s="122" t="str">
        <f>IFERROR(
$AN96 * INDEX('WFOM - Time_Base'!$A$4:$API$29, MATCH("CenHos", 'WFOM - Time_Base'!$B$4:$B$29,0), MATCH(CONCATENATE($G96,AC$2),'WFOM - Time_Base'!$A$8:$API$8,0)) *
INDEX('WFOM - Time_Base'!$A$4:$API$29, MATCH("CenHos_Per", 'WFOM - Time_Base'!$B$4:$B$29,0), MATCH(CONCATENATE($G96,AC$2),'WFOM - Time_Base'!$A$8:$API$8,0)),
IFERROR($AN96 * INDEX('Inputs from Uganda staff'!$E$61:$BM$80,MATCH('HRH Need estimation'!AC$2,'Inputs from Uganda staff'!$E$61:$E$80,0),MATCH('HRH Need estimation'!$D96,'Inputs from Uganda staff'!$E$6:$BM$6,0)),
""))</f>
        <v/>
      </c>
      <c r="AD96" s="122">
        <f>IFERROR(
$AN96 * INDEX('WFOM - Time_Base'!$A$4:$API$29, MATCH("CenHos", 'WFOM - Time_Base'!$B$4:$B$29,0), MATCH(CONCATENATE($G96,AD$2),'WFOM - Time_Base'!$A$8:$API$8,0)) *
INDEX('WFOM - Time_Base'!$A$4:$API$29, MATCH("CenHos_Per", 'WFOM - Time_Base'!$B$4:$B$29,0), MATCH(CONCATENATE($G96,AD$2),'WFOM - Time_Base'!$A$8:$API$8,0)),
IFERROR($AN96 * INDEX('Inputs from Uganda staff'!$E$61:$BM$80,MATCH('HRH Need estimation'!AD$2,'Inputs from Uganda staff'!$E$61:$E$80,0),MATCH('HRH Need estimation'!$D96,'Inputs from Uganda staff'!$E$6:$BM$6,0)),
""))</f>
        <v>0</v>
      </c>
      <c r="AE96" s="122">
        <f>IFERROR(
$AN96 * INDEX('WFOM - Time_Base'!$A$4:$API$29, MATCH("CenHos", 'WFOM - Time_Base'!$B$4:$B$29,0), MATCH(CONCATENATE($G96,AE$2),'WFOM - Time_Base'!$A$8:$API$8,0)) *
INDEX('WFOM - Time_Base'!$A$4:$API$29, MATCH("CenHos_Per", 'WFOM - Time_Base'!$B$4:$B$29,0), MATCH(CONCATENATE($G96,AE$2),'WFOM - Time_Base'!$A$8:$API$8,0)),
IFERROR($AN96 * INDEX('Inputs from Uganda staff'!$E$61:$BM$80,MATCH('HRH Need estimation'!AE$2,'Inputs from Uganda staff'!$E$61:$E$80,0),MATCH('HRH Need estimation'!$D96,'Inputs from Uganda staff'!$E$6:$BM$6,0)),
""))</f>
        <v>0</v>
      </c>
      <c r="AF96" s="122">
        <f>IFERROR(
$AN96 * INDEX('WFOM - Time_Base'!$A$4:$API$29, MATCH("CenHos", 'WFOM - Time_Base'!$B$4:$B$29,0), MATCH(CONCATENATE($G96,AF$2),'WFOM - Time_Base'!$A$8:$API$8,0)) *
INDEX('WFOM - Time_Base'!$A$4:$API$29, MATCH("CenHos_Per", 'WFOM - Time_Base'!$B$4:$B$29,0), MATCH(CONCATENATE($G96,AF$2),'WFOM - Time_Base'!$A$8:$API$8,0)),
IFERROR($AN96 * INDEX('Inputs from Uganda staff'!$E$61:$BM$80,MATCH('HRH Need estimation'!AF$2,'Inputs from Uganda staff'!$E$61:$E$80,0),MATCH('HRH Need estimation'!$D96,'Inputs from Uganda staff'!$E$6:$BM$6,0)),
""))</f>
        <v>0</v>
      </c>
      <c r="AG96" s="122">
        <f>IFERROR(
$AN96 * INDEX('WFOM - Time_Base'!$A$4:$API$29, MATCH("CenHos", 'WFOM - Time_Base'!$B$4:$B$29,0), MATCH(CONCATENATE($G96,AG$2),'WFOM - Time_Base'!$A$8:$API$8,0)) *
INDEX('WFOM - Time_Base'!$A$4:$API$29, MATCH("CenHos_Per", 'WFOM - Time_Base'!$B$4:$B$29,0), MATCH(CONCATENATE($G96,AG$2),'WFOM - Time_Base'!$A$8:$API$8,0)),
IFERROR($AN96 * INDEX('Inputs from Uganda staff'!$E$61:$BM$80,MATCH('HRH Need estimation'!AG$2,'Inputs from Uganda staff'!$E$61:$E$80,0),MATCH('HRH Need estimation'!$D96,'Inputs from Uganda staff'!$E$6:$BM$6,0)),
""))</f>
        <v>0</v>
      </c>
      <c r="AH96" s="122">
        <f>IFERROR(
$AN96 * INDEX('WFOM - Time_Base'!$A$4:$API$29, MATCH("CenHos", 'WFOM - Time_Base'!$B$4:$B$29,0), MATCH(CONCATENATE($G96,AH$2),'WFOM - Time_Base'!$A$8:$API$8,0)) *
INDEX('WFOM - Time_Base'!$A$4:$API$29, MATCH("CenHos_Per", 'WFOM - Time_Base'!$B$4:$B$29,0), MATCH(CONCATENATE($G96,AH$2),'WFOM - Time_Base'!$A$8:$API$8,0)),
IFERROR($AN96 * INDEX('Inputs from Uganda staff'!$E$61:$BM$80,MATCH('HRH Need estimation'!AH$2,'Inputs from Uganda staff'!$E$61:$E$80,0),MATCH('HRH Need estimation'!$D96,'Inputs from Uganda staff'!$E$6:$BM$6,0)),
""))</f>
        <v>0</v>
      </c>
      <c r="AI96" s="122">
        <f>IFERROR(
$AN96 * INDEX('WFOM - Time_Base'!$A$4:$API$29, MATCH("CenHos", 'WFOM - Time_Base'!$B$4:$B$29,0), MATCH(CONCATENATE($G96,AI$2),'WFOM - Time_Base'!$A$8:$API$8,0)) *
INDEX('WFOM - Time_Base'!$A$4:$API$29, MATCH("CenHos_Per", 'WFOM - Time_Base'!$B$4:$B$29,0), MATCH(CONCATENATE($G96,AI$2),'WFOM - Time_Base'!$A$8:$API$8,0)),
IFERROR($AN96 * INDEX('Inputs from Uganda staff'!$E$61:$BM$80,MATCH('HRH Need estimation'!AI$2,'Inputs from Uganda staff'!$E$61:$E$80,0),MATCH('HRH Need estimation'!$D96,'Inputs from Uganda staff'!$E$6:$BM$6,0)),
""))</f>
        <v>0</v>
      </c>
      <c r="AJ96" s="122">
        <f>IFERROR(
$AN96 * INDEX('WFOM - Time_Base'!$A$4:$API$29, MATCH("CenHos", 'WFOM - Time_Base'!$B$4:$B$29,0), MATCH(CONCATENATE($G96,AJ$2),'WFOM - Time_Base'!$A$8:$API$8,0)) *
INDEX('WFOM - Time_Base'!$A$4:$API$29, MATCH("CenHos_Per", 'WFOM - Time_Base'!$B$4:$B$29,0), MATCH(CONCATENATE($G96,AJ$2),'WFOM - Time_Base'!$A$8:$API$8,0)),
IFERROR($AN96 * INDEX('Inputs from Uganda staff'!$E$61:$BM$80,MATCH('HRH Need estimation'!AJ$2,'Inputs from Uganda staff'!$E$61:$E$80,0),MATCH('HRH Need estimation'!$D96,'Inputs from Uganda staff'!$E$6:$BM$6,0)),
""))</f>
        <v>0</v>
      </c>
      <c r="AK96" s="122">
        <f>IFERROR(
$AN96 * INDEX('WFOM - Time_Base'!$A$4:$API$29, MATCH("CenHos", 'WFOM - Time_Base'!$B$4:$B$29,0), MATCH(CONCATENATE($G96,AK$2),'WFOM - Time_Base'!$A$8:$API$8,0)) *
INDEX('WFOM - Time_Base'!$A$4:$API$29, MATCH("CenHos_Per", 'WFOM - Time_Base'!$B$4:$B$29,0), MATCH(CONCATENATE($G96,AK$2),'WFOM - Time_Base'!$A$8:$API$8,0)),
IFERROR($AN96 * INDEX('Inputs from Uganda staff'!$E$61:$BM$80,MATCH('HRH Need estimation'!AK$2,'Inputs from Uganda staff'!$E$61:$E$80,0),MATCH('HRH Need estimation'!$D96,'Inputs from Uganda staff'!$E$6:$BM$6,0)),
""))</f>
        <v>0</v>
      </c>
      <c r="AL96" s="122">
        <f>IFERROR(
$AN96 * INDEX('WFOM - Time_Base'!$A$4:$API$29, MATCH("CenHos", 'WFOM - Time_Base'!$B$4:$B$29,0), MATCH(CONCATENATE($G96,AL$2),'WFOM - Time_Base'!$A$8:$API$8,0)) *
INDEX('WFOM - Time_Base'!$A$4:$API$29, MATCH("CenHos_Per", 'WFOM - Time_Base'!$B$4:$B$29,0), MATCH(CONCATENATE($G96,AL$2),'WFOM - Time_Base'!$A$8:$API$8,0)),
IFERROR($AN96 * INDEX('Inputs from Uganda staff'!$E$61:$BM$80,MATCH('HRH Need estimation'!AL$2,'Inputs from Uganda staff'!$E$61:$E$80,0),MATCH('HRH Need estimation'!$D96,'Inputs from Uganda staff'!$E$6:$BM$6,0)),
""))</f>
        <v>0</v>
      </c>
      <c r="AN96">
        <v>5</v>
      </c>
      <c r="AO96" t="str">
        <f t="shared" si="3"/>
        <v>110</v>
      </c>
      <c r="AQ96" t="s">
        <v>623</v>
      </c>
    </row>
    <row r="97" spans="1:43">
      <c r="A97" s="106" t="s">
        <v>915</v>
      </c>
      <c r="B97" s="106" t="s">
        <v>76</v>
      </c>
      <c r="C97" s="107" t="s">
        <v>406</v>
      </c>
      <c r="D97" s="115" t="s">
        <v>407</v>
      </c>
      <c r="E97" s="199"/>
      <c r="F97" s="199"/>
      <c r="G97" s="199" t="str">
        <f>IF(F97&lt;&gt;"", VLOOKUP(F97,'WFOM - Cadre and Service List'!$E$4:$F$52,2,FALSE), "")</f>
        <v/>
      </c>
      <c r="H97" s="199" t="s">
        <v>910</v>
      </c>
      <c r="I97" s="208"/>
      <c r="J97" s="208"/>
      <c r="K97" s="208"/>
      <c r="L97" s="208"/>
      <c r="M97" s="208"/>
      <c r="N97" s="208"/>
      <c r="O97" s="208"/>
      <c r="P97" s="207">
        <f t="shared" si="2"/>
        <v>0</v>
      </c>
      <c r="Q97" s="122" t="s">
        <v>1947</v>
      </c>
      <c r="R97" s="122" t="str">
        <f>IFERROR(
$AN97 * INDEX('WFOM - Time_Base'!$A$4:$API$29, MATCH("CenHos", 'WFOM - Time_Base'!$B$4:$B$29,0), MATCH(CONCATENATE($G97,R$2),'WFOM - Time_Base'!$A$8:$API$8,0)) *
INDEX('WFOM - Time_Base'!$A$4:$API$29, MATCH("CenHos_Per", 'WFOM - Time_Base'!$B$4:$B$29,0), MATCH(CONCATENATE($G97,R$2),'WFOM - Time_Base'!$A$8:$API$8,0)),
IFERROR($AN97 * INDEX('Inputs from Uganda staff'!$E$61:$BM$80,MATCH('HRH Need estimation'!R$2,'Inputs from Uganda staff'!$E$61:$E$80,0),MATCH('HRH Need estimation'!$D97,'Inputs from Uganda staff'!$E$6:$BM$6,0)),
""))</f>
        <v/>
      </c>
      <c r="S97" s="122" t="str">
        <f>IFERROR(
$AN97 * INDEX('WFOM - Time_Base'!$A$4:$API$29, MATCH("CenHos", 'WFOM - Time_Base'!$B$4:$B$29,0), MATCH(CONCATENATE($G97,S$2),'WFOM - Time_Base'!$A$8:$API$8,0)) *
INDEX('WFOM - Time_Base'!$A$4:$API$29, MATCH("CenHos_Per", 'WFOM - Time_Base'!$B$4:$B$29,0), MATCH(CONCATENATE($G97,S$2),'WFOM - Time_Base'!$A$8:$API$8,0)),
IFERROR($AN97 * INDEX('Inputs from Uganda staff'!$E$61:$BM$80,MATCH('HRH Need estimation'!S$2,'Inputs from Uganda staff'!$E$61:$E$80,0),MATCH('HRH Need estimation'!$D97,'Inputs from Uganda staff'!$E$6:$BM$6,0)),
""))</f>
        <v/>
      </c>
      <c r="T97" s="122" t="str">
        <f>IFERROR(
$AN97 * INDEX('WFOM - Time_Base'!$A$4:$API$29, MATCH("CenHos", 'WFOM - Time_Base'!$B$4:$B$29,0), MATCH(CONCATENATE($G97,T$2),'WFOM - Time_Base'!$A$8:$API$8,0)) *
INDEX('WFOM - Time_Base'!$A$4:$API$29, MATCH("CenHos_Per", 'WFOM - Time_Base'!$B$4:$B$29,0), MATCH(CONCATENATE($G97,T$2),'WFOM - Time_Base'!$A$8:$API$8,0)),
IFERROR($AN97 * INDEX('Inputs from Uganda staff'!$E$61:$BM$80,MATCH('HRH Need estimation'!T$2,'Inputs from Uganda staff'!$E$61:$E$80,0),MATCH('HRH Need estimation'!$D97,'Inputs from Uganda staff'!$E$6:$BM$6,0)),
""))</f>
        <v/>
      </c>
      <c r="U97" s="122" t="str">
        <f>IFERROR(
$AN97 * INDEX('WFOM - Time_Base'!$A$4:$API$29, MATCH("CenHos", 'WFOM - Time_Base'!$B$4:$B$29,0), MATCH(CONCATENATE($G97,U$2),'WFOM - Time_Base'!$A$8:$API$8,0)) *
INDEX('WFOM - Time_Base'!$A$4:$API$29, MATCH("CenHos_Per", 'WFOM - Time_Base'!$B$4:$B$29,0), MATCH(CONCATENATE($G97,U$2),'WFOM - Time_Base'!$A$8:$API$8,0)),
IFERROR($AN97 * INDEX('Inputs from Uganda staff'!$E$61:$BM$80,MATCH('HRH Need estimation'!U$2,'Inputs from Uganda staff'!$E$61:$E$80,0),MATCH('HRH Need estimation'!$D97,'Inputs from Uganda staff'!$E$6:$BM$6,0)),
""))</f>
        <v/>
      </c>
      <c r="V97" s="122" t="str">
        <f>IFERROR(
$AN97 * INDEX('WFOM - Time_Base'!$A$4:$API$29, MATCH("CenHos", 'WFOM - Time_Base'!$B$4:$B$29,0), MATCH(CONCATENATE($G97,V$2),'WFOM - Time_Base'!$A$8:$API$8,0)) *
INDEX('WFOM - Time_Base'!$A$4:$API$29, MATCH("CenHos_Per", 'WFOM - Time_Base'!$B$4:$B$29,0), MATCH(CONCATENATE($G97,V$2),'WFOM - Time_Base'!$A$8:$API$8,0)),
IFERROR($AN97 * INDEX('Inputs from Uganda staff'!$E$61:$BM$80,MATCH('HRH Need estimation'!V$2,'Inputs from Uganda staff'!$E$61:$E$80,0),MATCH('HRH Need estimation'!$D97,'Inputs from Uganda staff'!$E$6:$BM$6,0)),
""))</f>
        <v/>
      </c>
      <c r="W97" s="122" t="str">
        <f>IFERROR(
$AN97 * INDEX('WFOM - Time_Base'!$A$4:$API$29, MATCH("CenHos", 'WFOM - Time_Base'!$B$4:$B$29,0), MATCH(CONCATENATE($G97,W$2),'WFOM - Time_Base'!$A$8:$API$8,0)) *
INDEX('WFOM - Time_Base'!$A$4:$API$29, MATCH("CenHos_Per", 'WFOM - Time_Base'!$B$4:$B$29,0), MATCH(CONCATENATE($G97,W$2),'WFOM - Time_Base'!$A$8:$API$8,0)),
IFERROR($AN97 * INDEX('Inputs from Uganda staff'!$E$61:$BM$80,MATCH('HRH Need estimation'!W$2,'Inputs from Uganda staff'!$E$61:$E$80,0),MATCH('HRH Need estimation'!$D97,'Inputs from Uganda staff'!$E$6:$BM$6,0)),
""))</f>
        <v/>
      </c>
      <c r="X97" s="122" t="str">
        <f>IFERROR(
$AN97 * INDEX('WFOM - Time_Base'!$A$4:$API$29, MATCH("CenHos", 'WFOM - Time_Base'!$B$4:$B$29,0), MATCH(CONCATENATE($G97,X$2),'WFOM - Time_Base'!$A$8:$API$8,0)) *
INDEX('WFOM - Time_Base'!$A$4:$API$29, MATCH("CenHos_Per", 'WFOM - Time_Base'!$B$4:$B$29,0), MATCH(CONCATENATE($G97,X$2),'WFOM - Time_Base'!$A$8:$API$8,0)),
IFERROR($AN97 * INDEX('Inputs from Uganda staff'!$E$61:$BM$80,MATCH('HRH Need estimation'!X$2,'Inputs from Uganda staff'!$E$61:$E$80,0),MATCH('HRH Need estimation'!$D97,'Inputs from Uganda staff'!$E$6:$BM$6,0)),
""))</f>
        <v/>
      </c>
      <c r="Y97" s="122" t="str">
        <f>IFERROR(
$AN97 * INDEX('WFOM - Time_Base'!$A$4:$API$29, MATCH("CenHos", 'WFOM - Time_Base'!$B$4:$B$29,0), MATCH(CONCATENATE($G97,Y$2),'WFOM - Time_Base'!$A$8:$API$8,0)) *
INDEX('WFOM - Time_Base'!$A$4:$API$29, MATCH("CenHos_Per", 'WFOM - Time_Base'!$B$4:$B$29,0), MATCH(CONCATENATE($G97,Y$2),'WFOM - Time_Base'!$A$8:$API$8,0)),
IFERROR($AN97 * INDEX('Inputs from Uganda staff'!$E$61:$BM$80,MATCH('HRH Need estimation'!Y$2,'Inputs from Uganda staff'!$E$61:$E$80,0),MATCH('HRH Need estimation'!$D97,'Inputs from Uganda staff'!$E$6:$BM$6,0)),
""))</f>
        <v/>
      </c>
      <c r="Z97" s="122" t="str">
        <f>IFERROR(
$AN97 * INDEX('WFOM - Time_Base'!$A$4:$API$29, MATCH("CenHos", 'WFOM - Time_Base'!$B$4:$B$29,0), MATCH(CONCATENATE($G97,Z$2),'WFOM - Time_Base'!$A$8:$API$8,0)) *
INDEX('WFOM - Time_Base'!$A$4:$API$29, MATCH("CenHos_Per", 'WFOM - Time_Base'!$B$4:$B$29,0), MATCH(CONCATENATE($G97,Z$2),'WFOM - Time_Base'!$A$8:$API$8,0)),
IFERROR($AN97 * INDEX('Inputs from Uganda staff'!$E$61:$BM$80,MATCH('HRH Need estimation'!Z$2,'Inputs from Uganda staff'!$E$61:$E$80,0),MATCH('HRH Need estimation'!$D97,'Inputs from Uganda staff'!$E$6:$BM$6,0)),
""))</f>
        <v/>
      </c>
      <c r="AA97" s="122" t="str">
        <f>IFERROR(
$AN97 * INDEX('WFOM - Time_Base'!$A$4:$API$29, MATCH("CenHos", 'WFOM - Time_Base'!$B$4:$B$29,0), MATCH(CONCATENATE($G97,AA$2),'WFOM - Time_Base'!$A$8:$API$8,0)) *
INDEX('WFOM - Time_Base'!$A$4:$API$29, MATCH("CenHos_Per", 'WFOM - Time_Base'!$B$4:$B$29,0), MATCH(CONCATENATE($G97,AA$2),'WFOM - Time_Base'!$A$8:$API$8,0)),
IFERROR($AN97 * INDEX('Inputs from Uganda staff'!$E$61:$BM$80,MATCH('HRH Need estimation'!AA$2,'Inputs from Uganda staff'!$E$61:$E$80,0),MATCH('HRH Need estimation'!$D97,'Inputs from Uganda staff'!$E$6:$BM$6,0)),
""))</f>
        <v/>
      </c>
      <c r="AB97" s="122" t="str">
        <f>IFERROR(
$AN97 * INDEX('WFOM - Time_Base'!$A$4:$API$29, MATCH("CenHos", 'WFOM - Time_Base'!$B$4:$B$29,0), MATCH(CONCATENATE($G97,AB$2),'WFOM - Time_Base'!$A$8:$API$8,0)) *
INDEX('WFOM - Time_Base'!$A$4:$API$29, MATCH("CenHos_Per", 'WFOM - Time_Base'!$B$4:$B$29,0), MATCH(CONCATENATE($G97,AB$2),'WFOM - Time_Base'!$A$8:$API$8,0)),
IFERROR($AN97 * INDEX('Inputs from Uganda staff'!$E$61:$BM$80,MATCH('HRH Need estimation'!AB$2,'Inputs from Uganda staff'!$E$61:$E$80,0),MATCH('HRH Need estimation'!$D97,'Inputs from Uganda staff'!$E$6:$BM$6,0)),
""))</f>
        <v/>
      </c>
      <c r="AC97" s="122" t="str">
        <f>IFERROR(
$AN97 * INDEX('WFOM - Time_Base'!$A$4:$API$29, MATCH("CenHos", 'WFOM - Time_Base'!$B$4:$B$29,0), MATCH(CONCATENATE($G97,AC$2),'WFOM - Time_Base'!$A$8:$API$8,0)) *
INDEX('WFOM - Time_Base'!$A$4:$API$29, MATCH("CenHos_Per", 'WFOM - Time_Base'!$B$4:$B$29,0), MATCH(CONCATENATE($G97,AC$2),'WFOM - Time_Base'!$A$8:$API$8,0)),
IFERROR($AN97 * INDEX('Inputs from Uganda staff'!$E$61:$BM$80,MATCH('HRH Need estimation'!AC$2,'Inputs from Uganda staff'!$E$61:$E$80,0),MATCH('HRH Need estimation'!$D97,'Inputs from Uganda staff'!$E$6:$BM$6,0)),
""))</f>
        <v/>
      </c>
      <c r="AD97" s="122" t="str">
        <f>IFERROR(
$AN97 * INDEX('WFOM - Time_Base'!$A$4:$API$29, MATCH("CenHos", 'WFOM - Time_Base'!$B$4:$B$29,0), MATCH(CONCATENATE($G97,AD$2),'WFOM - Time_Base'!$A$8:$API$8,0)) *
INDEX('WFOM - Time_Base'!$A$4:$API$29, MATCH("CenHos_Per", 'WFOM - Time_Base'!$B$4:$B$29,0), MATCH(CONCATENATE($G97,AD$2),'WFOM - Time_Base'!$A$8:$API$8,0)),
IFERROR($AN97 * INDEX('Inputs from Uganda staff'!$E$61:$BM$80,MATCH('HRH Need estimation'!AD$2,'Inputs from Uganda staff'!$E$61:$E$80,0),MATCH('HRH Need estimation'!$D97,'Inputs from Uganda staff'!$E$6:$BM$6,0)),
""))</f>
        <v/>
      </c>
      <c r="AE97" s="122" t="str">
        <f>IFERROR(
$AN97 * INDEX('WFOM - Time_Base'!$A$4:$API$29, MATCH("CenHos", 'WFOM - Time_Base'!$B$4:$B$29,0), MATCH(CONCATENATE($G97,AE$2),'WFOM - Time_Base'!$A$8:$API$8,0)) *
INDEX('WFOM - Time_Base'!$A$4:$API$29, MATCH("CenHos_Per", 'WFOM - Time_Base'!$B$4:$B$29,0), MATCH(CONCATENATE($G97,AE$2),'WFOM - Time_Base'!$A$8:$API$8,0)),
IFERROR($AN97 * INDEX('Inputs from Uganda staff'!$E$61:$BM$80,MATCH('HRH Need estimation'!AE$2,'Inputs from Uganda staff'!$E$61:$E$80,0),MATCH('HRH Need estimation'!$D97,'Inputs from Uganda staff'!$E$6:$BM$6,0)),
""))</f>
        <v/>
      </c>
      <c r="AF97" s="122" t="str">
        <f>IFERROR(
$AN97 * INDEX('WFOM - Time_Base'!$A$4:$API$29, MATCH("CenHos", 'WFOM - Time_Base'!$B$4:$B$29,0), MATCH(CONCATENATE($G97,AF$2),'WFOM - Time_Base'!$A$8:$API$8,0)) *
INDEX('WFOM - Time_Base'!$A$4:$API$29, MATCH("CenHos_Per", 'WFOM - Time_Base'!$B$4:$B$29,0), MATCH(CONCATENATE($G97,AF$2),'WFOM - Time_Base'!$A$8:$API$8,0)),
IFERROR($AN97 * INDEX('Inputs from Uganda staff'!$E$61:$BM$80,MATCH('HRH Need estimation'!AF$2,'Inputs from Uganda staff'!$E$61:$E$80,0),MATCH('HRH Need estimation'!$D97,'Inputs from Uganda staff'!$E$6:$BM$6,0)),
""))</f>
        <v/>
      </c>
      <c r="AG97" s="122" t="str">
        <f>IFERROR(
$AN97 * INDEX('WFOM - Time_Base'!$A$4:$API$29, MATCH("CenHos", 'WFOM - Time_Base'!$B$4:$B$29,0), MATCH(CONCATENATE($G97,AG$2),'WFOM - Time_Base'!$A$8:$API$8,0)) *
INDEX('WFOM - Time_Base'!$A$4:$API$29, MATCH("CenHos_Per", 'WFOM - Time_Base'!$B$4:$B$29,0), MATCH(CONCATENATE($G97,AG$2),'WFOM - Time_Base'!$A$8:$API$8,0)),
IFERROR($AN97 * INDEX('Inputs from Uganda staff'!$E$61:$BM$80,MATCH('HRH Need estimation'!AG$2,'Inputs from Uganda staff'!$E$61:$E$80,0),MATCH('HRH Need estimation'!$D97,'Inputs from Uganda staff'!$E$6:$BM$6,0)),
""))</f>
        <v/>
      </c>
      <c r="AH97" s="122" t="str">
        <f>IFERROR(
$AN97 * INDEX('WFOM - Time_Base'!$A$4:$API$29, MATCH("CenHos", 'WFOM - Time_Base'!$B$4:$B$29,0), MATCH(CONCATENATE($G97,AH$2),'WFOM - Time_Base'!$A$8:$API$8,0)) *
INDEX('WFOM - Time_Base'!$A$4:$API$29, MATCH("CenHos_Per", 'WFOM - Time_Base'!$B$4:$B$29,0), MATCH(CONCATENATE($G97,AH$2),'WFOM - Time_Base'!$A$8:$API$8,0)),
IFERROR($AN97 * INDEX('Inputs from Uganda staff'!$E$61:$BM$80,MATCH('HRH Need estimation'!AH$2,'Inputs from Uganda staff'!$E$61:$E$80,0),MATCH('HRH Need estimation'!$D97,'Inputs from Uganda staff'!$E$6:$BM$6,0)),
""))</f>
        <v/>
      </c>
      <c r="AI97" s="122" t="str">
        <f>IFERROR(
$AN97 * INDEX('WFOM - Time_Base'!$A$4:$API$29, MATCH("CenHos", 'WFOM - Time_Base'!$B$4:$B$29,0), MATCH(CONCATENATE($G97,AI$2),'WFOM - Time_Base'!$A$8:$API$8,0)) *
INDEX('WFOM - Time_Base'!$A$4:$API$29, MATCH("CenHos_Per", 'WFOM - Time_Base'!$B$4:$B$29,0), MATCH(CONCATENATE($G97,AI$2),'WFOM - Time_Base'!$A$8:$API$8,0)),
IFERROR($AN97 * INDEX('Inputs from Uganda staff'!$E$61:$BM$80,MATCH('HRH Need estimation'!AI$2,'Inputs from Uganda staff'!$E$61:$E$80,0),MATCH('HRH Need estimation'!$D97,'Inputs from Uganda staff'!$E$6:$BM$6,0)),
""))</f>
        <v/>
      </c>
      <c r="AJ97" s="122" t="str">
        <f>IFERROR(
$AN97 * INDEX('WFOM - Time_Base'!$A$4:$API$29, MATCH("CenHos", 'WFOM - Time_Base'!$B$4:$B$29,0), MATCH(CONCATENATE($G97,AJ$2),'WFOM - Time_Base'!$A$8:$API$8,0)) *
INDEX('WFOM - Time_Base'!$A$4:$API$29, MATCH("CenHos_Per", 'WFOM - Time_Base'!$B$4:$B$29,0), MATCH(CONCATENATE($G97,AJ$2),'WFOM - Time_Base'!$A$8:$API$8,0)),
IFERROR($AN97 * INDEX('Inputs from Uganda staff'!$E$61:$BM$80,MATCH('HRH Need estimation'!AJ$2,'Inputs from Uganda staff'!$E$61:$E$80,0),MATCH('HRH Need estimation'!$D97,'Inputs from Uganda staff'!$E$6:$BM$6,0)),
""))</f>
        <v/>
      </c>
      <c r="AK97" s="122" t="str">
        <f>IFERROR(
$AN97 * INDEX('WFOM - Time_Base'!$A$4:$API$29, MATCH("CenHos", 'WFOM - Time_Base'!$B$4:$B$29,0), MATCH(CONCATENATE($G97,AK$2),'WFOM - Time_Base'!$A$8:$API$8,0)) *
INDEX('WFOM - Time_Base'!$A$4:$API$29, MATCH("CenHos_Per", 'WFOM - Time_Base'!$B$4:$B$29,0), MATCH(CONCATENATE($G97,AK$2),'WFOM - Time_Base'!$A$8:$API$8,0)),
IFERROR($AN97 * INDEX('Inputs from Uganda staff'!$E$61:$BM$80,MATCH('HRH Need estimation'!AK$2,'Inputs from Uganda staff'!$E$61:$E$80,0),MATCH('HRH Need estimation'!$D97,'Inputs from Uganda staff'!$E$6:$BM$6,0)),
""))</f>
        <v/>
      </c>
      <c r="AL97" s="122" t="str">
        <f>IFERROR(
$AN97 * INDEX('WFOM - Time_Base'!$A$4:$API$29, MATCH("CenHos", 'WFOM - Time_Base'!$B$4:$B$29,0), MATCH(CONCATENATE($G97,AL$2),'WFOM - Time_Base'!$A$8:$API$8,0)) *
INDEX('WFOM - Time_Base'!$A$4:$API$29, MATCH("CenHos_Per", 'WFOM - Time_Base'!$B$4:$B$29,0), MATCH(CONCATENATE($G97,AL$2),'WFOM - Time_Base'!$A$8:$API$8,0)),
IFERROR($AN97 * INDEX('Inputs from Uganda staff'!$E$61:$BM$80,MATCH('HRH Need estimation'!AL$2,'Inputs from Uganda staff'!$E$61:$E$80,0),MATCH('HRH Need estimation'!$D97,'Inputs from Uganda staff'!$E$6:$BM$6,0)),
""))</f>
        <v/>
      </c>
      <c r="AN97">
        <v>1</v>
      </c>
      <c r="AO97" t="e">
        <f t="shared" si="3"/>
        <v>#N/A</v>
      </c>
      <c r="AQ97" t="s">
        <v>625</v>
      </c>
    </row>
    <row r="98" spans="1:43">
      <c r="A98" s="106" t="s">
        <v>962</v>
      </c>
      <c r="B98" s="106" t="s">
        <v>292</v>
      </c>
      <c r="C98" s="107" t="s">
        <v>408</v>
      </c>
      <c r="D98" s="115" t="s">
        <v>409</v>
      </c>
      <c r="E98" s="122" t="s">
        <v>863</v>
      </c>
      <c r="F98" s="200" t="s">
        <v>115</v>
      </c>
      <c r="G98" s="199" t="str">
        <f>IF(F98&lt;&gt;"", VLOOKUP(F98,'WFOM - Cadre and Service List'!$E$4:$F$52,2,FALSE), "")</f>
        <v>LabSero</v>
      </c>
      <c r="H98" s="199" t="s">
        <v>1055</v>
      </c>
      <c r="I98" s="208"/>
      <c r="J98" s="208"/>
      <c r="K98" s="208"/>
      <c r="L98" s="208"/>
      <c r="M98" s="208"/>
      <c r="N98" s="208"/>
      <c r="O98" s="208"/>
      <c r="P98" s="207">
        <f t="shared" si="2"/>
        <v>0</v>
      </c>
      <c r="Q98" s="122" t="s">
        <v>1947</v>
      </c>
      <c r="R98" s="122">
        <f>IFERROR(
$AN98 * INDEX('WFOM - Time_Base'!$A$4:$API$29, MATCH("CenHos", 'WFOM - Time_Base'!$B$4:$B$29,0), MATCH(CONCATENATE($G98,R$2),'WFOM - Time_Base'!$A$8:$API$8,0)) *
INDEX('WFOM - Time_Base'!$A$4:$API$29, MATCH("CenHos_Per", 'WFOM - Time_Base'!$B$4:$B$29,0), MATCH(CONCATENATE($G98,R$2),'WFOM - Time_Base'!$A$8:$API$8,0)),
IFERROR($AN98 * INDEX('Inputs from Uganda staff'!$E$61:$BM$80,MATCH('HRH Need estimation'!R$2,'Inputs from Uganda staff'!$E$61:$E$80,0),MATCH('HRH Need estimation'!$D98,'Inputs from Uganda staff'!$E$6:$BM$6,0)),
""))</f>
        <v>0</v>
      </c>
      <c r="S98" s="122">
        <f>IFERROR(
$AN98 * INDEX('WFOM - Time_Base'!$A$4:$API$29, MATCH("CenHos", 'WFOM - Time_Base'!$B$4:$B$29,0), MATCH(CONCATENATE($G98,S$2),'WFOM - Time_Base'!$A$8:$API$8,0)) *
INDEX('WFOM - Time_Base'!$A$4:$API$29, MATCH("CenHos_Per", 'WFOM - Time_Base'!$B$4:$B$29,0), MATCH(CONCATENATE($G98,S$2),'WFOM - Time_Base'!$A$8:$API$8,0)),
IFERROR($AN98 * INDEX('Inputs from Uganda staff'!$E$61:$BM$80,MATCH('HRH Need estimation'!S$2,'Inputs from Uganda staff'!$E$61:$E$80,0),MATCH('HRH Need estimation'!$D98,'Inputs from Uganda staff'!$E$6:$BM$6,0)),
""))</f>
        <v>0</v>
      </c>
      <c r="T98" s="122">
        <f>IFERROR(
$AN98 * INDEX('WFOM - Time_Base'!$A$4:$API$29, MATCH("CenHos", 'WFOM - Time_Base'!$B$4:$B$29,0), MATCH(CONCATENATE($G98,T$2),'WFOM - Time_Base'!$A$8:$API$8,0)) *
INDEX('WFOM - Time_Base'!$A$4:$API$29, MATCH("CenHos_Per", 'WFOM - Time_Base'!$B$4:$B$29,0), MATCH(CONCATENATE($G98,T$2),'WFOM - Time_Base'!$A$8:$API$8,0)),
IFERROR($AN98 * INDEX('Inputs from Uganda staff'!$E$61:$BM$80,MATCH('HRH Need estimation'!T$2,'Inputs from Uganda staff'!$E$61:$E$80,0),MATCH('HRH Need estimation'!$D98,'Inputs from Uganda staff'!$E$6:$BM$6,0)),
""))</f>
        <v>0</v>
      </c>
      <c r="U98" s="122">
        <f>IFERROR(
$AN98 * INDEX('WFOM - Time_Base'!$A$4:$API$29, MATCH("CenHos", 'WFOM - Time_Base'!$B$4:$B$29,0), MATCH(CONCATENATE($G98,U$2),'WFOM - Time_Base'!$A$8:$API$8,0)) *
INDEX('WFOM - Time_Base'!$A$4:$API$29, MATCH("CenHos_Per", 'WFOM - Time_Base'!$B$4:$B$29,0), MATCH(CONCATENATE($G98,U$2),'WFOM - Time_Base'!$A$8:$API$8,0)),
IFERROR($AN98 * INDEX('Inputs from Uganda staff'!$E$61:$BM$80,MATCH('HRH Need estimation'!U$2,'Inputs from Uganda staff'!$E$61:$E$80,0),MATCH('HRH Need estimation'!$D98,'Inputs from Uganda staff'!$E$6:$BM$6,0)),
""))</f>
        <v>0</v>
      </c>
      <c r="V98" s="122">
        <f>IFERROR(
$AN98 * INDEX('WFOM - Time_Base'!$A$4:$API$29, MATCH("CenHos", 'WFOM - Time_Base'!$B$4:$B$29,0), MATCH(CONCATENATE($G98,V$2),'WFOM - Time_Base'!$A$8:$API$8,0)) *
INDEX('WFOM - Time_Base'!$A$4:$API$29, MATCH("CenHos_Per", 'WFOM - Time_Base'!$B$4:$B$29,0), MATCH(CONCATENATE($G98,V$2),'WFOM - Time_Base'!$A$8:$API$8,0)),
IFERROR($AN98 * INDEX('Inputs from Uganda staff'!$E$61:$BM$80,MATCH('HRH Need estimation'!V$2,'Inputs from Uganda staff'!$E$61:$E$80,0),MATCH('HRH Need estimation'!$D98,'Inputs from Uganda staff'!$E$6:$BM$6,0)),
""))</f>
        <v>0</v>
      </c>
      <c r="W98" s="122">
        <f>IFERROR(
$AN98 * INDEX('WFOM - Time_Base'!$A$4:$API$29, MATCH("CenHos", 'WFOM - Time_Base'!$B$4:$B$29,0), MATCH(CONCATENATE($G98,W$2),'WFOM - Time_Base'!$A$8:$API$8,0)) *
INDEX('WFOM - Time_Base'!$A$4:$API$29, MATCH("CenHos_Per", 'WFOM - Time_Base'!$B$4:$B$29,0), MATCH(CONCATENATE($G98,W$2),'WFOM - Time_Base'!$A$8:$API$8,0)),
IFERROR($AN98 * INDEX('Inputs from Uganda staff'!$E$61:$BM$80,MATCH('HRH Need estimation'!W$2,'Inputs from Uganda staff'!$E$61:$E$80,0),MATCH('HRH Need estimation'!$D98,'Inputs from Uganda staff'!$E$6:$BM$6,0)),
""))</f>
        <v>0</v>
      </c>
      <c r="X98" s="122">
        <f>IFERROR(
$AN98 * INDEX('WFOM - Time_Base'!$A$4:$API$29, MATCH("CenHos", 'WFOM - Time_Base'!$B$4:$B$29,0), MATCH(CONCATENATE($G98,X$2),'WFOM - Time_Base'!$A$8:$API$8,0)) *
INDEX('WFOM - Time_Base'!$A$4:$API$29, MATCH("CenHos_Per", 'WFOM - Time_Base'!$B$4:$B$29,0), MATCH(CONCATENATE($G98,X$2),'WFOM - Time_Base'!$A$8:$API$8,0)),
IFERROR($AN98 * INDEX('Inputs from Uganda staff'!$E$61:$BM$80,MATCH('HRH Need estimation'!X$2,'Inputs from Uganda staff'!$E$61:$E$80,0),MATCH('HRH Need estimation'!$D98,'Inputs from Uganda staff'!$E$6:$BM$6,0)),
""))</f>
        <v>0</v>
      </c>
      <c r="Y98" s="122">
        <f>IFERROR(
$AN98 * INDEX('WFOM - Time_Base'!$A$4:$API$29, MATCH("CenHos", 'WFOM - Time_Base'!$B$4:$B$29,0), MATCH(CONCATENATE($G98,Y$2),'WFOM - Time_Base'!$A$8:$API$8,0)) *
INDEX('WFOM - Time_Base'!$A$4:$API$29, MATCH("CenHos_Per", 'WFOM - Time_Base'!$B$4:$B$29,0), MATCH(CONCATENATE($G98,Y$2),'WFOM - Time_Base'!$A$8:$API$8,0)),
IFERROR($AN98 * INDEX('Inputs from Uganda staff'!$E$61:$BM$80,MATCH('HRH Need estimation'!Y$2,'Inputs from Uganda staff'!$E$61:$E$80,0),MATCH('HRH Need estimation'!$D98,'Inputs from Uganda staff'!$E$6:$BM$6,0)),
""))</f>
        <v>0</v>
      </c>
      <c r="Z98" s="122">
        <f>IFERROR(
$AN98 * INDEX('WFOM - Time_Base'!$A$4:$API$29, MATCH("CenHos", 'WFOM - Time_Base'!$B$4:$B$29,0), MATCH(CONCATENATE($G98,Z$2),'WFOM - Time_Base'!$A$8:$API$8,0)) *
INDEX('WFOM - Time_Base'!$A$4:$API$29, MATCH("CenHos_Per", 'WFOM - Time_Base'!$B$4:$B$29,0), MATCH(CONCATENATE($G98,Z$2),'WFOM - Time_Base'!$A$8:$API$8,0)),
IFERROR($AN98 * INDEX('Inputs from Uganda staff'!$E$61:$BM$80,MATCH('HRH Need estimation'!Z$2,'Inputs from Uganda staff'!$E$61:$E$80,0),MATCH('HRH Need estimation'!$D98,'Inputs from Uganda staff'!$E$6:$BM$6,0)),
""))</f>
        <v>10</v>
      </c>
      <c r="AA98" s="122">
        <f>IFERROR(
$AN98 * INDEX('WFOM - Time_Base'!$A$4:$API$29, MATCH("CenHos", 'WFOM - Time_Base'!$B$4:$B$29,0), MATCH(CONCATENATE($G98,AA$2),'WFOM - Time_Base'!$A$8:$API$8,0)) *
INDEX('WFOM - Time_Base'!$A$4:$API$29, MATCH("CenHos_Per", 'WFOM - Time_Base'!$B$4:$B$29,0), MATCH(CONCATENATE($G98,AA$2),'WFOM - Time_Base'!$A$8:$API$8,0)),
IFERROR($AN98 * INDEX('Inputs from Uganda staff'!$E$61:$BM$80,MATCH('HRH Need estimation'!AA$2,'Inputs from Uganda staff'!$E$61:$E$80,0),MATCH('HRH Need estimation'!$D98,'Inputs from Uganda staff'!$E$6:$BM$6,0)),
""))</f>
        <v>18</v>
      </c>
      <c r="AB98" s="122">
        <f>IFERROR(
$AN98 * INDEX('WFOM - Time_Base'!$A$4:$API$29, MATCH("CenHos", 'WFOM - Time_Base'!$B$4:$B$29,0), MATCH(CONCATENATE($G98,AB$2),'WFOM - Time_Base'!$A$8:$API$8,0)) *
INDEX('WFOM - Time_Base'!$A$4:$API$29, MATCH("CenHos_Per", 'WFOM - Time_Base'!$B$4:$B$29,0), MATCH(CONCATENATE($G98,AB$2),'WFOM - Time_Base'!$A$8:$API$8,0)),
IFERROR($AN98 * INDEX('Inputs from Uganda staff'!$E$61:$BM$80,MATCH('HRH Need estimation'!AB$2,'Inputs from Uganda staff'!$E$61:$E$80,0),MATCH('HRH Need estimation'!$D98,'Inputs from Uganda staff'!$E$6:$BM$6,0)),
""))</f>
        <v>18</v>
      </c>
      <c r="AC98" s="122" t="str">
        <f>IFERROR(
$AN98 * INDEX('WFOM - Time_Base'!$A$4:$API$29, MATCH("CenHos", 'WFOM - Time_Base'!$B$4:$B$29,0), MATCH(CONCATENATE($G98,AC$2),'WFOM - Time_Base'!$A$8:$API$8,0)) *
INDEX('WFOM - Time_Base'!$A$4:$API$29, MATCH("CenHos_Per", 'WFOM - Time_Base'!$B$4:$B$29,0), MATCH(CONCATENATE($G98,AC$2),'WFOM - Time_Base'!$A$8:$API$8,0)),
IFERROR($AN98 * INDEX('Inputs from Uganda staff'!$E$61:$BM$80,MATCH('HRH Need estimation'!AC$2,'Inputs from Uganda staff'!$E$61:$E$80,0),MATCH('HRH Need estimation'!$D98,'Inputs from Uganda staff'!$E$6:$BM$6,0)),
""))</f>
        <v/>
      </c>
      <c r="AD98" s="122">
        <f>IFERROR(
$AN98 * INDEX('WFOM - Time_Base'!$A$4:$API$29, MATCH("CenHos", 'WFOM - Time_Base'!$B$4:$B$29,0), MATCH(CONCATENATE($G98,AD$2),'WFOM - Time_Base'!$A$8:$API$8,0)) *
INDEX('WFOM - Time_Base'!$A$4:$API$29, MATCH("CenHos_Per", 'WFOM - Time_Base'!$B$4:$B$29,0), MATCH(CONCATENATE($G98,AD$2),'WFOM - Time_Base'!$A$8:$API$8,0)),
IFERROR($AN98 * INDEX('Inputs from Uganda staff'!$E$61:$BM$80,MATCH('HRH Need estimation'!AD$2,'Inputs from Uganda staff'!$E$61:$E$80,0),MATCH('HRH Need estimation'!$D98,'Inputs from Uganda staff'!$E$6:$BM$6,0)),
""))</f>
        <v>0</v>
      </c>
      <c r="AE98" s="122">
        <f>IFERROR(
$AN98 * INDEX('WFOM - Time_Base'!$A$4:$API$29, MATCH("CenHos", 'WFOM - Time_Base'!$B$4:$B$29,0), MATCH(CONCATENATE($G98,AE$2),'WFOM - Time_Base'!$A$8:$API$8,0)) *
INDEX('WFOM - Time_Base'!$A$4:$API$29, MATCH("CenHos_Per", 'WFOM - Time_Base'!$B$4:$B$29,0), MATCH(CONCATENATE($G98,AE$2),'WFOM - Time_Base'!$A$8:$API$8,0)),
IFERROR($AN98 * INDEX('Inputs from Uganda staff'!$E$61:$BM$80,MATCH('HRH Need estimation'!AE$2,'Inputs from Uganda staff'!$E$61:$E$80,0),MATCH('HRH Need estimation'!$D98,'Inputs from Uganda staff'!$E$6:$BM$6,0)),
""))</f>
        <v>0</v>
      </c>
      <c r="AF98" s="122">
        <f>IFERROR(
$AN98 * INDEX('WFOM - Time_Base'!$A$4:$API$29, MATCH("CenHos", 'WFOM - Time_Base'!$B$4:$B$29,0), MATCH(CONCATENATE($G98,AF$2),'WFOM - Time_Base'!$A$8:$API$8,0)) *
INDEX('WFOM - Time_Base'!$A$4:$API$29, MATCH("CenHos_Per", 'WFOM - Time_Base'!$B$4:$B$29,0), MATCH(CONCATENATE($G98,AF$2),'WFOM - Time_Base'!$A$8:$API$8,0)),
IFERROR($AN98 * INDEX('Inputs from Uganda staff'!$E$61:$BM$80,MATCH('HRH Need estimation'!AF$2,'Inputs from Uganda staff'!$E$61:$E$80,0),MATCH('HRH Need estimation'!$D98,'Inputs from Uganda staff'!$E$6:$BM$6,0)),
""))</f>
        <v>0</v>
      </c>
      <c r="AG98" s="122">
        <f>IFERROR(
$AN98 * INDEX('WFOM - Time_Base'!$A$4:$API$29, MATCH("CenHos", 'WFOM - Time_Base'!$B$4:$B$29,0), MATCH(CONCATENATE($G98,AG$2),'WFOM - Time_Base'!$A$8:$API$8,0)) *
INDEX('WFOM - Time_Base'!$A$4:$API$29, MATCH("CenHos_Per", 'WFOM - Time_Base'!$B$4:$B$29,0), MATCH(CONCATENATE($G98,AG$2),'WFOM - Time_Base'!$A$8:$API$8,0)),
IFERROR($AN98 * INDEX('Inputs from Uganda staff'!$E$61:$BM$80,MATCH('HRH Need estimation'!AG$2,'Inputs from Uganda staff'!$E$61:$E$80,0),MATCH('HRH Need estimation'!$D98,'Inputs from Uganda staff'!$E$6:$BM$6,0)),
""))</f>
        <v>0</v>
      </c>
      <c r="AH98" s="122">
        <f>IFERROR(
$AN98 * INDEX('WFOM - Time_Base'!$A$4:$API$29, MATCH("CenHos", 'WFOM - Time_Base'!$B$4:$B$29,0), MATCH(CONCATENATE($G98,AH$2),'WFOM - Time_Base'!$A$8:$API$8,0)) *
INDEX('WFOM - Time_Base'!$A$4:$API$29, MATCH("CenHos_Per", 'WFOM - Time_Base'!$B$4:$B$29,0), MATCH(CONCATENATE($G98,AH$2),'WFOM - Time_Base'!$A$8:$API$8,0)),
IFERROR($AN98 * INDEX('Inputs from Uganda staff'!$E$61:$BM$80,MATCH('HRH Need estimation'!AH$2,'Inputs from Uganda staff'!$E$61:$E$80,0),MATCH('HRH Need estimation'!$D98,'Inputs from Uganda staff'!$E$6:$BM$6,0)),
""))</f>
        <v>0</v>
      </c>
      <c r="AI98" s="122">
        <f>IFERROR(
$AN98 * INDEX('WFOM - Time_Base'!$A$4:$API$29, MATCH("CenHos", 'WFOM - Time_Base'!$B$4:$B$29,0), MATCH(CONCATENATE($G98,AI$2),'WFOM - Time_Base'!$A$8:$API$8,0)) *
INDEX('WFOM - Time_Base'!$A$4:$API$29, MATCH("CenHos_Per", 'WFOM - Time_Base'!$B$4:$B$29,0), MATCH(CONCATENATE($G98,AI$2),'WFOM - Time_Base'!$A$8:$API$8,0)),
IFERROR($AN98 * INDEX('Inputs from Uganda staff'!$E$61:$BM$80,MATCH('HRH Need estimation'!AI$2,'Inputs from Uganda staff'!$E$61:$E$80,0),MATCH('HRH Need estimation'!$D98,'Inputs from Uganda staff'!$E$6:$BM$6,0)),
""))</f>
        <v>0</v>
      </c>
      <c r="AJ98" s="122">
        <f>IFERROR(
$AN98 * INDEX('WFOM - Time_Base'!$A$4:$API$29, MATCH("CenHos", 'WFOM - Time_Base'!$B$4:$B$29,0), MATCH(CONCATENATE($G98,AJ$2),'WFOM - Time_Base'!$A$8:$API$8,0)) *
INDEX('WFOM - Time_Base'!$A$4:$API$29, MATCH("CenHos_Per", 'WFOM - Time_Base'!$B$4:$B$29,0), MATCH(CONCATENATE($G98,AJ$2),'WFOM - Time_Base'!$A$8:$API$8,0)),
IFERROR($AN98 * INDEX('Inputs from Uganda staff'!$E$61:$BM$80,MATCH('HRH Need estimation'!AJ$2,'Inputs from Uganda staff'!$E$61:$E$80,0),MATCH('HRH Need estimation'!$D98,'Inputs from Uganda staff'!$E$6:$BM$6,0)),
""))</f>
        <v>0</v>
      </c>
      <c r="AK98" s="122">
        <f>IFERROR(
$AN98 * INDEX('WFOM - Time_Base'!$A$4:$API$29, MATCH("CenHos", 'WFOM - Time_Base'!$B$4:$B$29,0), MATCH(CONCATENATE($G98,AK$2),'WFOM - Time_Base'!$A$8:$API$8,0)) *
INDEX('WFOM - Time_Base'!$A$4:$API$29, MATCH("CenHos_Per", 'WFOM - Time_Base'!$B$4:$B$29,0), MATCH(CONCATENATE($G98,AK$2),'WFOM - Time_Base'!$A$8:$API$8,0)),
IFERROR($AN98 * INDEX('Inputs from Uganda staff'!$E$61:$BM$80,MATCH('HRH Need estimation'!AK$2,'Inputs from Uganda staff'!$E$61:$E$80,0),MATCH('HRH Need estimation'!$D98,'Inputs from Uganda staff'!$E$6:$BM$6,0)),
""))</f>
        <v>0</v>
      </c>
      <c r="AL98" s="122">
        <f>IFERROR(
$AN98 * INDEX('WFOM - Time_Base'!$A$4:$API$29, MATCH("CenHos", 'WFOM - Time_Base'!$B$4:$B$29,0), MATCH(CONCATENATE($G98,AL$2),'WFOM - Time_Base'!$A$8:$API$8,0)) *
INDEX('WFOM - Time_Base'!$A$4:$API$29, MATCH("CenHos_Per", 'WFOM - Time_Base'!$B$4:$B$29,0), MATCH(CONCATENATE($G98,AL$2),'WFOM - Time_Base'!$A$8:$API$8,0)),
IFERROR($AN98 * INDEX('Inputs from Uganda staff'!$E$61:$BM$80,MATCH('HRH Need estimation'!AL$2,'Inputs from Uganda staff'!$E$61:$E$80,0),MATCH('HRH Need estimation'!$D98,'Inputs from Uganda staff'!$E$6:$BM$6,0)),
""))</f>
        <v>0</v>
      </c>
      <c r="AN98">
        <v>4</v>
      </c>
      <c r="AO98" t="str">
        <f t="shared" si="3"/>
        <v>112</v>
      </c>
      <c r="AQ98" t="s">
        <v>627</v>
      </c>
    </row>
    <row r="99" spans="1:43">
      <c r="A99" s="106" t="s">
        <v>963</v>
      </c>
      <c r="B99" s="106" t="s">
        <v>292</v>
      </c>
      <c r="C99" s="107" t="s">
        <v>410</v>
      </c>
      <c r="D99" s="113" t="s">
        <v>411</v>
      </c>
      <c r="E99" s="122" t="s">
        <v>863</v>
      </c>
      <c r="F99" s="200" t="s">
        <v>115</v>
      </c>
      <c r="G99" s="199" t="str">
        <f>IF(F99&lt;&gt;"", VLOOKUP(F99,'WFOM - Cadre and Service List'!$E$4:$F$52,2,FALSE), "")</f>
        <v>LabSero</v>
      </c>
      <c r="H99" s="199" t="s">
        <v>1055</v>
      </c>
      <c r="I99" s="208"/>
      <c r="J99" s="208"/>
      <c r="K99" s="208"/>
      <c r="L99" s="208"/>
      <c r="M99" s="208"/>
      <c r="N99" s="208"/>
      <c r="O99" s="208"/>
      <c r="P99" s="207">
        <f t="shared" si="2"/>
        <v>0</v>
      </c>
      <c r="Q99" s="122" t="s">
        <v>1947</v>
      </c>
      <c r="R99" s="122">
        <f>IFERROR(
$AN99 * INDEX('WFOM - Time_Base'!$A$4:$API$29, MATCH("CenHos", 'WFOM - Time_Base'!$B$4:$B$29,0), MATCH(CONCATENATE($G99,R$2),'WFOM - Time_Base'!$A$8:$API$8,0)) *
INDEX('WFOM - Time_Base'!$A$4:$API$29, MATCH("CenHos_Per", 'WFOM - Time_Base'!$B$4:$B$29,0), MATCH(CONCATENATE($G99,R$2),'WFOM - Time_Base'!$A$8:$API$8,0)),
IFERROR($AN99 * INDEX('Inputs from Uganda staff'!$E$61:$BM$80,MATCH('HRH Need estimation'!R$2,'Inputs from Uganda staff'!$E$61:$E$80,0),MATCH('HRH Need estimation'!$D99,'Inputs from Uganda staff'!$E$6:$BM$6,0)),
""))</f>
        <v>0</v>
      </c>
      <c r="S99" s="122">
        <f>IFERROR(
$AN99 * INDEX('WFOM - Time_Base'!$A$4:$API$29, MATCH("CenHos", 'WFOM - Time_Base'!$B$4:$B$29,0), MATCH(CONCATENATE($G99,S$2),'WFOM - Time_Base'!$A$8:$API$8,0)) *
INDEX('WFOM - Time_Base'!$A$4:$API$29, MATCH("CenHos_Per", 'WFOM - Time_Base'!$B$4:$B$29,0), MATCH(CONCATENATE($G99,S$2),'WFOM - Time_Base'!$A$8:$API$8,0)),
IFERROR($AN99 * INDEX('Inputs from Uganda staff'!$E$61:$BM$80,MATCH('HRH Need estimation'!S$2,'Inputs from Uganda staff'!$E$61:$E$80,0),MATCH('HRH Need estimation'!$D99,'Inputs from Uganda staff'!$E$6:$BM$6,0)),
""))</f>
        <v>0</v>
      </c>
      <c r="T99" s="122">
        <f>IFERROR(
$AN99 * INDEX('WFOM - Time_Base'!$A$4:$API$29, MATCH("CenHos", 'WFOM - Time_Base'!$B$4:$B$29,0), MATCH(CONCATENATE($G99,T$2),'WFOM - Time_Base'!$A$8:$API$8,0)) *
INDEX('WFOM - Time_Base'!$A$4:$API$29, MATCH("CenHos_Per", 'WFOM - Time_Base'!$B$4:$B$29,0), MATCH(CONCATENATE($G99,T$2),'WFOM - Time_Base'!$A$8:$API$8,0)),
IFERROR($AN99 * INDEX('Inputs from Uganda staff'!$E$61:$BM$80,MATCH('HRH Need estimation'!T$2,'Inputs from Uganda staff'!$E$61:$E$80,0),MATCH('HRH Need estimation'!$D99,'Inputs from Uganda staff'!$E$6:$BM$6,0)),
""))</f>
        <v>0</v>
      </c>
      <c r="U99" s="122">
        <f>IFERROR(
$AN99 * INDEX('WFOM - Time_Base'!$A$4:$API$29, MATCH("CenHos", 'WFOM - Time_Base'!$B$4:$B$29,0), MATCH(CONCATENATE($G99,U$2),'WFOM - Time_Base'!$A$8:$API$8,0)) *
INDEX('WFOM - Time_Base'!$A$4:$API$29, MATCH("CenHos_Per", 'WFOM - Time_Base'!$B$4:$B$29,0), MATCH(CONCATENATE($G99,U$2),'WFOM - Time_Base'!$A$8:$API$8,0)),
IFERROR($AN99 * INDEX('Inputs from Uganda staff'!$E$61:$BM$80,MATCH('HRH Need estimation'!U$2,'Inputs from Uganda staff'!$E$61:$E$80,0),MATCH('HRH Need estimation'!$D99,'Inputs from Uganda staff'!$E$6:$BM$6,0)),
""))</f>
        <v>0</v>
      </c>
      <c r="V99" s="122">
        <f>IFERROR(
$AN99 * INDEX('WFOM - Time_Base'!$A$4:$API$29, MATCH("CenHos", 'WFOM - Time_Base'!$B$4:$B$29,0), MATCH(CONCATENATE($G99,V$2),'WFOM - Time_Base'!$A$8:$API$8,0)) *
INDEX('WFOM - Time_Base'!$A$4:$API$29, MATCH("CenHos_Per", 'WFOM - Time_Base'!$B$4:$B$29,0), MATCH(CONCATENATE($G99,V$2),'WFOM - Time_Base'!$A$8:$API$8,0)),
IFERROR($AN99 * INDEX('Inputs from Uganda staff'!$E$61:$BM$80,MATCH('HRH Need estimation'!V$2,'Inputs from Uganda staff'!$E$61:$E$80,0),MATCH('HRH Need estimation'!$D99,'Inputs from Uganda staff'!$E$6:$BM$6,0)),
""))</f>
        <v>0</v>
      </c>
      <c r="W99" s="122">
        <f>IFERROR(
$AN99 * INDEX('WFOM - Time_Base'!$A$4:$API$29, MATCH("CenHos", 'WFOM - Time_Base'!$B$4:$B$29,0), MATCH(CONCATENATE($G99,W$2),'WFOM - Time_Base'!$A$8:$API$8,0)) *
INDEX('WFOM - Time_Base'!$A$4:$API$29, MATCH("CenHos_Per", 'WFOM - Time_Base'!$B$4:$B$29,0), MATCH(CONCATENATE($G99,W$2),'WFOM - Time_Base'!$A$8:$API$8,0)),
IFERROR($AN99 * INDEX('Inputs from Uganda staff'!$E$61:$BM$80,MATCH('HRH Need estimation'!W$2,'Inputs from Uganda staff'!$E$61:$E$80,0),MATCH('HRH Need estimation'!$D99,'Inputs from Uganda staff'!$E$6:$BM$6,0)),
""))</f>
        <v>0</v>
      </c>
      <c r="X99" s="122">
        <f>IFERROR(
$AN99 * INDEX('WFOM - Time_Base'!$A$4:$API$29, MATCH("CenHos", 'WFOM - Time_Base'!$B$4:$B$29,0), MATCH(CONCATENATE($G99,X$2),'WFOM - Time_Base'!$A$8:$API$8,0)) *
INDEX('WFOM - Time_Base'!$A$4:$API$29, MATCH("CenHos_Per", 'WFOM - Time_Base'!$B$4:$B$29,0), MATCH(CONCATENATE($G99,X$2),'WFOM - Time_Base'!$A$8:$API$8,0)),
IFERROR($AN99 * INDEX('Inputs from Uganda staff'!$E$61:$BM$80,MATCH('HRH Need estimation'!X$2,'Inputs from Uganda staff'!$E$61:$E$80,0),MATCH('HRH Need estimation'!$D99,'Inputs from Uganda staff'!$E$6:$BM$6,0)),
""))</f>
        <v>0</v>
      </c>
      <c r="Y99" s="122">
        <f>IFERROR(
$AN99 * INDEX('WFOM - Time_Base'!$A$4:$API$29, MATCH("CenHos", 'WFOM - Time_Base'!$B$4:$B$29,0), MATCH(CONCATENATE($G99,Y$2),'WFOM - Time_Base'!$A$8:$API$8,0)) *
INDEX('WFOM - Time_Base'!$A$4:$API$29, MATCH("CenHos_Per", 'WFOM - Time_Base'!$B$4:$B$29,0), MATCH(CONCATENATE($G99,Y$2),'WFOM - Time_Base'!$A$8:$API$8,0)),
IFERROR($AN99 * INDEX('Inputs from Uganda staff'!$E$61:$BM$80,MATCH('HRH Need estimation'!Y$2,'Inputs from Uganda staff'!$E$61:$E$80,0),MATCH('HRH Need estimation'!$D99,'Inputs from Uganda staff'!$E$6:$BM$6,0)),
""))</f>
        <v>0</v>
      </c>
      <c r="Z99" s="122">
        <f>IFERROR(
$AN99 * INDEX('WFOM - Time_Base'!$A$4:$API$29, MATCH("CenHos", 'WFOM - Time_Base'!$B$4:$B$29,0), MATCH(CONCATENATE($G99,Z$2),'WFOM - Time_Base'!$A$8:$API$8,0)) *
INDEX('WFOM - Time_Base'!$A$4:$API$29, MATCH("CenHos_Per", 'WFOM - Time_Base'!$B$4:$B$29,0), MATCH(CONCATENATE($G99,Z$2),'WFOM - Time_Base'!$A$8:$API$8,0)),
IFERROR($AN99 * INDEX('Inputs from Uganda staff'!$E$61:$BM$80,MATCH('HRH Need estimation'!Z$2,'Inputs from Uganda staff'!$E$61:$E$80,0),MATCH('HRH Need estimation'!$D99,'Inputs from Uganda staff'!$E$6:$BM$6,0)),
""))</f>
        <v>10</v>
      </c>
      <c r="AA99" s="122">
        <f>IFERROR(
$AN99 * INDEX('WFOM - Time_Base'!$A$4:$API$29, MATCH("CenHos", 'WFOM - Time_Base'!$B$4:$B$29,0), MATCH(CONCATENATE($G99,AA$2),'WFOM - Time_Base'!$A$8:$API$8,0)) *
INDEX('WFOM - Time_Base'!$A$4:$API$29, MATCH("CenHos_Per", 'WFOM - Time_Base'!$B$4:$B$29,0), MATCH(CONCATENATE($G99,AA$2),'WFOM - Time_Base'!$A$8:$API$8,0)),
IFERROR($AN99 * INDEX('Inputs from Uganda staff'!$E$61:$BM$80,MATCH('HRH Need estimation'!AA$2,'Inputs from Uganda staff'!$E$61:$E$80,0),MATCH('HRH Need estimation'!$D99,'Inputs from Uganda staff'!$E$6:$BM$6,0)),
""))</f>
        <v>18</v>
      </c>
      <c r="AB99" s="122">
        <f>IFERROR(
$AN99 * INDEX('WFOM - Time_Base'!$A$4:$API$29, MATCH("CenHos", 'WFOM - Time_Base'!$B$4:$B$29,0), MATCH(CONCATENATE($G99,AB$2),'WFOM - Time_Base'!$A$8:$API$8,0)) *
INDEX('WFOM - Time_Base'!$A$4:$API$29, MATCH("CenHos_Per", 'WFOM - Time_Base'!$B$4:$B$29,0), MATCH(CONCATENATE($G99,AB$2),'WFOM - Time_Base'!$A$8:$API$8,0)),
IFERROR($AN99 * INDEX('Inputs from Uganda staff'!$E$61:$BM$80,MATCH('HRH Need estimation'!AB$2,'Inputs from Uganda staff'!$E$61:$E$80,0),MATCH('HRH Need estimation'!$D99,'Inputs from Uganda staff'!$E$6:$BM$6,0)),
""))</f>
        <v>18</v>
      </c>
      <c r="AC99" s="122" t="str">
        <f>IFERROR(
$AN99 * INDEX('WFOM - Time_Base'!$A$4:$API$29, MATCH("CenHos", 'WFOM - Time_Base'!$B$4:$B$29,0), MATCH(CONCATENATE($G99,AC$2),'WFOM - Time_Base'!$A$8:$API$8,0)) *
INDEX('WFOM - Time_Base'!$A$4:$API$29, MATCH("CenHos_Per", 'WFOM - Time_Base'!$B$4:$B$29,0), MATCH(CONCATENATE($G99,AC$2),'WFOM - Time_Base'!$A$8:$API$8,0)),
IFERROR($AN99 * INDEX('Inputs from Uganda staff'!$E$61:$BM$80,MATCH('HRH Need estimation'!AC$2,'Inputs from Uganda staff'!$E$61:$E$80,0),MATCH('HRH Need estimation'!$D99,'Inputs from Uganda staff'!$E$6:$BM$6,0)),
""))</f>
        <v/>
      </c>
      <c r="AD99" s="122">
        <f>IFERROR(
$AN99 * INDEX('WFOM - Time_Base'!$A$4:$API$29, MATCH("CenHos", 'WFOM - Time_Base'!$B$4:$B$29,0), MATCH(CONCATENATE($G99,AD$2),'WFOM - Time_Base'!$A$8:$API$8,0)) *
INDEX('WFOM - Time_Base'!$A$4:$API$29, MATCH("CenHos_Per", 'WFOM - Time_Base'!$B$4:$B$29,0), MATCH(CONCATENATE($G99,AD$2),'WFOM - Time_Base'!$A$8:$API$8,0)),
IFERROR($AN99 * INDEX('Inputs from Uganda staff'!$E$61:$BM$80,MATCH('HRH Need estimation'!AD$2,'Inputs from Uganda staff'!$E$61:$E$80,0),MATCH('HRH Need estimation'!$D99,'Inputs from Uganda staff'!$E$6:$BM$6,0)),
""))</f>
        <v>0</v>
      </c>
      <c r="AE99" s="122">
        <f>IFERROR(
$AN99 * INDEX('WFOM - Time_Base'!$A$4:$API$29, MATCH("CenHos", 'WFOM - Time_Base'!$B$4:$B$29,0), MATCH(CONCATENATE($G99,AE$2),'WFOM - Time_Base'!$A$8:$API$8,0)) *
INDEX('WFOM - Time_Base'!$A$4:$API$29, MATCH("CenHos_Per", 'WFOM - Time_Base'!$B$4:$B$29,0), MATCH(CONCATENATE($G99,AE$2),'WFOM - Time_Base'!$A$8:$API$8,0)),
IFERROR($AN99 * INDEX('Inputs from Uganda staff'!$E$61:$BM$80,MATCH('HRH Need estimation'!AE$2,'Inputs from Uganda staff'!$E$61:$E$80,0),MATCH('HRH Need estimation'!$D99,'Inputs from Uganda staff'!$E$6:$BM$6,0)),
""))</f>
        <v>0</v>
      </c>
      <c r="AF99" s="122">
        <f>IFERROR(
$AN99 * INDEX('WFOM - Time_Base'!$A$4:$API$29, MATCH("CenHos", 'WFOM - Time_Base'!$B$4:$B$29,0), MATCH(CONCATENATE($G99,AF$2),'WFOM - Time_Base'!$A$8:$API$8,0)) *
INDEX('WFOM - Time_Base'!$A$4:$API$29, MATCH("CenHos_Per", 'WFOM - Time_Base'!$B$4:$B$29,0), MATCH(CONCATENATE($G99,AF$2),'WFOM - Time_Base'!$A$8:$API$8,0)),
IFERROR($AN99 * INDEX('Inputs from Uganda staff'!$E$61:$BM$80,MATCH('HRH Need estimation'!AF$2,'Inputs from Uganda staff'!$E$61:$E$80,0),MATCH('HRH Need estimation'!$D99,'Inputs from Uganda staff'!$E$6:$BM$6,0)),
""))</f>
        <v>0</v>
      </c>
      <c r="AG99" s="122">
        <f>IFERROR(
$AN99 * INDEX('WFOM - Time_Base'!$A$4:$API$29, MATCH("CenHos", 'WFOM - Time_Base'!$B$4:$B$29,0), MATCH(CONCATENATE($G99,AG$2),'WFOM - Time_Base'!$A$8:$API$8,0)) *
INDEX('WFOM - Time_Base'!$A$4:$API$29, MATCH("CenHos_Per", 'WFOM - Time_Base'!$B$4:$B$29,0), MATCH(CONCATENATE($G99,AG$2),'WFOM - Time_Base'!$A$8:$API$8,0)),
IFERROR($AN99 * INDEX('Inputs from Uganda staff'!$E$61:$BM$80,MATCH('HRH Need estimation'!AG$2,'Inputs from Uganda staff'!$E$61:$E$80,0),MATCH('HRH Need estimation'!$D99,'Inputs from Uganda staff'!$E$6:$BM$6,0)),
""))</f>
        <v>0</v>
      </c>
      <c r="AH99" s="122">
        <f>IFERROR(
$AN99 * INDEX('WFOM - Time_Base'!$A$4:$API$29, MATCH("CenHos", 'WFOM - Time_Base'!$B$4:$B$29,0), MATCH(CONCATENATE($G99,AH$2),'WFOM - Time_Base'!$A$8:$API$8,0)) *
INDEX('WFOM - Time_Base'!$A$4:$API$29, MATCH("CenHos_Per", 'WFOM - Time_Base'!$B$4:$B$29,0), MATCH(CONCATENATE($G99,AH$2),'WFOM - Time_Base'!$A$8:$API$8,0)),
IFERROR($AN99 * INDEX('Inputs from Uganda staff'!$E$61:$BM$80,MATCH('HRH Need estimation'!AH$2,'Inputs from Uganda staff'!$E$61:$E$80,0),MATCH('HRH Need estimation'!$D99,'Inputs from Uganda staff'!$E$6:$BM$6,0)),
""))</f>
        <v>0</v>
      </c>
      <c r="AI99" s="122">
        <f>IFERROR(
$AN99 * INDEX('WFOM - Time_Base'!$A$4:$API$29, MATCH("CenHos", 'WFOM - Time_Base'!$B$4:$B$29,0), MATCH(CONCATENATE($G99,AI$2),'WFOM - Time_Base'!$A$8:$API$8,0)) *
INDEX('WFOM - Time_Base'!$A$4:$API$29, MATCH("CenHos_Per", 'WFOM - Time_Base'!$B$4:$B$29,0), MATCH(CONCATENATE($G99,AI$2),'WFOM - Time_Base'!$A$8:$API$8,0)),
IFERROR($AN99 * INDEX('Inputs from Uganda staff'!$E$61:$BM$80,MATCH('HRH Need estimation'!AI$2,'Inputs from Uganda staff'!$E$61:$E$80,0),MATCH('HRH Need estimation'!$D99,'Inputs from Uganda staff'!$E$6:$BM$6,0)),
""))</f>
        <v>0</v>
      </c>
      <c r="AJ99" s="122">
        <f>IFERROR(
$AN99 * INDEX('WFOM - Time_Base'!$A$4:$API$29, MATCH("CenHos", 'WFOM - Time_Base'!$B$4:$B$29,0), MATCH(CONCATENATE($G99,AJ$2),'WFOM - Time_Base'!$A$8:$API$8,0)) *
INDEX('WFOM - Time_Base'!$A$4:$API$29, MATCH("CenHos_Per", 'WFOM - Time_Base'!$B$4:$B$29,0), MATCH(CONCATENATE($G99,AJ$2),'WFOM - Time_Base'!$A$8:$API$8,0)),
IFERROR($AN99 * INDEX('Inputs from Uganda staff'!$E$61:$BM$80,MATCH('HRH Need estimation'!AJ$2,'Inputs from Uganda staff'!$E$61:$E$80,0),MATCH('HRH Need estimation'!$D99,'Inputs from Uganda staff'!$E$6:$BM$6,0)),
""))</f>
        <v>0</v>
      </c>
      <c r="AK99" s="122">
        <f>IFERROR(
$AN99 * INDEX('WFOM - Time_Base'!$A$4:$API$29, MATCH("CenHos", 'WFOM - Time_Base'!$B$4:$B$29,0), MATCH(CONCATENATE($G99,AK$2),'WFOM - Time_Base'!$A$8:$API$8,0)) *
INDEX('WFOM - Time_Base'!$A$4:$API$29, MATCH("CenHos_Per", 'WFOM - Time_Base'!$B$4:$B$29,0), MATCH(CONCATENATE($G99,AK$2),'WFOM - Time_Base'!$A$8:$API$8,0)),
IFERROR($AN99 * INDEX('Inputs from Uganda staff'!$E$61:$BM$80,MATCH('HRH Need estimation'!AK$2,'Inputs from Uganda staff'!$E$61:$E$80,0),MATCH('HRH Need estimation'!$D99,'Inputs from Uganda staff'!$E$6:$BM$6,0)),
""))</f>
        <v>0</v>
      </c>
      <c r="AL99" s="122">
        <f>IFERROR(
$AN99 * INDEX('WFOM - Time_Base'!$A$4:$API$29, MATCH("CenHos", 'WFOM - Time_Base'!$B$4:$B$29,0), MATCH(CONCATENATE($G99,AL$2),'WFOM - Time_Base'!$A$8:$API$8,0)) *
INDEX('WFOM - Time_Base'!$A$4:$API$29, MATCH("CenHos_Per", 'WFOM - Time_Base'!$B$4:$B$29,0), MATCH(CONCATENATE($G99,AL$2),'WFOM - Time_Base'!$A$8:$API$8,0)),
IFERROR($AN99 * INDEX('Inputs from Uganda staff'!$E$61:$BM$80,MATCH('HRH Need estimation'!AL$2,'Inputs from Uganda staff'!$E$61:$E$80,0),MATCH('HRH Need estimation'!$D99,'Inputs from Uganda staff'!$E$6:$BM$6,0)),
""))</f>
        <v>0</v>
      </c>
      <c r="AN99">
        <v>4</v>
      </c>
      <c r="AO99" t="str">
        <f t="shared" si="3"/>
        <v>113</v>
      </c>
      <c r="AQ99" t="s">
        <v>631</v>
      </c>
    </row>
    <row r="100" spans="1:43">
      <c r="A100" s="106" t="s">
        <v>915</v>
      </c>
      <c r="B100" s="106" t="s">
        <v>292</v>
      </c>
      <c r="C100" s="107" t="s">
        <v>412</v>
      </c>
      <c r="D100" s="115" t="s">
        <v>413</v>
      </c>
      <c r="E100" s="122" t="s">
        <v>863</v>
      </c>
      <c r="F100" s="122" t="s">
        <v>103</v>
      </c>
      <c r="G100" s="199" t="str">
        <f>IF(F100&lt;&gt;"", VLOOKUP(F100,'WFOM - Cadre and Service List'!$E$4:$F$52,2,FALSE), "")</f>
        <v>LabHaem</v>
      </c>
      <c r="H100" s="199" t="s">
        <v>1055</v>
      </c>
      <c r="I100" s="208"/>
      <c r="J100" s="208"/>
      <c r="K100" s="208"/>
      <c r="L100" s="208"/>
      <c r="M100" s="208"/>
      <c r="N100" s="208"/>
      <c r="O100" s="208"/>
      <c r="P100" s="207">
        <f t="shared" si="2"/>
        <v>0</v>
      </c>
      <c r="Q100" s="122" t="s">
        <v>1947</v>
      </c>
      <c r="R100" s="122">
        <f>IFERROR(
$AN100 * INDEX('WFOM - Time_Base'!$A$4:$API$29, MATCH("CenHos", 'WFOM - Time_Base'!$B$4:$B$29,0), MATCH(CONCATENATE($G100,R$2),'WFOM - Time_Base'!$A$8:$API$8,0)) *
INDEX('WFOM - Time_Base'!$A$4:$API$29, MATCH("CenHos_Per", 'WFOM - Time_Base'!$B$4:$B$29,0), MATCH(CONCATENATE($G100,R$2),'WFOM - Time_Base'!$A$8:$API$8,0)),
IFERROR($AN100 * INDEX('Inputs from Uganda staff'!$E$61:$BM$80,MATCH('HRH Need estimation'!R$2,'Inputs from Uganda staff'!$E$61:$E$80,0),MATCH('HRH Need estimation'!$D100,'Inputs from Uganda staff'!$E$6:$BM$6,0)),
""))</f>
        <v>0</v>
      </c>
      <c r="S100" s="122">
        <f>IFERROR(
$AN100 * INDEX('WFOM - Time_Base'!$A$4:$API$29, MATCH("CenHos", 'WFOM - Time_Base'!$B$4:$B$29,0), MATCH(CONCATENATE($G100,S$2),'WFOM - Time_Base'!$A$8:$API$8,0)) *
INDEX('WFOM - Time_Base'!$A$4:$API$29, MATCH("CenHos_Per", 'WFOM - Time_Base'!$B$4:$B$29,0), MATCH(CONCATENATE($G100,S$2),'WFOM - Time_Base'!$A$8:$API$8,0)),
IFERROR($AN100 * INDEX('Inputs from Uganda staff'!$E$61:$BM$80,MATCH('HRH Need estimation'!S$2,'Inputs from Uganda staff'!$E$61:$E$80,0),MATCH('HRH Need estimation'!$D100,'Inputs from Uganda staff'!$E$6:$BM$6,0)),
""))</f>
        <v>0</v>
      </c>
      <c r="T100" s="122">
        <f>IFERROR(
$AN100 * INDEX('WFOM - Time_Base'!$A$4:$API$29, MATCH("CenHos", 'WFOM - Time_Base'!$B$4:$B$29,0), MATCH(CONCATENATE($G100,T$2),'WFOM - Time_Base'!$A$8:$API$8,0)) *
INDEX('WFOM - Time_Base'!$A$4:$API$29, MATCH("CenHos_Per", 'WFOM - Time_Base'!$B$4:$B$29,0), MATCH(CONCATENATE($G100,T$2),'WFOM - Time_Base'!$A$8:$API$8,0)),
IFERROR($AN100 * INDEX('Inputs from Uganda staff'!$E$61:$BM$80,MATCH('HRH Need estimation'!T$2,'Inputs from Uganda staff'!$E$61:$E$80,0),MATCH('HRH Need estimation'!$D100,'Inputs from Uganda staff'!$E$6:$BM$6,0)),
""))</f>
        <v>0</v>
      </c>
      <c r="U100" s="122">
        <f>IFERROR(
$AN100 * INDEX('WFOM - Time_Base'!$A$4:$API$29, MATCH("CenHos", 'WFOM - Time_Base'!$B$4:$B$29,0), MATCH(CONCATENATE($G100,U$2),'WFOM - Time_Base'!$A$8:$API$8,0)) *
INDEX('WFOM - Time_Base'!$A$4:$API$29, MATCH("CenHos_Per", 'WFOM - Time_Base'!$B$4:$B$29,0), MATCH(CONCATENATE($G100,U$2),'WFOM - Time_Base'!$A$8:$API$8,0)),
IFERROR($AN100 * INDEX('Inputs from Uganda staff'!$E$61:$BM$80,MATCH('HRH Need estimation'!U$2,'Inputs from Uganda staff'!$E$61:$E$80,0),MATCH('HRH Need estimation'!$D100,'Inputs from Uganda staff'!$E$6:$BM$6,0)),
""))</f>
        <v>0</v>
      </c>
      <c r="V100" s="122">
        <f>IFERROR(
$AN100 * INDEX('WFOM - Time_Base'!$A$4:$API$29, MATCH("CenHos", 'WFOM - Time_Base'!$B$4:$B$29,0), MATCH(CONCATENATE($G100,V$2),'WFOM - Time_Base'!$A$8:$API$8,0)) *
INDEX('WFOM - Time_Base'!$A$4:$API$29, MATCH("CenHos_Per", 'WFOM - Time_Base'!$B$4:$B$29,0), MATCH(CONCATENATE($G100,V$2),'WFOM - Time_Base'!$A$8:$API$8,0)),
IFERROR($AN100 * INDEX('Inputs from Uganda staff'!$E$61:$BM$80,MATCH('HRH Need estimation'!V$2,'Inputs from Uganda staff'!$E$61:$E$80,0),MATCH('HRH Need estimation'!$D100,'Inputs from Uganda staff'!$E$6:$BM$6,0)),
""))</f>
        <v>0</v>
      </c>
      <c r="W100" s="122">
        <f>IFERROR(
$AN100 * INDEX('WFOM - Time_Base'!$A$4:$API$29, MATCH("CenHos", 'WFOM - Time_Base'!$B$4:$B$29,0), MATCH(CONCATENATE($G100,W$2),'WFOM - Time_Base'!$A$8:$API$8,0)) *
INDEX('WFOM - Time_Base'!$A$4:$API$29, MATCH("CenHos_Per", 'WFOM - Time_Base'!$B$4:$B$29,0), MATCH(CONCATENATE($G100,W$2),'WFOM - Time_Base'!$A$8:$API$8,0)),
IFERROR($AN100 * INDEX('Inputs from Uganda staff'!$E$61:$BM$80,MATCH('HRH Need estimation'!W$2,'Inputs from Uganda staff'!$E$61:$E$80,0),MATCH('HRH Need estimation'!$D100,'Inputs from Uganda staff'!$E$6:$BM$6,0)),
""))</f>
        <v>0</v>
      </c>
      <c r="X100" s="122">
        <f>IFERROR(
$AN100 * INDEX('WFOM - Time_Base'!$A$4:$API$29, MATCH("CenHos", 'WFOM - Time_Base'!$B$4:$B$29,0), MATCH(CONCATENATE($G100,X$2),'WFOM - Time_Base'!$A$8:$API$8,0)) *
INDEX('WFOM - Time_Base'!$A$4:$API$29, MATCH("CenHos_Per", 'WFOM - Time_Base'!$B$4:$B$29,0), MATCH(CONCATENATE($G100,X$2),'WFOM - Time_Base'!$A$8:$API$8,0)),
IFERROR($AN100 * INDEX('Inputs from Uganda staff'!$E$61:$BM$80,MATCH('HRH Need estimation'!X$2,'Inputs from Uganda staff'!$E$61:$E$80,0),MATCH('HRH Need estimation'!$D100,'Inputs from Uganda staff'!$E$6:$BM$6,0)),
""))</f>
        <v>0</v>
      </c>
      <c r="Y100" s="122">
        <f>IFERROR(
$AN100 * INDEX('WFOM - Time_Base'!$A$4:$API$29, MATCH("CenHos", 'WFOM - Time_Base'!$B$4:$B$29,0), MATCH(CONCATENATE($G100,Y$2),'WFOM - Time_Base'!$A$8:$API$8,0)) *
INDEX('WFOM - Time_Base'!$A$4:$API$29, MATCH("CenHos_Per", 'WFOM - Time_Base'!$B$4:$B$29,0), MATCH(CONCATENATE($G100,Y$2),'WFOM - Time_Base'!$A$8:$API$8,0)),
IFERROR($AN100 * INDEX('Inputs from Uganda staff'!$E$61:$BM$80,MATCH('HRH Need estimation'!Y$2,'Inputs from Uganda staff'!$E$61:$E$80,0),MATCH('HRH Need estimation'!$D100,'Inputs from Uganda staff'!$E$6:$BM$6,0)),
""))</f>
        <v>0</v>
      </c>
      <c r="Z100" s="122">
        <f>IFERROR(
$AN100 * INDEX('WFOM - Time_Base'!$A$4:$API$29, MATCH("CenHos", 'WFOM - Time_Base'!$B$4:$B$29,0), MATCH(CONCATENATE($G100,Z$2),'WFOM - Time_Base'!$A$8:$API$8,0)) *
INDEX('WFOM - Time_Base'!$A$4:$API$29, MATCH("CenHos_Per", 'WFOM - Time_Base'!$B$4:$B$29,0), MATCH(CONCATENATE($G100,Z$2),'WFOM - Time_Base'!$A$8:$API$8,0)),
IFERROR($AN100 * INDEX('Inputs from Uganda staff'!$E$61:$BM$80,MATCH('HRH Need estimation'!Z$2,'Inputs from Uganda staff'!$E$61:$E$80,0),MATCH('HRH Need estimation'!$D100,'Inputs from Uganda staff'!$E$6:$BM$6,0)),
""))</f>
        <v>2.5</v>
      </c>
      <c r="AA100" s="122">
        <f>IFERROR(
$AN100 * INDEX('WFOM - Time_Base'!$A$4:$API$29, MATCH("CenHos", 'WFOM - Time_Base'!$B$4:$B$29,0), MATCH(CONCATENATE($G100,AA$2),'WFOM - Time_Base'!$A$8:$API$8,0)) *
INDEX('WFOM - Time_Base'!$A$4:$API$29, MATCH("CenHos_Per", 'WFOM - Time_Base'!$B$4:$B$29,0), MATCH(CONCATENATE($G100,AA$2),'WFOM - Time_Base'!$A$8:$API$8,0)),
IFERROR($AN100 * INDEX('Inputs from Uganda staff'!$E$61:$BM$80,MATCH('HRH Need estimation'!AA$2,'Inputs from Uganda staff'!$E$61:$E$80,0),MATCH('HRH Need estimation'!$D100,'Inputs from Uganda staff'!$E$6:$BM$6,0)),
""))</f>
        <v>4.5</v>
      </c>
      <c r="AB100" s="122">
        <f>IFERROR(
$AN100 * INDEX('WFOM - Time_Base'!$A$4:$API$29, MATCH("CenHos", 'WFOM - Time_Base'!$B$4:$B$29,0), MATCH(CONCATENATE($G100,AB$2),'WFOM - Time_Base'!$A$8:$API$8,0)) *
INDEX('WFOM - Time_Base'!$A$4:$API$29, MATCH("CenHos_Per", 'WFOM - Time_Base'!$B$4:$B$29,0), MATCH(CONCATENATE($G100,AB$2),'WFOM - Time_Base'!$A$8:$API$8,0)),
IFERROR($AN100 * INDEX('Inputs from Uganda staff'!$E$61:$BM$80,MATCH('HRH Need estimation'!AB$2,'Inputs from Uganda staff'!$E$61:$E$80,0),MATCH('HRH Need estimation'!$D100,'Inputs from Uganda staff'!$E$6:$BM$6,0)),
""))</f>
        <v>4.5</v>
      </c>
      <c r="AC100" s="122" t="str">
        <f>IFERROR(
$AN100 * INDEX('WFOM - Time_Base'!$A$4:$API$29, MATCH("CenHos", 'WFOM - Time_Base'!$B$4:$B$29,0), MATCH(CONCATENATE($G100,AC$2),'WFOM - Time_Base'!$A$8:$API$8,0)) *
INDEX('WFOM - Time_Base'!$A$4:$API$29, MATCH("CenHos_Per", 'WFOM - Time_Base'!$B$4:$B$29,0), MATCH(CONCATENATE($G100,AC$2),'WFOM - Time_Base'!$A$8:$API$8,0)),
IFERROR($AN100 * INDEX('Inputs from Uganda staff'!$E$61:$BM$80,MATCH('HRH Need estimation'!AC$2,'Inputs from Uganda staff'!$E$61:$E$80,0),MATCH('HRH Need estimation'!$D100,'Inputs from Uganda staff'!$E$6:$BM$6,0)),
""))</f>
        <v/>
      </c>
      <c r="AD100" s="122">
        <f>IFERROR(
$AN100 * INDEX('WFOM - Time_Base'!$A$4:$API$29, MATCH("CenHos", 'WFOM - Time_Base'!$B$4:$B$29,0), MATCH(CONCATENATE($G100,AD$2),'WFOM - Time_Base'!$A$8:$API$8,0)) *
INDEX('WFOM - Time_Base'!$A$4:$API$29, MATCH("CenHos_Per", 'WFOM - Time_Base'!$B$4:$B$29,0), MATCH(CONCATENATE($G100,AD$2),'WFOM - Time_Base'!$A$8:$API$8,0)),
IFERROR($AN100 * INDEX('Inputs from Uganda staff'!$E$61:$BM$80,MATCH('HRH Need estimation'!AD$2,'Inputs from Uganda staff'!$E$61:$E$80,0),MATCH('HRH Need estimation'!$D100,'Inputs from Uganda staff'!$E$6:$BM$6,0)),
""))</f>
        <v>0</v>
      </c>
      <c r="AE100" s="122">
        <f>IFERROR(
$AN100 * INDEX('WFOM - Time_Base'!$A$4:$API$29, MATCH("CenHos", 'WFOM - Time_Base'!$B$4:$B$29,0), MATCH(CONCATENATE($G100,AE$2),'WFOM - Time_Base'!$A$8:$API$8,0)) *
INDEX('WFOM - Time_Base'!$A$4:$API$29, MATCH("CenHos_Per", 'WFOM - Time_Base'!$B$4:$B$29,0), MATCH(CONCATENATE($G100,AE$2),'WFOM - Time_Base'!$A$8:$API$8,0)),
IFERROR($AN100 * INDEX('Inputs from Uganda staff'!$E$61:$BM$80,MATCH('HRH Need estimation'!AE$2,'Inputs from Uganda staff'!$E$61:$E$80,0),MATCH('HRH Need estimation'!$D100,'Inputs from Uganda staff'!$E$6:$BM$6,0)),
""))</f>
        <v>0</v>
      </c>
      <c r="AF100" s="122">
        <f>IFERROR(
$AN100 * INDEX('WFOM - Time_Base'!$A$4:$API$29, MATCH("CenHos", 'WFOM - Time_Base'!$B$4:$B$29,0), MATCH(CONCATENATE($G100,AF$2),'WFOM - Time_Base'!$A$8:$API$8,0)) *
INDEX('WFOM - Time_Base'!$A$4:$API$29, MATCH("CenHos_Per", 'WFOM - Time_Base'!$B$4:$B$29,0), MATCH(CONCATENATE($G100,AF$2),'WFOM - Time_Base'!$A$8:$API$8,0)),
IFERROR($AN100 * INDEX('Inputs from Uganda staff'!$E$61:$BM$80,MATCH('HRH Need estimation'!AF$2,'Inputs from Uganda staff'!$E$61:$E$80,0),MATCH('HRH Need estimation'!$D100,'Inputs from Uganda staff'!$E$6:$BM$6,0)),
""))</f>
        <v>0</v>
      </c>
      <c r="AG100" s="122">
        <f>IFERROR(
$AN100 * INDEX('WFOM - Time_Base'!$A$4:$API$29, MATCH("CenHos", 'WFOM - Time_Base'!$B$4:$B$29,0), MATCH(CONCATENATE($G100,AG$2),'WFOM - Time_Base'!$A$8:$API$8,0)) *
INDEX('WFOM - Time_Base'!$A$4:$API$29, MATCH("CenHos_Per", 'WFOM - Time_Base'!$B$4:$B$29,0), MATCH(CONCATENATE($G100,AG$2),'WFOM - Time_Base'!$A$8:$API$8,0)),
IFERROR($AN100 * INDEX('Inputs from Uganda staff'!$E$61:$BM$80,MATCH('HRH Need estimation'!AG$2,'Inputs from Uganda staff'!$E$61:$E$80,0),MATCH('HRH Need estimation'!$D100,'Inputs from Uganda staff'!$E$6:$BM$6,0)),
""))</f>
        <v>0</v>
      </c>
      <c r="AH100" s="122">
        <f>IFERROR(
$AN100 * INDEX('WFOM - Time_Base'!$A$4:$API$29, MATCH("CenHos", 'WFOM - Time_Base'!$B$4:$B$29,0), MATCH(CONCATENATE($G100,AH$2),'WFOM - Time_Base'!$A$8:$API$8,0)) *
INDEX('WFOM - Time_Base'!$A$4:$API$29, MATCH("CenHos_Per", 'WFOM - Time_Base'!$B$4:$B$29,0), MATCH(CONCATENATE($G100,AH$2),'WFOM - Time_Base'!$A$8:$API$8,0)),
IFERROR($AN100 * INDEX('Inputs from Uganda staff'!$E$61:$BM$80,MATCH('HRH Need estimation'!AH$2,'Inputs from Uganda staff'!$E$61:$E$80,0),MATCH('HRH Need estimation'!$D100,'Inputs from Uganda staff'!$E$6:$BM$6,0)),
""))</f>
        <v>0</v>
      </c>
      <c r="AI100" s="122">
        <f>IFERROR(
$AN100 * INDEX('WFOM - Time_Base'!$A$4:$API$29, MATCH("CenHos", 'WFOM - Time_Base'!$B$4:$B$29,0), MATCH(CONCATENATE($G100,AI$2),'WFOM - Time_Base'!$A$8:$API$8,0)) *
INDEX('WFOM - Time_Base'!$A$4:$API$29, MATCH("CenHos_Per", 'WFOM - Time_Base'!$B$4:$B$29,0), MATCH(CONCATENATE($G100,AI$2),'WFOM - Time_Base'!$A$8:$API$8,0)),
IFERROR($AN100 * INDEX('Inputs from Uganda staff'!$E$61:$BM$80,MATCH('HRH Need estimation'!AI$2,'Inputs from Uganda staff'!$E$61:$E$80,0),MATCH('HRH Need estimation'!$D100,'Inputs from Uganda staff'!$E$6:$BM$6,0)),
""))</f>
        <v>0</v>
      </c>
      <c r="AJ100" s="122">
        <f>IFERROR(
$AN100 * INDEX('WFOM - Time_Base'!$A$4:$API$29, MATCH("CenHos", 'WFOM - Time_Base'!$B$4:$B$29,0), MATCH(CONCATENATE($G100,AJ$2),'WFOM - Time_Base'!$A$8:$API$8,0)) *
INDEX('WFOM - Time_Base'!$A$4:$API$29, MATCH("CenHos_Per", 'WFOM - Time_Base'!$B$4:$B$29,0), MATCH(CONCATENATE($G100,AJ$2),'WFOM - Time_Base'!$A$8:$API$8,0)),
IFERROR($AN100 * INDEX('Inputs from Uganda staff'!$E$61:$BM$80,MATCH('HRH Need estimation'!AJ$2,'Inputs from Uganda staff'!$E$61:$E$80,0),MATCH('HRH Need estimation'!$D100,'Inputs from Uganda staff'!$E$6:$BM$6,0)),
""))</f>
        <v>0</v>
      </c>
      <c r="AK100" s="122">
        <f>IFERROR(
$AN100 * INDEX('WFOM - Time_Base'!$A$4:$API$29, MATCH("CenHos", 'WFOM - Time_Base'!$B$4:$B$29,0), MATCH(CONCATENATE($G100,AK$2),'WFOM - Time_Base'!$A$8:$API$8,0)) *
INDEX('WFOM - Time_Base'!$A$4:$API$29, MATCH("CenHos_Per", 'WFOM - Time_Base'!$B$4:$B$29,0), MATCH(CONCATENATE($G100,AK$2),'WFOM - Time_Base'!$A$8:$API$8,0)),
IFERROR($AN100 * INDEX('Inputs from Uganda staff'!$E$61:$BM$80,MATCH('HRH Need estimation'!AK$2,'Inputs from Uganda staff'!$E$61:$E$80,0),MATCH('HRH Need estimation'!$D100,'Inputs from Uganda staff'!$E$6:$BM$6,0)),
""))</f>
        <v>0</v>
      </c>
      <c r="AL100" s="122">
        <f>IFERROR(
$AN100 * INDEX('WFOM - Time_Base'!$A$4:$API$29, MATCH("CenHos", 'WFOM - Time_Base'!$B$4:$B$29,0), MATCH(CONCATENATE($G100,AL$2),'WFOM - Time_Base'!$A$8:$API$8,0)) *
INDEX('WFOM - Time_Base'!$A$4:$API$29, MATCH("CenHos_Per", 'WFOM - Time_Base'!$B$4:$B$29,0), MATCH(CONCATENATE($G100,AL$2),'WFOM - Time_Base'!$A$8:$API$8,0)),
IFERROR($AN100 * INDEX('Inputs from Uganda staff'!$E$61:$BM$80,MATCH('HRH Need estimation'!AL$2,'Inputs from Uganda staff'!$E$61:$E$80,0),MATCH('HRH Need estimation'!$D100,'Inputs from Uganda staff'!$E$6:$BM$6,0)),
""))</f>
        <v>0</v>
      </c>
      <c r="AN100">
        <v>1</v>
      </c>
      <c r="AO100" t="e">
        <f t="shared" si="3"/>
        <v>#N/A</v>
      </c>
      <c r="AQ100" t="s">
        <v>633</v>
      </c>
    </row>
    <row r="101" spans="1:43">
      <c r="A101" s="106" t="s">
        <v>964</v>
      </c>
      <c r="B101" s="106" t="s">
        <v>292</v>
      </c>
      <c r="C101" s="107" t="s">
        <v>414</v>
      </c>
      <c r="D101" s="115" t="s">
        <v>415</v>
      </c>
      <c r="E101" s="122" t="s">
        <v>1056</v>
      </c>
      <c r="F101" s="253"/>
      <c r="G101" s="122" t="str">
        <f>IF(F101&lt;&gt;"", VLOOKUP(F101,'WFOM - Cadre and Service List'!$E$4:$F$52,2,FALSE), "")</f>
        <v/>
      </c>
      <c r="H101" s="202" t="s">
        <v>1058</v>
      </c>
      <c r="I101" s="207"/>
      <c r="J101" s="207"/>
      <c r="K101" s="207"/>
      <c r="L101" s="207"/>
      <c r="M101" s="207"/>
      <c r="N101" s="207"/>
      <c r="O101" s="207"/>
      <c r="P101" s="207">
        <f t="shared" si="2"/>
        <v>0</v>
      </c>
      <c r="Q101" s="122" t="s">
        <v>1947</v>
      </c>
      <c r="R101" s="252">
        <v>0</v>
      </c>
      <c r="S101" s="252">
        <v>0</v>
      </c>
      <c r="T101" s="252">
        <v>0</v>
      </c>
      <c r="U101" s="252">
        <v>0</v>
      </c>
      <c r="V101" s="252">
        <v>0</v>
      </c>
      <c r="W101" s="252">
        <v>0</v>
      </c>
      <c r="X101" s="252">
        <v>0</v>
      </c>
      <c r="Y101" s="252">
        <v>0</v>
      </c>
      <c r="Z101" s="252">
        <v>0</v>
      </c>
      <c r="AA101" s="252">
        <v>0</v>
      </c>
      <c r="AB101" s="252">
        <v>0</v>
      </c>
      <c r="AC101" s="252">
        <v>0</v>
      </c>
      <c r="AD101" s="252">
        <v>0</v>
      </c>
      <c r="AE101" s="252">
        <v>0</v>
      </c>
      <c r="AF101" s="252">
        <v>0</v>
      </c>
      <c r="AG101" s="252">
        <v>0</v>
      </c>
      <c r="AH101" s="252">
        <v>0</v>
      </c>
      <c r="AI101" s="252">
        <v>0</v>
      </c>
      <c r="AJ101" s="252">
        <v>0</v>
      </c>
      <c r="AK101" s="252">
        <v>0</v>
      </c>
      <c r="AL101" s="252">
        <v>0</v>
      </c>
      <c r="AN101" t="s">
        <v>2078</v>
      </c>
      <c r="AO101" t="str">
        <f t="shared" si="3"/>
        <v>116</v>
      </c>
      <c r="AQ101" t="s">
        <v>635</v>
      </c>
    </row>
    <row r="102" spans="1:43">
      <c r="A102" s="106" t="s">
        <v>915</v>
      </c>
      <c r="B102" s="106" t="s">
        <v>292</v>
      </c>
      <c r="C102" s="107" t="s">
        <v>416</v>
      </c>
      <c r="D102" s="115" t="s">
        <v>417</v>
      </c>
      <c r="E102" s="252"/>
      <c r="F102" s="252"/>
      <c r="G102" s="202" t="str">
        <f>IF(F102&lt;&gt;"", VLOOKUP(F102,'WFOM - Cadre and Service List'!$E$4:$F$52,2,FALSE), "")</f>
        <v/>
      </c>
      <c r="H102" s="202" t="s">
        <v>910</v>
      </c>
      <c r="I102" s="207"/>
      <c r="J102" s="207"/>
      <c r="K102" s="207"/>
      <c r="L102" s="207"/>
      <c r="M102" s="207"/>
      <c r="N102" s="207"/>
      <c r="O102" s="207"/>
      <c r="P102" s="207">
        <f t="shared" si="2"/>
        <v>0</v>
      </c>
      <c r="Q102" s="122" t="s">
        <v>1947</v>
      </c>
      <c r="R102" s="122" t="str">
        <f>IFERROR(
$AN102 * INDEX('WFOM - Time_Base'!$A$4:$API$29, MATCH("CenHos", 'WFOM - Time_Base'!$B$4:$B$29,0), MATCH(CONCATENATE($G102,R$2),'WFOM - Time_Base'!$A$8:$API$8,0)) *
INDEX('WFOM - Time_Base'!$A$4:$API$29, MATCH("CenHos_Per", 'WFOM - Time_Base'!$B$4:$B$29,0), MATCH(CONCATENATE($G102,R$2),'WFOM - Time_Base'!$A$8:$API$8,0)),
IFERROR($AN102 * INDEX('Inputs from Uganda staff'!$E$61:$BM$80,MATCH('HRH Need estimation'!R$2,'Inputs from Uganda staff'!$E$61:$E$80,0),MATCH('HRH Need estimation'!$D102,'Inputs from Uganda staff'!$E$6:$BM$6,0)),
""))</f>
        <v/>
      </c>
      <c r="S102" s="122" t="str">
        <f>IFERROR(
$AN102 * INDEX('WFOM - Time_Base'!$A$4:$API$29, MATCH("CenHos", 'WFOM - Time_Base'!$B$4:$B$29,0), MATCH(CONCATENATE($G102,S$2),'WFOM - Time_Base'!$A$8:$API$8,0)) *
INDEX('WFOM - Time_Base'!$A$4:$API$29, MATCH("CenHos_Per", 'WFOM - Time_Base'!$B$4:$B$29,0), MATCH(CONCATENATE($G102,S$2),'WFOM - Time_Base'!$A$8:$API$8,0)),
IFERROR($AN102 * INDEX('Inputs from Uganda staff'!$E$61:$BM$80,MATCH('HRH Need estimation'!S$2,'Inputs from Uganda staff'!$E$61:$E$80,0),MATCH('HRH Need estimation'!$D102,'Inputs from Uganda staff'!$E$6:$BM$6,0)),
""))</f>
        <v/>
      </c>
      <c r="T102" s="122" t="str">
        <f>IFERROR(
$AN102 * INDEX('WFOM - Time_Base'!$A$4:$API$29, MATCH("CenHos", 'WFOM - Time_Base'!$B$4:$B$29,0), MATCH(CONCATENATE($G102,T$2),'WFOM - Time_Base'!$A$8:$API$8,0)) *
INDEX('WFOM - Time_Base'!$A$4:$API$29, MATCH("CenHos_Per", 'WFOM - Time_Base'!$B$4:$B$29,0), MATCH(CONCATENATE($G102,T$2),'WFOM - Time_Base'!$A$8:$API$8,0)),
IFERROR($AN102 * INDEX('Inputs from Uganda staff'!$E$61:$BM$80,MATCH('HRH Need estimation'!T$2,'Inputs from Uganda staff'!$E$61:$E$80,0),MATCH('HRH Need estimation'!$D102,'Inputs from Uganda staff'!$E$6:$BM$6,0)),
""))</f>
        <v/>
      </c>
      <c r="U102" s="122" t="str">
        <f>IFERROR(
$AN102 * INDEX('WFOM - Time_Base'!$A$4:$API$29, MATCH("CenHos", 'WFOM - Time_Base'!$B$4:$B$29,0), MATCH(CONCATENATE($G102,U$2),'WFOM - Time_Base'!$A$8:$API$8,0)) *
INDEX('WFOM - Time_Base'!$A$4:$API$29, MATCH("CenHos_Per", 'WFOM - Time_Base'!$B$4:$B$29,0), MATCH(CONCATENATE($G102,U$2),'WFOM - Time_Base'!$A$8:$API$8,0)),
IFERROR($AN102 * INDEX('Inputs from Uganda staff'!$E$61:$BM$80,MATCH('HRH Need estimation'!U$2,'Inputs from Uganda staff'!$E$61:$E$80,0),MATCH('HRH Need estimation'!$D102,'Inputs from Uganda staff'!$E$6:$BM$6,0)),
""))</f>
        <v/>
      </c>
      <c r="V102" s="122" t="str">
        <f>IFERROR(
$AN102 * INDEX('WFOM - Time_Base'!$A$4:$API$29, MATCH("CenHos", 'WFOM - Time_Base'!$B$4:$B$29,0), MATCH(CONCATENATE($G102,V$2),'WFOM - Time_Base'!$A$8:$API$8,0)) *
INDEX('WFOM - Time_Base'!$A$4:$API$29, MATCH("CenHos_Per", 'WFOM - Time_Base'!$B$4:$B$29,0), MATCH(CONCATENATE($G102,V$2),'WFOM - Time_Base'!$A$8:$API$8,0)),
IFERROR($AN102 * INDEX('Inputs from Uganda staff'!$E$61:$BM$80,MATCH('HRH Need estimation'!V$2,'Inputs from Uganda staff'!$E$61:$E$80,0),MATCH('HRH Need estimation'!$D102,'Inputs from Uganda staff'!$E$6:$BM$6,0)),
""))</f>
        <v/>
      </c>
      <c r="W102" s="122" t="str">
        <f>IFERROR(
$AN102 * INDEX('WFOM - Time_Base'!$A$4:$API$29, MATCH("CenHos", 'WFOM - Time_Base'!$B$4:$B$29,0), MATCH(CONCATENATE($G102,W$2),'WFOM - Time_Base'!$A$8:$API$8,0)) *
INDEX('WFOM - Time_Base'!$A$4:$API$29, MATCH("CenHos_Per", 'WFOM - Time_Base'!$B$4:$B$29,0), MATCH(CONCATENATE($G102,W$2),'WFOM - Time_Base'!$A$8:$API$8,0)),
IFERROR($AN102 * INDEX('Inputs from Uganda staff'!$E$61:$BM$80,MATCH('HRH Need estimation'!W$2,'Inputs from Uganda staff'!$E$61:$E$80,0),MATCH('HRH Need estimation'!$D102,'Inputs from Uganda staff'!$E$6:$BM$6,0)),
""))</f>
        <v/>
      </c>
      <c r="X102" s="122" t="str">
        <f>IFERROR(
$AN102 * INDEX('WFOM - Time_Base'!$A$4:$API$29, MATCH("CenHos", 'WFOM - Time_Base'!$B$4:$B$29,0), MATCH(CONCATENATE($G102,X$2),'WFOM - Time_Base'!$A$8:$API$8,0)) *
INDEX('WFOM - Time_Base'!$A$4:$API$29, MATCH("CenHos_Per", 'WFOM - Time_Base'!$B$4:$B$29,0), MATCH(CONCATENATE($G102,X$2),'WFOM - Time_Base'!$A$8:$API$8,0)),
IFERROR($AN102 * INDEX('Inputs from Uganda staff'!$E$61:$BM$80,MATCH('HRH Need estimation'!X$2,'Inputs from Uganda staff'!$E$61:$E$80,0),MATCH('HRH Need estimation'!$D102,'Inputs from Uganda staff'!$E$6:$BM$6,0)),
""))</f>
        <v/>
      </c>
      <c r="Y102" s="122" t="str">
        <f>IFERROR(
$AN102 * INDEX('WFOM - Time_Base'!$A$4:$API$29, MATCH("CenHos", 'WFOM - Time_Base'!$B$4:$B$29,0), MATCH(CONCATENATE($G102,Y$2),'WFOM - Time_Base'!$A$8:$API$8,0)) *
INDEX('WFOM - Time_Base'!$A$4:$API$29, MATCH("CenHos_Per", 'WFOM - Time_Base'!$B$4:$B$29,0), MATCH(CONCATENATE($G102,Y$2),'WFOM - Time_Base'!$A$8:$API$8,0)),
IFERROR($AN102 * INDEX('Inputs from Uganda staff'!$E$61:$BM$80,MATCH('HRH Need estimation'!Y$2,'Inputs from Uganda staff'!$E$61:$E$80,0),MATCH('HRH Need estimation'!$D102,'Inputs from Uganda staff'!$E$6:$BM$6,0)),
""))</f>
        <v/>
      </c>
      <c r="Z102" s="122" t="str">
        <f>IFERROR(
$AN102 * INDEX('WFOM - Time_Base'!$A$4:$API$29, MATCH("CenHos", 'WFOM - Time_Base'!$B$4:$B$29,0), MATCH(CONCATENATE($G102,Z$2),'WFOM - Time_Base'!$A$8:$API$8,0)) *
INDEX('WFOM - Time_Base'!$A$4:$API$29, MATCH("CenHos_Per", 'WFOM - Time_Base'!$B$4:$B$29,0), MATCH(CONCATENATE($G102,Z$2),'WFOM - Time_Base'!$A$8:$API$8,0)),
IFERROR($AN102 * INDEX('Inputs from Uganda staff'!$E$61:$BM$80,MATCH('HRH Need estimation'!Z$2,'Inputs from Uganda staff'!$E$61:$E$80,0),MATCH('HRH Need estimation'!$D102,'Inputs from Uganda staff'!$E$6:$BM$6,0)),
""))</f>
        <v/>
      </c>
      <c r="AA102" s="122" t="str">
        <f>IFERROR(
$AN102 * INDEX('WFOM - Time_Base'!$A$4:$API$29, MATCH("CenHos", 'WFOM - Time_Base'!$B$4:$B$29,0), MATCH(CONCATENATE($G102,AA$2),'WFOM - Time_Base'!$A$8:$API$8,0)) *
INDEX('WFOM - Time_Base'!$A$4:$API$29, MATCH("CenHos_Per", 'WFOM - Time_Base'!$B$4:$B$29,0), MATCH(CONCATENATE($G102,AA$2),'WFOM - Time_Base'!$A$8:$API$8,0)),
IFERROR($AN102 * INDEX('Inputs from Uganda staff'!$E$61:$BM$80,MATCH('HRH Need estimation'!AA$2,'Inputs from Uganda staff'!$E$61:$E$80,0),MATCH('HRH Need estimation'!$D102,'Inputs from Uganda staff'!$E$6:$BM$6,0)),
""))</f>
        <v/>
      </c>
      <c r="AB102" s="122" t="str">
        <f>IFERROR(
$AN102 * INDEX('WFOM - Time_Base'!$A$4:$API$29, MATCH("CenHos", 'WFOM - Time_Base'!$B$4:$B$29,0), MATCH(CONCATENATE($G102,AB$2),'WFOM - Time_Base'!$A$8:$API$8,0)) *
INDEX('WFOM - Time_Base'!$A$4:$API$29, MATCH("CenHos_Per", 'WFOM - Time_Base'!$B$4:$B$29,0), MATCH(CONCATENATE($G102,AB$2),'WFOM - Time_Base'!$A$8:$API$8,0)),
IFERROR($AN102 * INDEX('Inputs from Uganda staff'!$E$61:$BM$80,MATCH('HRH Need estimation'!AB$2,'Inputs from Uganda staff'!$E$61:$E$80,0),MATCH('HRH Need estimation'!$D102,'Inputs from Uganda staff'!$E$6:$BM$6,0)),
""))</f>
        <v/>
      </c>
      <c r="AC102" s="122" t="str">
        <f>IFERROR(
$AN102 * INDEX('WFOM - Time_Base'!$A$4:$API$29, MATCH("CenHos", 'WFOM - Time_Base'!$B$4:$B$29,0), MATCH(CONCATENATE($G102,AC$2),'WFOM - Time_Base'!$A$8:$API$8,0)) *
INDEX('WFOM - Time_Base'!$A$4:$API$29, MATCH("CenHos_Per", 'WFOM - Time_Base'!$B$4:$B$29,0), MATCH(CONCATENATE($G102,AC$2),'WFOM - Time_Base'!$A$8:$API$8,0)),
IFERROR($AN102 * INDEX('Inputs from Uganda staff'!$E$61:$BM$80,MATCH('HRH Need estimation'!AC$2,'Inputs from Uganda staff'!$E$61:$E$80,0),MATCH('HRH Need estimation'!$D102,'Inputs from Uganda staff'!$E$6:$BM$6,0)),
""))</f>
        <v/>
      </c>
      <c r="AD102" s="122" t="str">
        <f>IFERROR(
$AN102 * INDEX('WFOM - Time_Base'!$A$4:$API$29, MATCH("CenHos", 'WFOM - Time_Base'!$B$4:$B$29,0), MATCH(CONCATENATE($G102,AD$2),'WFOM - Time_Base'!$A$8:$API$8,0)) *
INDEX('WFOM - Time_Base'!$A$4:$API$29, MATCH("CenHos_Per", 'WFOM - Time_Base'!$B$4:$B$29,0), MATCH(CONCATENATE($G102,AD$2),'WFOM - Time_Base'!$A$8:$API$8,0)),
IFERROR($AN102 * INDEX('Inputs from Uganda staff'!$E$61:$BM$80,MATCH('HRH Need estimation'!AD$2,'Inputs from Uganda staff'!$E$61:$E$80,0),MATCH('HRH Need estimation'!$D102,'Inputs from Uganda staff'!$E$6:$BM$6,0)),
""))</f>
        <v/>
      </c>
      <c r="AE102" s="122" t="str">
        <f>IFERROR(
$AN102 * INDEX('WFOM - Time_Base'!$A$4:$API$29, MATCH("CenHos", 'WFOM - Time_Base'!$B$4:$B$29,0), MATCH(CONCATENATE($G102,AE$2),'WFOM - Time_Base'!$A$8:$API$8,0)) *
INDEX('WFOM - Time_Base'!$A$4:$API$29, MATCH("CenHos_Per", 'WFOM - Time_Base'!$B$4:$B$29,0), MATCH(CONCATENATE($G102,AE$2),'WFOM - Time_Base'!$A$8:$API$8,0)),
IFERROR($AN102 * INDEX('Inputs from Uganda staff'!$E$61:$BM$80,MATCH('HRH Need estimation'!AE$2,'Inputs from Uganda staff'!$E$61:$E$80,0),MATCH('HRH Need estimation'!$D102,'Inputs from Uganda staff'!$E$6:$BM$6,0)),
""))</f>
        <v/>
      </c>
      <c r="AF102" s="122" t="str">
        <f>IFERROR(
$AN102 * INDEX('WFOM - Time_Base'!$A$4:$API$29, MATCH("CenHos", 'WFOM - Time_Base'!$B$4:$B$29,0), MATCH(CONCATENATE($G102,AF$2),'WFOM - Time_Base'!$A$8:$API$8,0)) *
INDEX('WFOM - Time_Base'!$A$4:$API$29, MATCH("CenHos_Per", 'WFOM - Time_Base'!$B$4:$B$29,0), MATCH(CONCATENATE($G102,AF$2),'WFOM - Time_Base'!$A$8:$API$8,0)),
IFERROR($AN102 * INDEX('Inputs from Uganda staff'!$E$61:$BM$80,MATCH('HRH Need estimation'!AF$2,'Inputs from Uganda staff'!$E$61:$E$80,0),MATCH('HRH Need estimation'!$D102,'Inputs from Uganda staff'!$E$6:$BM$6,0)),
""))</f>
        <v/>
      </c>
      <c r="AG102" s="122" t="str">
        <f>IFERROR(
$AN102 * INDEX('WFOM - Time_Base'!$A$4:$API$29, MATCH("CenHos", 'WFOM - Time_Base'!$B$4:$B$29,0), MATCH(CONCATENATE($G102,AG$2),'WFOM - Time_Base'!$A$8:$API$8,0)) *
INDEX('WFOM - Time_Base'!$A$4:$API$29, MATCH("CenHos_Per", 'WFOM - Time_Base'!$B$4:$B$29,0), MATCH(CONCATENATE($G102,AG$2),'WFOM - Time_Base'!$A$8:$API$8,0)),
IFERROR($AN102 * INDEX('Inputs from Uganda staff'!$E$61:$BM$80,MATCH('HRH Need estimation'!AG$2,'Inputs from Uganda staff'!$E$61:$E$80,0),MATCH('HRH Need estimation'!$D102,'Inputs from Uganda staff'!$E$6:$BM$6,0)),
""))</f>
        <v/>
      </c>
      <c r="AH102" s="122" t="str">
        <f>IFERROR(
$AN102 * INDEX('WFOM - Time_Base'!$A$4:$API$29, MATCH("CenHos", 'WFOM - Time_Base'!$B$4:$B$29,0), MATCH(CONCATENATE($G102,AH$2),'WFOM - Time_Base'!$A$8:$API$8,0)) *
INDEX('WFOM - Time_Base'!$A$4:$API$29, MATCH("CenHos_Per", 'WFOM - Time_Base'!$B$4:$B$29,0), MATCH(CONCATENATE($G102,AH$2),'WFOM - Time_Base'!$A$8:$API$8,0)),
IFERROR($AN102 * INDEX('Inputs from Uganda staff'!$E$61:$BM$80,MATCH('HRH Need estimation'!AH$2,'Inputs from Uganda staff'!$E$61:$E$80,0),MATCH('HRH Need estimation'!$D102,'Inputs from Uganda staff'!$E$6:$BM$6,0)),
""))</f>
        <v/>
      </c>
      <c r="AI102" s="122" t="str">
        <f>IFERROR(
$AN102 * INDEX('WFOM - Time_Base'!$A$4:$API$29, MATCH("CenHos", 'WFOM - Time_Base'!$B$4:$B$29,0), MATCH(CONCATENATE($G102,AI$2),'WFOM - Time_Base'!$A$8:$API$8,0)) *
INDEX('WFOM - Time_Base'!$A$4:$API$29, MATCH("CenHos_Per", 'WFOM - Time_Base'!$B$4:$B$29,0), MATCH(CONCATENATE($G102,AI$2),'WFOM - Time_Base'!$A$8:$API$8,0)),
IFERROR($AN102 * INDEX('Inputs from Uganda staff'!$E$61:$BM$80,MATCH('HRH Need estimation'!AI$2,'Inputs from Uganda staff'!$E$61:$E$80,0),MATCH('HRH Need estimation'!$D102,'Inputs from Uganda staff'!$E$6:$BM$6,0)),
""))</f>
        <v/>
      </c>
      <c r="AJ102" s="122" t="str">
        <f>IFERROR(
$AN102 * INDEX('WFOM - Time_Base'!$A$4:$API$29, MATCH("CenHos", 'WFOM - Time_Base'!$B$4:$B$29,0), MATCH(CONCATENATE($G102,AJ$2),'WFOM - Time_Base'!$A$8:$API$8,0)) *
INDEX('WFOM - Time_Base'!$A$4:$API$29, MATCH("CenHos_Per", 'WFOM - Time_Base'!$B$4:$B$29,0), MATCH(CONCATENATE($G102,AJ$2),'WFOM - Time_Base'!$A$8:$API$8,0)),
IFERROR($AN102 * INDEX('Inputs from Uganda staff'!$E$61:$BM$80,MATCH('HRH Need estimation'!AJ$2,'Inputs from Uganda staff'!$E$61:$E$80,0),MATCH('HRH Need estimation'!$D102,'Inputs from Uganda staff'!$E$6:$BM$6,0)),
""))</f>
        <v/>
      </c>
      <c r="AK102" s="122" t="str">
        <f>IFERROR(
$AN102 * INDEX('WFOM - Time_Base'!$A$4:$API$29, MATCH("CenHos", 'WFOM - Time_Base'!$B$4:$B$29,0), MATCH(CONCATENATE($G102,AK$2),'WFOM - Time_Base'!$A$8:$API$8,0)) *
INDEX('WFOM - Time_Base'!$A$4:$API$29, MATCH("CenHos_Per", 'WFOM - Time_Base'!$B$4:$B$29,0), MATCH(CONCATENATE($G102,AK$2),'WFOM - Time_Base'!$A$8:$API$8,0)),
IFERROR($AN102 * INDEX('Inputs from Uganda staff'!$E$61:$BM$80,MATCH('HRH Need estimation'!AK$2,'Inputs from Uganda staff'!$E$61:$E$80,0),MATCH('HRH Need estimation'!$D102,'Inputs from Uganda staff'!$E$6:$BM$6,0)),
""))</f>
        <v/>
      </c>
      <c r="AL102" s="122" t="str">
        <f>IFERROR(
$AN102 * INDEX('WFOM - Time_Base'!$A$4:$API$29, MATCH("CenHos", 'WFOM - Time_Base'!$B$4:$B$29,0), MATCH(CONCATENATE($G102,AL$2),'WFOM - Time_Base'!$A$8:$API$8,0)) *
INDEX('WFOM - Time_Base'!$A$4:$API$29, MATCH("CenHos_Per", 'WFOM - Time_Base'!$B$4:$B$29,0), MATCH(CONCATENATE($G102,AL$2),'WFOM - Time_Base'!$A$8:$API$8,0)),
IFERROR($AN102 * INDEX('Inputs from Uganda staff'!$E$61:$BM$80,MATCH('HRH Need estimation'!AL$2,'Inputs from Uganda staff'!$E$61:$E$80,0),MATCH('HRH Need estimation'!$D102,'Inputs from Uganda staff'!$E$6:$BM$6,0)),
""))</f>
        <v/>
      </c>
      <c r="AN102">
        <v>1</v>
      </c>
      <c r="AO102" t="e">
        <f t="shared" si="3"/>
        <v>#N/A</v>
      </c>
      <c r="AQ102" t="s">
        <v>637</v>
      </c>
    </row>
    <row r="103" spans="1:43">
      <c r="A103" s="106" t="s">
        <v>965</v>
      </c>
      <c r="B103" s="106" t="s">
        <v>292</v>
      </c>
      <c r="C103" s="107" t="s">
        <v>418</v>
      </c>
      <c r="D103" s="115" t="s">
        <v>419</v>
      </c>
      <c r="E103" s="122" t="s">
        <v>1056</v>
      </c>
      <c r="F103" s="252"/>
      <c r="G103" s="202" t="str">
        <f>IF(F103&lt;&gt;"", VLOOKUP(F103,'WFOM - Cadre and Service List'!$E$4:$F$52,2,FALSE), "")</f>
        <v/>
      </c>
      <c r="H103" s="202" t="s">
        <v>1058</v>
      </c>
      <c r="I103" s="207"/>
      <c r="J103" s="207"/>
      <c r="K103" s="207"/>
      <c r="L103" s="207"/>
      <c r="M103" s="207"/>
      <c r="N103" s="207"/>
      <c r="O103" s="207"/>
      <c r="P103" s="207">
        <f t="shared" si="2"/>
        <v>0</v>
      </c>
      <c r="Q103" s="122" t="s">
        <v>1947</v>
      </c>
      <c r="R103" s="252">
        <v>0</v>
      </c>
      <c r="S103" s="252">
        <v>0</v>
      </c>
      <c r="T103" s="252">
        <v>0</v>
      </c>
      <c r="U103" s="252">
        <v>0</v>
      </c>
      <c r="V103" s="252">
        <v>0</v>
      </c>
      <c r="W103" s="252">
        <v>0</v>
      </c>
      <c r="X103" s="252">
        <v>0</v>
      </c>
      <c r="Y103" s="252">
        <v>0</v>
      </c>
      <c r="Z103" s="252">
        <v>0</v>
      </c>
      <c r="AA103" s="252">
        <v>0</v>
      </c>
      <c r="AB103" s="252">
        <v>0</v>
      </c>
      <c r="AC103" s="252">
        <v>0</v>
      </c>
      <c r="AD103" s="252">
        <v>0</v>
      </c>
      <c r="AE103" s="252">
        <v>0</v>
      </c>
      <c r="AF103" s="252">
        <v>0</v>
      </c>
      <c r="AG103" s="252">
        <v>0</v>
      </c>
      <c r="AH103" s="252">
        <v>0</v>
      </c>
      <c r="AI103" s="252">
        <v>0</v>
      </c>
      <c r="AJ103" s="252">
        <v>0</v>
      </c>
      <c r="AK103" s="252">
        <v>0</v>
      </c>
      <c r="AL103" s="252">
        <v>0</v>
      </c>
      <c r="AN103">
        <v>1</v>
      </c>
      <c r="AO103" t="str">
        <f t="shared" si="3"/>
        <v>118</v>
      </c>
      <c r="AQ103" t="s">
        <v>639</v>
      </c>
    </row>
    <row r="104" spans="1:43">
      <c r="A104" s="106" t="s">
        <v>915</v>
      </c>
      <c r="B104" s="106" t="s">
        <v>292</v>
      </c>
      <c r="C104" s="107" t="s">
        <v>420</v>
      </c>
      <c r="D104" s="115" t="s">
        <v>421</v>
      </c>
      <c r="E104" s="122" t="s">
        <v>1056</v>
      </c>
      <c r="F104" s="253"/>
      <c r="G104" s="202" t="str">
        <f>IF(F104&lt;&gt;"", VLOOKUP(F104,'WFOM - Cadre and Service List'!$E$4:$F$52,2,FALSE), "")</f>
        <v/>
      </c>
      <c r="H104" s="202" t="s">
        <v>910</v>
      </c>
      <c r="I104" s="207"/>
      <c r="J104" s="207"/>
      <c r="K104" s="207"/>
      <c r="L104" s="207"/>
      <c r="M104" s="207"/>
      <c r="N104" s="207"/>
      <c r="O104" s="207"/>
      <c r="P104" s="207">
        <f t="shared" si="2"/>
        <v>0</v>
      </c>
      <c r="Q104" s="122" t="s">
        <v>1947</v>
      </c>
      <c r="R104" s="122" t="str">
        <f>IFERROR(
$AN104 * INDEX('WFOM - Time_Base'!$A$4:$API$29, MATCH("CenHos", 'WFOM - Time_Base'!$B$4:$B$29,0), MATCH(CONCATENATE($G104,R$2),'WFOM - Time_Base'!$A$8:$API$8,0)) *
INDEX('WFOM - Time_Base'!$A$4:$API$29, MATCH("CenHos_Per", 'WFOM - Time_Base'!$B$4:$B$29,0), MATCH(CONCATENATE($G104,R$2),'WFOM - Time_Base'!$A$8:$API$8,0)),
IFERROR($AN104 * INDEX('Inputs from Uganda staff'!$E$61:$BM$80,MATCH('HRH Need estimation'!R$2,'Inputs from Uganda staff'!$E$61:$E$80,0),MATCH('HRH Need estimation'!$D104,'Inputs from Uganda staff'!$E$6:$BM$6,0)),
""))</f>
        <v/>
      </c>
      <c r="S104" s="122" t="str">
        <f>IFERROR(
$AN104 * INDEX('WFOM - Time_Base'!$A$4:$API$29, MATCH("CenHos", 'WFOM - Time_Base'!$B$4:$B$29,0), MATCH(CONCATENATE($G104,S$2),'WFOM - Time_Base'!$A$8:$API$8,0)) *
INDEX('WFOM - Time_Base'!$A$4:$API$29, MATCH("CenHos_Per", 'WFOM - Time_Base'!$B$4:$B$29,0), MATCH(CONCATENATE($G104,S$2),'WFOM - Time_Base'!$A$8:$API$8,0)),
IFERROR($AN104 * INDEX('Inputs from Uganda staff'!$E$61:$BM$80,MATCH('HRH Need estimation'!S$2,'Inputs from Uganda staff'!$E$61:$E$80,0),MATCH('HRH Need estimation'!$D104,'Inputs from Uganda staff'!$E$6:$BM$6,0)),
""))</f>
        <v/>
      </c>
      <c r="T104" s="122" t="str">
        <f>IFERROR(
$AN104 * INDEX('WFOM - Time_Base'!$A$4:$API$29, MATCH("CenHos", 'WFOM - Time_Base'!$B$4:$B$29,0), MATCH(CONCATENATE($G104,T$2),'WFOM - Time_Base'!$A$8:$API$8,0)) *
INDEX('WFOM - Time_Base'!$A$4:$API$29, MATCH("CenHos_Per", 'WFOM - Time_Base'!$B$4:$B$29,0), MATCH(CONCATENATE($G104,T$2),'WFOM - Time_Base'!$A$8:$API$8,0)),
IFERROR($AN104 * INDEX('Inputs from Uganda staff'!$E$61:$BM$80,MATCH('HRH Need estimation'!T$2,'Inputs from Uganda staff'!$E$61:$E$80,0),MATCH('HRH Need estimation'!$D104,'Inputs from Uganda staff'!$E$6:$BM$6,0)),
""))</f>
        <v/>
      </c>
      <c r="U104" s="122" t="str">
        <f>IFERROR(
$AN104 * INDEX('WFOM - Time_Base'!$A$4:$API$29, MATCH("CenHos", 'WFOM - Time_Base'!$B$4:$B$29,0), MATCH(CONCATENATE($G104,U$2),'WFOM - Time_Base'!$A$8:$API$8,0)) *
INDEX('WFOM - Time_Base'!$A$4:$API$29, MATCH("CenHos_Per", 'WFOM - Time_Base'!$B$4:$B$29,0), MATCH(CONCATENATE($G104,U$2),'WFOM - Time_Base'!$A$8:$API$8,0)),
IFERROR($AN104 * INDEX('Inputs from Uganda staff'!$E$61:$BM$80,MATCH('HRH Need estimation'!U$2,'Inputs from Uganda staff'!$E$61:$E$80,0),MATCH('HRH Need estimation'!$D104,'Inputs from Uganda staff'!$E$6:$BM$6,0)),
""))</f>
        <v/>
      </c>
      <c r="V104" s="122" t="str">
        <f>IFERROR(
$AN104 * INDEX('WFOM - Time_Base'!$A$4:$API$29, MATCH("CenHos", 'WFOM - Time_Base'!$B$4:$B$29,0), MATCH(CONCATENATE($G104,V$2),'WFOM - Time_Base'!$A$8:$API$8,0)) *
INDEX('WFOM - Time_Base'!$A$4:$API$29, MATCH("CenHos_Per", 'WFOM - Time_Base'!$B$4:$B$29,0), MATCH(CONCATENATE($G104,V$2),'WFOM - Time_Base'!$A$8:$API$8,0)),
IFERROR($AN104 * INDEX('Inputs from Uganda staff'!$E$61:$BM$80,MATCH('HRH Need estimation'!V$2,'Inputs from Uganda staff'!$E$61:$E$80,0),MATCH('HRH Need estimation'!$D104,'Inputs from Uganda staff'!$E$6:$BM$6,0)),
""))</f>
        <v/>
      </c>
      <c r="W104" s="122" t="str">
        <f>IFERROR(
$AN104 * INDEX('WFOM - Time_Base'!$A$4:$API$29, MATCH("CenHos", 'WFOM - Time_Base'!$B$4:$B$29,0), MATCH(CONCATENATE($G104,W$2),'WFOM - Time_Base'!$A$8:$API$8,0)) *
INDEX('WFOM - Time_Base'!$A$4:$API$29, MATCH("CenHos_Per", 'WFOM - Time_Base'!$B$4:$B$29,0), MATCH(CONCATENATE($G104,W$2),'WFOM - Time_Base'!$A$8:$API$8,0)),
IFERROR($AN104 * INDEX('Inputs from Uganda staff'!$E$61:$BM$80,MATCH('HRH Need estimation'!W$2,'Inputs from Uganda staff'!$E$61:$E$80,0),MATCH('HRH Need estimation'!$D104,'Inputs from Uganda staff'!$E$6:$BM$6,0)),
""))</f>
        <v/>
      </c>
      <c r="X104" s="122" t="str">
        <f>IFERROR(
$AN104 * INDEX('WFOM - Time_Base'!$A$4:$API$29, MATCH("CenHos", 'WFOM - Time_Base'!$B$4:$B$29,0), MATCH(CONCATENATE($G104,X$2),'WFOM - Time_Base'!$A$8:$API$8,0)) *
INDEX('WFOM - Time_Base'!$A$4:$API$29, MATCH("CenHos_Per", 'WFOM - Time_Base'!$B$4:$B$29,0), MATCH(CONCATENATE($G104,X$2),'WFOM - Time_Base'!$A$8:$API$8,0)),
IFERROR($AN104 * INDEX('Inputs from Uganda staff'!$E$61:$BM$80,MATCH('HRH Need estimation'!X$2,'Inputs from Uganda staff'!$E$61:$E$80,0),MATCH('HRH Need estimation'!$D104,'Inputs from Uganda staff'!$E$6:$BM$6,0)),
""))</f>
        <v/>
      </c>
      <c r="Y104" s="122" t="str">
        <f>IFERROR(
$AN104 * INDEX('WFOM - Time_Base'!$A$4:$API$29, MATCH("CenHos", 'WFOM - Time_Base'!$B$4:$B$29,0), MATCH(CONCATENATE($G104,Y$2),'WFOM - Time_Base'!$A$8:$API$8,0)) *
INDEX('WFOM - Time_Base'!$A$4:$API$29, MATCH("CenHos_Per", 'WFOM - Time_Base'!$B$4:$B$29,0), MATCH(CONCATENATE($G104,Y$2),'WFOM - Time_Base'!$A$8:$API$8,0)),
IFERROR($AN104 * INDEX('Inputs from Uganda staff'!$E$61:$BM$80,MATCH('HRH Need estimation'!Y$2,'Inputs from Uganda staff'!$E$61:$E$80,0),MATCH('HRH Need estimation'!$D104,'Inputs from Uganda staff'!$E$6:$BM$6,0)),
""))</f>
        <v/>
      </c>
      <c r="Z104" s="122" t="str">
        <f>IFERROR(
$AN104 * INDEX('WFOM - Time_Base'!$A$4:$API$29, MATCH("CenHos", 'WFOM - Time_Base'!$B$4:$B$29,0), MATCH(CONCATENATE($G104,Z$2),'WFOM - Time_Base'!$A$8:$API$8,0)) *
INDEX('WFOM - Time_Base'!$A$4:$API$29, MATCH("CenHos_Per", 'WFOM - Time_Base'!$B$4:$B$29,0), MATCH(CONCATENATE($G104,Z$2),'WFOM - Time_Base'!$A$8:$API$8,0)),
IFERROR($AN104 * INDEX('Inputs from Uganda staff'!$E$61:$BM$80,MATCH('HRH Need estimation'!Z$2,'Inputs from Uganda staff'!$E$61:$E$80,0),MATCH('HRH Need estimation'!$D104,'Inputs from Uganda staff'!$E$6:$BM$6,0)),
""))</f>
        <v/>
      </c>
      <c r="AA104" s="122" t="str">
        <f>IFERROR(
$AN104 * INDEX('WFOM - Time_Base'!$A$4:$API$29, MATCH("CenHos", 'WFOM - Time_Base'!$B$4:$B$29,0), MATCH(CONCATENATE($G104,AA$2),'WFOM - Time_Base'!$A$8:$API$8,0)) *
INDEX('WFOM - Time_Base'!$A$4:$API$29, MATCH("CenHos_Per", 'WFOM - Time_Base'!$B$4:$B$29,0), MATCH(CONCATENATE($G104,AA$2),'WFOM - Time_Base'!$A$8:$API$8,0)),
IFERROR($AN104 * INDEX('Inputs from Uganda staff'!$E$61:$BM$80,MATCH('HRH Need estimation'!AA$2,'Inputs from Uganda staff'!$E$61:$E$80,0),MATCH('HRH Need estimation'!$D104,'Inputs from Uganda staff'!$E$6:$BM$6,0)),
""))</f>
        <v/>
      </c>
      <c r="AB104" s="122" t="str">
        <f>IFERROR(
$AN104 * INDEX('WFOM - Time_Base'!$A$4:$API$29, MATCH("CenHos", 'WFOM - Time_Base'!$B$4:$B$29,0), MATCH(CONCATENATE($G104,AB$2),'WFOM - Time_Base'!$A$8:$API$8,0)) *
INDEX('WFOM - Time_Base'!$A$4:$API$29, MATCH("CenHos_Per", 'WFOM - Time_Base'!$B$4:$B$29,0), MATCH(CONCATENATE($G104,AB$2),'WFOM - Time_Base'!$A$8:$API$8,0)),
IFERROR($AN104 * INDEX('Inputs from Uganda staff'!$E$61:$BM$80,MATCH('HRH Need estimation'!AB$2,'Inputs from Uganda staff'!$E$61:$E$80,0),MATCH('HRH Need estimation'!$D104,'Inputs from Uganda staff'!$E$6:$BM$6,0)),
""))</f>
        <v/>
      </c>
      <c r="AC104" s="122" t="str">
        <f>IFERROR(
$AN104 * INDEX('WFOM - Time_Base'!$A$4:$API$29, MATCH("CenHos", 'WFOM - Time_Base'!$B$4:$B$29,0), MATCH(CONCATENATE($G104,AC$2),'WFOM - Time_Base'!$A$8:$API$8,0)) *
INDEX('WFOM - Time_Base'!$A$4:$API$29, MATCH("CenHos_Per", 'WFOM - Time_Base'!$B$4:$B$29,0), MATCH(CONCATENATE($G104,AC$2),'WFOM - Time_Base'!$A$8:$API$8,0)),
IFERROR($AN104 * INDEX('Inputs from Uganda staff'!$E$61:$BM$80,MATCH('HRH Need estimation'!AC$2,'Inputs from Uganda staff'!$E$61:$E$80,0),MATCH('HRH Need estimation'!$D104,'Inputs from Uganda staff'!$E$6:$BM$6,0)),
""))</f>
        <v/>
      </c>
      <c r="AD104" s="122" t="str">
        <f>IFERROR(
$AN104 * INDEX('WFOM - Time_Base'!$A$4:$API$29, MATCH("CenHos", 'WFOM - Time_Base'!$B$4:$B$29,0), MATCH(CONCATENATE($G104,AD$2),'WFOM - Time_Base'!$A$8:$API$8,0)) *
INDEX('WFOM - Time_Base'!$A$4:$API$29, MATCH("CenHos_Per", 'WFOM - Time_Base'!$B$4:$B$29,0), MATCH(CONCATENATE($G104,AD$2),'WFOM - Time_Base'!$A$8:$API$8,0)),
IFERROR($AN104 * INDEX('Inputs from Uganda staff'!$E$61:$BM$80,MATCH('HRH Need estimation'!AD$2,'Inputs from Uganda staff'!$E$61:$E$80,0),MATCH('HRH Need estimation'!$D104,'Inputs from Uganda staff'!$E$6:$BM$6,0)),
""))</f>
        <v/>
      </c>
      <c r="AE104" s="122" t="str">
        <f>IFERROR(
$AN104 * INDEX('WFOM - Time_Base'!$A$4:$API$29, MATCH("CenHos", 'WFOM - Time_Base'!$B$4:$B$29,0), MATCH(CONCATENATE($G104,AE$2),'WFOM - Time_Base'!$A$8:$API$8,0)) *
INDEX('WFOM - Time_Base'!$A$4:$API$29, MATCH("CenHos_Per", 'WFOM - Time_Base'!$B$4:$B$29,0), MATCH(CONCATENATE($G104,AE$2),'WFOM - Time_Base'!$A$8:$API$8,0)),
IFERROR($AN104 * INDEX('Inputs from Uganda staff'!$E$61:$BM$80,MATCH('HRH Need estimation'!AE$2,'Inputs from Uganda staff'!$E$61:$E$80,0),MATCH('HRH Need estimation'!$D104,'Inputs from Uganda staff'!$E$6:$BM$6,0)),
""))</f>
        <v/>
      </c>
      <c r="AF104" s="122" t="str">
        <f>IFERROR(
$AN104 * INDEX('WFOM - Time_Base'!$A$4:$API$29, MATCH("CenHos", 'WFOM - Time_Base'!$B$4:$B$29,0), MATCH(CONCATENATE($G104,AF$2),'WFOM - Time_Base'!$A$8:$API$8,0)) *
INDEX('WFOM - Time_Base'!$A$4:$API$29, MATCH("CenHos_Per", 'WFOM - Time_Base'!$B$4:$B$29,0), MATCH(CONCATENATE($G104,AF$2),'WFOM - Time_Base'!$A$8:$API$8,0)),
IFERROR($AN104 * INDEX('Inputs from Uganda staff'!$E$61:$BM$80,MATCH('HRH Need estimation'!AF$2,'Inputs from Uganda staff'!$E$61:$E$80,0),MATCH('HRH Need estimation'!$D104,'Inputs from Uganda staff'!$E$6:$BM$6,0)),
""))</f>
        <v/>
      </c>
      <c r="AG104" s="122" t="str">
        <f>IFERROR(
$AN104 * INDEX('WFOM - Time_Base'!$A$4:$API$29, MATCH("CenHos", 'WFOM - Time_Base'!$B$4:$B$29,0), MATCH(CONCATENATE($G104,AG$2),'WFOM - Time_Base'!$A$8:$API$8,0)) *
INDEX('WFOM - Time_Base'!$A$4:$API$29, MATCH("CenHos_Per", 'WFOM - Time_Base'!$B$4:$B$29,0), MATCH(CONCATENATE($G104,AG$2),'WFOM - Time_Base'!$A$8:$API$8,0)),
IFERROR($AN104 * INDEX('Inputs from Uganda staff'!$E$61:$BM$80,MATCH('HRH Need estimation'!AG$2,'Inputs from Uganda staff'!$E$61:$E$80,0),MATCH('HRH Need estimation'!$D104,'Inputs from Uganda staff'!$E$6:$BM$6,0)),
""))</f>
        <v/>
      </c>
      <c r="AH104" s="122" t="str">
        <f>IFERROR(
$AN104 * INDEX('WFOM - Time_Base'!$A$4:$API$29, MATCH("CenHos", 'WFOM - Time_Base'!$B$4:$B$29,0), MATCH(CONCATENATE($G104,AH$2),'WFOM - Time_Base'!$A$8:$API$8,0)) *
INDEX('WFOM - Time_Base'!$A$4:$API$29, MATCH("CenHos_Per", 'WFOM - Time_Base'!$B$4:$B$29,0), MATCH(CONCATENATE($G104,AH$2),'WFOM - Time_Base'!$A$8:$API$8,0)),
IFERROR($AN104 * INDEX('Inputs from Uganda staff'!$E$61:$BM$80,MATCH('HRH Need estimation'!AH$2,'Inputs from Uganda staff'!$E$61:$E$80,0),MATCH('HRH Need estimation'!$D104,'Inputs from Uganda staff'!$E$6:$BM$6,0)),
""))</f>
        <v/>
      </c>
      <c r="AI104" s="122" t="str">
        <f>IFERROR(
$AN104 * INDEX('WFOM - Time_Base'!$A$4:$API$29, MATCH("CenHos", 'WFOM - Time_Base'!$B$4:$B$29,0), MATCH(CONCATENATE($G104,AI$2),'WFOM - Time_Base'!$A$8:$API$8,0)) *
INDEX('WFOM - Time_Base'!$A$4:$API$29, MATCH("CenHos_Per", 'WFOM - Time_Base'!$B$4:$B$29,0), MATCH(CONCATENATE($G104,AI$2),'WFOM - Time_Base'!$A$8:$API$8,0)),
IFERROR($AN104 * INDEX('Inputs from Uganda staff'!$E$61:$BM$80,MATCH('HRH Need estimation'!AI$2,'Inputs from Uganda staff'!$E$61:$E$80,0),MATCH('HRH Need estimation'!$D104,'Inputs from Uganda staff'!$E$6:$BM$6,0)),
""))</f>
        <v/>
      </c>
      <c r="AJ104" s="122" t="str">
        <f>IFERROR(
$AN104 * INDEX('WFOM - Time_Base'!$A$4:$API$29, MATCH("CenHos", 'WFOM - Time_Base'!$B$4:$B$29,0), MATCH(CONCATENATE($G104,AJ$2),'WFOM - Time_Base'!$A$8:$API$8,0)) *
INDEX('WFOM - Time_Base'!$A$4:$API$29, MATCH("CenHos_Per", 'WFOM - Time_Base'!$B$4:$B$29,0), MATCH(CONCATENATE($G104,AJ$2),'WFOM - Time_Base'!$A$8:$API$8,0)),
IFERROR($AN104 * INDEX('Inputs from Uganda staff'!$E$61:$BM$80,MATCH('HRH Need estimation'!AJ$2,'Inputs from Uganda staff'!$E$61:$E$80,0),MATCH('HRH Need estimation'!$D104,'Inputs from Uganda staff'!$E$6:$BM$6,0)),
""))</f>
        <v/>
      </c>
      <c r="AK104" s="122" t="str">
        <f>IFERROR(
$AN104 * INDEX('WFOM - Time_Base'!$A$4:$API$29, MATCH("CenHos", 'WFOM - Time_Base'!$B$4:$B$29,0), MATCH(CONCATENATE($G104,AK$2),'WFOM - Time_Base'!$A$8:$API$8,0)) *
INDEX('WFOM - Time_Base'!$A$4:$API$29, MATCH("CenHos_Per", 'WFOM - Time_Base'!$B$4:$B$29,0), MATCH(CONCATENATE($G104,AK$2),'WFOM - Time_Base'!$A$8:$API$8,0)),
IFERROR($AN104 * INDEX('Inputs from Uganda staff'!$E$61:$BM$80,MATCH('HRH Need estimation'!AK$2,'Inputs from Uganda staff'!$E$61:$E$80,0),MATCH('HRH Need estimation'!$D104,'Inputs from Uganda staff'!$E$6:$BM$6,0)),
""))</f>
        <v/>
      </c>
      <c r="AL104" s="122" t="str">
        <f>IFERROR(
$AN104 * INDEX('WFOM - Time_Base'!$A$4:$API$29, MATCH("CenHos", 'WFOM - Time_Base'!$B$4:$B$29,0), MATCH(CONCATENATE($G104,AL$2),'WFOM - Time_Base'!$A$8:$API$8,0)) *
INDEX('WFOM - Time_Base'!$A$4:$API$29, MATCH("CenHos_Per", 'WFOM - Time_Base'!$B$4:$B$29,0), MATCH(CONCATENATE($G104,AL$2),'WFOM - Time_Base'!$A$8:$API$8,0)),
IFERROR($AN104 * INDEX('Inputs from Uganda staff'!$E$61:$BM$80,MATCH('HRH Need estimation'!AL$2,'Inputs from Uganda staff'!$E$61:$E$80,0),MATCH('HRH Need estimation'!$D104,'Inputs from Uganda staff'!$E$6:$BM$6,0)),
""))</f>
        <v/>
      </c>
      <c r="AN104">
        <v>1</v>
      </c>
      <c r="AO104" t="e">
        <f t="shared" si="3"/>
        <v>#N/A</v>
      </c>
      <c r="AQ104" t="s">
        <v>641</v>
      </c>
    </row>
    <row r="105" spans="1:43">
      <c r="A105" s="106" t="s">
        <v>966</v>
      </c>
      <c r="B105" s="106" t="s">
        <v>292</v>
      </c>
      <c r="C105" s="107" t="s">
        <v>422</v>
      </c>
      <c r="D105" s="115" t="s">
        <v>423</v>
      </c>
      <c r="E105" s="252"/>
      <c r="F105" s="252"/>
      <c r="G105" s="122" t="str">
        <f>IF(F105&lt;&gt;"", VLOOKUP(F105,'WFOM - Cadre and Service List'!$E$4:$F$52,2,FALSE), "")</f>
        <v/>
      </c>
      <c r="H105" s="122"/>
      <c r="I105" s="207"/>
      <c r="J105" s="207"/>
      <c r="K105" s="207"/>
      <c r="L105" s="207"/>
      <c r="M105" s="207"/>
      <c r="N105" s="207"/>
      <c r="O105" s="207"/>
      <c r="P105" s="207">
        <f t="shared" si="2"/>
        <v>0</v>
      </c>
      <c r="Q105" s="122" t="s">
        <v>1947</v>
      </c>
      <c r="R105" s="122">
        <f>IFERROR(
$AN105 * INDEX('WFOM - Time_Base'!$A$4:$API$29, MATCH("CenHos", 'WFOM - Time_Base'!$B$4:$B$29,0), MATCH(CONCATENATE($G105,R$2),'WFOM - Time_Base'!$A$8:$API$8,0)) *
INDEX('WFOM - Time_Base'!$A$4:$API$29, MATCH("CenHos_Per", 'WFOM - Time_Base'!$B$4:$B$29,0), MATCH(CONCATENATE($G105,R$2),'WFOM - Time_Base'!$A$8:$API$8,0)),
IFERROR($AN105 * INDEX('Inputs from Uganda staff'!$E$61:$BM$80,MATCH('HRH Need estimation'!R$2,'Inputs from Uganda staff'!$E$61:$E$80,0),MATCH('HRH Need estimation'!$D105,'Inputs from Uganda staff'!$E$6:$BM$6,0)),
""))</f>
        <v>0.1</v>
      </c>
      <c r="S105" s="122">
        <f>IFERROR(
$AN105 * INDEX('WFOM - Time_Base'!$A$4:$API$29, MATCH("CenHos", 'WFOM - Time_Base'!$B$4:$B$29,0), MATCH(CONCATENATE($G105,S$2),'WFOM - Time_Base'!$A$8:$API$8,0)) *
INDEX('WFOM - Time_Base'!$A$4:$API$29, MATCH("CenHos_Per", 'WFOM - Time_Base'!$B$4:$B$29,0), MATCH(CONCATENATE($G105,S$2),'WFOM - Time_Base'!$A$8:$API$8,0)),
IFERROR($AN105 * INDEX('Inputs from Uganda staff'!$E$61:$BM$80,MATCH('HRH Need estimation'!S$2,'Inputs from Uganda staff'!$E$61:$E$80,0),MATCH('HRH Need estimation'!$D105,'Inputs from Uganda staff'!$E$6:$BM$6,0)),
""))</f>
        <v>0</v>
      </c>
      <c r="T105" s="122">
        <f>IFERROR(
$AN105 * INDEX('WFOM - Time_Base'!$A$4:$API$29, MATCH("CenHos", 'WFOM - Time_Base'!$B$4:$B$29,0), MATCH(CONCATENATE($G105,T$2),'WFOM - Time_Base'!$A$8:$API$8,0)) *
INDEX('WFOM - Time_Base'!$A$4:$API$29, MATCH("CenHos_Per", 'WFOM - Time_Base'!$B$4:$B$29,0), MATCH(CONCATENATE($G105,T$2),'WFOM - Time_Base'!$A$8:$API$8,0)),
IFERROR($AN105 * INDEX('Inputs from Uganda staff'!$E$61:$BM$80,MATCH('HRH Need estimation'!T$2,'Inputs from Uganda staff'!$E$61:$E$80,0),MATCH('HRH Need estimation'!$D105,'Inputs from Uganda staff'!$E$6:$BM$6,0)),
""))</f>
        <v>0</v>
      </c>
      <c r="U105" s="122">
        <f>IFERROR(
$AN105 * INDEX('WFOM - Time_Base'!$A$4:$API$29, MATCH("CenHos", 'WFOM - Time_Base'!$B$4:$B$29,0), MATCH(CONCATENATE($G105,U$2),'WFOM - Time_Base'!$A$8:$API$8,0)) *
INDEX('WFOM - Time_Base'!$A$4:$API$29, MATCH("CenHos_Per", 'WFOM - Time_Base'!$B$4:$B$29,0), MATCH(CONCATENATE($G105,U$2),'WFOM - Time_Base'!$A$8:$API$8,0)),
IFERROR($AN105 * INDEX('Inputs from Uganda staff'!$E$61:$BM$80,MATCH('HRH Need estimation'!U$2,'Inputs from Uganda staff'!$E$61:$E$80,0),MATCH('HRH Need estimation'!$D105,'Inputs from Uganda staff'!$E$6:$BM$6,0)),
""))</f>
        <v>0</v>
      </c>
      <c r="V105" s="122">
        <f>IFERROR(
$AN105 * INDEX('WFOM - Time_Base'!$A$4:$API$29, MATCH("CenHos", 'WFOM - Time_Base'!$B$4:$B$29,0), MATCH(CONCATENATE($G105,V$2),'WFOM - Time_Base'!$A$8:$API$8,0)) *
INDEX('WFOM - Time_Base'!$A$4:$API$29, MATCH("CenHos_Per", 'WFOM - Time_Base'!$B$4:$B$29,0), MATCH(CONCATENATE($G105,V$2),'WFOM - Time_Base'!$A$8:$API$8,0)),
IFERROR($AN105 * INDEX('Inputs from Uganda staff'!$E$61:$BM$80,MATCH('HRH Need estimation'!V$2,'Inputs from Uganda staff'!$E$61:$E$80,0),MATCH('HRH Need estimation'!$D105,'Inputs from Uganda staff'!$E$6:$BM$6,0)),
""))</f>
        <v>0</v>
      </c>
      <c r="W105" s="122">
        <f>IFERROR(
$AN105 * INDEX('WFOM - Time_Base'!$A$4:$API$29, MATCH("CenHos", 'WFOM - Time_Base'!$B$4:$B$29,0), MATCH(CONCATENATE($G105,W$2),'WFOM - Time_Base'!$A$8:$API$8,0)) *
INDEX('WFOM - Time_Base'!$A$4:$API$29, MATCH("CenHos_Per", 'WFOM - Time_Base'!$B$4:$B$29,0), MATCH(CONCATENATE($G105,W$2),'WFOM - Time_Base'!$A$8:$API$8,0)),
IFERROR($AN105 * INDEX('Inputs from Uganda staff'!$E$61:$BM$80,MATCH('HRH Need estimation'!W$2,'Inputs from Uganda staff'!$E$61:$E$80,0),MATCH('HRH Need estimation'!$D105,'Inputs from Uganda staff'!$E$6:$BM$6,0)),
""))</f>
        <v>0</v>
      </c>
      <c r="X105" s="122">
        <f>IFERROR(
$AN105 * INDEX('WFOM - Time_Base'!$A$4:$API$29, MATCH("CenHos", 'WFOM - Time_Base'!$B$4:$B$29,0), MATCH(CONCATENATE($G105,X$2),'WFOM - Time_Base'!$A$8:$API$8,0)) *
INDEX('WFOM - Time_Base'!$A$4:$API$29, MATCH("CenHos_Per", 'WFOM - Time_Base'!$B$4:$B$29,0), MATCH(CONCATENATE($G105,X$2),'WFOM - Time_Base'!$A$8:$API$8,0)),
IFERROR($AN105 * INDEX('Inputs from Uganda staff'!$E$61:$BM$80,MATCH('HRH Need estimation'!X$2,'Inputs from Uganda staff'!$E$61:$E$80,0),MATCH('HRH Need estimation'!$D105,'Inputs from Uganda staff'!$E$6:$BM$6,0)),
""))</f>
        <v>0</v>
      </c>
      <c r="Y105" s="122">
        <f>IFERROR(
$AN105 * INDEX('WFOM - Time_Base'!$A$4:$API$29, MATCH("CenHos", 'WFOM - Time_Base'!$B$4:$B$29,0), MATCH(CONCATENATE($G105,Y$2),'WFOM - Time_Base'!$A$8:$API$8,0)) *
INDEX('WFOM - Time_Base'!$A$4:$API$29, MATCH("CenHos_Per", 'WFOM - Time_Base'!$B$4:$B$29,0), MATCH(CONCATENATE($G105,Y$2),'WFOM - Time_Base'!$A$8:$API$8,0)),
IFERROR($AN105 * INDEX('Inputs from Uganda staff'!$E$61:$BM$80,MATCH('HRH Need estimation'!Y$2,'Inputs from Uganda staff'!$E$61:$E$80,0),MATCH('HRH Need estimation'!$D105,'Inputs from Uganda staff'!$E$6:$BM$6,0)),
""))</f>
        <v>0</v>
      </c>
      <c r="Z105" s="122">
        <f>IFERROR(
$AN105 * INDEX('WFOM - Time_Base'!$A$4:$API$29, MATCH("CenHos", 'WFOM - Time_Base'!$B$4:$B$29,0), MATCH(CONCATENATE($G105,Z$2),'WFOM - Time_Base'!$A$8:$API$8,0)) *
INDEX('WFOM - Time_Base'!$A$4:$API$29, MATCH("CenHos_Per", 'WFOM - Time_Base'!$B$4:$B$29,0), MATCH(CONCATENATE($G105,Z$2),'WFOM - Time_Base'!$A$8:$API$8,0)),
IFERROR($AN105 * INDEX('Inputs from Uganda staff'!$E$61:$BM$80,MATCH('HRH Need estimation'!Z$2,'Inputs from Uganda staff'!$E$61:$E$80,0),MATCH('HRH Need estimation'!$D105,'Inputs from Uganda staff'!$E$6:$BM$6,0)),
""))</f>
        <v>0.2</v>
      </c>
      <c r="AA105" s="122">
        <f>IFERROR(
$AN105 * INDEX('WFOM - Time_Base'!$A$4:$API$29, MATCH("CenHos", 'WFOM - Time_Base'!$B$4:$B$29,0), MATCH(CONCATENATE($G105,AA$2),'WFOM - Time_Base'!$A$8:$API$8,0)) *
INDEX('WFOM - Time_Base'!$A$4:$API$29, MATCH("CenHos_Per", 'WFOM - Time_Base'!$B$4:$B$29,0), MATCH(CONCATENATE($G105,AA$2),'WFOM - Time_Base'!$A$8:$API$8,0)),
IFERROR($AN105 * INDEX('Inputs from Uganda staff'!$E$61:$BM$80,MATCH('HRH Need estimation'!AA$2,'Inputs from Uganda staff'!$E$61:$E$80,0),MATCH('HRH Need estimation'!$D105,'Inputs from Uganda staff'!$E$6:$BM$6,0)),
""))</f>
        <v>0.8</v>
      </c>
      <c r="AB105" s="122">
        <f>IFERROR(
$AN105 * INDEX('WFOM - Time_Base'!$A$4:$API$29, MATCH("CenHos", 'WFOM - Time_Base'!$B$4:$B$29,0), MATCH(CONCATENATE($G105,AB$2),'WFOM - Time_Base'!$A$8:$API$8,0)) *
INDEX('WFOM - Time_Base'!$A$4:$API$29, MATCH("CenHos_Per", 'WFOM - Time_Base'!$B$4:$B$29,0), MATCH(CONCATENATE($G105,AB$2),'WFOM - Time_Base'!$A$8:$API$8,0)),
IFERROR($AN105 * INDEX('Inputs from Uganda staff'!$E$61:$BM$80,MATCH('HRH Need estimation'!AB$2,'Inputs from Uganda staff'!$E$61:$E$80,0),MATCH('HRH Need estimation'!$D105,'Inputs from Uganda staff'!$E$6:$BM$6,0)),
""))</f>
        <v>0.8</v>
      </c>
      <c r="AC105" s="122" t="str">
        <f>IFERROR(
$AN105 * INDEX('WFOM - Time_Base'!$A$4:$API$29, MATCH("CenHos", 'WFOM - Time_Base'!$B$4:$B$29,0), MATCH(CONCATENATE($G105,AC$2),'WFOM - Time_Base'!$A$8:$API$8,0)) *
INDEX('WFOM - Time_Base'!$A$4:$API$29, MATCH("CenHos_Per", 'WFOM - Time_Base'!$B$4:$B$29,0), MATCH(CONCATENATE($G105,AC$2),'WFOM - Time_Base'!$A$8:$API$8,0)),
IFERROR($AN105 * INDEX('Inputs from Uganda staff'!$E$61:$BM$80,MATCH('HRH Need estimation'!AC$2,'Inputs from Uganda staff'!$E$61:$E$80,0),MATCH('HRH Need estimation'!$D105,'Inputs from Uganda staff'!$E$6:$BM$6,0)),
""))</f>
        <v/>
      </c>
      <c r="AD105" s="122">
        <f>IFERROR(
$AN105 * INDEX('WFOM - Time_Base'!$A$4:$API$29, MATCH("CenHos", 'WFOM - Time_Base'!$B$4:$B$29,0), MATCH(CONCATENATE($G105,AD$2),'WFOM - Time_Base'!$A$8:$API$8,0)) *
INDEX('WFOM - Time_Base'!$A$4:$API$29, MATCH("CenHos_Per", 'WFOM - Time_Base'!$B$4:$B$29,0), MATCH(CONCATENATE($G105,AD$2),'WFOM - Time_Base'!$A$8:$API$8,0)),
IFERROR($AN105 * INDEX('Inputs from Uganda staff'!$E$61:$BM$80,MATCH('HRH Need estimation'!AD$2,'Inputs from Uganda staff'!$E$61:$E$80,0),MATCH('HRH Need estimation'!$D105,'Inputs from Uganda staff'!$E$6:$BM$6,0)),
""))</f>
        <v>0</v>
      </c>
      <c r="AE105" s="122">
        <f>IFERROR(
$AN105 * INDEX('WFOM - Time_Base'!$A$4:$API$29, MATCH("CenHos", 'WFOM - Time_Base'!$B$4:$B$29,0), MATCH(CONCATENATE($G105,AE$2),'WFOM - Time_Base'!$A$8:$API$8,0)) *
INDEX('WFOM - Time_Base'!$A$4:$API$29, MATCH("CenHos_Per", 'WFOM - Time_Base'!$B$4:$B$29,0), MATCH(CONCATENATE($G105,AE$2),'WFOM - Time_Base'!$A$8:$API$8,0)),
IFERROR($AN105 * INDEX('Inputs from Uganda staff'!$E$61:$BM$80,MATCH('HRH Need estimation'!AE$2,'Inputs from Uganda staff'!$E$61:$E$80,0),MATCH('HRH Need estimation'!$D105,'Inputs from Uganda staff'!$E$6:$BM$6,0)),
""))</f>
        <v>0</v>
      </c>
      <c r="AF105" s="122">
        <f>IFERROR(
$AN105 * INDEX('WFOM - Time_Base'!$A$4:$API$29, MATCH("CenHos", 'WFOM - Time_Base'!$B$4:$B$29,0), MATCH(CONCATENATE($G105,AF$2),'WFOM - Time_Base'!$A$8:$API$8,0)) *
INDEX('WFOM - Time_Base'!$A$4:$API$29, MATCH("CenHos_Per", 'WFOM - Time_Base'!$B$4:$B$29,0), MATCH(CONCATENATE($G105,AF$2),'WFOM - Time_Base'!$A$8:$API$8,0)),
IFERROR($AN105 * INDEX('Inputs from Uganda staff'!$E$61:$BM$80,MATCH('HRH Need estimation'!AF$2,'Inputs from Uganda staff'!$E$61:$E$80,0),MATCH('HRH Need estimation'!$D105,'Inputs from Uganda staff'!$E$6:$BM$6,0)),
""))</f>
        <v>0</v>
      </c>
      <c r="AG105" s="122">
        <f>IFERROR(
$AN105 * INDEX('WFOM - Time_Base'!$A$4:$API$29, MATCH("CenHos", 'WFOM - Time_Base'!$B$4:$B$29,0), MATCH(CONCATENATE($G105,AG$2),'WFOM - Time_Base'!$A$8:$API$8,0)) *
INDEX('WFOM - Time_Base'!$A$4:$API$29, MATCH("CenHos_Per", 'WFOM - Time_Base'!$B$4:$B$29,0), MATCH(CONCATENATE($G105,AG$2),'WFOM - Time_Base'!$A$8:$API$8,0)),
IFERROR($AN105 * INDEX('Inputs from Uganda staff'!$E$61:$BM$80,MATCH('HRH Need estimation'!AG$2,'Inputs from Uganda staff'!$E$61:$E$80,0),MATCH('HRH Need estimation'!$D105,'Inputs from Uganda staff'!$E$6:$BM$6,0)),
""))</f>
        <v>0</v>
      </c>
      <c r="AH105" s="122">
        <f>IFERROR(
$AN105 * INDEX('WFOM - Time_Base'!$A$4:$API$29, MATCH("CenHos", 'WFOM - Time_Base'!$B$4:$B$29,0), MATCH(CONCATENATE($G105,AH$2),'WFOM - Time_Base'!$A$8:$API$8,0)) *
INDEX('WFOM - Time_Base'!$A$4:$API$29, MATCH("CenHos_Per", 'WFOM - Time_Base'!$B$4:$B$29,0), MATCH(CONCATENATE($G105,AH$2),'WFOM - Time_Base'!$A$8:$API$8,0)),
IFERROR($AN105 * INDEX('Inputs from Uganda staff'!$E$61:$BM$80,MATCH('HRH Need estimation'!AH$2,'Inputs from Uganda staff'!$E$61:$E$80,0),MATCH('HRH Need estimation'!$D105,'Inputs from Uganda staff'!$E$6:$BM$6,0)),
""))</f>
        <v>0</v>
      </c>
      <c r="AI105" s="122">
        <f>IFERROR(
$AN105 * INDEX('WFOM - Time_Base'!$A$4:$API$29, MATCH("CenHos", 'WFOM - Time_Base'!$B$4:$B$29,0), MATCH(CONCATENATE($G105,AI$2),'WFOM - Time_Base'!$A$8:$API$8,0)) *
INDEX('WFOM - Time_Base'!$A$4:$API$29, MATCH("CenHos_Per", 'WFOM - Time_Base'!$B$4:$B$29,0), MATCH(CONCATENATE($G105,AI$2),'WFOM - Time_Base'!$A$8:$API$8,0)),
IFERROR($AN105 * INDEX('Inputs from Uganda staff'!$E$61:$BM$80,MATCH('HRH Need estimation'!AI$2,'Inputs from Uganda staff'!$E$61:$E$80,0),MATCH('HRH Need estimation'!$D105,'Inputs from Uganda staff'!$E$6:$BM$6,0)),
""))</f>
        <v>0</v>
      </c>
      <c r="AJ105" s="122">
        <f>IFERROR(
$AN105 * INDEX('WFOM - Time_Base'!$A$4:$API$29, MATCH("CenHos", 'WFOM - Time_Base'!$B$4:$B$29,0), MATCH(CONCATENATE($G105,AJ$2),'WFOM - Time_Base'!$A$8:$API$8,0)) *
INDEX('WFOM - Time_Base'!$A$4:$API$29, MATCH("CenHos_Per", 'WFOM - Time_Base'!$B$4:$B$29,0), MATCH(CONCATENATE($G105,AJ$2),'WFOM - Time_Base'!$A$8:$API$8,0)),
IFERROR($AN105 * INDEX('Inputs from Uganda staff'!$E$61:$BM$80,MATCH('HRH Need estimation'!AJ$2,'Inputs from Uganda staff'!$E$61:$E$80,0),MATCH('HRH Need estimation'!$D105,'Inputs from Uganda staff'!$E$6:$BM$6,0)),
""))</f>
        <v>0</v>
      </c>
      <c r="AK105" s="122">
        <f>IFERROR(
$AN105 * INDEX('WFOM - Time_Base'!$A$4:$API$29, MATCH("CenHos", 'WFOM - Time_Base'!$B$4:$B$29,0), MATCH(CONCATENATE($G105,AK$2),'WFOM - Time_Base'!$A$8:$API$8,0)) *
INDEX('WFOM - Time_Base'!$A$4:$API$29, MATCH("CenHos_Per", 'WFOM - Time_Base'!$B$4:$B$29,0), MATCH(CONCATENATE($G105,AK$2),'WFOM - Time_Base'!$A$8:$API$8,0)),
IFERROR($AN105 * INDEX('Inputs from Uganda staff'!$E$61:$BM$80,MATCH('HRH Need estimation'!AK$2,'Inputs from Uganda staff'!$E$61:$E$80,0),MATCH('HRH Need estimation'!$D105,'Inputs from Uganda staff'!$E$6:$BM$6,0)),
""))</f>
        <v>0</v>
      </c>
      <c r="AL105" s="122">
        <f>IFERROR(
$AN105 * INDEX('WFOM - Time_Base'!$A$4:$API$29, MATCH("CenHos", 'WFOM - Time_Base'!$B$4:$B$29,0), MATCH(CONCATENATE($G105,AL$2),'WFOM - Time_Base'!$A$8:$API$8,0)) *
INDEX('WFOM - Time_Base'!$A$4:$API$29, MATCH("CenHos_Per", 'WFOM - Time_Base'!$B$4:$B$29,0), MATCH(CONCATENATE($G105,AL$2),'WFOM - Time_Base'!$A$8:$API$8,0)),
IFERROR($AN105 * INDEX('Inputs from Uganda staff'!$E$61:$BM$80,MATCH('HRH Need estimation'!AL$2,'Inputs from Uganda staff'!$E$61:$E$80,0),MATCH('HRH Need estimation'!$D105,'Inputs from Uganda staff'!$E$6:$BM$6,0)),
""))</f>
        <v>0</v>
      </c>
      <c r="AN105">
        <v>1</v>
      </c>
      <c r="AO105" t="str">
        <f t="shared" si="3"/>
        <v>120</v>
      </c>
      <c r="AQ105" t="s">
        <v>643</v>
      </c>
    </row>
    <row r="106" spans="1:43">
      <c r="A106" s="106" t="s">
        <v>915</v>
      </c>
      <c r="B106" s="106" t="s">
        <v>292</v>
      </c>
      <c r="C106" s="107" t="s">
        <v>424</v>
      </c>
      <c r="D106" s="115" t="s">
        <v>425</v>
      </c>
      <c r="E106" s="122" t="s">
        <v>1056</v>
      </c>
      <c r="F106" s="253"/>
      <c r="G106" s="122" t="str">
        <f>IF(F106&lt;&gt;"", VLOOKUP(F106,'WFOM - Cadre and Service List'!$E$4:$F$52,2,FALSE), "")</f>
        <v/>
      </c>
      <c r="H106" s="122"/>
      <c r="I106" s="207"/>
      <c r="J106" s="207"/>
      <c r="K106" s="207"/>
      <c r="L106" s="207"/>
      <c r="M106" s="207"/>
      <c r="N106" s="207"/>
      <c r="O106" s="207"/>
      <c r="P106" s="207">
        <f t="shared" si="2"/>
        <v>0</v>
      </c>
      <c r="Q106" s="122" t="s">
        <v>1947</v>
      </c>
      <c r="R106" s="122" t="str">
        <f>IFERROR(
$AN106 * INDEX('WFOM - Time_Base'!$A$4:$API$29, MATCH("CenHos", 'WFOM - Time_Base'!$B$4:$B$29,0), MATCH(CONCATENATE($G106,R$2),'WFOM - Time_Base'!$A$8:$API$8,0)) *
INDEX('WFOM - Time_Base'!$A$4:$API$29, MATCH("CenHos_Per", 'WFOM - Time_Base'!$B$4:$B$29,0), MATCH(CONCATENATE($G106,R$2),'WFOM - Time_Base'!$A$8:$API$8,0)),
IFERROR($AN106 * INDEX('Inputs from Uganda staff'!$E$61:$BM$80,MATCH('HRH Need estimation'!R$2,'Inputs from Uganda staff'!$E$61:$E$80,0),MATCH('HRH Need estimation'!$D106,'Inputs from Uganda staff'!$E$6:$BM$6,0)),
""))</f>
        <v/>
      </c>
      <c r="S106" s="122" t="str">
        <f>IFERROR(
$AN106 * INDEX('WFOM - Time_Base'!$A$4:$API$29, MATCH("CenHos", 'WFOM - Time_Base'!$B$4:$B$29,0), MATCH(CONCATENATE($G106,S$2),'WFOM - Time_Base'!$A$8:$API$8,0)) *
INDEX('WFOM - Time_Base'!$A$4:$API$29, MATCH("CenHos_Per", 'WFOM - Time_Base'!$B$4:$B$29,0), MATCH(CONCATENATE($G106,S$2),'WFOM - Time_Base'!$A$8:$API$8,0)),
IFERROR($AN106 * INDEX('Inputs from Uganda staff'!$E$61:$BM$80,MATCH('HRH Need estimation'!S$2,'Inputs from Uganda staff'!$E$61:$E$80,0),MATCH('HRH Need estimation'!$D106,'Inputs from Uganda staff'!$E$6:$BM$6,0)),
""))</f>
        <v/>
      </c>
      <c r="T106" s="122" t="str">
        <f>IFERROR(
$AN106 * INDEX('WFOM - Time_Base'!$A$4:$API$29, MATCH("CenHos", 'WFOM - Time_Base'!$B$4:$B$29,0), MATCH(CONCATENATE($G106,T$2),'WFOM - Time_Base'!$A$8:$API$8,0)) *
INDEX('WFOM - Time_Base'!$A$4:$API$29, MATCH("CenHos_Per", 'WFOM - Time_Base'!$B$4:$B$29,0), MATCH(CONCATENATE($G106,T$2),'WFOM - Time_Base'!$A$8:$API$8,0)),
IFERROR($AN106 * INDEX('Inputs from Uganda staff'!$E$61:$BM$80,MATCH('HRH Need estimation'!T$2,'Inputs from Uganda staff'!$E$61:$E$80,0),MATCH('HRH Need estimation'!$D106,'Inputs from Uganda staff'!$E$6:$BM$6,0)),
""))</f>
        <v/>
      </c>
      <c r="U106" s="122" t="str">
        <f>IFERROR(
$AN106 * INDEX('WFOM - Time_Base'!$A$4:$API$29, MATCH("CenHos", 'WFOM - Time_Base'!$B$4:$B$29,0), MATCH(CONCATENATE($G106,U$2),'WFOM - Time_Base'!$A$8:$API$8,0)) *
INDEX('WFOM - Time_Base'!$A$4:$API$29, MATCH("CenHos_Per", 'WFOM - Time_Base'!$B$4:$B$29,0), MATCH(CONCATENATE($G106,U$2),'WFOM - Time_Base'!$A$8:$API$8,0)),
IFERROR($AN106 * INDEX('Inputs from Uganda staff'!$E$61:$BM$80,MATCH('HRH Need estimation'!U$2,'Inputs from Uganda staff'!$E$61:$E$80,0),MATCH('HRH Need estimation'!$D106,'Inputs from Uganda staff'!$E$6:$BM$6,0)),
""))</f>
        <v/>
      </c>
      <c r="V106" s="122" t="str">
        <f>IFERROR(
$AN106 * INDEX('WFOM - Time_Base'!$A$4:$API$29, MATCH("CenHos", 'WFOM - Time_Base'!$B$4:$B$29,0), MATCH(CONCATENATE($G106,V$2),'WFOM - Time_Base'!$A$8:$API$8,0)) *
INDEX('WFOM - Time_Base'!$A$4:$API$29, MATCH("CenHos_Per", 'WFOM - Time_Base'!$B$4:$B$29,0), MATCH(CONCATENATE($G106,V$2),'WFOM - Time_Base'!$A$8:$API$8,0)),
IFERROR($AN106 * INDEX('Inputs from Uganda staff'!$E$61:$BM$80,MATCH('HRH Need estimation'!V$2,'Inputs from Uganda staff'!$E$61:$E$80,0),MATCH('HRH Need estimation'!$D106,'Inputs from Uganda staff'!$E$6:$BM$6,0)),
""))</f>
        <v/>
      </c>
      <c r="W106" s="122" t="str">
        <f>IFERROR(
$AN106 * INDEX('WFOM - Time_Base'!$A$4:$API$29, MATCH("CenHos", 'WFOM - Time_Base'!$B$4:$B$29,0), MATCH(CONCATENATE($G106,W$2),'WFOM - Time_Base'!$A$8:$API$8,0)) *
INDEX('WFOM - Time_Base'!$A$4:$API$29, MATCH("CenHos_Per", 'WFOM - Time_Base'!$B$4:$B$29,0), MATCH(CONCATENATE($G106,W$2),'WFOM - Time_Base'!$A$8:$API$8,0)),
IFERROR($AN106 * INDEX('Inputs from Uganda staff'!$E$61:$BM$80,MATCH('HRH Need estimation'!W$2,'Inputs from Uganda staff'!$E$61:$E$80,0),MATCH('HRH Need estimation'!$D106,'Inputs from Uganda staff'!$E$6:$BM$6,0)),
""))</f>
        <v/>
      </c>
      <c r="X106" s="122" t="str">
        <f>IFERROR(
$AN106 * INDEX('WFOM - Time_Base'!$A$4:$API$29, MATCH("CenHos", 'WFOM - Time_Base'!$B$4:$B$29,0), MATCH(CONCATENATE($G106,X$2),'WFOM - Time_Base'!$A$8:$API$8,0)) *
INDEX('WFOM - Time_Base'!$A$4:$API$29, MATCH("CenHos_Per", 'WFOM - Time_Base'!$B$4:$B$29,0), MATCH(CONCATENATE($G106,X$2),'WFOM - Time_Base'!$A$8:$API$8,0)),
IFERROR($AN106 * INDEX('Inputs from Uganda staff'!$E$61:$BM$80,MATCH('HRH Need estimation'!X$2,'Inputs from Uganda staff'!$E$61:$E$80,0),MATCH('HRH Need estimation'!$D106,'Inputs from Uganda staff'!$E$6:$BM$6,0)),
""))</f>
        <v/>
      </c>
      <c r="Y106" s="122" t="str">
        <f>IFERROR(
$AN106 * INDEX('WFOM - Time_Base'!$A$4:$API$29, MATCH("CenHos", 'WFOM - Time_Base'!$B$4:$B$29,0), MATCH(CONCATENATE($G106,Y$2),'WFOM - Time_Base'!$A$8:$API$8,0)) *
INDEX('WFOM - Time_Base'!$A$4:$API$29, MATCH("CenHos_Per", 'WFOM - Time_Base'!$B$4:$B$29,0), MATCH(CONCATENATE($G106,Y$2),'WFOM - Time_Base'!$A$8:$API$8,0)),
IFERROR($AN106 * INDEX('Inputs from Uganda staff'!$E$61:$BM$80,MATCH('HRH Need estimation'!Y$2,'Inputs from Uganda staff'!$E$61:$E$80,0),MATCH('HRH Need estimation'!$D106,'Inputs from Uganda staff'!$E$6:$BM$6,0)),
""))</f>
        <v/>
      </c>
      <c r="Z106" s="122" t="str">
        <f>IFERROR(
$AN106 * INDEX('WFOM - Time_Base'!$A$4:$API$29, MATCH("CenHos", 'WFOM - Time_Base'!$B$4:$B$29,0), MATCH(CONCATENATE($G106,Z$2),'WFOM - Time_Base'!$A$8:$API$8,0)) *
INDEX('WFOM - Time_Base'!$A$4:$API$29, MATCH("CenHos_Per", 'WFOM - Time_Base'!$B$4:$B$29,0), MATCH(CONCATENATE($G106,Z$2),'WFOM - Time_Base'!$A$8:$API$8,0)),
IFERROR($AN106 * INDEX('Inputs from Uganda staff'!$E$61:$BM$80,MATCH('HRH Need estimation'!Z$2,'Inputs from Uganda staff'!$E$61:$E$80,0),MATCH('HRH Need estimation'!$D106,'Inputs from Uganda staff'!$E$6:$BM$6,0)),
""))</f>
        <v/>
      </c>
      <c r="AA106" s="122" t="str">
        <f>IFERROR(
$AN106 * INDEX('WFOM - Time_Base'!$A$4:$API$29, MATCH("CenHos", 'WFOM - Time_Base'!$B$4:$B$29,0), MATCH(CONCATENATE($G106,AA$2),'WFOM - Time_Base'!$A$8:$API$8,0)) *
INDEX('WFOM - Time_Base'!$A$4:$API$29, MATCH("CenHos_Per", 'WFOM - Time_Base'!$B$4:$B$29,0), MATCH(CONCATENATE($G106,AA$2),'WFOM - Time_Base'!$A$8:$API$8,0)),
IFERROR($AN106 * INDEX('Inputs from Uganda staff'!$E$61:$BM$80,MATCH('HRH Need estimation'!AA$2,'Inputs from Uganda staff'!$E$61:$E$80,0),MATCH('HRH Need estimation'!$D106,'Inputs from Uganda staff'!$E$6:$BM$6,0)),
""))</f>
        <v/>
      </c>
      <c r="AB106" s="122" t="str">
        <f>IFERROR(
$AN106 * INDEX('WFOM - Time_Base'!$A$4:$API$29, MATCH("CenHos", 'WFOM - Time_Base'!$B$4:$B$29,0), MATCH(CONCATENATE($G106,AB$2),'WFOM - Time_Base'!$A$8:$API$8,0)) *
INDEX('WFOM - Time_Base'!$A$4:$API$29, MATCH("CenHos_Per", 'WFOM - Time_Base'!$B$4:$B$29,0), MATCH(CONCATENATE($G106,AB$2),'WFOM - Time_Base'!$A$8:$API$8,0)),
IFERROR($AN106 * INDEX('Inputs from Uganda staff'!$E$61:$BM$80,MATCH('HRH Need estimation'!AB$2,'Inputs from Uganda staff'!$E$61:$E$80,0),MATCH('HRH Need estimation'!$D106,'Inputs from Uganda staff'!$E$6:$BM$6,0)),
""))</f>
        <v/>
      </c>
      <c r="AC106" s="122" t="str">
        <f>IFERROR(
$AN106 * INDEX('WFOM - Time_Base'!$A$4:$API$29, MATCH("CenHos", 'WFOM - Time_Base'!$B$4:$B$29,0), MATCH(CONCATENATE($G106,AC$2),'WFOM - Time_Base'!$A$8:$API$8,0)) *
INDEX('WFOM - Time_Base'!$A$4:$API$29, MATCH("CenHos_Per", 'WFOM - Time_Base'!$B$4:$B$29,0), MATCH(CONCATENATE($G106,AC$2),'WFOM - Time_Base'!$A$8:$API$8,0)),
IFERROR($AN106 * INDEX('Inputs from Uganda staff'!$E$61:$BM$80,MATCH('HRH Need estimation'!AC$2,'Inputs from Uganda staff'!$E$61:$E$80,0),MATCH('HRH Need estimation'!$D106,'Inputs from Uganda staff'!$E$6:$BM$6,0)),
""))</f>
        <v/>
      </c>
      <c r="AD106" s="122" t="str">
        <f>IFERROR(
$AN106 * INDEX('WFOM - Time_Base'!$A$4:$API$29, MATCH("CenHos", 'WFOM - Time_Base'!$B$4:$B$29,0), MATCH(CONCATENATE($G106,AD$2),'WFOM - Time_Base'!$A$8:$API$8,0)) *
INDEX('WFOM - Time_Base'!$A$4:$API$29, MATCH("CenHos_Per", 'WFOM - Time_Base'!$B$4:$B$29,0), MATCH(CONCATENATE($G106,AD$2),'WFOM - Time_Base'!$A$8:$API$8,0)),
IFERROR($AN106 * INDEX('Inputs from Uganda staff'!$E$61:$BM$80,MATCH('HRH Need estimation'!AD$2,'Inputs from Uganda staff'!$E$61:$E$80,0),MATCH('HRH Need estimation'!$D106,'Inputs from Uganda staff'!$E$6:$BM$6,0)),
""))</f>
        <v/>
      </c>
      <c r="AE106" s="122" t="str">
        <f>IFERROR(
$AN106 * INDEX('WFOM - Time_Base'!$A$4:$API$29, MATCH("CenHos", 'WFOM - Time_Base'!$B$4:$B$29,0), MATCH(CONCATENATE($G106,AE$2),'WFOM - Time_Base'!$A$8:$API$8,0)) *
INDEX('WFOM - Time_Base'!$A$4:$API$29, MATCH("CenHos_Per", 'WFOM - Time_Base'!$B$4:$B$29,0), MATCH(CONCATENATE($G106,AE$2),'WFOM - Time_Base'!$A$8:$API$8,0)),
IFERROR($AN106 * INDEX('Inputs from Uganda staff'!$E$61:$BM$80,MATCH('HRH Need estimation'!AE$2,'Inputs from Uganda staff'!$E$61:$E$80,0),MATCH('HRH Need estimation'!$D106,'Inputs from Uganda staff'!$E$6:$BM$6,0)),
""))</f>
        <v/>
      </c>
      <c r="AF106" s="122" t="str">
        <f>IFERROR(
$AN106 * INDEX('WFOM - Time_Base'!$A$4:$API$29, MATCH("CenHos", 'WFOM - Time_Base'!$B$4:$B$29,0), MATCH(CONCATENATE($G106,AF$2),'WFOM - Time_Base'!$A$8:$API$8,0)) *
INDEX('WFOM - Time_Base'!$A$4:$API$29, MATCH("CenHos_Per", 'WFOM - Time_Base'!$B$4:$B$29,0), MATCH(CONCATENATE($G106,AF$2),'WFOM - Time_Base'!$A$8:$API$8,0)),
IFERROR($AN106 * INDEX('Inputs from Uganda staff'!$E$61:$BM$80,MATCH('HRH Need estimation'!AF$2,'Inputs from Uganda staff'!$E$61:$E$80,0),MATCH('HRH Need estimation'!$D106,'Inputs from Uganda staff'!$E$6:$BM$6,0)),
""))</f>
        <v/>
      </c>
      <c r="AG106" s="122" t="str">
        <f>IFERROR(
$AN106 * INDEX('WFOM - Time_Base'!$A$4:$API$29, MATCH("CenHos", 'WFOM - Time_Base'!$B$4:$B$29,0), MATCH(CONCATENATE($G106,AG$2),'WFOM - Time_Base'!$A$8:$API$8,0)) *
INDEX('WFOM - Time_Base'!$A$4:$API$29, MATCH("CenHos_Per", 'WFOM - Time_Base'!$B$4:$B$29,0), MATCH(CONCATENATE($G106,AG$2),'WFOM - Time_Base'!$A$8:$API$8,0)),
IFERROR($AN106 * INDEX('Inputs from Uganda staff'!$E$61:$BM$80,MATCH('HRH Need estimation'!AG$2,'Inputs from Uganda staff'!$E$61:$E$80,0),MATCH('HRH Need estimation'!$D106,'Inputs from Uganda staff'!$E$6:$BM$6,0)),
""))</f>
        <v/>
      </c>
      <c r="AH106" s="122" t="str">
        <f>IFERROR(
$AN106 * INDEX('WFOM - Time_Base'!$A$4:$API$29, MATCH("CenHos", 'WFOM - Time_Base'!$B$4:$B$29,0), MATCH(CONCATENATE($G106,AH$2),'WFOM - Time_Base'!$A$8:$API$8,0)) *
INDEX('WFOM - Time_Base'!$A$4:$API$29, MATCH("CenHos_Per", 'WFOM - Time_Base'!$B$4:$B$29,0), MATCH(CONCATENATE($G106,AH$2),'WFOM - Time_Base'!$A$8:$API$8,0)),
IFERROR($AN106 * INDEX('Inputs from Uganda staff'!$E$61:$BM$80,MATCH('HRH Need estimation'!AH$2,'Inputs from Uganda staff'!$E$61:$E$80,0),MATCH('HRH Need estimation'!$D106,'Inputs from Uganda staff'!$E$6:$BM$6,0)),
""))</f>
        <v/>
      </c>
      <c r="AI106" s="122" t="str">
        <f>IFERROR(
$AN106 * INDEX('WFOM - Time_Base'!$A$4:$API$29, MATCH("CenHos", 'WFOM - Time_Base'!$B$4:$B$29,0), MATCH(CONCATENATE($G106,AI$2),'WFOM - Time_Base'!$A$8:$API$8,0)) *
INDEX('WFOM - Time_Base'!$A$4:$API$29, MATCH("CenHos_Per", 'WFOM - Time_Base'!$B$4:$B$29,0), MATCH(CONCATENATE($G106,AI$2),'WFOM - Time_Base'!$A$8:$API$8,0)),
IFERROR($AN106 * INDEX('Inputs from Uganda staff'!$E$61:$BM$80,MATCH('HRH Need estimation'!AI$2,'Inputs from Uganda staff'!$E$61:$E$80,0),MATCH('HRH Need estimation'!$D106,'Inputs from Uganda staff'!$E$6:$BM$6,0)),
""))</f>
        <v/>
      </c>
      <c r="AJ106" s="122" t="str">
        <f>IFERROR(
$AN106 * INDEX('WFOM - Time_Base'!$A$4:$API$29, MATCH("CenHos", 'WFOM - Time_Base'!$B$4:$B$29,0), MATCH(CONCATENATE($G106,AJ$2),'WFOM - Time_Base'!$A$8:$API$8,0)) *
INDEX('WFOM - Time_Base'!$A$4:$API$29, MATCH("CenHos_Per", 'WFOM - Time_Base'!$B$4:$B$29,0), MATCH(CONCATENATE($G106,AJ$2),'WFOM - Time_Base'!$A$8:$API$8,0)),
IFERROR($AN106 * INDEX('Inputs from Uganda staff'!$E$61:$BM$80,MATCH('HRH Need estimation'!AJ$2,'Inputs from Uganda staff'!$E$61:$E$80,0),MATCH('HRH Need estimation'!$D106,'Inputs from Uganda staff'!$E$6:$BM$6,0)),
""))</f>
        <v/>
      </c>
      <c r="AK106" s="122" t="str">
        <f>IFERROR(
$AN106 * INDEX('WFOM - Time_Base'!$A$4:$API$29, MATCH("CenHos", 'WFOM - Time_Base'!$B$4:$B$29,0), MATCH(CONCATENATE($G106,AK$2),'WFOM - Time_Base'!$A$8:$API$8,0)) *
INDEX('WFOM - Time_Base'!$A$4:$API$29, MATCH("CenHos_Per", 'WFOM - Time_Base'!$B$4:$B$29,0), MATCH(CONCATENATE($G106,AK$2),'WFOM - Time_Base'!$A$8:$API$8,0)),
IFERROR($AN106 * INDEX('Inputs from Uganda staff'!$E$61:$BM$80,MATCH('HRH Need estimation'!AK$2,'Inputs from Uganda staff'!$E$61:$E$80,0),MATCH('HRH Need estimation'!$D106,'Inputs from Uganda staff'!$E$6:$BM$6,0)),
""))</f>
        <v/>
      </c>
      <c r="AL106" s="122" t="str">
        <f>IFERROR(
$AN106 * INDEX('WFOM - Time_Base'!$A$4:$API$29, MATCH("CenHos", 'WFOM - Time_Base'!$B$4:$B$29,0), MATCH(CONCATENATE($G106,AL$2),'WFOM - Time_Base'!$A$8:$API$8,0)) *
INDEX('WFOM - Time_Base'!$A$4:$API$29, MATCH("CenHos_Per", 'WFOM - Time_Base'!$B$4:$B$29,0), MATCH(CONCATENATE($G106,AL$2),'WFOM - Time_Base'!$A$8:$API$8,0)),
IFERROR($AN106 * INDEX('Inputs from Uganda staff'!$E$61:$BM$80,MATCH('HRH Need estimation'!AL$2,'Inputs from Uganda staff'!$E$61:$E$80,0),MATCH('HRH Need estimation'!$D106,'Inputs from Uganda staff'!$E$6:$BM$6,0)),
""))</f>
        <v/>
      </c>
      <c r="AN106">
        <v>1</v>
      </c>
      <c r="AO106" t="e">
        <f t="shared" si="3"/>
        <v>#N/A</v>
      </c>
      <c r="AQ106" t="s">
        <v>658</v>
      </c>
    </row>
    <row r="107" spans="1:43">
      <c r="A107" s="106" t="s">
        <v>915</v>
      </c>
      <c r="B107" s="106" t="s">
        <v>292</v>
      </c>
      <c r="C107" s="107" t="s">
        <v>426</v>
      </c>
      <c r="D107" s="115" t="s">
        <v>427</v>
      </c>
      <c r="E107" s="122" t="s">
        <v>1056</v>
      </c>
      <c r="F107" s="253"/>
      <c r="G107" s="122" t="str">
        <f>IF(F107&lt;&gt;"", VLOOKUP(F107,'WFOM - Cadre and Service List'!$E$4:$F$52,2,FALSE), "")</f>
        <v/>
      </c>
      <c r="H107" s="122"/>
      <c r="I107" s="207"/>
      <c r="J107" s="207"/>
      <c r="K107" s="207"/>
      <c r="L107" s="207"/>
      <c r="M107" s="207"/>
      <c r="N107" s="207"/>
      <c r="O107" s="207"/>
      <c r="P107" s="207">
        <f t="shared" si="2"/>
        <v>0</v>
      </c>
      <c r="Q107" s="122" t="s">
        <v>1947</v>
      </c>
      <c r="R107" s="122" t="str">
        <f>IFERROR(
$AN107 * INDEX('WFOM - Time_Base'!$A$4:$API$29, MATCH("CenHos", 'WFOM - Time_Base'!$B$4:$B$29,0), MATCH(CONCATENATE($G107,R$2),'WFOM - Time_Base'!$A$8:$API$8,0)) *
INDEX('WFOM - Time_Base'!$A$4:$API$29, MATCH("CenHos_Per", 'WFOM - Time_Base'!$B$4:$B$29,0), MATCH(CONCATENATE($G107,R$2),'WFOM - Time_Base'!$A$8:$API$8,0)),
IFERROR($AN107 * INDEX('Inputs from Uganda staff'!$E$61:$BM$80,MATCH('HRH Need estimation'!R$2,'Inputs from Uganda staff'!$E$61:$E$80,0),MATCH('HRH Need estimation'!$D107,'Inputs from Uganda staff'!$E$6:$BM$6,0)),
""))</f>
        <v/>
      </c>
      <c r="S107" s="122" t="str">
        <f>IFERROR(
$AN107 * INDEX('WFOM - Time_Base'!$A$4:$API$29, MATCH("CenHos", 'WFOM - Time_Base'!$B$4:$B$29,0), MATCH(CONCATENATE($G107,S$2),'WFOM - Time_Base'!$A$8:$API$8,0)) *
INDEX('WFOM - Time_Base'!$A$4:$API$29, MATCH("CenHos_Per", 'WFOM - Time_Base'!$B$4:$B$29,0), MATCH(CONCATENATE($G107,S$2),'WFOM - Time_Base'!$A$8:$API$8,0)),
IFERROR($AN107 * INDEX('Inputs from Uganda staff'!$E$61:$BM$80,MATCH('HRH Need estimation'!S$2,'Inputs from Uganda staff'!$E$61:$E$80,0),MATCH('HRH Need estimation'!$D107,'Inputs from Uganda staff'!$E$6:$BM$6,0)),
""))</f>
        <v/>
      </c>
      <c r="T107" s="122" t="str">
        <f>IFERROR(
$AN107 * INDEX('WFOM - Time_Base'!$A$4:$API$29, MATCH("CenHos", 'WFOM - Time_Base'!$B$4:$B$29,0), MATCH(CONCATENATE($G107,T$2),'WFOM - Time_Base'!$A$8:$API$8,0)) *
INDEX('WFOM - Time_Base'!$A$4:$API$29, MATCH("CenHos_Per", 'WFOM - Time_Base'!$B$4:$B$29,0), MATCH(CONCATENATE($G107,T$2),'WFOM - Time_Base'!$A$8:$API$8,0)),
IFERROR($AN107 * INDEX('Inputs from Uganda staff'!$E$61:$BM$80,MATCH('HRH Need estimation'!T$2,'Inputs from Uganda staff'!$E$61:$E$80,0),MATCH('HRH Need estimation'!$D107,'Inputs from Uganda staff'!$E$6:$BM$6,0)),
""))</f>
        <v/>
      </c>
      <c r="U107" s="122" t="str">
        <f>IFERROR(
$AN107 * INDEX('WFOM - Time_Base'!$A$4:$API$29, MATCH("CenHos", 'WFOM - Time_Base'!$B$4:$B$29,0), MATCH(CONCATENATE($G107,U$2),'WFOM - Time_Base'!$A$8:$API$8,0)) *
INDEX('WFOM - Time_Base'!$A$4:$API$29, MATCH("CenHos_Per", 'WFOM - Time_Base'!$B$4:$B$29,0), MATCH(CONCATENATE($G107,U$2),'WFOM - Time_Base'!$A$8:$API$8,0)),
IFERROR($AN107 * INDEX('Inputs from Uganda staff'!$E$61:$BM$80,MATCH('HRH Need estimation'!U$2,'Inputs from Uganda staff'!$E$61:$E$80,0),MATCH('HRH Need estimation'!$D107,'Inputs from Uganda staff'!$E$6:$BM$6,0)),
""))</f>
        <v/>
      </c>
      <c r="V107" s="122" t="str">
        <f>IFERROR(
$AN107 * INDEX('WFOM - Time_Base'!$A$4:$API$29, MATCH("CenHos", 'WFOM - Time_Base'!$B$4:$B$29,0), MATCH(CONCATENATE($G107,V$2),'WFOM - Time_Base'!$A$8:$API$8,0)) *
INDEX('WFOM - Time_Base'!$A$4:$API$29, MATCH("CenHos_Per", 'WFOM - Time_Base'!$B$4:$B$29,0), MATCH(CONCATENATE($G107,V$2),'WFOM - Time_Base'!$A$8:$API$8,0)),
IFERROR($AN107 * INDEX('Inputs from Uganda staff'!$E$61:$BM$80,MATCH('HRH Need estimation'!V$2,'Inputs from Uganda staff'!$E$61:$E$80,0),MATCH('HRH Need estimation'!$D107,'Inputs from Uganda staff'!$E$6:$BM$6,0)),
""))</f>
        <v/>
      </c>
      <c r="W107" s="122" t="str">
        <f>IFERROR(
$AN107 * INDEX('WFOM - Time_Base'!$A$4:$API$29, MATCH("CenHos", 'WFOM - Time_Base'!$B$4:$B$29,0), MATCH(CONCATENATE($G107,W$2),'WFOM - Time_Base'!$A$8:$API$8,0)) *
INDEX('WFOM - Time_Base'!$A$4:$API$29, MATCH("CenHos_Per", 'WFOM - Time_Base'!$B$4:$B$29,0), MATCH(CONCATENATE($G107,W$2),'WFOM - Time_Base'!$A$8:$API$8,0)),
IFERROR($AN107 * INDEX('Inputs from Uganda staff'!$E$61:$BM$80,MATCH('HRH Need estimation'!W$2,'Inputs from Uganda staff'!$E$61:$E$80,0),MATCH('HRH Need estimation'!$D107,'Inputs from Uganda staff'!$E$6:$BM$6,0)),
""))</f>
        <v/>
      </c>
      <c r="X107" s="122" t="str">
        <f>IFERROR(
$AN107 * INDEX('WFOM - Time_Base'!$A$4:$API$29, MATCH("CenHos", 'WFOM - Time_Base'!$B$4:$B$29,0), MATCH(CONCATENATE($G107,X$2),'WFOM - Time_Base'!$A$8:$API$8,0)) *
INDEX('WFOM - Time_Base'!$A$4:$API$29, MATCH("CenHos_Per", 'WFOM - Time_Base'!$B$4:$B$29,0), MATCH(CONCATENATE($G107,X$2),'WFOM - Time_Base'!$A$8:$API$8,0)),
IFERROR($AN107 * INDEX('Inputs from Uganda staff'!$E$61:$BM$80,MATCH('HRH Need estimation'!X$2,'Inputs from Uganda staff'!$E$61:$E$80,0),MATCH('HRH Need estimation'!$D107,'Inputs from Uganda staff'!$E$6:$BM$6,0)),
""))</f>
        <v/>
      </c>
      <c r="Y107" s="122" t="str">
        <f>IFERROR(
$AN107 * INDEX('WFOM - Time_Base'!$A$4:$API$29, MATCH("CenHos", 'WFOM - Time_Base'!$B$4:$B$29,0), MATCH(CONCATENATE($G107,Y$2),'WFOM - Time_Base'!$A$8:$API$8,0)) *
INDEX('WFOM - Time_Base'!$A$4:$API$29, MATCH("CenHos_Per", 'WFOM - Time_Base'!$B$4:$B$29,0), MATCH(CONCATENATE($G107,Y$2),'WFOM - Time_Base'!$A$8:$API$8,0)),
IFERROR($AN107 * INDEX('Inputs from Uganda staff'!$E$61:$BM$80,MATCH('HRH Need estimation'!Y$2,'Inputs from Uganda staff'!$E$61:$E$80,0),MATCH('HRH Need estimation'!$D107,'Inputs from Uganda staff'!$E$6:$BM$6,0)),
""))</f>
        <v/>
      </c>
      <c r="Z107" s="122" t="str">
        <f>IFERROR(
$AN107 * INDEX('WFOM - Time_Base'!$A$4:$API$29, MATCH("CenHos", 'WFOM - Time_Base'!$B$4:$B$29,0), MATCH(CONCATENATE($G107,Z$2),'WFOM - Time_Base'!$A$8:$API$8,0)) *
INDEX('WFOM - Time_Base'!$A$4:$API$29, MATCH("CenHos_Per", 'WFOM - Time_Base'!$B$4:$B$29,0), MATCH(CONCATENATE($G107,Z$2),'WFOM - Time_Base'!$A$8:$API$8,0)),
IFERROR($AN107 * INDEX('Inputs from Uganda staff'!$E$61:$BM$80,MATCH('HRH Need estimation'!Z$2,'Inputs from Uganda staff'!$E$61:$E$80,0),MATCH('HRH Need estimation'!$D107,'Inputs from Uganda staff'!$E$6:$BM$6,0)),
""))</f>
        <v/>
      </c>
      <c r="AA107" s="122" t="str">
        <f>IFERROR(
$AN107 * INDEX('WFOM - Time_Base'!$A$4:$API$29, MATCH("CenHos", 'WFOM - Time_Base'!$B$4:$B$29,0), MATCH(CONCATENATE($G107,AA$2),'WFOM - Time_Base'!$A$8:$API$8,0)) *
INDEX('WFOM - Time_Base'!$A$4:$API$29, MATCH("CenHos_Per", 'WFOM - Time_Base'!$B$4:$B$29,0), MATCH(CONCATENATE($G107,AA$2),'WFOM - Time_Base'!$A$8:$API$8,0)),
IFERROR($AN107 * INDEX('Inputs from Uganda staff'!$E$61:$BM$80,MATCH('HRH Need estimation'!AA$2,'Inputs from Uganda staff'!$E$61:$E$80,0),MATCH('HRH Need estimation'!$D107,'Inputs from Uganda staff'!$E$6:$BM$6,0)),
""))</f>
        <v/>
      </c>
      <c r="AB107" s="122" t="str">
        <f>IFERROR(
$AN107 * INDEX('WFOM - Time_Base'!$A$4:$API$29, MATCH("CenHos", 'WFOM - Time_Base'!$B$4:$B$29,0), MATCH(CONCATENATE($G107,AB$2),'WFOM - Time_Base'!$A$8:$API$8,0)) *
INDEX('WFOM - Time_Base'!$A$4:$API$29, MATCH("CenHos_Per", 'WFOM - Time_Base'!$B$4:$B$29,0), MATCH(CONCATENATE($G107,AB$2),'WFOM - Time_Base'!$A$8:$API$8,0)),
IFERROR($AN107 * INDEX('Inputs from Uganda staff'!$E$61:$BM$80,MATCH('HRH Need estimation'!AB$2,'Inputs from Uganda staff'!$E$61:$E$80,0),MATCH('HRH Need estimation'!$D107,'Inputs from Uganda staff'!$E$6:$BM$6,0)),
""))</f>
        <v/>
      </c>
      <c r="AC107" s="122" t="str">
        <f>IFERROR(
$AN107 * INDEX('WFOM - Time_Base'!$A$4:$API$29, MATCH("CenHos", 'WFOM - Time_Base'!$B$4:$B$29,0), MATCH(CONCATENATE($G107,AC$2),'WFOM - Time_Base'!$A$8:$API$8,0)) *
INDEX('WFOM - Time_Base'!$A$4:$API$29, MATCH("CenHos_Per", 'WFOM - Time_Base'!$B$4:$B$29,0), MATCH(CONCATENATE($G107,AC$2),'WFOM - Time_Base'!$A$8:$API$8,0)),
IFERROR($AN107 * INDEX('Inputs from Uganda staff'!$E$61:$BM$80,MATCH('HRH Need estimation'!AC$2,'Inputs from Uganda staff'!$E$61:$E$80,0),MATCH('HRH Need estimation'!$D107,'Inputs from Uganda staff'!$E$6:$BM$6,0)),
""))</f>
        <v/>
      </c>
      <c r="AD107" s="122" t="str">
        <f>IFERROR(
$AN107 * INDEX('WFOM - Time_Base'!$A$4:$API$29, MATCH("CenHos", 'WFOM - Time_Base'!$B$4:$B$29,0), MATCH(CONCATENATE($G107,AD$2),'WFOM - Time_Base'!$A$8:$API$8,0)) *
INDEX('WFOM - Time_Base'!$A$4:$API$29, MATCH("CenHos_Per", 'WFOM - Time_Base'!$B$4:$B$29,0), MATCH(CONCATENATE($G107,AD$2),'WFOM - Time_Base'!$A$8:$API$8,0)),
IFERROR($AN107 * INDEX('Inputs from Uganda staff'!$E$61:$BM$80,MATCH('HRH Need estimation'!AD$2,'Inputs from Uganda staff'!$E$61:$E$80,0),MATCH('HRH Need estimation'!$D107,'Inputs from Uganda staff'!$E$6:$BM$6,0)),
""))</f>
        <v/>
      </c>
      <c r="AE107" s="122" t="str">
        <f>IFERROR(
$AN107 * INDEX('WFOM - Time_Base'!$A$4:$API$29, MATCH("CenHos", 'WFOM - Time_Base'!$B$4:$B$29,0), MATCH(CONCATENATE($G107,AE$2),'WFOM - Time_Base'!$A$8:$API$8,0)) *
INDEX('WFOM - Time_Base'!$A$4:$API$29, MATCH("CenHos_Per", 'WFOM - Time_Base'!$B$4:$B$29,0), MATCH(CONCATENATE($G107,AE$2),'WFOM - Time_Base'!$A$8:$API$8,0)),
IFERROR($AN107 * INDEX('Inputs from Uganda staff'!$E$61:$BM$80,MATCH('HRH Need estimation'!AE$2,'Inputs from Uganda staff'!$E$61:$E$80,0),MATCH('HRH Need estimation'!$D107,'Inputs from Uganda staff'!$E$6:$BM$6,0)),
""))</f>
        <v/>
      </c>
      <c r="AF107" s="122" t="str">
        <f>IFERROR(
$AN107 * INDEX('WFOM - Time_Base'!$A$4:$API$29, MATCH("CenHos", 'WFOM - Time_Base'!$B$4:$B$29,0), MATCH(CONCATENATE($G107,AF$2),'WFOM - Time_Base'!$A$8:$API$8,0)) *
INDEX('WFOM - Time_Base'!$A$4:$API$29, MATCH("CenHos_Per", 'WFOM - Time_Base'!$B$4:$B$29,0), MATCH(CONCATENATE($G107,AF$2),'WFOM - Time_Base'!$A$8:$API$8,0)),
IFERROR($AN107 * INDEX('Inputs from Uganda staff'!$E$61:$BM$80,MATCH('HRH Need estimation'!AF$2,'Inputs from Uganda staff'!$E$61:$E$80,0),MATCH('HRH Need estimation'!$D107,'Inputs from Uganda staff'!$E$6:$BM$6,0)),
""))</f>
        <v/>
      </c>
      <c r="AG107" s="122" t="str">
        <f>IFERROR(
$AN107 * INDEX('WFOM - Time_Base'!$A$4:$API$29, MATCH("CenHos", 'WFOM - Time_Base'!$B$4:$B$29,0), MATCH(CONCATENATE($G107,AG$2),'WFOM - Time_Base'!$A$8:$API$8,0)) *
INDEX('WFOM - Time_Base'!$A$4:$API$29, MATCH("CenHos_Per", 'WFOM - Time_Base'!$B$4:$B$29,0), MATCH(CONCATENATE($G107,AG$2),'WFOM - Time_Base'!$A$8:$API$8,0)),
IFERROR($AN107 * INDEX('Inputs from Uganda staff'!$E$61:$BM$80,MATCH('HRH Need estimation'!AG$2,'Inputs from Uganda staff'!$E$61:$E$80,0),MATCH('HRH Need estimation'!$D107,'Inputs from Uganda staff'!$E$6:$BM$6,0)),
""))</f>
        <v/>
      </c>
      <c r="AH107" s="122" t="str">
        <f>IFERROR(
$AN107 * INDEX('WFOM - Time_Base'!$A$4:$API$29, MATCH("CenHos", 'WFOM - Time_Base'!$B$4:$B$29,0), MATCH(CONCATENATE($G107,AH$2),'WFOM - Time_Base'!$A$8:$API$8,0)) *
INDEX('WFOM - Time_Base'!$A$4:$API$29, MATCH("CenHos_Per", 'WFOM - Time_Base'!$B$4:$B$29,0), MATCH(CONCATENATE($G107,AH$2),'WFOM - Time_Base'!$A$8:$API$8,0)),
IFERROR($AN107 * INDEX('Inputs from Uganda staff'!$E$61:$BM$80,MATCH('HRH Need estimation'!AH$2,'Inputs from Uganda staff'!$E$61:$E$80,0),MATCH('HRH Need estimation'!$D107,'Inputs from Uganda staff'!$E$6:$BM$6,0)),
""))</f>
        <v/>
      </c>
      <c r="AI107" s="122" t="str">
        <f>IFERROR(
$AN107 * INDEX('WFOM - Time_Base'!$A$4:$API$29, MATCH("CenHos", 'WFOM - Time_Base'!$B$4:$B$29,0), MATCH(CONCATENATE($G107,AI$2),'WFOM - Time_Base'!$A$8:$API$8,0)) *
INDEX('WFOM - Time_Base'!$A$4:$API$29, MATCH("CenHos_Per", 'WFOM - Time_Base'!$B$4:$B$29,0), MATCH(CONCATENATE($G107,AI$2),'WFOM - Time_Base'!$A$8:$API$8,0)),
IFERROR($AN107 * INDEX('Inputs from Uganda staff'!$E$61:$BM$80,MATCH('HRH Need estimation'!AI$2,'Inputs from Uganda staff'!$E$61:$E$80,0),MATCH('HRH Need estimation'!$D107,'Inputs from Uganda staff'!$E$6:$BM$6,0)),
""))</f>
        <v/>
      </c>
      <c r="AJ107" s="122" t="str">
        <f>IFERROR(
$AN107 * INDEX('WFOM - Time_Base'!$A$4:$API$29, MATCH("CenHos", 'WFOM - Time_Base'!$B$4:$B$29,0), MATCH(CONCATENATE($G107,AJ$2),'WFOM - Time_Base'!$A$8:$API$8,0)) *
INDEX('WFOM - Time_Base'!$A$4:$API$29, MATCH("CenHos_Per", 'WFOM - Time_Base'!$B$4:$B$29,0), MATCH(CONCATENATE($G107,AJ$2),'WFOM - Time_Base'!$A$8:$API$8,0)),
IFERROR($AN107 * INDEX('Inputs from Uganda staff'!$E$61:$BM$80,MATCH('HRH Need estimation'!AJ$2,'Inputs from Uganda staff'!$E$61:$E$80,0),MATCH('HRH Need estimation'!$D107,'Inputs from Uganda staff'!$E$6:$BM$6,0)),
""))</f>
        <v/>
      </c>
      <c r="AK107" s="122" t="str">
        <f>IFERROR(
$AN107 * INDEX('WFOM - Time_Base'!$A$4:$API$29, MATCH("CenHos", 'WFOM - Time_Base'!$B$4:$B$29,0), MATCH(CONCATENATE($G107,AK$2),'WFOM - Time_Base'!$A$8:$API$8,0)) *
INDEX('WFOM - Time_Base'!$A$4:$API$29, MATCH("CenHos_Per", 'WFOM - Time_Base'!$B$4:$B$29,0), MATCH(CONCATENATE($G107,AK$2),'WFOM - Time_Base'!$A$8:$API$8,0)),
IFERROR($AN107 * INDEX('Inputs from Uganda staff'!$E$61:$BM$80,MATCH('HRH Need estimation'!AK$2,'Inputs from Uganda staff'!$E$61:$E$80,0),MATCH('HRH Need estimation'!$D107,'Inputs from Uganda staff'!$E$6:$BM$6,0)),
""))</f>
        <v/>
      </c>
      <c r="AL107" s="122" t="str">
        <f>IFERROR(
$AN107 * INDEX('WFOM - Time_Base'!$A$4:$API$29, MATCH("CenHos", 'WFOM - Time_Base'!$B$4:$B$29,0), MATCH(CONCATENATE($G107,AL$2),'WFOM - Time_Base'!$A$8:$API$8,0)) *
INDEX('WFOM - Time_Base'!$A$4:$API$29, MATCH("CenHos_Per", 'WFOM - Time_Base'!$B$4:$B$29,0), MATCH(CONCATENATE($G107,AL$2),'WFOM - Time_Base'!$A$8:$API$8,0)),
IFERROR($AN107 * INDEX('Inputs from Uganda staff'!$E$61:$BM$80,MATCH('HRH Need estimation'!AL$2,'Inputs from Uganda staff'!$E$61:$E$80,0),MATCH('HRH Need estimation'!$D107,'Inputs from Uganda staff'!$E$6:$BM$6,0)),
""))</f>
        <v/>
      </c>
      <c r="AN107">
        <v>1</v>
      </c>
      <c r="AO107" t="e">
        <f t="shared" si="3"/>
        <v>#N/A</v>
      </c>
      <c r="AQ107" t="s">
        <v>664</v>
      </c>
    </row>
    <row r="108" spans="1:43">
      <c r="A108" s="106" t="s">
        <v>915</v>
      </c>
      <c r="B108" s="106" t="s">
        <v>292</v>
      </c>
      <c r="C108" s="107" t="s">
        <v>428</v>
      </c>
      <c r="D108" s="115" t="s">
        <v>429</v>
      </c>
      <c r="E108" s="252"/>
      <c r="F108" s="252"/>
      <c r="G108" s="122" t="str">
        <f>IF(F108&lt;&gt;"", VLOOKUP(F108,'WFOM - Cadre and Service List'!$E$4:$F$52,2,FALSE), "")</f>
        <v/>
      </c>
      <c r="H108" s="122"/>
      <c r="I108" s="207"/>
      <c r="J108" s="207"/>
      <c r="K108" s="207"/>
      <c r="L108" s="207"/>
      <c r="M108" s="207"/>
      <c r="N108" s="207"/>
      <c r="O108" s="207"/>
      <c r="P108" s="207">
        <f t="shared" si="2"/>
        <v>0</v>
      </c>
      <c r="Q108" s="122" t="s">
        <v>1947</v>
      </c>
      <c r="R108" s="122">
        <f>IFERROR(
$AN108 * INDEX('WFOM - Time_Base'!$A$4:$API$29, MATCH("CenHos", 'WFOM - Time_Base'!$B$4:$B$29,0), MATCH(CONCATENATE($G108,R$2),'WFOM - Time_Base'!$A$8:$API$8,0)) *
INDEX('WFOM - Time_Base'!$A$4:$API$29, MATCH("CenHos_Per", 'WFOM - Time_Base'!$B$4:$B$29,0), MATCH(CONCATENATE($G108,R$2),'WFOM - Time_Base'!$A$8:$API$8,0)),
IFERROR($AN108 * INDEX('Inputs from Uganda staff'!$E$61:$BM$80,MATCH('HRH Need estimation'!R$2,'Inputs from Uganda staff'!$E$61:$E$80,0),MATCH('HRH Need estimation'!$D108,'Inputs from Uganda staff'!$E$6:$BM$6,0)),
""))</f>
        <v>0.5</v>
      </c>
      <c r="S108" s="122">
        <f>IFERROR(
$AN108 * INDEX('WFOM - Time_Base'!$A$4:$API$29, MATCH("CenHos", 'WFOM - Time_Base'!$B$4:$B$29,0), MATCH(CONCATENATE($G108,S$2),'WFOM - Time_Base'!$A$8:$API$8,0)) *
INDEX('WFOM - Time_Base'!$A$4:$API$29, MATCH("CenHos_Per", 'WFOM - Time_Base'!$B$4:$B$29,0), MATCH(CONCATENATE($G108,S$2),'WFOM - Time_Base'!$A$8:$API$8,0)),
IFERROR($AN108 * INDEX('Inputs from Uganda staff'!$E$61:$BM$80,MATCH('HRH Need estimation'!S$2,'Inputs from Uganda staff'!$E$61:$E$80,0),MATCH('HRH Need estimation'!$D108,'Inputs from Uganda staff'!$E$6:$BM$6,0)),
""))</f>
        <v>0.5</v>
      </c>
      <c r="T108" s="122">
        <f>IFERROR(
$AN108 * INDEX('WFOM - Time_Base'!$A$4:$API$29, MATCH("CenHos", 'WFOM - Time_Base'!$B$4:$B$29,0), MATCH(CONCATENATE($G108,T$2),'WFOM - Time_Base'!$A$8:$API$8,0)) *
INDEX('WFOM - Time_Base'!$A$4:$API$29, MATCH("CenHos_Per", 'WFOM - Time_Base'!$B$4:$B$29,0), MATCH(CONCATENATE($G108,T$2),'WFOM - Time_Base'!$A$8:$API$8,0)),
IFERROR($AN108 * INDEX('Inputs from Uganda staff'!$E$61:$BM$80,MATCH('HRH Need estimation'!T$2,'Inputs from Uganda staff'!$E$61:$E$80,0),MATCH('HRH Need estimation'!$D108,'Inputs from Uganda staff'!$E$6:$BM$6,0)),
""))</f>
        <v>0.5</v>
      </c>
      <c r="U108" s="122">
        <f>IFERROR(
$AN108 * INDEX('WFOM - Time_Base'!$A$4:$API$29, MATCH("CenHos", 'WFOM - Time_Base'!$B$4:$B$29,0), MATCH(CONCATENATE($G108,U$2),'WFOM - Time_Base'!$A$8:$API$8,0)) *
INDEX('WFOM - Time_Base'!$A$4:$API$29, MATCH("CenHos_Per", 'WFOM - Time_Base'!$B$4:$B$29,0), MATCH(CONCATENATE($G108,U$2),'WFOM - Time_Base'!$A$8:$API$8,0)),
IFERROR($AN108 * INDEX('Inputs from Uganda staff'!$E$61:$BM$80,MATCH('HRH Need estimation'!U$2,'Inputs from Uganda staff'!$E$61:$E$80,0),MATCH('HRH Need estimation'!$D108,'Inputs from Uganda staff'!$E$6:$BM$6,0)),
""))</f>
        <v>0.5</v>
      </c>
      <c r="V108" s="122">
        <f>IFERROR(
$AN108 * INDEX('WFOM - Time_Base'!$A$4:$API$29, MATCH("CenHos", 'WFOM - Time_Base'!$B$4:$B$29,0), MATCH(CONCATENATE($G108,V$2),'WFOM - Time_Base'!$A$8:$API$8,0)) *
INDEX('WFOM - Time_Base'!$A$4:$API$29, MATCH("CenHos_Per", 'WFOM - Time_Base'!$B$4:$B$29,0), MATCH(CONCATENATE($G108,V$2),'WFOM - Time_Base'!$A$8:$API$8,0)),
IFERROR($AN108 * INDEX('Inputs from Uganda staff'!$E$61:$BM$80,MATCH('HRH Need estimation'!V$2,'Inputs from Uganda staff'!$E$61:$E$80,0),MATCH('HRH Need estimation'!$D108,'Inputs from Uganda staff'!$E$6:$BM$6,0)),
""))</f>
        <v>0.5</v>
      </c>
      <c r="W108" s="122">
        <f>IFERROR(
$AN108 * INDEX('WFOM - Time_Base'!$A$4:$API$29, MATCH("CenHos", 'WFOM - Time_Base'!$B$4:$B$29,0), MATCH(CONCATENATE($G108,W$2),'WFOM - Time_Base'!$A$8:$API$8,0)) *
INDEX('WFOM - Time_Base'!$A$4:$API$29, MATCH("CenHos_Per", 'WFOM - Time_Base'!$B$4:$B$29,0), MATCH(CONCATENATE($G108,W$2),'WFOM - Time_Base'!$A$8:$API$8,0)),
IFERROR($AN108 * INDEX('Inputs from Uganda staff'!$E$61:$BM$80,MATCH('HRH Need estimation'!W$2,'Inputs from Uganda staff'!$E$61:$E$80,0),MATCH('HRH Need estimation'!$D108,'Inputs from Uganda staff'!$E$6:$BM$6,0)),
""))</f>
        <v>0.5</v>
      </c>
      <c r="X108" s="122">
        <f>IFERROR(
$AN108 * INDEX('WFOM - Time_Base'!$A$4:$API$29, MATCH("CenHos", 'WFOM - Time_Base'!$B$4:$B$29,0), MATCH(CONCATENATE($G108,X$2),'WFOM - Time_Base'!$A$8:$API$8,0)) *
INDEX('WFOM - Time_Base'!$A$4:$API$29, MATCH("CenHos_Per", 'WFOM - Time_Base'!$B$4:$B$29,0), MATCH(CONCATENATE($G108,X$2),'WFOM - Time_Base'!$A$8:$API$8,0)),
IFERROR($AN108 * INDEX('Inputs from Uganda staff'!$E$61:$BM$80,MATCH('HRH Need estimation'!X$2,'Inputs from Uganda staff'!$E$61:$E$80,0),MATCH('HRH Need estimation'!$D108,'Inputs from Uganda staff'!$E$6:$BM$6,0)),
""))</f>
        <v>0.5</v>
      </c>
      <c r="Y108" s="122">
        <f>IFERROR(
$AN108 * INDEX('WFOM - Time_Base'!$A$4:$API$29, MATCH("CenHos", 'WFOM - Time_Base'!$B$4:$B$29,0), MATCH(CONCATENATE($G108,Y$2),'WFOM - Time_Base'!$A$8:$API$8,0)) *
INDEX('WFOM - Time_Base'!$A$4:$API$29, MATCH("CenHos_Per", 'WFOM - Time_Base'!$B$4:$B$29,0), MATCH(CONCATENATE($G108,Y$2),'WFOM - Time_Base'!$A$8:$API$8,0)),
IFERROR($AN108 * INDEX('Inputs from Uganda staff'!$E$61:$BM$80,MATCH('HRH Need estimation'!Y$2,'Inputs from Uganda staff'!$E$61:$E$80,0),MATCH('HRH Need estimation'!$D108,'Inputs from Uganda staff'!$E$6:$BM$6,0)),
""))</f>
        <v>0.5</v>
      </c>
      <c r="Z108" s="122">
        <f>IFERROR(
$AN108 * INDEX('WFOM - Time_Base'!$A$4:$API$29, MATCH("CenHos", 'WFOM - Time_Base'!$B$4:$B$29,0), MATCH(CONCATENATE($G108,Z$2),'WFOM - Time_Base'!$A$8:$API$8,0)) *
INDEX('WFOM - Time_Base'!$A$4:$API$29, MATCH("CenHos_Per", 'WFOM - Time_Base'!$B$4:$B$29,0), MATCH(CONCATENATE($G108,Z$2),'WFOM - Time_Base'!$A$8:$API$8,0)),
IFERROR($AN108 * INDEX('Inputs from Uganda staff'!$E$61:$BM$80,MATCH('HRH Need estimation'!Z$2,'Inputs from Uganda staff'!$E$61:$E$80,0),MATCH('HRH Need estimation'!$D108,'Inputs from Uganda staff'!$E$6:$BM$6,0)),
""))</f>
        <v>0.5</v>
      </c>
      <c r="AA108" s="122">
        <f>IFERROR(
$AN108 * INDEX('WFOM - Time_Base'!$A$4:$API$29, MATCH("CenHos", 'WFOM - Time_Base'!$B$4:$B$29,0), MATCH(CONCATENATE($G108,AA$2),'WFOM - Time_Base'!$A$8:$API$8,0)) *
INDEX('WFOM - Time_Base'!$A$4:$API$29, MATCH("CenHos_Per", 'WFOM - Time_Base'!$B$4:$B$29,0), MATCH(CONCATENATE($G108,AA$2),'WFOM - Time_Base'!$A$8:$API$8,0)),
IFERROR($AN108 * INDEX('Inputs from Uganda staff'!$E$61:$BM$80,MATCH('HRH Need estimation'!AA$2,'Inputs from Uganda staff'!$E$61:$E$80,0),MATCH('HRH Need estimation'!$D108,'Inputs from Uganda staff'!$E$6:$BM$6,0)),
""))</f>
        <v>0.5</v>
      </c>
      <c r="AB108" s="122">
        <f>IFERROR(
$AN108 * INDEX('WFOM - Time_Base'!$A$4:$API$29, MATCH("CenHos", 'WFOM - Time_Base'!$B$4:$B$29,0), MATCH(CONCATENATE($G108,AB$2),'WFOM - Time_Base'!$A$8:$API$8,0)) *
INDEX('WFOM - Time_Base'!$A$4:$API$29, MATCH("CenHos_Per", 'WFOM - Time_Base'!$B$4:$B$29,0), MATCH(CONCATENATE($G108,AB$2),'WFOM - Time_Base'!$A$8:$API$8,0)),
IFERROR($AN108 * INDEX('Inputs from Uganda staff'!$E$61:$BM$80,MATCH('HRH Need estimation'!AB$2,'Inputs from Uganda staff'!$E$61:$E$80,0),MATCH('HRH Need estimation'!$D108,'Inputs from Uganda staff'!$E$6:$BM$6,0)),
""))</f>
        <v>0.5</v>
      </c>
      <c r="AC108" s="122" t="str">
        <f>IFERROR(
$AN108 * INDEX('WFOM - Time_Base'!$A$4:$API$29, MATCH("CenHos", 'WFOM - Time_Base'!$B$4:$B$29,0), MATCH(CONCATENATE($G108,AC$2),'WFOM - Time_Base'!$A$8:$API$8,0)) *
INDEX('WFOM - Time_Base'!$A$4:$API$29, MATCH("CenHos_Per", 'WFOM - Time_Base'!$B$4:$B$29,0), MATCH(CONCATENATE($G108,AC$2),'WFOM - Time_Base'!$A$8:$API$8,0)),
IFERROR($AN108 * INDEX('Inputs from Uganda staff'!$E$61:$BM$80,MATCH('HRH Need estimation'!AC$2,'Inputs from Uganda staff'!$E$61:$E$80,0),MATCH('HRH Need estimation'!$D108,'Inputs from Uganda staff'!$E$6:$BM$6,0)),
""))</f>
        <v/>
      </c>
      <c r="AD108" s="122">
        <f>IFERROR(
$AN108 * INDEX('WFOM - Time_Base'!$A$4:$API$29, MATCH("CenHos", 'WFOM - Time_Base'!$B$4:$B$29,0), MATCH(CONCATENATE($G108,AD$2),'WFOM - Time_Base'!$A$8:$API$8,0)) *
INDEX('WFOM - Time_Base'!$A$4:$API$29, MATCH("CenHos_Per", 'WFOM - Time_Base'!$B$4:$B$29,0), MATCH(CONCATENATE($G108,AD$2),'WFOM - Time_Base'!$A$8:$API$8,0)),
IFERROR($AN108 * INDEX('Inputs from Uganda staff'!$E$61:$BM$80,MATCH('HRH Need estimation'!AD$2,'Inputs from Uganda staff'!$E$61:$E$80,0),MATCH('HRH Need estimation'!$D108,'Inputs from Uganda staff'!$E$6:$BM$6,0)),
""))</f>
        <v>0.5</v>
      </c>
      <c r="AE108" s="122">
        <f>IFERROR(
$AN108 * INDEX('WFOM - Time_Base'!$A$4:$API$29, MATCH("CenHos", 'WFOM - Time_Base'!$B$4:$B$29,0), MATCH(CONCATENATE($G108,AE$2),'WFOM - Time_Base'!$A$8:$API$8,0)) *
INDEX('WFOM - Time_Base'!$A$4:$API$29, MATCH("CenHos_Per", 'WFOM - Time_Base'!$B$4:$B$29,0), MATCH(CONCATENATE($G108,AE$2),'WFOM - Time_Base'!$A$8:$API$8,0)),
IFERROR($AN108 * INDEX('Inputs from Uganda staff'!$E$61:$BM$80,MATCH('HRH Need estimation'!AE$2,'Inputs from Uganda staff'!$E$61:$E$80,0),MATCH('HRH Need estimation'!$D108,'Inputs from Uganda staff'!$E$6:$BM$6,0)),
""))</f>
        <v>0.5</v>
      </c>
      <c r="AF108" s="122">
        <f>IFERROR(
$AN108 * INDEX('WFOM - Time_Base'!$A$4:$API$29, MATCH("CenHos", 'WFOM - Time_Base'!$B$4:$B$29,0), MATCH(CONCATENATE($G108,AF$2),'WFOM - Time_Base'!$A$8:$API$8,0)) *
INDEX('WFOM - Time_Base'!$A$4:$API$29, MATCH("CenHos_Per", 'WFOM - Time_Base'!$B$4:$B$29,0), MATCH(CONCATENATE($G108,AF$2),'WFOM - Time_Base'!$A$8:$API$8,0)),
IFERROR($AN108 * INDEX('Inputs from Uganda staff'!$E$61:$BM$80,MATCH('HRH Need estimation'!AF$2,'Inputs from Uganda staff'!$E$61:$E$80,0),MATCH('HRH Need estimation'!$D108,'Inputs from Uganda staff'!$E$6:$BM$6,0)),
""))</f>
        <v>0.5</v>
      </c>
      <c r="AG108" s="122">
        <f>IFERROR(
$AN108 * INDEX('WFOM - Time_Base'!$A$4:$API$29, MATCH("CenHos", 'WFOM - Time_Base'!$B$4:$B$29,0), MATCH(CONCATENATE($G108,AG$2),'WFOM - Time_Base'!$A$8:$API$8,0)) *
INDEX('WFOM - Time_Base'!$A$4:$API$29, MATCH("CenHos_Per", 'WFOM - Time_Base'!$B$4:$B$29,0), MATCH(CONCATENATE($G108,AG$2),'WFOM - Time_Base'!$A$8:$API$8,0)),
IFERROR($AN108 * INDEX('Inputs from Uganda staff'!$E$61:$BM$80,MATCH('HRH Need estimation'!AG$2,'Inputs from Uganda staff'!$E$61:$E$80,0),MATCH('HRH Need estimation'!$D108,'Inputs from Uganda staff'!$E$6:$BM$6,0)),
""))</f>
        <v>0.5</v>
      </c>
      <c r="AH108" s="122">
        <f>IFERROR(
$AN108 * INDEX('WFOM - Time_Base'!$A$4:$API$29, MATCH("CenHos", 'WFOM - Time_Base'!$B$4:$B$29,0), MATCH(CONCATENATE($G108,AH$2),'WFOM - Time_Base'!$A$8:$API$8,0)) *
INDEX('WFOM - Time_Base'!$A$4:$API$29, MATCH("CenHos_Per", 'WFOM - Time_Base'!$B$4:$B$29,0), MATCH(CONCATENATE($G108,AH$2),'WFOM - Time_Base'!$A$8:$API$8,0)),
IFERROR($AN108 * INDEX('Inputs from Uganda staff'!$E$61:$BM$80,MATCH('HRH Need estimation'!AH$2,'Inputs from Uganda staff'!$E$61:$E$80,0),MATCH('HRH Need estimation'!$D108,'Inputs from Uganda staff'!$E$6:$BM$6,0)),
""))</f>
        <v>0.5</v>
      </c>
      <c r="AI108" s="122">
        <f>IFERROR(
$AN108 * INDEX('WFOM - Time_Base'!$A$4:$API$29, MATCH("CenHos", 'WFOM - Time_Base'!$B$4:$B$29,0), MATCH(CONCATENATE($G108,AI$2),'WFOM - Time_Base'!$A$8:$API$8,0)) *
INDEX('WFOM - Time_Base'!$A$4:$API$29, MATCH("CenHos_Per", 'WFOM - Time_Base'!$B$4:$B$29,0), MATCH(CONCATENATE($G108,AI$2),'WFOM - Time_Base'!$A$8:$API$8,0)),
IFERROR($AN108 * INDEX('Inputs from Uganda staff'!$E$61:$BM$80,MATCH('HRH Need estimation'!AI$2,'Inputs from Uganda staff'!$E$61:$E$80,0),MATCH('HRH Need estimation'!$D108,'Inputs from Uganda staff'!$E$6:$BM$6,0)),
""))</f>
        <v>0.5</v>
      </c>
      <c r="AJ108" s="122">
        <f>IFERROR(
$AN108 * INDEX('WFOM - Time_Base'!$A$4:$API$29, MATCH("CenHos", 'WFOM - Time_Base'!$B$4:$B$29,0), MATCH(CONCATENATE($G108,AJ$2),'WFOM - Time_Base'!$A$8:$API$8,0)) *
INDEX('WFOM - Time_Base'!$A$4:$API$29, MATCH("CenHos_Per", 'WFOM - Time_Base'!$B$4:$B$29,0), MATCH(CONCATENATE($G108,AJ$2),'WFOM - Time_Base'!$A$8:$API$8,0)),
IFERROR($AN108 * INDEX('Inputs from Uganda staff'!$E$61:$BM$80,MATCH('HRH Need estimation'!AJ$2,'Inputs from Uganda staff'!$E$61:$E$80,0),MATCH('HRH Need estimation'!$D108,'Inputs from Uganda staff'!$E$6:$BM$6,0)),
""))</f>
        <v>0.5</v>
      </c>
      <c r="AK108" s="122">
        <f>IFERROR(
$AN108 * INDEX('WFOM - Time_Base'!$A$4:$API$29, MATCH("CenHos", 'WFOM - Time_Base'!$B$4:$B$29,0), MATCH(CONCATENATE($G108,AK$2),'WFOM - Time_Base'!$A$8:$API$8,0)) *
INDEX('WFOM - Time_Base'!$A$4:$API$29, MATCH("CenHos_Per", 'WFOM - Time_Base'!$B$4:$B$29,0), MATCH(CONCATENATE($G108,AK$2),'WFOM - Time_Base'!$A$8:$API$8,0)),
IFERROR($AN108 * INDEX('Inputs from Uganda staff'!$E$61:$BM$80,MATCH('HRH Need estimation'!AK$2,'Inputs from Uganda staff'!$E$61:$E$80,0),MATCH('HRH Need estimation'!$D108,'Inputs from Uganda staff'!$E$6:$BM$6,0)),
""))</f>
        <v>0.5</v>
      </c>
      <c r="AL108" s="122">
        <f>IFERROR(
$AN108 * INDEX('WFOM - Time_Base'!$A$4:$API$29, MATCH("CenHos", 'WFOM - Time_Base'!$B$4:$B$29,0), MATCH(CONCATENATE($G108,AL$2),'WFOM - Time_Base'!$A$8:$API$8,0)) *
INDEX('WFOM - Time_Base'!$A$4:$API$29, MATCH("CenHos_Per", 'WFOM - Time_Base'!$B$4:$B$29,0), MATCH(CONCATENATE($G108,AL$2),'WFOM - Time_Base'!$A$8:$API$8,0)),
IFERROR($AN108 * INDEX('Inputs from Uganda staff'!$E$61:$BM$80,MATCH('HRH Need estimation'!AL$2,'Inputs from Uganda staff'!$E$61:$E$80,0),MATCH('HRH Need estimation'!$D108,'Inputs from Uganda staff'!$E$6:$BM$6,0)),
""))</f>
        <v>0.5</v>
      </c>
      <c r="AN108">
        <v>1</v>
      </c>
      <c r="AO108" t="e">
        <f t="shared" si="3"/>
        <v>#N/A</v>
      </c>
      <c r="AQ108" t="s">
        <v>666</v>
      </c>
    </row>
    <row r="109" spans="1:43">
      <c r="A109" s="106" t="s">
        <v>915</v>
      </c>
      <c r="B109" s="106" t="s">
        <v>292</v>
      </c>
      <c r="C109" s="107" t="s">
        <v>430</v>
      </c>
      <c r="D109" s="115" t="s">
        <v>431</v>
      </c>
      <c r="E109" s="252"/>
      <c r="F109" s="252"/>
      <c r="G109" s="202" t="str">
        <f>IF(F109&lt;&gt;"", VLOOKUP(F109,'WFOM - Cadre and Service List'!$E$4:$F$52,2,FALSE), "")</f>
        <v/>
      </c>
      <c r="H109" s="202" t="s">
        <v>910</v>
      </c>
      <c r="I109" s="207"/>
      <c r="J109" s="207"/>
      <c r="K109" s="207"/>
      <c r="L109" s="207"/>
      <c r="M109" s="207"/>
      <c r="N109" s="207"/>
      <c r="O109" s="207"/>
      <c r="P109" s="207">
        <f t="shared" si="2"/>
        <v>0</v>
      </c>
      <c r="Q109" s="122" t="s">
        <v>1947</v>
      </c>
      <c r="R109" s="122" t="str">
        <f>IFERROR(
$AN109 * INDEX('WFOM - Time_Base'!$A$4:$API$29, MATCH("CenHos", 'WFOM - Time_Base'!$B$4:$B$29,0), MATCH(CONCATENATE($G109,R$2),'WFOM - Time_Base'!$A$8:$API$8,0)) *
INDEX('WFOM - Time_Base'!$A$4:$API$29, MATCH("CenHos_Per", 'WFOM - Time_Base'!$B$4:$B$29,0), MATCH(CONCATENATE($G109,R$2),'WFOM - Time_Base'!$A$8:$API$8,0)),
IFERROR($AN109 * INDEX('Inputs from Uganda staff'!$E$61:$BM$80,MATCH('HRH Need estimation'!R$2,'Inputs from Uganda staff'!$E$61:$E$80,0),MATCH('HRH Need estimation'!$D109,'Inputs from Uganda staff'!$E$6:$BM$6,0)),
""))</f>
        <v/>
      </c>
      <c r="S109" s="122" t="str">
        <f>IFERROR(
$AN109 * INDEX('WFOM - Time_Base'!$A$4:$API$29, MATCH("CenHos", 'WFOM - Time_Base'!$B$4:$B$29,0), MATCH(CONCATENATE($G109,S$2),'WFOM - Time_Base'!$A$8:$API$8,0)) *
INDEX('WFOM - Time_Base'!$A$4:$API$29, MATCH("CenHos_Per", 'WFOM - Time_Base'!$B$4:$B$29,0), MATCH(CONCATENATE($G109,S$2),'WFOM - Time_Base'!$A$8:$API$8,0)),
IFERROR($AN109 * INDEX('Inputs from Uganda staff'!$E$61:$BM$80,MATCH('HRH Need estimation'!S$2,'Inputs from Uganda staff'!$E$61:$E$80,0),MATCH('HRH Need estimation'!$D109,'Inputs from Uganda staff'!$E$6:$BM$6,0)),
""))</f>
        <v/>
      </c>
      <c r="T109" s="122" t="str">
        <f>IFERROR(
$AN109 * INDEX('WFOM - Time_Base'!$A$4:$API$29, MATCH("CenHos", 'WFOM - Time_Base'!$B$4:$B$29,0), MATCH(CONCATENATE($G109,T$2),'WFOM - Time_Base'!$A$8:$API$8,0)) *
INDEX('WFOM - Time_Base'!$A$4:$API$29, MATCH("CenHos_Per", 'WFOM - Time_Base'!$B$4:$B$29,0), MATCH(CONCATENATE($G109,T$2),'WFOM - Time_Base'!$A$8:$API$8,0)),
IFERROR($AN109 * INDEX('Inputs from Uganda staff'!$E$61:$BM$80,MATCH('HRH Need estimation'!T$2,'Inputs from Uganda staff'!$E$61:$E$80,0),MATCH('HRH Need estimation'!$D109,'Inputs from Uganda staff'!$E$6:$BM$6,0)),
""))</f>
        <v/>
      </c>
      <c r="U109" s="122" t="str">
        <f>IFERROR(
$AN109 * INDEX('WFOM - Time_Base'!$A$4:$API$29, MATCH("CenHos", 'WFOM - Time_Base'!$B$4:$B$29,0), MATCH(CONCATENATE($G109,U$2),'WFOM - Time_Base'!$A$8:$API$8,0)) *
INDEX('WFOM - Time_Base'!$A$4:$API$29, MATCH("CenHos_Per", 'WFOM - Time_Base'!$B$4:$B$29,0), MATCH(CONCATENATE($G109,U$2),'WFOM - Time_Base'!$A$8:$API$8,0)),
IFERROR($AN109 * INDEX('Inputs from Uganda staff'!$E$61:$BM$80,MATCH('HRH Need estimation'!U$2,'Inputs from Uganda staff'!$E$61:$E$80,0),MATCH('HRH Need estimation'!$D109,'Inputs from Uganda staff'!$E$6:$BM$6,0)),
""))</f>
        <v/>
      </c>
      <c r="V109" s="122" t="str">
        <f>IFERROR(
$AN109 * INDEX('WFOM - Time_Base'!$A$4:$API$29, MATCH("CenHos", 'WFOM - Time_Base'!$B$4:$B$29,0), MATCH(CONCATENATE($G109,V$2),'WFOM - Time_Base'!$A$8:$API$8,0)) *
INDEX('WFOM - Time_Base'!$A$4:$API$29, MATCH("CenHos_Per", 'WFOM - Time_Base'!$B$4:$B$29,0), MATCH(CONCATENATE($G109,V$2),'WFOM - Time_Base'!$A$8:$API$8,0)),
IFERROR($AN109 * INDEX('Inputs from Uganda staff'!$E$61:$BM$80,MATCH('HRH Need estimation'!V$2,'Inputs from Uganda staff'!$E$61:$E$80,0),MATCH('HRH Need estimation'!$D109,'Inputs from Uganda staff'!$E$6:$BM$6,0)),
""))</f>
        <v/>
      </c>
      <c r="W109" s="122" t="str">
        <f>IFERROR(
$AN109 * INDEX('WFOM - Time_Base'!$A$4:$API$29, MATCH("CenHos", 'WFOM - Time_Base'!$B$4:$B$29,0), MATCH(CONCATENATE($G109,W$2),'WFOM - Time_Base'!$A$8:$API$8,0)) *
INDEX('WFOM - Time_Base'!$A$4:$API$29, MATCH("CenHos_Per", 'WFOM - Time_Base'!$B$4:$B$29,0), MATCH(CONCATENATE($G109,W$2),'WFOM - Time_Base'!$A$8:$API$8,0)),
IFERROR($AN109 * INDEX('Inputs from Uganda staff'!$E$61:$BM$80,MATCH('HRH Need estimation'!W$2,'Inputs from Uganda staff'!$E$61:$E$80,0),MATCH('HRH Need estimation'!$D109,'Inputs from Uganda staff'!$E$6:$BM$6,0)),
""))</f>
        <v/>
      </c>
      <c r="X109" s="122" t="str">
        <f>IFERROR(
$AN109 * INDEX('WFOM - Time_Base'!$A$4:$API$29, MATCH("CenHos", 'WFOM - Time_Base'!$B$4:$B$29,0), MATCH(CONCATENATE($G109,X$2),'WFOM - Time_Base'!$A$8:$API$8,0)) *
INDEX('WFOM - Time_Base'!$A$4:$API$29, MATCH("CenHos_Per", 'WFOM - Time_Base'!$B$4:$B$29,0), MATCH(CONCATENATE($G109,X$2),'WFOM - Time_Base'!$A$8:$API$8,0)),
IFERROR($AN109 * INDEX('Inputs from Uganda staff'!$E$61:$BM$80,MATCH('HRH Need estimation'!X$2,'Inputs from Uganda staff'!$E$61:$E$80,0),MATCH('HRH Need estimation'!$D109,'Inputs from Uganda staff'!$E$6:$BM$6,0)),
""))</f>
        <v/>
      </c>
      <c r="Y109" s="122" t="str">
        <f>IFERROR(
$AN109 * INDEX('WFOM - Time_Base'!$A$4:$API$29, MATCH("CenHos", 'WFOM - Time_Base'!$B$4:$B$29,0), MATCH(CONCATENATE($G109,Y$2),'WFOM - Time_Base'!$A$8:$API$8,0)) *
INDEX('WFOM - Time_Base'!$A$4:$API$29, MATCH("CenHos_Per", 'WFOM - Time_Base'!$B$4:$B$29,0), MATCH(CONCATENATE($G109,Y$2),'WFOM - Time_Base'!$A$8:$API$8,0)),
IFERROR($AN109 * INDEX('Inputs from Uganda staff'!$E$61:$BM$80,MATCH('HRH Need estimation'!Y$2,'Inputs from Uganda staff'!$E$61:$E$80,0),MATCH('HRH Need estimation'!$D109,'Inputs from Uganda staff'!$E$6:$BM$6,0)),
""))</f>
        <v/>
      </c>
      <c r="Z109" s="122" t="str">
        <f>IFERROR(
$AN109 * INDEX('WFOM - Time_Base'!$A$4:$API$29, MATCH("CenHos", 'WFOM - Time_Base'!$B$4:$B$29,0), MATCH(CONCATENATE($G109,Z$2),'WFOM - Time_Base'!$A$8:$API$8,0)) *
INDEX('WFOM - Time_Base'!$A$4:$API$29, MATCH("CenHos_Per", 'WFOM - Time_Base'!$B$4:$B$29,0), MATCH(CONCATENATE($G109,Z$2),'WFOM - Time_Base'!$A$8:$API$8,0)),
IFERROR($AN109 * INDEX('Inputs from Uganda staff'!$E$61:$BM$80,MATCH('HRH Need estimation'!Z$2,'Inputs from Uganda staff'!$E$61:$E$80,0),MATCH('HRH Need estimation'!$D109,'Inputs from Uganda staff'!$E$6:$BM$6,0)),
""))</f>
        <v/>
      </c>
      <c r="AA109" s="122" t="str">
        <f>IFERROR(
$AN109 * INDEX('WFOM - Time_Base'!$A$4:$API$29, MATCH("CenHos", 'WFOM - Time_Base'!$B$4:$B$29,0), MATCH(CONCATENATE($G109,AA$2),'WFOM - Time_Base'!$A$8:$API$8,0)) *
INDEX('WFOM - Time_Base'!$A$4:$API$29, MATCH("CenHos_Per", 'WFOM - Time_Base'!$B$4:$B$29,0), MATCH(CONCATENATE($G109,AA$2),'WFOM - Time_Base'!$A$8:$API$8,0)),
IFERROR($AN109 * INDEX('Inputs from Uganda staff'!$E$61:$BM$80,MATCH('HRH Need estimation'!AA$2,'Inputs from Uganda staff'!$E$61:$E$80,0),MATCH('HRH Need estimation'!$D109,'Inputs from Uganda staff'!$E$6:$BM$6,0)),
""))</f>
        <v/>
      </c>
      <c r="AB109" s="122" t="str">
        <f>IFERROR(
$AN109 * INDEX('WFOM - Time_Base'!$A$4:$API$29, MATCH("CenHos", 'WFOM - Time_Base'!$B$4:$B$29,0), MATCH(CONCATENATE($G109,AB$2),'WFOM - Time_Base'!$A$8:$API$8,0)) *
INDEX('WFOM - Time_Base'!$A$4:$API$29, MATCH("CenHos_Per", 'WFOM - Time_Base'!$B$4:$B$29,0), MATCH(CONCATENATE($G109,AB$2),'WFOM - Time_Base'!$A$8:$API$8,0)),
IFERROR($AN109 * INDEX('Inputs from Uganda staff'!$E$61:$BM$80,MATCH('HRH Need estimation'!AB$2,'Inputs from Uganda staff'!$E$61:$E$80,0),MATCH('HRH Need estimation'!$D109,'Inputs from Uganda staff'!$E$6:$BM$6,0)),
""))</f>
        <v/>
      </c>
      <c r="AC109" s="122" t="str">
        <f>IFERROR(
$AN109 * INDEX('WFOM - Time_Base'!$A$4:$API$29, MATCH("CenHos", 'WFOM - Time_Base'!$B$4:$B$29,0), MATCH(CONCATENATE($G109,AC$2),'WFOM - Time_Base'!$A$8:$API$8,0)) *
INDEX('WFOM - Time_Base'!$A$4:$API$29, MATCH("CenHos_Per", 'WFOM - Time_Base'!$B$4:$B$29,0), MATCH(CONCATENATE($G109,AC$2),'WFOM - Time_Base'!$A$8:$API$8,0)),
IFERROR($AN109 * INDEX('Inputs from Uganda staff'!$E$61:$BM$80,MATCH('HRH Need estimation'!AC$2,'Inputs from Uganda staff'!$E$61:$E$80,0),MATCH('HRH Need estimation'!$D109,'Inputs from Uganda staff'!$E$6:$BM$6,0)),
""))</f>
        <v/>
      </c>
      <c r="AD109" s="122" t="str">
        <f>IFERROR(
$AN109 * INDEX('WFOM - Time_Base'!$A$4:$API$29, MATCH("CenHos", 'WFOM - Time_Base'!$B$4:$B$29,0), MATCH(CONCATENATE($G109,AD$2),'WFOM - Time_Base'!$A$8:$API$8,0)) *
INDEX('WFOM - Time_Base'!$A$4:$API$29, MATCH("CenHos_Per", 'WFOM - Time_Base'!$B$4:$B$29,0), MATCH(CONCATENATE($G109,AD$2),'WFOM - Time_Base'!$A$8:$API$8,0)),
IFERROR($AN109 * INDEX('Inputs from Uganda staff'!$E$61:$BM$80,MATCH('HRH Need estimation'!AD$2,'Inputs from Uganda staff'!$E$61:$E$80,0),MATCH('HRH Need estimation'!$D109,'Inputs from Uganda staff'!$E$6:$BM$6,0)),
""))</f>
        <v/>
      </c>
      <c r="AE109" s="122" t="str">
        <f>IFERROR(
$AN109 * INDEX('WFOM - Time_Base'!$A$4:$API$29, MATCH("CenHos", 'WFOM - Time_Base'!$B$4:$B$29,0), MATCH(CONCATENATE($G109,AE$2),'WFOM - Time_Base'!$A$8:$API$8,0)) *
INDEX('WFOM - Time_Base'!$A$4:$API$29, MATCH("CenHos_Per", 'WFOM - Time_Base'!$B$4:$B$29,0), MATCH(CONCATENATE($G109,AE$2),'WFOM - Time_Base'!$A$8:$API$8,0)),
IFERROR($AN109 * INDEX('Inputs from Uganda staff'!$E$61:$BM$80,MATCH('HRH Need estimation'!AE$2,'Inputs from Uganda staff'!$E$61:$E$80,0),MATCH('HRH Need estimation'!$D109,'Inputs from Uganda staff'!$E$6:$BM$6,0)),
""))</f>
        <v/>
      </c>
      <c r="AF109" s="122" t="str">
        <f>IFERROR(
$AN109 * INDEX('WFOM - Time_Base'!$A$4:$API$29, MATCH("CenHos", 'WFOM - Time_Base'!$B$4:$B$29,0), MATCH(CONCATENATE($G109,AF$2),'WFOM - Time_Base'!$A$8:$API$8,0)) *
INDEX('WFOM - Time_Base'!$A$4:$API$29, MATCH("CenHos_Per", 'WFOM - Time_Base'!$B$4:$B$29,0), MATCH(CONCATENATE($G109,AF$2),'WFOM - Time_Base'!$A$8:$API$8,0)),
IFERROR($AN109 * INDEX('Inputs from Uganda staff'!$E$61:$BM$80,MATCH('HRH Need estimation'!AF$2,'Inputs from Uganda staff'!$E$61:$E$80,0),MATCH('HRH Need estimation'!$D109,'Inputs from Uganda staff'!$E$6:$BM$6,0)),
""))</f>
        <v/>
      </c>
      <c r="AG109" s="122" t="str">
        <f>IFERROR(
$AN109 * INDEX('WFOM - Time_Base'!$A$4:$API$29, MATCH("CenHos", 'WFOM - Time_Base'!$B$4:$B$29,0), MATCH(CONCATENATE($G109,AG$2),'WFOM - Time_Base'!$A$8:$API$8,0)) *
INDEX('WFOM - Time_Base'!$A$4:$API$29, MATCH("CenHos_Per", 'WFOM - Time_Base'!$B$4:$B$29,0), MATCH(CONCATENATE($G109,AG$2),'WFOM - Time_Base'!$A$8:$API$8,0)),
IFERROR($AN109 * INDEX('Inputs from Uganda staff'!$E$61:$BM$80,MATCH('HRH Need estimation'!AG$2,'Inputs from Uganda staff'!$E$61:$E$80,0),MATCH('HRH Need estimation'!$D109,'Inputs from Uganda staff'!$E$6:$BM$6,0)),
""))</f>
        <v/>
      </c>
      <c r="AH109" s="122" t="str">
        <f>IFERROR(
$AN109 * INDEX('WFOM - Time_Base'!$A$4:$API$29, MATCH("CenHos", 'WFOM - Time_Base'!$B$4:$B$29,0), MATCH(CONCATENATE($G109,AH$2),'WFOM - Time_Base'!$A$8:$API$8,0)) *
INDEX('WFOM - Time_Base'!$A$4:$API$29, MATCH("CenHos_Per", 'WFOM - Time_Base'!$B$4:$B$29,0), MATCH(CONCATENATE($G109,AH$2),'WFOM - Time_Base'!$A$8:$API$8,0)),
IFERROR($AN109 * INDEX('Inputs from Uganda staff'!$E$61:$BM$80,MATCH('HRH Need estimation'!AH$2,'Inputs from Uganda staff'!$E$61:$E$80,0),MATCH('HRH Need estimation'!$D109,'Inputs from Uganda staff'!$E$6:$BM$6,0)),
""))</f>
        <v/>
      </c>
      <c r="AI109" s="122" t="str">
        <f>IFERROR(
$AN109 * INDEX('WFOM - Time_Base'!$A$4:$API$29, MATCH("CenHos", 'WFOM - Time_Base'!$B$4:$B$29,0), MATCH(CONCATENATE($G109,AI$2),'WFOM - Time_Base'!$A$8:$API$8,0)) *
INDEX('WFOM - Time_Base'!$A$4:$API$29, MATCH("CenHos_Per", 'WFOM - Time_Base'!$B$4:$B$29,0), MATCH(CONCATENATE($G109,AI$2),'WFOM - Time_Base'!$A$8:$API$8,0)),
IFERROR($AN109 * INDEX('Inputs from Uganda staff'!$E$61:$BM$80,MATCH('HRH Need estimation'!AI$2,'Inputs from Uganda staff'!$E$61:$E$80,0),MATCH('HRH Need estimation'!$D109,'Inputs from Uganda staff'!$E$6:$BM$6,0)),
""))</f>
        <v/>
      </c>
      <c r="AJ109" s="122" t="str">
        <f>IFERROR(
$AN109 * INDEX('WFOM - Time_Base'!$A$4:$API$29, MATCH("CenHos", 'WFOM - Time_Base'!$B$4:$B$29,0), MATCH(CONCATENATE($G109,AJ$2),'WFOM - Time_Base'!$A$8:$API$8,0)) *
INDEX('WFOM - Time_Base'!$A$4:$API$29, MATCH("CenHos_Per", 'WFOM - Time_Base'!$B$4:$B$29,0), MATCH(CONCATENATE($G109,AJ$2),'WFOM - Time_Base'!$A$8:$API$8,0)),
IFERROR($AN109 * INDEX('Inputs from Uganda staff'!$E$61:$BM$80,MATCH('HRH Need estimation'!AJ$2,'Inputs from Uganda staff'!$E$61:$E$80,0),MATCH('HRH Need estimation'!$D109,'Inputs from Uganda staff'!$E$6:$BM$6,0)),
""))</f>
        <v/>
      </c>
      <c r="AK109" s="122" t="str">
        <f>IFERROR(
$AN109 * INDEX('WFOM - Time_Base'!$A$4:$API$29, MATCH("CenHos", 'WFOM - Time_Base'!$B$4:$B$29,0), MATCH(CONCATENATE($G109,AK$2),'WFOM - Time_Base'!$A$8:$API$8,0)) *
INDEX('WFOM - Time_Base'!$A$4:$API$29, MATCH("CenHos_Per", 'WFOM - Time_Base'!$B$4:$B$29,0), MATCH(CONCATENATE($G109,AK$2),'WFOM - Time_Base'!$A$8:$API$8,0)),
IFERROR($AN109 * INDEX('Inputs from Uganda staff'!$E$61:$BM$80,MATCH('HRH Need estimation'!AK$2,'Inputs from Uganda staff'!$E$61:$E$80,0),MATCH('HRH Need estimation'!$D109,'Inputs from Uganda staff'!$E$6:$BM$6,0)),
""))</f>
        <v/>
      </c>
      <c r="AL109" s="122" t="str">
        <f>IFERROR(
$AN109 * INDEX('WFOM - Time_Base'!$A$4:$API$29, MATCH("CenHos", 'WFOM - Time_Base'!$B$4:$B$29,0), MATCH(CONCATENATE($G109,AL$2),'WFOM - Time_Base'!$A$8:$API$8,0)) *
INDEX('WFOM - Time_Base'!$A$4:$API$29, MATCH("CenHos_Per", 'WFOM - Time_Base'!$B$4:$B$29,0), MATCH(CONCATENATE($G109,AL$2),'WFOM - Time_Base'!$A$8:$API$8,0)),
IFERROR($AN109 * INDEX('Inputs from Uganda staff'!$E$61:$BM$80,MATCH('HRH Need estimation'!AL$2,'Inputs from Uganda staff'!$E$61:$E$80,0),MATCH('HRH Need estimation'!$D109,'Inputs from Uganda staff'!$E$6:$BM$6,0)),
""))</f>
        <v/>
      </c>
      <c r="AN109">
        <v>1</v>
      </c>
      <c r="AO109" t="e">
        <f t="shared" si="3"/>
        <v>#N/A</v>
      </c>
      <c r="AQ109" t="s">
        <v>671</v>
      </c>
    </row>
    <row r="110" spans="1:43">
      <c r="A110" s="106" t="s">
        <v>915</v>
      </c>
      <c r="B110" s="106" t="s">
        <v>292</v>
      </c>
      <c r="C110" s="107" t="s">
        <v>432</v>
      </c>
      <c r="D110" s="115" t="s">
        <v>433</v>
      </c>
      <c r="E110" s="252"/>
      <c r="F110" s="252"/>
      <c r="G110" s="202" t="str">
        <f>IF(F110&lt;&gt;"", VLOOKUP(F110,'WFOM - Cadre and Service List'!$E$4:$F$52,2,FALSE), "")</f>
        <v/>
      </c>
      <c r="H110" s="202" t="s">
        <v>910</v>
      </c>
      <c r="I110" s="207"/>
      <c r="J110" s="207"/>
      <c r="K110" s="207"/>
      <c r="L110" s="207"/>
      <c r="M110" s="207"/>
      <c r="N110" s="207"/>
      <c r="O110" s="207"/>
      <c r="P110" s="207">
        <f t="shared" si="2"/>
        <v>0</v>
      </c>
      <c r="Q110" s="122" t="s">
        <v>1947</v>
      </c>
      <c r="R110" s="122" t="str">
        <f>IFERROR(
$AN110 * INDEX('WFOM - Time_Base'!$A$4:$API$29, MATCH("CenHos", 'WFOM - Time_Base'!$B$4:$B$29,0), MATCH(CONCATENATE($G110,R$2),'WFOM - Time_Base'!$A$8:$API$8,0)) *
INDEX('WFOM - Time_Base'!$A$4:$API$29, MATCH("CenHos_Per", 'WFOM - Time_Base'!$B$4:$B$29,0), MATCH(CONCATENATE($G110,R$2),'WFOM - Time_Base'!$A$8:$API$8,0)),
IFERROR($AN110 * INDEX('Inputs from Uganda staff'!$E$61:$BM$80,MATCH('HRH Need estimation'!R$2,'Inputs from Uganda staff'!$E$61:$E$80,0),MATCH('HRH Need estimation'!$D110,'Inputs from Uganda staff'!$E$6:$BM$6,0)),
""))</f>
        <v/>
      </c>
      <c r="S110" s="122" t="str">
        <f>IFERROR(
$AN110 * INDEX('WFOM - Time_Base'!$A$4:$API$29, MATCH("CenHos", 'WFOM - Time_Base'!$B$4:$B$29,0), MATCH(CONCATENATE($G110,S$2),'WFOM - Time_Base'!$A$8:$API$8,0)) *
INDEX('WFOM - Time_Base'!$A$4:$API$29, MATCH("CenHos_Per", 'WFOM - Time_Base'!$B$4:$B$29,0), MATCH(CONCATENATE($G110,S$2),'WFOM - Time_Base'!$A$8:$API$8,0)),
IFERROR($AN110 * INDEX('Inputs from Uganda staff'!$E$61:$BM$80,MATCH('HRH Need estimation'!S$2,'Inputs from Uganda staff'!$E$61:$E$80,0),MATCH('HRH Need estimation'!$D110,'Inputs from Uganda staff'!$E$6:$BM$6,0)),
""))</f>
        <v/>
      </c>
      <c r="T110" s="122" t="str">
        <f>IFERROR(
$AN110 * INDEX('WFOM - Time_Base'!$A$4:$API$29, MATCH("CenHos", 'WFOM - Time_Base'!$B$4:$B$29,0), MATCH(CONCATENATE($G110,T$2),'WFOM - Time_Base'!$A$8:$API$8,0)) *
INDEX('WFOM - Time_Base'!$A$4:$API$29, MATCH("CenHos_Per", 'WFOM - Time_Base'!$B$4:$B$29,0), MATCH(CONCATENATE($G110,T$2),'WFOM - Time_Base'!$A$8:$API$8,0)),
IFERROR($AN110 * INDEX('Inputs from Uganda staff'!$E$61:$BM$80,MATCH('HRH Need estimation'!T$2,'Inputs from Uganda staff'!$E$61:$E$80,0),MATCH('HRH Need estimation'!$D110,'Inputs from Uganda staff'!$E$6:$BM$6,0)),
""))</f>
        <v/>
      </c>
      <c r="U110" s="122" t="str">
        <f>IFERROR(
$AN110 * INDEX('WFOM - Time_Base'!$A$4:$API$29, MATCH("CenHos", 'WFOM - Time_Base'!$B$4:$B$29,0), MATCH(CONCATENATE($G110,U$2),'WFOM - Time_Base'!$A$8:$API$8,0)) *
INDEX('WFOM - Time_Base'!$A$4:$API$29, MATCH("CenHos_Per", 'WFOM - Time_Base'!$B$4:$B$29,0), MATCH(CONCATENATE($G110,U$2),'WFOM - Time_Base'!$A$8:$API$8,0)),
IFERROR($AN110 * INDEX('Inputs from Uganda staff'!$E$61:$BM$80,MATCH('HRH Need estimation'!U$2,'Inputs from Uganda staff'!$E$61:$E$80,0),MATCH('HRH Need estimation'!$D110,'Inputs from Uganda staff'!$E$6:$BM$6,0)),
""))</f>
        <v/>
      </c>
      <c r="V110" s="122" t="str">
        <f>IFERROR(
$AN110 * INDEX('WFOM - Time_Base'!$A$4:$API$29, MATCH("CenHos", 'WFOM - Time_Base'!$B$4:$B$29,0), MATCH(CONCATENATE($G110,V$2),'WFOM - Time_Base'!$A$8:$API$8,0)) *
INDEX('WFOM - Time_Base'!$A$4:$API$29, MATCH("CenHos_Per", 'WFOM - Time_Base'!$B$4:$B$29,0), MATCH(CONCATENATE($G110,V$2),'WFOM - Time_Base'!$A$8:$API$8,0)),
IFERROR($AN110 * INDEX('Inputs from Uganda staff'!$E$61:$BM$80,MATCH('HRH Need estimation'!V$2,'Inputs from Uganda staff'!$E$61:$E$80,0),MATCH('HRH Need estimation'!$D110,'Inputs from Uganda staff'!$E$6:$BM$6,0)),
""))</f>
        <v/>
      </c>
      <c r="W110" s="122" t="str">
        <f>IFERROR(
$AN110 * INDEX('WFOM - Time_Base'!$A$4:$API$29, MATCH("CenHos", 'WFOM - Time_Base'!$B$4:$B$29,0), MATCH(CONCATENATE($G110,W$2),'WFOM - Time_Base'!$A$8:$API$8,0)) *
INDEX('WFOM - Time_Base'!$A$4:$API$29, MATCH("CenHos_Per", 'WFOM - Time_Base'!$B$4:$B$29,0), MATCH(CONCATENATE($G110,W$2),'WFOM - Time_Base'!$A$8:$API$8,0)),
IFERROR($AN110 * INDEX('Inputs from Uganda staff'!$E$61:$BM$80,MATCH('HRH Need estimation'!W$2,'Inputs from Uganda staff'!$E$61:$E$80,0),MATCH('HRH Need estimation'!$D110,'Inputs from Uganda staff'!$E$6:$BM$6,0)),
""))</f>
        <v/>
      </c>
      <c r="X110" s="122" t="str">
        <f>IFERROR(
$AN110 * INDEX('WFOM - Time_Base'!$A$4:$API$29, MATCH("CenHos", 'WFOM - Time_Base'!$B$4:$B$29,0), MATCH(CONCATENATE($G110,X$2),'WFOM - Time_Base'!$A$8:$API$8,0)) *
INDEX('WFOM - Time_Base'!$A$4:$API$29, MATCH("CenHos_Per", 'WFOM - Time_Base'!$B$4:$B$29,0), MATCH(CONCATENATE($G110,X$2),'WFOM - Time_Base'!$A$8:$API$8,0)),
IFERROR($AN110 * INDEX('Inputs from Uganda staff'!$E$61:$BM$80,MATCH('HRH Need estimation'!X$2,'Inputs from Uganda staff'!$E$61:$E$80,0),MATCH('HRH Need estimation'!$D110,'Inputs from Uganda staff'!$E$6:$BM$6,0)),
""))</f>
        <v/>
      </c>
      <c r="Y110" s="122" t="str">
        <f>IFERROR(
$AN110 * INDEX('WFOM - Time_Base'!$A$4:$API$29, MATCH("CenHos", 'WFOM - Time_Base'!$B$4:$B$29,0), MATCH(CONCATENATE($G110,Y$2),'WFOM - Time_Base'!$A$8:$API$8,0)) *
INDEX('WFOM - Time_Base'!$A$4:$API$29, MATCH("CenHos_Per", 'WFOM - Time_Base'!$B$4:$B$29,0), MATCH(CONCATENATE($G110,Y$2),'WFOM - Time_Base'!$A$8:$API$8,0)),
IFERROR($AN110 * INDEX('Inputs from Uganda staff'!$E$61:$BM$80,MATCH('HRH Need estimation'!Y$2,'Inputs from Uganda staff'!$E$61:$E$80,0),MATCH('HRH Need estimation'!$D110,'Inputs from Uganda staff'!$E$6:$BM$6,0)),
""))</f>
        <v/>
      </c>
      <c r="Z110" s="122" t="str">
        <f>IFERROR(
$AN110 * INDEX('WFOM - Time_Base'!$A$4:$API$29, MATCH("CenHos", 'WFOM - Time_Base'!$B$4:$B$29,0), MATCH(CONCATENATE($G110,Z$2),'WFOM - Time_Base'!$A$8:$API$8,0)) *
INDEX('WFOM - Time_Base'!$A$4:$API$29, MATCH("CenHos_Per", 'WFOM - Time_Base'!$B$4:$B$29,0), MATCH(CONCATENATE($G110,Z$2),'WFOM - Time_Base'!$A$8:$API$8,0)),
IFERROR($AN110 * INDEX('Inputs from Uganda staff'!$E$61:$BM$80,MATCH('HRH Need estimation'!Z$2,'Inputs from Uganda staff'!$E$61:$E$80,0),MATCH('HRH Need estimation'!$D110,'Inputs from Uganda staff'!$E$6:$BM$6,0)),
""))</f>
        <v/>
      </c>
      <c r="AA110" s="122" t="str">
        <f>IFERROR(
$AN110 * INDEX('WFOM - Time_Base'!$A$4:$API$29, MATCH("CenHos", 'WFOM - Time_Base'!$B$4:$B$29,0), MATCH(CONCATENATE($G110,AA$2),'WFOM - Time_Base'!$A$8:$API$8,0)) *
INDEX('WFOM - Time_Base'!$A$4:$API$29, MATCH("CenHos_Per", 'WFOM - Time_Base'!$B$4:$B$29,0), MATCH(CONCATENATE($G110,AA$2),'WFOM - Time_Base'!$A$8:$API$8,0)),
IFERROR($AN110 * INDEX('Inputs from Uganda staff'!$E$61:$BM$80,MATCH('HRH Need estimation'!AA$2,'Inputs from Uganda staff'!$E$61:$E$80,0),MATCH('HRH Need estimation'!$D110,'Inputs from Uganda staff'!$E$6:$BM$6,0)),
""))</f>
        <v/>
      </c>
      <c r="AB110" s="122" t="str">
        <f>IFERROR(
$AN110 * INDEX('WFOM - Time_Base'!$A$4:$API$29, MATCH("CenHos", 'WFOM - Time_Base'!$B$4:$B$29,0), MATCH(CONCATENATE($G110,AB$2),'WFOM - Time_Base'!$A$8:$API$8,0)) *
INDEX('WFOM - Time_Base'!$A$4:$API$29, MATCH("CenHos_Per", 'WFOM - Time_Base'!$B$4:$B$29,0), MATCH(CONCATENATE($G110,AB$2),'WFOM - Time_Base'!$A$8:$API$8,0)),
IFERROR($AN110 * INDEX('Inputs from Uganda staff'!$E$61:$BM$80,MATCH('HRH Need estimation'!AB$2,'Inputs from Uganda staff'!$E$61:$E$80,0),MATCH('HRH Need estimation'!$D110,'Inputs from Uganda staff'!$E$6:$BM$6,0)),
""))</f>
        <v/>
      </c>
      <c r="AC110" s="122" t="str">
        <f>IFERROR(
$AN110 * INDEX('WFOM - Time_Base'!$A$4:$API$29, MATCH("CenHos", 'WFOM - Time_Base'!$B$4:$B$29,0), MATCH(CONCATENATE($G110,AC$2),'WFOM - Time_Base'!$A$8:$API$8,0)) *
INDEX('WFOM - Time_Base'!$A$4:$API$29, MATCH("CenHos_Per", 'WFOM - Time_Base'!$B$4:$B$29,0), MATCH(CONCATENATE($G110,AC$2),'WFOM - Time_Base'!$A$8:$API$8,0)),
IFERROR($AN110 * INDEX('Inputs from Uganda staff'!$E$61:$BM$80,MATCH('HRH Need estimation'!AC$2,'Inputs from Uganda staff'!$E$61:$E$80,0),MATCH('HRH Need estimation'!$D110,'Inputs from Uganda staff'!$E$6:$BM$6,0)),
""))</f>
        <v/>
      </c>
      <c r="AD110" s="122" t="str">
        <f>IFERROR(
$AN110 * INDEX('WFOM - Time_Base'!$A$4:$API$29, MATCH("CenHos", 'WFOM - Time_Base'!$B$4:$B$29,0), MATCH(CONCATENATE($G110,AD$2),'WFOM - Time_Base'!$A$8:$API$8,0)) *
INDEX('WFOM - Time_Base'!$A$4:$API$29, MATCH("CenHos_Per", 'WFOM - Time_Base'!$B$4:$B$29,0), MATCH(CONCATENATE($G110,AD$2),'WFOM - Time_Base'!$A$8:$API$8,0)),
IFERROR($AN110 * INDEX('Inputs from Uganda staff'!$E$61:$BM$80,MATCH('HRH Need estimation'!AD$2,'Inputs from Uganda staff'!$E$61:$E$80,0),MATCH('HRH Need estimation'!$D110,'Inputs from Uganda staff'!$E$6:$BM$6,0)),
""))</f>
        <v/>
      </c>
      <c r="AE110" s="122" t="str">
        <f>IFERROR(
$AN110 * INDEX('WFOM - Time_Base'!$A$4:$API$29, MATCH("CenHos", 'WFOM - Time_Base'!$B$4:$B$29,0), MATCH(CONCATENATE($G110,AE$2),'WFOM - Time_Base'!$A$8:$API$8,0)) *
INDEX('WFOM - Time_Base'!$A$4:$API$29, MATCH("CenHos_Per", 'WFOM - Time_Base'!$B$4:$B$29,0), MATCH(CONCATENATE($G110,AE$2),'WFOM - Time_Base'!$A$8:$API$8,0)),
IFERROR($AN110 * INDEX('Inputs from Uganda staff'!$E$61:$BM$80,MATCH('HRH Need estimation'!AE$2,'Inputs from Uganda staff'!$E$61:$E$80,0),MATCH('HRH Need estimation'!$D110,'Inputs from Uganda staff'!$E$6:$BM$6,0)),
""))</f>
        <v/>
      </c>
      <c r="AF110" s="122" t="str">
        <f>IFERROR(
$AN110 * INDEX('WFOM - Time_Base'!$A$4:$API$29, MATCH("CenHos", 'WFOM - Time_Base'!$B$4:$B$29,0), MATCH(CONCATENATE($G110,AF$2),'WFOM - Time_Base'!$A$8:$API$8,0)) *
INDEX('WFOM - Time_Base'!$A$4:$API$29, MATCH("CenHos_Per", 'WFOM - Time_Base'!$B$4:$B$29,0), MATCH(CONCATENATE($G110,AF$2),'WFOM - Time_Base'!$A$8:$API$8,0)),
IFERROR($AN110 * INDEX('Inputs from Uganda staff'!$E$61:$BM$80,MATCH('HRH Need estimation'!AF$2,'Inputs from Uganda staff'!$E$61:$E$80,0),MATCH('HRH Need estimation'!$D110,'Inputs from Uganda staff'!$E$6:$BM$6,0)),
""))</f>
        <v/>
      </c>
      <c r="AG110" s="122" t="str">
        <f>IFERROR(
$AN110 * INDEX('WFOM - Time_Base'!$A$4:$API$29, MATCH("CenHos", 'WFOM - Time_Base'!$B$4:$B$29,0), MATCH(CONCATENATE($G110,AG$2),'WFOM - Time_Base'!$A$8:$API$8,0)) *
INDEX('WFOM - Time_Base'!$A$4:$API$29, MATCH("CenHos_Per", 'WFOM - Time_Base'!$B$4:$B$29,0), MATCH(CONCATENATE($G110,AG$2),'WFOM - Time_Base'!$A$8:$API$8,0)),
IFERROR($AN110 * INDEX('Inputs from Uganda staff'!$E$61:$BM$80,MATCH('HRH Need estimation'!AG$2,'Inputs from Uganda staff'!$E$61:$E$80,0),MATCH('HRH Need estimation'!$D110,'Inputs from Uganda staff'!$E$6:$BM$6,0)),
""))</f>
        <v/>
      </c>
      <c r="AH110" s="122" t="str">
        <f>IFERROR(
$AN110 * INDEX('WFOM - Time_Base'!$A$4:$API$29, MATCH("CenHos", 'WFOM - Time_Base'!$B$4:$B$29,0), MATCH(CONCATENATE($G110,AH$2),'WFOM - Time_Base'!$A$8:$API$8,0)) *
INDEX('WFOM - Time_Base'!$A$4:$API$29, MATCH("CenHos_Per", 'WFOM - Time_Base'!$B$4:$B$29,0), MATCH(CONCATENATE($G110,AH$2),'WFOM - Time_Base'!$A$8:$API$8,0)),
IFERROR($AN110 * INDEX('Inputs from Uganda staff'!$E$61:$BM$80,MATCH('HRH Need estimation'!AH$2,'Inputs from Uganda staff'!$E$61:$E$80,0),MATCH('HRH Need estimation'!$D110,'Inputs from Uganda staff'!$E$6:$BM$6,0)),
""))</f>
        <v/>
      </c>
      <c r="AI110" s="122" t="str">
        <f>IFERROR(
$AN110 * INDEX('WFOM - Time_Base'!$A$4:$API$29, MATCH("CenHos", 'WFOM - Time_Base'!$B$4:$B$29,0), MATCH(CONCATENATE($G110,AI$2),'WFOM - Time_Base'!$A$8:$API$8,0)) *
INDEX('WFOM - Time_Base'!$A$4:$API$29, MATCH("CenHos_Per", 'WFOM - Time_Base'!$B$4:$B$29,0), MATCH(CONCATENATE($G110,AI$2),'WFOM - Time_Base'!$A$8:$API$8,0)),
IFERROR($AN110 * INDEX('Inputs from Uganda staff'!$E$61:$BM$80,MATCH('HRH Need estimation'!AI$2,'Inputs from Uganda staff'!$E$61:$E$80,0),MATCH('HRH Need estimation'!$D110,'Inputs from Uganda staff'!$E$6:$BM$6,0)),
""))</f>
        <v/>
      </c>
      <c r="AJ110" s="122" t="str">
        <f>IFERROR(
$AN110 * INDEX('WFOM - Time_Base'!$A$4:$API$29, MATCH("CenHos", 'WFOM - Time_Base'!$B$4:$B$29,0), MATCH(CONCATENATE($G110,AJ$2),'WFOM - Time_Base'!$A$8:$API$8,0)) *
INDEX('WFOM - Time_Base'!$A$4:$API$29, MATCH("CenHos_Per", 'WFOM - Time_Base'!$B$4:$B$29,0), MATCH(CONCATENATE($G110,AJ$2),'WFOM - Time_Base'!$A$8:$API$8,0)),
IFERROR($AN110 * INDEX('Inputs from Uganda staff'!$E$61:$BM$80,MATCH('HRH Need estimation'!AJ$2,'Inputs from Uganda staff'!$E$61:$E$80,0),MATCH('HRH Need estimation'!$D110,'Inputs from Uganda staff'!$E$6:$BM$6,0)),
""))</f>
        <v/>
      </c>
      <c r="AK110" s="122" t="str">
        <f>IFERROR(
$AN110 * INDEX('WFOM - Time_Base'!$A$4:$API$29, MATCH("CenHos", 'WFOM - Time_Base'!$B$4:$B$29,0), MATCH(CONCATENATE($G110,AK$2),'WFOM - Time_Base'!$A$8:$API$8,0)) *
INDEX('WFOM - Time_Base'!$A$4:$API$29, MATCH("CenHos_Per", 'WFOM - Time_Base'!$B$4:$B$29,0), MATCH(CONCATENATE($G110,AK$2),'WFOM - Time_Base'!$A$8:$API$8,0)),
IFERROR($AN110 * INDEX('Inputs from Uganda staff'!$E$61:$BM$80,MATCH('HRH Need estimation'!AK$2,'Inputs from Uganda staff'!$E$61:$E$80,0),MATCH('HRH Need estimation'!$D110,'Inputs from Uganda staff'!$E$6:$BM$6,0)),
""))</f>
        <v/>
      </c>
      <c r="AL110" s="122" t="str">
        <f>IFERROR(
$AN110 * INDEX('WFOM - Time_Base'!$A$4:$API$29, MATCH("CenHos", 'WFOM - Time_Base'!$B$4:$B$29,0), MATCH(CONCATENATE($G110,AL$2),'WFOM - Time_Base'!$A$8:$API$8,0)) *
INDEX('WFOM - Time_Base'!$A$4:$API$29, MATCH("CenHos_Per", 'WFOM - Time_Base'!$B$4:$B$29,0), MATCH(CONCATENATE($G110,AL$2),'WFOM - Time_Base'!$A$8:$API$8,0)),
IFERROR($AN110 * INDEX('Inputs from Uganda staff'!$E$61:$BM$80,MATCH('HRH Need estimation'!AL$2,'Inputs from Uganda staff'!$E$61:$E$80,0),MATCH('HRH Need estimation'!$D110,'Inputs from Uganda staff'!$E$6:$BM$6,0)),
""))</f>
        <v/>
      </c>
      <c r="AN110">
        <v>1</v>
      </c>
      <c r="AO110" t="e">
        <f t="shared" si="3"/>
        <v>#N/A</v>
      </c>
      <c r="AQ110" t="s">
        <v>673</v>
      </c>
    </row>
    <row r="111" spans="1:43">
      <c r="A111" s="106" t="s">
        <v>915</v>
      </c>
      <c r="B111" s="106" t="s">
        <v>292</v>
      </c>
      <c r="C111" s="107" t="s">
        <v>434</v>
      </c>
      <c r="D111" s="115" t="s">
        <v>435</v>
      </c>
      <c r="E111" s="252"/>
      <c r="F111" s="252"/>
      <c r="G111" s="202" t="str">
        <f>IF(F111&lt;&gt;"", VLOOKUP(F111,'WFOM - Cadre and Service List'!$E$4:$F$52,2,FALSE), "")</f>
        <v/>
      </c>
      <c r="H111" s="202" t="s">
        <v>910</v>
      </c>
      <c r="I111" s="207"/>
      <c r="J111" s="207"/>
      <c r="K111" s="207"/>
      <c r="L111" s="207"/>
      <c r="M111" s="207"/>
      <c r="N111" s="207"/>
      <c r="O111" s="207"/>
      <c r="P111" s="207">
        <f t="shared" si="2"/>
        <v>0</v>
      </c>
      <c r="Q111" s="122" t="s">
        <v>1947</v>
      </c>
      <c r="R111" s="122" t="str">
        <f>IFERROR(
$AN111 * INDEX('WFOM - Time_Base'!$A$4:$API$29, MATCH("CenHos", 'WFOM - Time_Base'!$B$4:$B$29,0), MATCH(CONCATENATE($G111,R$2),'WFOM - Time_Base'!$A$8:$API$8,0)) *
INDEX('WFOM - Time_Base'!$A$4:$API$29, MATCH("CenHos_Per", 'WFOM - Time_Base'!$B$4:$B$29,0), MATCH(CONCATENATE($G111,R$2),'WFOM - Time_Base'!$A$8:$API$8,0)),
IFERROR($AN111 * INDEX('Inputs from Uganda staff'!$E$61:$BM$80,MATCH('HRH Need estimation'!R$2,'Inputs from Uganda staff'!$E$61:$E$80,0),MATCH('HRH Need estimation'!$D111,'Inputs from Uganda staff'!$E$6:$BM$6,0)),
""))</f>
        <v/>
      </c>
      <c r="S111" s="122" t="str">
        <f>IFERROR(
$AN111 * INDEX('WFOM - Time_Base'!$A$4:$API$29, MATCH("CenHos", 'WFOM - Time_Base'!$B$4:$B$29,0), MATCH(CONCATENATE($G111,S$2),'WFOM - Time_Base'!$A$8:$API$8,0)) *
INDEX('WFOM - Time_Base'!$A$4:$API$29, MATCH("CenHos_Per", 'WFOM - Time_Base'!$B$4:$B$29,0), MATCH(CONCATENATE($G111,S$2),'WFOM - Time_Base'!$A$8:$API$8,0)),
IFERROR($AN111 * INDEX('Inputs from Uganda staff'!$E$61:$BM$80,MATCH('HRH Need estimation'!S$2,'Inputs from Uganda staff'!$E$61:$E$80,0),MATCH('HRH Need estimation'!$D111,'Inputs from Uganda staff'!$E$6:$BM$6,0)),
""))</f>
        <v/>
      </c>
      <c r="T111" s="122" t="str">
        <f>IFERROR(
$AN111 * INDEX('WFOM - Time_Base'!$A$4:$API$29, MATCH("CenHos", 'WFOM - Time_Base'!$B$4:$B$29,0), MATCH(CONCATENATE($G111,T$2),'WFOM - Time_Base'!$A$8:$API$8,0)) *
INDEX('WFOM - Time_Base'!$A$4:$API$29, MATCH("CenHos_Per", 'WFOM - Time_Base'!$B$4:$B$29,0), MATCH(CONCATENATE($G111,T$2),'WFOM - Time_Base'!$A$8:$API$8,0)),
IFERROR($AN111 * INDEX('Inputs from Uganda staff'!$E$61:$BM$80,MATCH('HRH Need estimation'!T$2,'Inputs from Uganda staff'!$E$61:$E$80,0),MATCH('HRH Need estimation'!$D111,'Inputs from Uganda staff'!$E$6:$BM$6,0)),
""))</f>
        <v/>
      </c>
      <c r="U111" s="122" t="str">
        <f>IFERROR(
$AN111 * INDEX('WFOM - Time_Base'!$A$4:$API$29, MATCH("CenHos", 'WFOM - Time_Base'!$B$4:$B$29,0), MATCH(CONCATENATE($G111,U$2),'WFOM - Time_Base'!$A$8:$API$8,0)) *
INDEX('WFOM - Time_Base'!$A$4:$API$29, MATCH("CenHos_Per", 'WFOM - Time_Base'!$B$4:$B$29,0), MATCH(CONCATENATE($G111,U$2),'WFOM - Time_Base'!$A$8:$API$8,0)),
IFERROR($AN111 * INDEX('Inputs from Uganda staff'!$E$61:$BM$80,MATCH('HRH Need estimation'!U$2,'Inputs from Uganda staff'!$E$61:$E$80,0),MATCH('HRH Need estimation'!$D111,'Inputs from Uganda staff'!$E$6:$BM$6,0)),
""))</f>
        <v/>
      </c>
      <c r="V111" s="122" t="str">
        <f>IFERROR(
$AN111 * INDEX('WFOM - Time_Base'!$A$4:$API$29, MATCH("CenHos", 'WFOM - Time_Base'!$B$4:$B$29,0), MATCH(CONCATENATE($G111,V$2),'WFOM - Time_Base'!$A$8:$API$8,0)) *
INDEX('WFOM - Time_Base'!$A$4:$API$29, MATCH("CenHos_Per", 'WFOM - Time_Base'!$B$4:$B$29,0), MATCH(CONCATENATE($G111,V$2),'WFOM - Time_Base'!$A$8:$API$8,0)),
IFERROR($AN111 * INDEX('Inputs from Uganda staff'!$E$61:$BM$80,MATCH('HRH Need estimation'!V$2,'Inputs from Uganda staff'!$E$61:$E$80,0),MATCH('HRH Need estimation'!$D111,'Inputs from Uganda staff'!$E$6:$BM$6,0)),
""))</f>
        <v/>
      </c>
      <c r="W111" s="122" t="str">
        <f>IFERROR(
$AN111 * INDEX('WFOM - Time_Base'!$A$4:$API$29, MATCH("CenHos", 'WFOM - Time_Base'!$B$4:$B$29,0), MATCH(CONCATENATE($G111,W$2),'WFOM - Time_Base'!$A$8:$API$8,0)) *
INDEX('WFOM - Time_Base'!$A$4:$API$29, MATCH("CenHos_Per", 'WFOM - Time_Base'!$B$4:$B$29,0), MATCH(CONCATENATE($G111,W$2),'WFOM - Time_Base'!$A$8:$API$8,0)),
IFERROR($AN111 * INDEX('Inputs from Uganda staff'!$E$61:$BM$80,MATCH('HRH Need estimation'!W$2,'Inputs from Uganda staff'!$E$61:$E$80,0),MATCH('HRH Need estimation'!$D111,'Inputs from Uganda staff'!$E$6:$BM$6,0)),
""))</f>
        <v/>
      </c>
      <c r="X111" s="122" t="str">
        <f>IFERROR(
$AN111 * INDEX('WFOM - Time_Base'!$A$4:$API$29, MATCH("CenHos", 'WFOM - Time_Base'!$B$4:$B$29,0), MATCH(CONCATENATE($G111,X$2),'WFOM - Time_Base'!$A$8:$API$8,0)) *
INDEX('WFOM - Time_Base'!$A$4:$API$29, MATCH("CenHos_Per", 'WFOM - Time_Base'!$B$4:$B$29,0), MATCH(CONCATENATE($G111,X$2),'WFOM - Time_Base'!$A$8:$API$8,0)),
IFERROR($AN111 * INDEX('Inputs from Uganda staff'!$E$61:$BM$80,MATCH('HRH Need estimation'!X$2,'Inputs from Uganda staff'!$E$61:$E$80,0),MATCH('HRH Need estimation'!$D111,'Inputs from Uganda staff'!$E$6:$BM$6,0)),
""))</f>
        <v/>
      </c>
      <c r="Y111" s="122" t="str">
        <f>IFERROR(
$AN111 * INDEX('WFOM - Time_Base'!$A$4:$API$29, MATCH("CenHos", 'WFOM - Time_Base'!$B$4:$B$29,0), MATCH(CONCATENATE($G111,Y$2),'WFOM - Time_Base'!$A$8:$API$8,0)) *
INDEX('WFOM - Time_Base'!$A$4:$API$29, MATCH("CenHos_Per", 'WFOM - Time_Base'!$B$4:$B$29,0), MATCH(CONCATENATE($G111,Y$2),'WFOM - Time_Base'!$A$8:$API$8,0)),
IFERROR($AN111 * INDEX('Inputs from Uganda staff'!$E$61:$BM$80,MATCH('HRH Need estimation'!Y$2,'Inputs from Uganda staff'!$E$61:$E$80,0),MATCH('HRH Need estimation'!$D111,'Inputs from Uganda staff'!$E$6:$BM$6,0)),
""))</f>
        <v/>
      </c>
      <c r="Z111" s="122" t="str">
        <f>IFERROR(
$AN111 * INDEX('WFOM - Time_Base'!$A$4:$API$29, MATCH("CenHos", 'WFOM - Time_Base'!$B$4:$B$29,0), MATCH(CONCATENATE($G111,Z$2),'WFOM - Time_Base'!$A$8:$API$8,0)) *
INDEX('WFOM - Time_Base'!$A$4:$API$29, MATCH("CenHos_Per", 'WFOM - Time_Base'!$B$4:$B$29,0), MATCH(CONCATENATE($G111,Z$2),'WFOM - Time_Base'!$A$8:$API$8,0)),
IFERROR($AN111 * INDEX('Inputs from Uganda staff'!$E$61:$BM$80,MATCH('HRH Need estimation'!Z$2,'Inputs from Uganda staff'!$E$61:$E$80,0),MATCH('HRH Need estimation'!$D111,'Inputs from Uganda staff'!$E$6:$BM$6,0)),
""))</f>
        <v/>
      </c>
      <c r="AA111" s="122" t="str">
        <f>IFERROR(
$AN111 * INDEX('WFOM - Time_Base'!$A$4:$API$29, MATCH("CenHos", 'WFOM - Time_Base'!$B$4:$B$29,0), MATCH(CONCATENATE($G111,AA$2),'WFOM - Time_Base'!$A$8:$API$8,0)) *
INDEX('WFOM - Time_Base'!$A$4:$API$29, MATCH("CenHos_Per", 'WFOM - Time_Base'!$B$4:$B$29,0), MATCH(CONCATENATE($G111,AA$2),'WFOM - Time_Base'!$A$8:$API$8,0)),
IFERROR($AN111 * INDEX('Inputs from Uganda staff'!$E$61:$BM$80,MATCH('HRH Need estimation'!AA$2,'Inputs from Uganda staff'!$E$61:$E$80,0),MATCH('HRH Need estimation'!$D111,'Inputs from Uganda staff'!$E$6:$BM$6,0)),
""))</f>
        <v/>
      </c>
      <c r="AB111" s="122" t="str">
        <f>IFERROR(
$AN111 * INDEX('WFOM - Time_Base'!$A$4:$API$29, MATCH("CenHos", 'WFOM - Time_Base'!$B$4:$B$29,0), MATCH(CONCATENATE($G111,AB$2),'WFOM - Time_Base'!$A$8:$API$8,0)) *
INDEX('WFOM - Time_Base'!$A$4:$API$29, MATCH("CenHos_Per", 'WFOM - Time_Base'!$B$4:$B$29,0), MATCH(CONCATENATE($G111,AB$2),'WFOM - Time_Base'!$A$8:$API$8,0)),
IFERROR($AN111 * INDEX('Inputs from Uganda staff'!$E$61:$BM$80,MATCH('HRH Need estimation'!AB$2,'Inputs from Uganda staff'!$E$61:$E$80,0),MATCH('HRH Need estimation'!$D111,'Inputs from Uganda staff'!$E$6:$BM$6,0)),
""))</f>
        <v/>
      </c>
      <c r="AC111" s="122" t="str">
        <f>IFERROR(
$AN111 * INDEX('WFOM - Time_Base'!$A$4:$API$29, MATCH("CenHos", 'WFOM - Time_Base'!$B$4:$B$29,0), MATCH(CONCATENATE($G111,AC$2),'WFOM - Time_Base'!$A$8:$API$8,0)) *
INDEX('WFOM - Time_Base'!$A$4:$API$29, MATCH("CenHos_Per", 'WFOM - Time_Base'!$B$4:$B$29,0), MATCH(CONCATENATE($G111,AC$2),'WFOM - Time_Base'!$A$8:$API$8,0)),
IFERROR($AN111 * INDEX('Inputs from Uganda staff'!$E$61:$BM$80,MATCH('HRH Need estimation'!AC$2,'Inputs from Uganda staff'!$E$61:$E$80,0),MATCH('HRH Need estimation'!$D111,'Inputs from Uganda staff'!$E$6:$BM$6,0)),
""))</f>
        <v/>
      </c>
      <c r="AD111" s="122" t="str">
        <f>IFERROR(
$AN111 * INDEX('WFOM - Time_Base'!$A$4:$API$29, MATCH("CenHos", 'WFOM - Time_Base'!$B$4:$B$29,0), MATCH(CONCATENATE($G111,AD$2),'WFOM - Time_Base'!$A$8:$API$8,0)) *
INDEX('WFOM - Time_Base'!$A$4:$API$29, MATCH("CenHos_Per", 'WFOM - Time_Base'!$B$4:$B$29,0), MATCH(CONCATENATE($G111,AD$2),'WFOM - Time_Base'!$A$8:$API$8,0)),
IFERROR($AN111 * INDEX('Inputs from Uganda staff'!$E$61:$BM$80,MATCH('HRH Need estimation'!AD$2,'Inputs from Uganda staff'!$E$61:$E$80,0),MATCH('HRH Need estimation'!$D111,'Inputs from Uganda staff'!$E$6:$BM$6,0)),
""))</f>
        <v/>
      </c>
      <c r="AE111" s="122" t="str">
        <f>IFERROR(
$AN111 * INDEX('WFOM - Time_Base'!$A$4:$API$29, MATCH("CenHos", 'WFOM - Time_Base'!$B$4:$B$29,0), MATCH(CONCATENATE($G111,AE$2),'WFOM - Time_Base'!$A$8:$API$8,0)) *
INDEX('WFOM - Time_Base'!$A$4:$API$29, MATCH("CenHos_Per", 'WFOM - Time_Base'!$B$4:$B$29,0), MATCH(CONCATENATE($G111,AE$2),'WFOM - Time_Base'!$A$8:$API$8,0)),
IFERROR($AN111 * INDEX('Inputs from Uganda staff'!$E$61:$BM$80,MATCH('HRH Need estimation'!AE$2,'Inputs from Uganda staff'!$E$61:$E$80,0),MATCH('HRH Need estimation'!$D111,'Inputs from Uganda staff'!$E$6:$BM$6,0)),
""))</f>
        <v/>
      </c>
      <c r="AF111" s="122" t="str">
        <f>IFERROR(
$AN111 * INDEX('WFOM - Time_Base'!$A$4:$API$29, MATCH("CenHos", 'WFOM - Time_Base'!$B$4:$B$29,0), MATCH(CONCATENATE($G111,AF$2),'WFOM - Time_Base'!$A$8:$API$8,0)) *
INDEX('WFOM - Time_Base'!$A$4:$API$29, MATCH("CenHos_Per", 'WFOM - Time_Base'!$B$4:$B$29,0), MATCH(CONCATENATE($G111,AF$2),'WFOM - Time_Base'!$A$8:$API$8,0)),
IFERROR($AN111 * INDEX('Inputs from Uganda staff'!$E$61:$BM$80,MATCH('HRH Need estimation'!AF$2,'Inputs from Uganda staff'!$E$61:$E$80,0),MATCH('HRH Need estimation'!$D111,'Inputs from Uganda staff'!$E$6:$BM$6,0)),
""))</f>
        <v/>
      </c>
      <c r="AG111" s="122" t="str">
        <f>IFERROR(
$AN111 * INDEX('WFOM - Time_Base'!$A$4:$API$29, MATCH("CenHos", 'WFOM - Time_Base'!$B$4:$B$29,0), MATCH(CONCATENATE($G111,AG$2),'WFOM - Time_Base'!$A$8:$API$8,0)) *
INDEX('WFOM - Time_Base'!$A$4:$API$29, MATCH("CenHos_Per", 'WFOM - Time_Base'!$B$4:$B$29,0), MATCH(CONCATENATE($G111,AG$2),'WFOM - Time_Base'!$A$8:$API$8,0)),
IFERROR($AN111 * INDEX('Inputs from Uganda staff'!$E$61:$BM$80,MATCH('HRH Need estimation'!AG$2,'Inputs from Uganda staff'!$E$61:$E$80,0),MATCH('HRH Need estimation'!$D111,'Inputs from Uganda staff'!$E$6:$BM$6,0)),
""))</f>
        <v/>
      </c>
      <c r="AH111" s="122" t="str">
        <f>IFERROR(
$AN111 * INDEX('WFOM - Time_Base'!$A$4:$API$29, MATCH("CenHos", 'WFOM - Time_Base'!$B$4:$B$29,0), MATCH(CONCATENATE($G111,AH$2),'WFOM - Time_Base'!$A$8:$API$8,0)) *
INDEX('WFOM - Time_Base'!$A$4:$API$29, MATCH("CenHos_Per", 'WFOM - Time_Base'!$B$4:$B$29,0), MATCH(CONCATENATE($G111,AH$2),'WFOM - Time_Base'!$A$8:$API$8,0)),
IFERROR($AN111 * INDEX('Inputs from Uganda staff'!$E$61:$BM$80,MATCH('HRH Need estimation'!AH$2,'Inputs from Uganda staff'!$E$61:$E$80,0),MATCH('HRH Need estimation'!$D111,'Inputs from Uganda staff'!$E$6:$BM$6,0)),
""))</f>
        <v/>
      </c>
      <c r="AI111" s="122" t="str">
        <f>IFERROR(
$AN111 * INDEX('WFOM - Time_Base'!$A$4:$API$29, MATCH("CenHos", 'WFOM - Time_Base'!$B$4:$B$29,0), MATCH(CONCATENATE($G111,AI$2),'WFOM - Time_Base'!$A$8:$API$8,0)) *
INDEX('WFOM - Time_Base'!$A$4:$API$29, MATCH("CenHos_Per", 'WFOM - Time_Base'!$B$4:$B$29,0), MATCH(CONCATENATE($G111,AI$2),'WFOM - Time_Base'!$A$8:$API$8,0)),
IFERROR($AN111 * INDEX('Inputs from Uganda staff'!$E$61:$BM$80,MATCH('HRH Need estimation'!AI$2,'Inputs from Uganda staff'!$E$61:$E$80,0),MATCH('HRH Need estimation'!$D111,'Inputs from Uganda staff'!$E$6:$BM$6,0)),
""))</f>
        <v/>
      </c>
      <c r="AJ111" s="122" t="str">
        <f>IFERROR(
$AN111 * INDEX('WFOM - Time_Base'!$A$4:$API$29, MATCH("CenHos", 'WFOM - Time_Base'!$B$4:$B$29,0), MATCH(CONCATENATE($G111,AJ$2),'WFOM - Time_Base'!$A$8:$API$8,0)) *
INDEX('WFOM - Time_Base'!$A$4:$API$29, MATCH("CenHos_Per", 'WFOM - Time_Base'!$B$4:$B$29,0), MATCH(CONCATENATE($G111,AJ$2),'WFOM - Time_Base'!$A$8:$API$8,0)),
IFERROR($AN111 * INDEX('Inputs from Uganda staff'!$E$61:$BM$80,MATCH('HRH Need estimation'!AJ$2,'Inputs from Uganda staff'!$E$61:$E$80,0),MATCH('HRH Need estimation'!$D111,'Inputs from Uganda staff'!$E$6:$BM$6,0)),
""))</f>
        <v/>
      </c>
      <c r="AK111" s="122" t="str">
        <f>IFERROR(
$AN111 * INDEX('WFOM - Time_Base'!$A$4:$API$29, MATCH("CenHos", 'WFOM - Time_Base'!$B$4:$B$29,0), MATCH(CONCATENATE($G111,AK$2),'WFOM - Time_Base'!$A$8:$API$8,0)) *
INDEX('WFOM - Time_Base'!$A$4:$API$29, MATCH("CenHos_Per", 'WFOM - Time_Base'!$B$4:$B$29,0), MATCH(CONCATENATE($G111,AK$2),'WFOM - Time_Base'!$A$8:$API$8,0)),
IFERROR($AN111 * INDEX('Inputs from Uganda staff'!$E$61:$BM$80,MATCH('HRH Need estimation'!AK$2,'Inputs from Uganda staff'!$E$61:$E$80,0),MATCH('HRH Need estimation'!$D111,'Inputs from Uganda staff'!$E$6:$BM$6,0)),
""))</f>
        <v/>
      </c>
      <c r="AL111" s="122" t="str">
        <f>IFERROR(
$AN111 * INDEX('WFOM - Time_Base'!$A$4:$API$29, MATCH("CenHos", 'WFOM - Time_Base'!$B$4:$B$29,0), MATCH(CONCATENATE($G111,AL$2),'WFOM - Time_Base'!$A$8:$API$8,0)) *
INDEX('WFOM - Time_Base'!$A$4:$API$29, MATCH("CenHos_Per", 'WFOM - Time_Base'!$B$4:$B$29,0), MATCH(CONCATENATE($G111,AL$2),'WFOM - Time_Base'!$A$8:$API$8,0)),
IFERROR($AN111 * INDEX('Inputs from Uganda staff'!$E$61:$BM$80,MATCH('HRH Need estimation'!AL$2,'Inputs from Uganda staff'!$E$61:$E$80,0),MATCH('HRH Need estimation'!$D111,'Inputs from Uganda staff'!$E$6:$BM$6,0)),
""))</f>
        <v/>
      </c>
      <c r="AN111">
        <v>1</v>
      </c>
      <c r="AO111" t="e">
        <f t="shared" si="3"/>
        <v>#N/A</v>
      </c>
      <c r="AQ111" t="s">
        <v>676</v>
      </c>
    </row>
    <row r="112" spans="1:43">
      <c r="A112" s="106" t="s">
        <v>967</v>
      </c>
      <c r="B112" s="106" t="s">
        <v>292</v>
      </c>
      <c r="C112" s="107" t="s">
        <v>436</v>
      </c>
      <c r="D112" s="113" t="s">
        <v>437</v>
      </c>
      <c r="E112" s="252" t="s">
        <v>85</v>
      </c>
      <c r="F112" s="252" t="s">
        <v>88</v>
      </c>
      <c r="G112" s="202" t="str">
        <f>IF(F112&lt;&gt;"", VLOOKUP(F112,'WFOM - Cadre and Service List'!$E$4:$F$52,2,FALSE), "")</f>
        <v>VCTPositive</v>
      </c>
      <c r="H112" s="202" t="s">
        <v>910</v>
      </c>
      <c r="I112" s="207"/>
      <c r="J112" s="207"/>
      <c r="K112" s="207"/>
      <c r="L112" s="207"/>
      <c r="M112" s="207"/>
      <c r="N112" s="207"/>
      <c r="O112" s="207"/>
      <c r="P112" s="207">
        <f t="shared" si="2"/>
        <v>0</v>
      </c>
      <c r="Q112" s="122" t="s">
        <v>1947</v>
      </c>
      <c r="R112" s="122">
        <f>IFERROR(
$AN112 * INDEX('WFOM - Time_Base'!$A$4:$API$29, MATCH("CenHos", 'WFOM - Time_Base'!$B$4:$B$29,0), MATCH(CONCATENATE($G112,R$2),'WFOM - Time_Base'!$A$8:$API$8,0)) *
INDEX('WFOM - Time_Base'!$A$4:$API$29, MATCH("CenHos_Per", 'WFOM - Time_Base'!$B$4:$B$29,0), MATCH(CONCATENATE($G112,R$2),'WFOM - Time_Base'!$A$8:$API$8,0)),
IFERROR($AN112 * INDEX('Inputs from Uganda staff'!$E$61:$BM$80,MATCH('HRH Need estimation'!R$2,'Inputs from Uganda staff'!$E$61:$E$80,0),MATCH('HRH Need estimation'!$D112,'Inputs from Uganda staff'!$E$6:$BM$6,0)),
""))</f>
        <v>0</v>
      </c>
      <c r="S112" s="122">
        <f>IFERROR(
$AN112 * INDEX('WFOM - Time_Base'!$A$4:$API$29, MATCH("CenHos", 'WFOM - Time_Base'!$B$4:$B$29,0), MATCH(CONCATENATE($G112,S$2),'WFOM - Time_Base'!$A$8:$API$8,0)) *
INDEX('WFOM - Time_Base'!$A$4:$API$29, MATCH("CenHos_Per", 'WFOM - Time_Base'!$B$4:$B$29,0), MATCH(CONCATENATE($G112,S$2),'WFOM - Time_Base'!$A$8:$API$8,0)),
IFERROR($AN112 * INDEX('Inputs from Uganda staff'!$E$61:$BM$80,MATCH('HRH Need estimation'!S$2,'Inputs from Uganda staff'!$E$61:$E$80,0),MATCH('HRH Need estimation'!$D112,'Inputs from Uganda staff'!$E$6:$BM$6,0)),
""))</f>
        <v>0</v>
      </c>
      <c r="T112" s="122">
        <f>IFERROR(
$AN112 * INDEX('WFOM - Time_Base'!$A$4:$API$29, MATCH("CenHos", 'WFOM - Time_Base'!$B$4:$B$29,0), MATCH(CONCATENATE($G112,T$2),'WFOM - Time_Base'!$A$8:$API$8,0)) *
INDEX('WFOM - Time_Base'!$A$4:$API$29, MATCH("CenHos_Per", 'WFOM - Time_Base'!$B$4:$B$29,0), MATCH(CONCATENATE($G112,T$2),'WFOM - Time_Base'!$A$8:$API$8,0)),
IFERROR($AN112 * INDEX('Inputs from Uganda staff'!$E$61:$BM$80,MATCH('HRH Need estimation'!T$2,'Inputs from Uganda staff'!$E$61:$E$80,0),MATCH('HRH Need estimation'!$D112,'Inputs from Uganda staff'!$E$6:$BM$6,0)),
""))</f>
        <v>0</v>
      </c>
      <c r="U112" s="122">
        <f>IFERROR(
$AN112 * INDEX('WFOM - Time_Base'!$A$4:$API$29, MATCH("CenHos", 'WFOM - Time_Base'!$B$4:$B$29,0), MATCH(CONCATENATE($G112,U$2),'WFOM - Time_Base'!$A$8:$API$8,0)) *
INDEX('WFOM - Time_Base'!$A$4:$API$29, MATCH("CenHos_Per", 'WFOM - Time_Base'!$B$4:$B$29,0), MATCH(CONCATENATE($G112,U$2),'WFOM - Time_Base'!$A$8:$API$8,0)),
IFERROR($AN112 * INDEX('Inputs from Uganda staff'!$E$61:$BM$80,MATCH('HRH Need estimation'!U$2,'Inputs from Uganda staff'!$E$61:$E$80,0),MATCH('HRH Need estimation'!$D112,'Inputs from Uganda staff'!$E$6:$BM$6,0)),
""))</f>
        <v>0</v>
      </c>
      <c r="V112" s="122">
        <f>IFERROR(
$AN112 * INDEX('WFOM - Time_Base'!$A$4:$API$29, MATCH("CenHos", 'WFOM - Time_Base'!$B$4:$B$29,0), MATCH(CONCATENATE($G112,V$2),'WFOM - Time_Base'!$A$8:$API$8,0)) *
INDEX('WFOM - Time_Base'!$A$4:$API$29, MATCH("CenHos_Per", 'WFOM - Time_Base'!$B$4:$B$29,0), MATCH(CONCATENATE($G112,V$2),'WFOM - Time_Base'!$A$8:$API$8,0)),
IFERROR($AN112 * INDEX('Inputs from Uganda staff'!$E$61:$BM$80,MATCH('HRH Need estimation'!V$2,'Inputs from Uganda staff'!$E$61:$E$80,0),MATCH('HRH Need estimation'!$D112,'Inputs from Uganda staff'!$E$6:$BM$6,0)),
""))</f>
        <v>35</v>
      </c>
      <c r="W112" s="122">
        <f>IFERROR(
$AN112 * INDEX('WFOM - Time_Base'!$A$4:$API$29, MATCH("CenHos", 'WFOM - Time_Base'!$B$4:$B$29,0), MATCH(CONCATENATE($G112,W$2),'WFOM - Time_Base'!$A$8:$API$8,0)) *
INDEX('WFOM - Time_Base'!$A$4:$API$29, MATCH("CenHos_Per", 'WFOM - Time_Base'!$B$4:$B$29,0), MATCH(CONCATENATE($G112,W$2),'WFOM - Time_Base'!$A$8:$API$8,0)),
IFERROR($AN112 * INDEX('Inputs from Uganda staff'!$E$61:$BM$80,MATCH('HRH Need estimation'!W$2,'Inputs from Uganda staff'!$E$61:$E$80,0),MATCH('HRH Need estimation'!$D112,'Inputs from Uganda staff'!$E$6:$BM$6,0)),
""))</f>
        <v>0</v>
      </c>
      <c r="X112" s="122">
        <f>IFERROR(
$AN112 * INDEX('WFOM - Time_Base'!$A$4:$API$29, MATCH("CenHos", 'WFOM - Time_Base'!$B$4:$B$29,0), MATCH(CONCATENATE($G112,X$2),'WFOM - Time_Base'!$A$8:$API$8,0)) *
INDEX('WFOM - Time_Base'!$A$4:$API$29, MATCH("CenHos_Per", 'WFOM - Time_Base'!$B$4:$B$29,0), MATCH(CONCATENATE($G112,X$2),'WFOM - Time_Base'!$A$8:$API$8,0)),
IFERROR($AN112 * INDEX('Inputs from Uganda staff'!$E$61:$BM$80,MATCH('HRH Need estimation'!X$2,'Inputs from Uganda staff'!$E$61:$E$80,0),MATCH('HRH Need estimation'!$D112,'Inputs from Uganda staff'!$E$6:$BM$6,0)),
""))</f>
        <v>0</v>
      </c>
      <c r="Y112" s="122">
        <f>IFERROR(
$AN112 * INDEX('WFOM - Time_Base'!$A$4:$API$29, MATCH("CenHos", 'WFOM - Time_Base'!$B$4:$B$29,0), MATCH(CONCATENATE($G112,Y$2),'WFOM - Time_Base'!$A$8:$API$8,0)) *
INDEX('WFOM - Time_Base'!$A$4:$API$29, MATCH("CenHos_Per", 'WFOM - Time_Base'!$B$4:$B$29,0), MATCH(CONCATENATE($G112,Y$2),'WFOM - Time_Base'!$A$8:$API$8,0)),
IFERROR($AN112 * INDEX('Inputs from Uganda staff'!$E$61:$BM$80,MATCH('HRH Need estimation'!Y$2,'Inputs from Uganda staff'!$E$61:$E$80,0),MATCH('HRH Need estimation'!$D112,'Inputs from Uganda staff'!$E$6:$BM$6,0)),
""))</f>
        <v>0</v>
      </c>
      <c r="Z112" s="122">
        <f>IFERROR(
$AN112 * INDEX('WFOM - Time_Base'!$A$4:$API$29, MATCH("CenHos", 'WFOM - Time_Base'!$B$4:$B$29,0), MATCH(CONCATENATE($G112,Z$2),'WFOM - Time_Base'!$A$8:$API$8,0)) *
INDEX('WFOM - Time_Base'!$A$4:$API$29, MATCH("CenHos_Per", 'WFOM - Time_Base'!$B$4:$B$29,0), MATCH(CONCATENATE($G112,Z$2),'WFOM - Time_Base'!$A$8:$API$8,0)),
IFERROR($AN112 * INDEX('Inputs from Uganda staff'!$E$61:$BM$80,MATCH('HRH Need estimation'!Z$2,'Inputs from Uganda staff'!$E$61:$E$80,0),MATCH('HRH Need estimation'!$D112,'Inputs from Uganda staff'!$E$6:$BM$6,0)),
""))</f>
        <v>0</v>
      </c>
      <c r="AA112" s="122">
        <f>IFERROR(
$AN112 * INDEX('WFOM - Time_Base'!$A$4:$API$29, MATCH("CenHos", 'WFOM - Time_Base'!$B$4:$B$29,0), MATCH(CONCATENATE($G112,AA$2),'WFOM - Time_Base'!$A$8:$API$8,0)) *
INDEX('WFOM - Time_Base'!$A$4:$API$29, MATCH("CenHos_Per", 'WFOM - Time_Base'!$B$4:$B$29,0), MATCH(CONCATENATE($G112,AA$2),'WFOM - Time_Base'!$A$8:$API$8,0)),
IFERROR($AN112 * INDEX('Inputs from Uganda staff'!$E$61:$BM$80,MATCH('HRH Need estimation'!AA$2,'Inputs from Uganda staff'!$E$61:$E$80,0),MATCH('HRH Need estimation'!$D112,'Inputs from Uganda staff'!$E$6:$BM$6,0)),
""))</f>
        <v>0</v>
      </c>
      <c r="AB112" s="122">
        <f>IFERROR(
$AN112 * INDEX('WFOM - Time_Base'!$A$4:$API$29, MATCH("CenHos", 'WFOM - Time_Base'!$B$4:$B$29,0), MATCH(CONCATENATE($G112,AB$2),'WFOM - Time_Base'!$A$8:$API$8,0)) *
INDEX('WFOM - Time_Base'!$A$4:$API$29, MATCH("CenHos_Per", 'WFOM - Time_Base'!$B$4:$B$29,0), MATCH(CONCATENATE($G112,AB$2),'WFOM - Time_Base'!$A$8:$API$8,0)),
IFERROR($AN112 * INDEX('Inputs from Uganda staff'!$E$61:$BM$80,MATCH('HRH Need estimation'!AB$2,'Inputs from Uganda staff'!$E$61:$E$80,0),MATCH('HRH Need estimation'!$D112,'Inputs from Uganda staff'!$E$6:$BM$6,0)),
""))</f>
        <v>0</v>
      </c>
      <c r="AC112" s="122" t="str">
        <f>IFERROR(
$AN112 * INDEX('WFOM - Time_Base'!$A$4:$API$29, MATCH("CenHos", 'WFOM - Time_Base'!$B$4:$B$29,0), MATCH(CONCATENATE($G112,AC$2),'WFOM - Time_Base'!$A$8:$API$8,0)) *
INDEX('WFOM - Time_Base'!$A$4:$API$29, MATCH("CenHos_Per", 'WFOM - Time_Base'!$B$4:$B$29,0), MATCH(CONCATENATE($G112,AC$2),'WFOM - Time_Base'!$A$8:$API$8,0)),
IFERROR($AN112 * INDEX('Inputs from Uganda staff'!$E$61:$BM$80,MATCH('HRH Need estimation'!AC$2,'Inputs from Uganda staff'!$E$61:$E$80,0),MATCH('HRH Need estimation'!$D112,'Inputs from Uganda staff'!$E$6:$BM$6,0)),
""))</f>
        <v/>
      </c>
      <c r="AD112" s="122">
        <f>IFERROR(
$AN112 * INDEX('WFOM - Time_Base'!$A$4:$API$29, MATCH("CenHos", 'WFOM - Time_Base'!$B$4:$B$29,0), MATCH(CONCATENATE($G112,AD$2),'WFOM - Time_Base'!$A$8:$API$8,0)) *
INDEX('WFOM - Time_Base'!$A$4:$API$29, MATCH("CenHos_Per", 'WFOM - Time_Base'!$B$4:$B$29,0), MATCH(CONCATENATE($G112,AD$2),'WFOM - Time_Base'!$A$8:$API$8,0)),
IFERROR($AN112 * INDEX('Inputs from Uganda staff'!$E$61:$BM$80,MATCH('HRH Need estimation'!AD$2,'Inputs from Uganda staff'!$E$61:$E$80,0),MATCH('HRH Need estimation'!$D112,'Inputs from Uganda staff'!$E$6:$BM$6,0)),
""))</f>
        <v>0</v>
      </c>
      <c r="AE112" s="122">
        <f>IFERROR(
$AN112 * INDEX('WFOM - Time_Base'!$A$4:$API$29, MATCH("CenHos", 'WFOM - Time_Base'!$B$4:$B$29,0), MATCH(CONCATENATE($G112,AE$2),'WFOM - Time_Base'!$A$8:$API$8,0)) *
INDEX('WFOM - Time_Base'!$A$4:$API$29, MATCH("CenHos_Per", 'WFOM - Time_Base'!$B$4:$B$29,0), MATCH(CONCATENATE($G112,AE$2),'WFOM - Time_Base'!$A$8:$API$8,0)),
IFERROR($AN112 * INDEX('Inputs from Uganda staff'!$E$61:$BM$80,MATCH('HRH Need estimation'!AE$2,'Inputs from Uganda staff'!$E$61:$E$80,0),MATCH('HRH Need estimation'!$D112,'Inputs from Uganda staff'!$E$6:$BM$6,0)),
""))</f>
        <v>0</v>
      </c>
      <c r="AF112" s="122">
        <f>IFERROR(
$AN112 * INDEX('WFOM - Time_Base'!$A$4:$API$29, MATCH("CenHos", 'WFOM - Time_Base'!$B$4:$B$29,0), MATCH(CONCATENATE($G112,AF$2),'WFOM - Time_Base'!$A$8:$API$8,0)) *
INDEX('WFOM - Time_Base'!$A$4:$API$29, MATCH("CenHos_Per", 'WFOM - Time_Base'!$B$4:$B$29,0), MATCH(CONCATENATE($G112,AF$2),'WFOM - Time_Base'!$A$8:$API$8,0)),
IFERROR($AN112 * INDEX('Inputs from Uganda staff'!$E$61:$BM$80,MATCH('HRH Need estimation'!AF$2,'Inputs from Uganda staff'!$E$61:$E$80,0),MATCH('HRH Need estimation'!$D112,'Inputs from Uganda staff'!$E$6:$BM$6,0)),
""))</f>
        <v>0</v>
      </c>
      <c r="AG112" s="122">
        <f>IFERROR(
$AN112 * INDEX('WFOM - Time_Base'!$A$4:$API$29, MATCH("CenHos", 'WFOM - Time_Base'!$B$4:$B$29,0), MATCH(CONCATENATE($G112,AG$2),'WFOM - Time_Base'!$A$8:$API$8,0)) *
INDEX('WFOM - Time_Base'!$A$4:$API$29, MATCH("CenHos_Per", 'WFOM - Time_Base'!$B$4:$B$29,0), MATCH(CONCATENATE($G112,AG$2),'WFOM - Time_Base'!$A$8:$API$8,0)),
IFERROR($AN112 * INDEX('Inputs from Uganda staff'!$E$61:$BM$80,MATCH('HRH Need estimation'!AG$2,'Inputs from Uganda staff'!$E$61:$E$80,0),MATCH('HRH Need estimation'!$D112,'Inputs from Uganda staff'!$E$6:$BM$6,0)),
""))</f>
        <v>0</v>
      </c>
      <c r="AH112" s="122">
        <f>IFERROR(
$AN112 * INDEX('WFOM - Time_Base'!$A$4:$API$29, MATCH("CenHos", 'WFOM - Time_Base'!$B$4:$B$29,0), MATCH(CONCATENATE($G112,AH$2),'WFOM - Time_Base'!$A$8:$API$8,0)) *
INDEX('WFOM - Time_Base'!$A$4:$API$29, MATCH("CenHos_Per", 'WFOM - Time_Base'!$B$4:$B$29,0), MATCH(CONCATENATE($G112,AH$2),'WFOM - Time_Base'!$A$8:$API$8,0)),
IFERROR($AN112 * INDEX('Inputs from Uganda staff'!$E$61:$BM$80,MATCH('HRH Need estimation'!AH$2,'Inputs from Uganda staff'!$E$61:$E$80,0),MATCH('HRH Need estimation'!$D112,'Inputs from Uganda staff'!$E$6:$BM$6,0)),
""))</f>
        <v>0</v>
      </c>
      <c r="AI112" s="122">
        <f>IFERROR(
$AN112 * INDEX('WFOM - Time_Base'!$A$4:$API$29, MATCH("CenHos", 'WFOM - Time_Base'!$B$4:$B$29,0), MATCH(CONCATENATE($G112,AI$2),'WFOM - Time_Base'!$A$8:$API$8,0)) *
INDEX('WFOM - Time_Base'!$A$4:$API$29, MATCH("CenHos_Per", 'WFOM - Time_Base'!$B$4:$B$29,0), MATCH(CONCATENATE($G112,AI$2),'WFOM - Time_Base'!$A$8:$API$8,0)),
IFERROR($AN112 * INDEX('Inputs from Uganda staff'!$E$61:$BM$80,MATCH('HRH Need estimation'!AI$2,'Inputs from Uganda staff'!$E$61:$E$80,0),MATCH('HRH Need estimation'!$D112,'Inputs from Uganda staff'!$E$6:$BM$6,0)),
""))</f>
        <v>0</v>
      </c>
      <c r="AJ112" s="122">
        <f>IFERROR(
$AN112 * INDEX('WFOM - Time_Base'!$A$4:$API$29, MATCH("CenHos", 'WFOM - Time_Base'!$B$4:$B$29,0), MATCH(CONCATENATE($G112,AJ$2),'WFOM - Time_Base'!$A$8:$API$8,0)) *
INDEX('WFOM - Time_Base'!$A$4:$API$29, MATCH("CenHos_Per", 'WFOM - Time_Base'!$B$4:$B$29,0), MATCH(CONCATENATE($G112,AJ$2),'WFOM - Time_Base'!$A$8:$API$8,0)),
IFERROR($AN112 * INDEX('Inputs from Uganda staff'!$E$61:$BM$80,MATCH('HRH Need estimation'!AJ$2,'Inputs from Uganda staff'!$E$61:$E$80,0),MATCH('HRH Need estimation'!$D112,'Inputs from Uganda staff'!$E$6:$BM$6,0)),
""))</f>
        <v>0</v>
      </c>
      <c r="AK112" s="122">
        <f>IFERROR(
$AN112 * INDEX('WFOM - Time_Base'!$A$4:$API$29, MATCH("CenHos", 'WFOM - Time_Base'!$B$4:$B$29,0), MATCH(CONCATENATE($G112,AK$2),'WFOM - Time_Base'!$A$8:$API$8,0)) *
INDEX('WFOM - Time_Base'!$A$4:$API$29, MATCH("CenHos_Per", 'WFOM - Time_Base'!$B$4:$B$29,0), MATCH(CONCATENATE($G112,AK$2),'WFOM - Time_Base'!$A$8:$API$8,0)),
IFERROR($AN112 * INDEX('Inputs from Uganda staff'!$E$61:$BM$80,MATCH('HRH Need estimation'!AK$2,'Inputs from Uganda staff'!$E$61:$E$80,0),MATCH('HRH Need estimation'!$D112,'Inputs from Uganda staff'!$E$6:$BM$6,0)),
""))</f>
        <v>0</v>
      </c>
      <c r="AL112" s="122">
        <f>IFERROR(
$AN112 * INDEX('WFOM - Time_Base'!$A$4:$API$29, MATCH("CenHos", 'WFOM - Time_Base'!$B$4:$B$29,0), MATCH(CONCATENATE($G112,AL$2),'WFOM - Time_Base'!$A$8:$API$8,0)) *
INDEX('WFOM - Time_Base'!$A$4:$API$29, MATCH("CenHos_Per", 'WFOM - Time_Base'!$B$4:$B$29,0), MATCH(CONCATENATE($G112,AL$2),'WFOM - Time_Base'!$A$8:$API$8,0)),
IFERROR($AN112 * INDEX('Inputs from Uganda staff'!$E$61:$BM$80,MATCH('HRH Need estimation'!AL$2,'Inputs from Uganda staff'!$E$61:$E$80,0),MATCH('HRH Need estimation'!$D112,'Inputs from Uganda staff'!$E$6:$BM$6,0)),
""))</f>
        <v>0</v>
      </c>
      <c r="AN112">
        <v>1</v>
      </c>
      <c r="AO112" t="e">
        <f t="shared" si="3"/>
        <v>#N/A</v>
      </c>
      <c r="AQ112" t="s">
        <v>678</v>
      </c>
    </row>
    <row r="113" spans="1:43">
      <c r="A113" s="106" t="s">
        <v>968</v>
      </c>
      <c r="B113" s="106" t="s">
        <v>292</v>
      </c>
      <c r="C113" s="107" t="s">
        <v>438</v>
      </c>
      <c r="D113" s="113" t="s">
        <v>439</v>
      </c>
      <c r="E113" s="252" t="s">
        <v>85</v>
      </c>
      <c r="F113" s="252" t="s">
        <v>88</v>
      </c>
      <c r="G113" s="202" t="str">
        <f>IF(F113&lt;&gt;"", VLOOKUP(F113,'WFOM - Cadre and Service List'!$E$4:$F$52,2,FALSE), "")</f>
        <v>VCTPositive</v>
      </c>
      <c r="H113" s="202" t="s">
        <v>910</v>
      </c>
      <c r="I113" s="207"/>
      <c r="J113" s="207"/>
      <c r="K113" s="207"/>
      <c r="L113" s="207"/>
      <c r="M113" s="207"/>
      <c r="N113" s="207"/>
      <c r="O113" s="207"/>
      <c r="P113" s="207">
        <f t="shared" si="2"/>
        <v>0</v>
      </c>
      <c r="Q113" s="122" t="s">
        <v>1947</v>
      </c>
      <c r="R113" s="122">
        <f>IFERROR(
$AN113 * INDEX('WFOM - Time_Base'!$A$4:$API$29, MATCH("CenHos", 'WFOM - Time_Base'!$B$4:$B$29,0), MATCH(CONCATENATE($G113,R$2),'WFOM - Time_Base'!$A$8:$API$8,0)) *
INDEX('WFOM - Time_Base'!$A$4:$API$29, MATCH("CenHos_Per", 'WFOM - Time_Base'!$B$4:$B$29,0), MATCH(CONCATENATE($G113,R$2),'WFOM - Time_Base'!$A$8:$API$8,0)),
IFERROR($AN113 * INDEX('Inputs from Uganda staff'!$E$61:$BM$80,MATCH('HRH Need estimation'!R$2,'Inputs from Uganda staff'!$E$61:$E$80,0),MATCH('HRH Need estimation'!$D113,'Inputs from Uganda staff'!$E$6:$BM$6,0)),
""))</f>
        <v>0</v>
      </c>
      <c r="S113" s="122">
        <f>IFERROR(
$AN113 * INDEX('WFOM - Time_Base'!$A$4:$API$29, MATCH("CenHos", 'WFOM - Time_Base'!$B$4:$B$29,0), MATCH(CONCATENATE($G113,S$2),'WFOM - Time_Base'!$A$8:$API$8,0)) *
INDEX('WFOM - Time_Base'!$A$4:$API$29, MATCH("CenHos_Per", 'WFOM - Time_Base'!$B$4:$B$29,0), MATCH(CONCATENATE($G113,S$2),'WFOM - Time_Base'!$A$8:$API$8,0)),
IFERROR($AN113 * INDEX('Inputs from Uganda staff'!$E$61:$BM$80,MATCH('HRH Need estimation'!S$2,'Inputs from Uganda staff'!$E$61:$E$80,0),MATCH('HRH Need estimation'!$D113,'Inputs from Uganda staff'!$E$6:$BM$6,0)),
""))</f>
        <v>0</v>
      </c>
      <c r="T113" s="122">
        <f>IFERROR(
$AN113 * INDEX('WFOM - Time_Base'!$A$4:$API$29, MATCH("CenHos", 'WFOM - Time_Base'!$B$4:$B$29,0), MATCH(CONCATENATE($G113,T$2),'WFOM - Time_Base'!$A$8:$API$8,0)) *
INDEX('WFOM - Time_Base'!$A$4:$API$29, MATCH("CenHos_Per", 'WFOM - Time_Base'!$B$4:$B$29,0), MATCH(CONCATENATE($G113,T$2),'WFOM - Time_Base'!$A$8:$API$8,0)),
IFERROR($AN113 * INDEX('Inputs from Uganda staff'!$E$61:$BM$80,MATCH('HRH Need estimation'!T$2,'Inputs from Uganda staff'!$E$61:$E$80,0),MATCH('HRH Need estimation'!$D113,'Inputs from Uganda staff'!$E$6:$BM$6,0)),
""))</f>
        <v>0</v>
      </c>
      <c r="U113" s="122">
        <f>IFERROR(
$AN113 * INDEX('WFOM - Time_Base'!$A$4:$API$29, MATCH("CenHos", 'WFOM - Time_Base'!$B$4:$B$29,0), MATCH(CONCATENATE($G113,U$2),'WFOM - Time_Base'!$A$8:$API$8,0)) *
INDEX('WFOM - Time_Base'!$A$4:$API$29, MATCH("CenHos_Per", 'WFOM - Time_Base'!$B$4:$B$29,0), MATCH(CONCATENATE($G113,U$2),'WFOM - Time_Base'!$A$8:$API$8,0)),
IFERROR($AN113 * INDEX('Inputs from Uganda staff'!$E$61:$BM$80,MATCH('HRH Need estimation'!U$2,'Inputs from Uganda staff'!$E$61:$E$80,0),MATCH('HRH Need estimation'!$D113,'Inputs from Uganda staff'!$E$6:$BM$6,0)),
""))</f>
        <v>0</v>
      </c>
      <c r="V113" s="122">
        <f>IFERROR(
$AN113 * INDEX('WFOM - Time_Base'!$A$4:$API$29, MATCH("CenHos", 'WFOM - Time_Base'!$B$4:$B$29,0), MATCH(CONCATENATE($G113,V$2),'WFOM - Time_Base'!$A$8:$API$8,0)) *
INDEX('WFOM - Time_Base'!$A$4:$API$29, MATCH("CenHos_Per", 'WFOM - Time_Base'!$B$4:$B$29,0), MATCH(CONCATENATE($G113,V$2),'WFOM - Time_Base'!$A$8:$API$8,0)),
IFERROR($AN113 * INDEX('Inputs from Uganda staff'!$E$61:$BM$80,MATCH('HRH Need estimation'!V$2,'Inputs from Uganda staff'!$E$61:$E$80,0),MATCH('HRH Need estimation'!$D113,'Inputs from Uganda staff'!$E$6:$BM$6,0)),
""))</f>
        <v>35</v>
      </c>
      <c r="W113" s="122">
        <f>IFERROR(
$AN113 * INDEX('WFOM - Time_Base'!$A$4:$API$29, MATCH("CenHos", 'WFOM - Time_Base'!$B$4:$B$29,0), MATCH(CONCATENATE($G113,W$2),'WFOM - Time_Base'!$A$8:$API$8,0)) *
INDEX('WFOM - Time_Base'!$A$4:$API$29, MATCH("CenHos_Per", 'WFOM - Time_Base'!$B$4:$B$29,0), MATCH(CONCATENATE($G113,W$2),'WFOM - Time_Base'!$A$8:$API$8,0)),
IFERROR($AN113 * INDEX('Inputs from Uganda staff'!$E$61:$BM$80,MATCH('HRH Need estimation'!W$2,'Inputs from Uganda staff'!$E$61:$E$80,0),MATCH('HRH Need estimation'!$D113,'Inputs from Uganda staff'!$E$6:$BM$6,0)),
""))</f>
        <v>0</v>
      </c>
      <c r="X113" s="122">
        <f>IFERROR(
$AN113 * INDEX('WFOM - Time_Base'!$A$4:$API$29, MATCH("CenHos", 'WFOM - Time_Base'!$B$4:$B$29,0), MATCH(CONCATENATE($G113,X$2),'WFOM - Time_Base'!$A$8:$API$8,0)) *
INDEX('WFOM - Time_Base'!$A$4:$API$29, MATCH("CenHos_Per", 'WFOM - Time_Base'!$B$4:$B$29,0), MATCH(CONCATENATE($G113,X$2),'WFOM - Time_Base'!$A$8:$API$8,0)),
IFERROR($AN113 * INDEX('Inputs from Uganda staff'!$E$61:$BM$80,MATCH('HRH Need estimation'!X$2,'Inputs from Uganda staff'!$E$61:$E$80,0),MATCH('HRH Need estimation'!$D113,'Inputs from Uganda staff'!$E$6:$BM$6,0)),
""))</f>
        <v>0</v>
      </c>
      <c r="Y113" s="122">
        <f>IFERROR(
$AN113 * INDEX('WFOM - Time_Base'!$A$4:$API$29, MATCH("CenHos", 'WFOM - Time_Base'!$B$4:$B$29,0), MATCH(CONCATENATE($G113,Y$2),'WFOM - Time_Base'!$A$8:$API$8,0)) *
INDEX('WFOM - Time_Base'!$A$4:$API$29, MATCH("CenHos_Per", 'WFOM - Time_Base'!$B$4:$B$29,0), MATCH(CONCATENATE($G113,Y$2),'WFOM - Time_Base'!$A$8:$API$8,0)),
IFERROR($AN113 * INDEX('Inputs from Uganda staff'!$E$61:$BM$80,MATCH('HRH Need estimation'!Y$2,'Inputs from Uganda staff'!$E$61:$E$80,0),MATCH('HRH Need estimation'!$D113,'Inputs from Uganda staff'!$E$6:$BM$6,0)),
""))</f>
        <v>0</v>
      </c>
      <c r="Z113" s="122">
        <f>IFERROR(
$AN113 * INDEX('WFOM - Time_Base'!$A$4:$API$29, MATCH("CenHos", 'WFOM - Time_Base'!$B$4:$B$29,0), MATCH(CONCATENATE($G113,Z$2),'WFOM - Time_Base'!$A$8:$API$8,0)) *
INDEX('WFOM - Time_Base'!$A$4:$API$29, MATCH("CenHos_Per", 'WFOM - Time_Base'!$B$4:$B$29,0), MATCH(CONCATENATE($G113,Z$2),'WFOM - Time_Base'!$A$8:$API$8,0)),
IFERROR($AN113 * INDEX('Inputs from Uganda staff'!$E$61:$BM$80,MATCH('HRH Need estimation'!Z$2,'Inputs from Uganda staff'!$E$61:$E$80,0),MATCH('HRH Need estimation'!$D113,'Inputs from Uganda staff'!$E$6:$BM$6,0)),
""))</f>
        <v>0</v>
      </c>
      <c r="AA113" s="122">
        <f>IFERROR(
$AN113 * INDEX('WFOM - Time_Base'!$A$4:$API$29, MATCH("CenHos", 'WFOM - Time_Base'!$B$4:$B$29,0), MATCH(CONCATENATE($G113,AA$2),'WFOM - Time_Base'!$A$8:$API$8,0)) *
INDEX('WFOM - Time_Base'!$A$4:$API$29, MATCH("CenHos_Per", 'WFOM - Time_Base'!$B$4:$B$29,0), MATCH(CONCATENATE($G113,AA$2),'WFOM - Time_Base'!$A$8:$API$8,0)),
IFERROR($AN113 * INDEX('Inputs from Uganda staff'!$E$61:$BM$80,MATCH('HRH Need estimation'!AA$2,'Inputs from Uganda staff'!$E$61:$E$80,0),MATCH('HRH Need estimation'!$D113,'Inputs from Uganda staff'!$E$6:$BM$6,0)),
""))</f>
        <v>0</v>
      </c>
      <c r="AB113" s="122">
        <f>IFERROR(
$AN113 * INDEX('WFOM - Time_Base'!$A$4:$API$29, MATCH("CenHos", 'WFOM - Time_Base'!$B$4:$B$29,0), MATCH(CONCATENATE($G113,AB$2),'WFOM - Time_Base'!$A$8:$API$8,0)) *
INDEX('WFOM - Time_Base'!$A$4:$API$29, MATCH("CenHos_Per", 'WFOM - Time_Base'!$B$4:$B$29,0), MATCH(CONCATENATE($G113,AB$2),'WFOM - Time_Base'!$A$8:$API$8,0)),
IFERROR($AN113 * INDEX('Inputs from Uganda staff'!$E$61:$BM$80,MATCH('HRH Need estimation'!AB$2,'Inputs from Uganda staff'!$E$61:$E$80,0),MATCH('HRH Need estimation'!$D113,'Inputs from Uganda staff'!$E$6:$BM$6,0)),
""))</f>
        <v>0</v>
      </c>
      <c r="AC113" s="122" t="str">
        <f>IFERROR(
$AN113 * INDEX('WFOM - Time_Base'!$A$4:$API$29, MATCH("CenHos", 'WFOM - Time_Base'!$B$4:$B$29,0), MATCH(CONCATENATE($G113,AC$2),'WFOM - Time_Base'!$A$8:$API$8,0)) *
INDEX('WFOM - Time_Base'!$A$4:$API$29, MATCH("CenHos_Per", 'WFOM - Time_Base'!$B$4:$B$29,0), MATCH(CONCATENATE($G113,AC$2),'WFOM - Time_Base'!$A$8:$API$8,0)),
IFERROR($AN113 * INDEX('Inputs from Uganda staff'!$E$61:$BM$80,MATCH('HRH Need estimation'!AC$2,'Inputs from Uganda staff'!$E$61:$E$80,0),MATCH('HRH Need estimation'!$D113,'Inputs from Uganda staff'!$E$6:$BM$6,0)),
""))</f>
        <v/>
      </c>
      <c r="AD113" s="122">
        <f>IFERROR(
$AN113 * INDEX('WFOM - Time_Base'!$A$4:$API$29, MATCH("CenHos", 'WFOM - Time_Base'!$B$4:$B$29,0), MATCH(CONCATENATE($G113,AD$2),'WFOM - Time_Base'!$A$8:$API$8,0)) *
INDEX('WFOM - Time_Base'!$A$4:$API$29, MATCH("CenHos_Per", 'WFOM - Time_Base'!$B$4:$B$29,0), MATCH(CONCATENATE($G113,AD$2),'WFOM - Time_Base'!$A$8:$API$8,0)),
IFERROR($AN113 * INDEX('Inputs from Uganda staff'!$E$61:$BM$80,MATCH('HRH Need estimation'!AD$2,'Inputs from Uganda staff'!$E$61:$E$80,0),MATCH('HRH Need estimation'!$D113,'Inputs from Uganda staff'!$E$6:$BM$6,0)),
""))</f>
        <v>0</v>
      </c>
      <c r="AE113" s="122">
        <f>IFERROR(
$AN113 * INDEX('WFOM - Time_Base'!$A$4:$API$29, MATCH("CenHos", 'WFOM - Time_Base'!$B$4:$B$29,0), MATCH(CONCATENATE($G113,AE$2),'WFOM - Time_Base'!$A$8:$API$8,0)) *
INDEX('WFOM - Time_Base'!$A$4:$API$29, MATCH("CenHos_Per", 'WFOM - Time_Base'!$B$4:$B$29,0), MATCH(CONCATENATE($G113,AE$2),'WFOM - Time_Base'!$A$8:$API$8,0)),
IFERROR($AN113 * INDEX('Inputs from Uganda staff'!$E$61:$BM$80,MATCH('HRH Need estimation'!AE$2,'Inputs from Uganda staff'!$E$61:$E$80,0),MATCH('HRH Need estimation'!$D113,'Inputs from Uganda staff'!$E$6:$BM$6,0)),
""))</f>
        <v>0</v>
      </c>
      <c r="AF113" s="122">
        <f>IFERROR(
$AN113 * INDEX('WFOM - Time_Base'!$A$4:$API$29, MATCH("CenHos", 'WFOM - Time_Base'!$B$4:$B$29,0), MATCH(CONCATENATE($G113,AF$2),'WFOM - Time_Base'!$A$8:$API$8,0)) *
INDEX('WFOM - Time_Base'!$A$4:$API$29, MATCH("CenHos_Per", 'WFOM - Time_Base'!$B$4:$B$29,0), MATCH(CONCATENATE($G113,AF$2),'WFOM - Time_Base'!$A$8:$API$8,0)),
IFERROR($AN113 * INDEX('Inputs from Uganda staff'!$E$61:$BM$80,MATCH('HRH Need estimation'!AF$2,'Inputs from Uganda staff'!$E$61:$E$80,0),MATCH('HRH Need estimation'!$D113,'Inputs from Uganda staff'!$E$6:$BM$6,0)),
""))</f>
        <v>0</v>
      </c>
      <c r="AG113" s="122">
        <f>IFERROR(
$AN113 * INDEX('WFOM - Time_Base'!$A$4:$API$29, MATCH("CenHos", 'WFOM - Time_Base'!$B$4:$B$29,0), MATCH(CONCATENATE($G113,AG$2),'WFOM - Time_Base'!$A$8:$API$8,0)) *
INDEX('WFOM - Time_Base'!$A$4:$API$29, MATCH("CenHos_Per", 'WFOM - Time_Base'!$B$4:$B$29,0), MATCH(CONCATENATE($G113,AG$2),'WFOM - Time_Base'!$A$8:$API$8,0)),
IFERROR($AN113 * INDEX('Inputs from Uganda staff'!$E$61:$BM$80,MATCH('HRH Need estimation'!AG$2,'Inputs from Uganda staff'!$E$61:$E$80,0),MATCH('HRH Need estimation'!$D113,'Inputs from Uganda staff'!$E$6:$BM$6,0)),
""))</f>
        <v>0</v>
      </c>
      <c r="AH113" s="122">
        <f>IFERROR(
$AN113 * INDEX('WFOM - Time_Base'!$A$4:$API$29, MATCH("CenHos", 'WFOM - Time_Base'!$B$4:$B$29,0), MATCH(CONCATENATE($G113,AH$2),'WFOM - Time_Base'!$A$8:$API$8,0)) *
INDEX('WFOM - Time_Base'!$A$4:$API$29, MATCH("CenHos_Per", 'WFOM - Time_Base'!$B$4:$B$29,0), MATCH(CONCATENATE($G113,AH$2),'WFOM - Time_Base'!$A$8:$API$8,0)),
IFERROR($AN113 * INDEX('Inputs from Uganda staff'!$E$61:$BM$80,MATCH('HRH Need estimation'!AH$2,'Inputs from Uganda staff'!$E$61:$E$80,0),MATCH('HRH Need estimation'!$D113,'Inputs from Uganda staff'!$E$6:$BM$6,0)),
""))</f>
        <v>0</v>
      </c>
      <c r="AI113" s="122">
        <f>IFERROR(
$AN113 * INDEX('WFOM - Time_Base'!$A$4:$API$29, MATCH("CenHos", 'WFOM - Time_Base'!$B$4:$B$29,0), MATCH(CONCATENATE($G113,AI$2),'WFOM - Time_Base'!$A$8:$API$8,0)) *
INDEX('WFOM - Time_Base'!$A$4:$API$29, MATCH("CenHos_Per", 'WFOM - Time_Base'!$B$4:$B$29,0), MATCH(CONCATENATE($G113,AI$2),'WFOM - Time_Base'!$A$8:$API$8,0)),
IFERROR($AN113 * INDEX('Inputs from Uganda staff'!$E$61:$BM$80,MATCH('HRH Need estimation'!AI$2,'Inputs from Uganda staff'!$E$61:$E$80,0),MATCH('HRH Need estimation'!$D113,'Inputs from Uganda staff'!$E$6:$BM$6,0)),
""))</f>
        <v>0</v>
      </c>
      <c r="AJ113" s="122">
        <f>IFERROR(
$AN113 * INDEX('WFOM - Time_Base'!$A$4:$API$29, MATCH("CenHos", 'WFOM - Time_Base'!$B$4:$B$29,0), MATCH(CONCATENATE($G113,AJ$2),'WFOM - Time_Base'!$A$8:$API$8,0)) *
INDEX('WFOM - Time_Base'!$A$4:$API$29, MATCH("CenHos_Per", 'WFOM - Time_Base'!$B$4:$B$29,0), MATCH(CONCATENATE($G113,AJ$2),'WFOM - Time_Base'!$A$8:$API$8,0)),
IFERROR($AN113 * INDEX('Inputs from Uganda staff'!$E$61:$BM$80,MATCH('HRH Need estimation'!AJ$2,'Inputs from Uganda staff'!$E$61:$E$80,0),MATCH('HRH Need estimation'!$D113,'Inputs from Uganda staff'!$E$6:$BM$6,0)),
""))</f>
        <v>0</v>
      </c>
      <c r="AK113" s="122">
        <f>IFERROR(
$AN113 * INDEX('WFOM - Time_Base'!$A$4:$API$29, MATCH("CenHos", 'WFOM - Time_Base'!$B$4:$B$29,0), MATCH(CONCATENATE($G113,AK$2),'WFOM - Time_Base'!$A$8:$API$8,0)) *
INDEX('WFOM - Time_Base'!$A$4:$API$29, MATCH("CenHos_Per", 'WFOM - Time_Base'!$B$4:$B$29,0), MATCH(CONCATENATE($G113,AK$2),'WFOM - Time_Base'!$A$8:$API$8,0)),
IFERROR($AN113 * INDEX('Inputs from Uganda staff'!$E$61:$BM$80,MATCH('HRH Need estimation'!AK$2,'Inputs from Uganda staff'!$E$61:$E$80,0),MATCH('HRH Need estimation'!$D113,'Inputs from Uganda staff'!$E$6:$BM$6,0)),
""))</f>
        <v>0</v>
      </c>
      <c r="AL113" s="122">
        <f>IFERROR(
$AN113 * INDEX('WFOM - Time_Base'!$A$4:$API$29, MATCH("CenHos", 'WFOM - Time_Base'!$B$4:$B$29,0), MATCH(CONCATENATE($G113,AL$2),'WFOM - Time_Base'!$A$8:$API$8,0)) *
INDEX('WFOM - Time_Base'!$A$4:$API$29, MATCH("CenHos_Per", 'WFOM - Time_Base'!$B$4:$B$29,0), MATCH(CONCATENATE($G113,AL$2),'WFOM - Time_Base'!$A$8:$API$8,0)),
IFERROR($AN113 * INDEX('Inputs from Uganda staff'!$E$61:$BM$80,MATCH('HRH Need estimation'!AL$2,'Inputs from Uganda staff'!$E$61:$E$80,0),MATCH('HRH Need estimation'!$D113,'Inputs from Uganda staff'!$E$6:$BM$6,0)),
""))</f>
        <v>0</v>
      </c>
      <c r="AN113">
        <v>1</v>
      </c>
      <c r="AO113" t="str">
        <f t="shared" si="3"/>
        <v>128</v>
      </c>
      <c r="AQ113" t="s">
        <v>759</v>
      </c>
    </row>
    <row r="114" spans="1:43">
      <c r="A114" s="106" t="s">
        <v>968</v>
      </c>
      <c r="B114" s="106" t="s">
        <v>292</v>
      </c>
      <c r="C114" s="107" t="s">
        <v>440</v>
      </c>
      <c r="D114" s="113" t="s">
        <v>441</v>
      </c>
      <c r="E114" s="252" t="s">
        <v>85</v>
      </c>
      <c r="F114" s="252" t="s">
        <v>88</v>
      </c>
      <c r="G114" s="202" t="str">
        <f>IF(F114&lt;&gt;"", VLOOKUP(F114,'WFOM - Cadre and Service List'!$E$4:$F$52,2,FALSE), "")</f>
        <v>VCTPositive</v>
      </c>
      <c r="H114" s="202" t="s">
        <v>910</v>
      </c>
      <c r="I114" s="207"/>
      <c r="J114" s="207"/>
      <c r="K114" s="207"/>
      <c r="L114" s="207"/>
      <c r="M114" s="207"/>
      <c r="N114" s="207"/>
      <c r="O114" s="207"/>
      <c r="P114" s="207">
        <f t="shared" si="2"/>
        <v>0</v>
      </c>
      <c r="Q114" s="122" t="s">
        <v>1947</v>
      </c>
      <c r="R114" s="122">
        <f>IFERROR(
$AN114 * INDEX('WFOM - Time_Base'!$A$4:$API$29, MATCH("CenHos", 'WFOM - Time_Base'!$B$4:$B$29,0), MATCH(CONCATENATE($G114,R$2),'WFOM - Time_Base'!$A$8:$API$8,0)) *
INDEX('WFOM - Time_Base'!$A$4:$API$29, MATCH("CenHos_Per", 'WFOM - Time_Base'!$B$4:$B$29,0), MATCH(CONCATENATE($G114,R$2),'WFOM - Time_Base'!$A$8:$API$8,0)),
IFERROR($AN114 * INDEX('Inputs from Uganda staff'!$E$61:$BM$80,MATCH('HRH Need estimation'!R$2,'Inputs from Uganda staff'!$E$61:$E$80,0),MATCH('HRH Need estimation'!$D114,'Inputs from Uganda staff'!$E$6:$BM$6,0)),
""))</f>
        <v>0</v>
      </c>
      <c r="S114" s="122">
        <f>IFERROR(
$AN114 * INDEX('WFOM - Time_Base'!$A$4:$API$29, MATCH("CenHos", 'WFOM - Time_Base'!$B$4:$B$29,0), MATCH(CONCATENATE($G114,S$2),'WFOM - Time_Base'!$A$8:$API$8,0)) *
INDEX('WFOM - Time_Base'!$A$4:$API$29, MATCH("CenHos_Per", 'WFOM - Time_Base'!$B$4:$B$29,0), MATCH(CONCATENATE($G114,S$2),'WFOM - Time_Base'!$A$8:$API$8,0)),
IFERROR($AN114 * INDEX('Inputs from Uganda staff'!$E$61:$BM$80,MATCH('HRH Need estimation'!S$2,'Inputs from Uganda staff'!$E$61:$E$80,0),MATCH('HRH Need estimation'!$D114,'Inputs from Uganda staff'!$E$6:$BM$6,0)),
""))</f>
        <v>0</v>
      </c>
      <c r="T114" s="122">
        <f>IFERROR(
$AN114 * INDEX('WFOM - Time_Base'!$A$4:$API$29, MATCH("CenHos", 'WFOM - Time_Base'!$B$4:$B$29,0), MATCH(CONCATENATE($G114,T$2),'WFOM - Time_Base'!$A$8:$API$8,0)) *
INDEX('WFOM - Time_Base'!$A$4:$API$29, MATCH("CenHos_Per", 'WFOM - Time_Base'!$B$4:$B$29,0), MATCH(CONCATENATE($G114,T$2),'WFOM - Time_Base'!$A$8:$API$8,0)),
IFERROR($AN114 * INDEX('Inputs from Uganda staff'!$E$61:$BM$80,MATCH('HRH Need estimation'!T$2,'Inputs from Uganda staff'!$E$61:$E$80,0),MATCH('HRH Need estimation'!$D114,'Inputs from Uganda staff'!$E$6:$BM$6,0)),
""))</f>
        <v>0</v>
      </c>
      <c r="U114" s="122">
        <f>IFERROR(
$AN114 * INDEX('WFOM - Time_Base'!$A$4:$API$29, MATCH("CenHos", 'WFOM - Time_Base'!$B$4:$B$29,0), MATCH(CONCATENATE($G114,U$2),'WFOM - Time_Base'!$A$8:$API$8,0)) *
INDEX('WFOM - Time_Base'!$A$4:$API$29, MATCH("CenHos_Per", 'WFOM - Time_Base'!$B$4:$B$29,0), MATCH(CONCATENATE($G114,U$2),'WFOM - Time_Base'!$A$8:$API$8,0)),
IFERROR($AN114 * INDEX('Inputs from Uganda staff'!$E$61:$BM$80,MATCH('HRH Need estimation'!U$2,'Inputs from Uganda staff'!$E$61:$E$80,0),MATCH('HRH Need estimation'!$D114,'Inputs from Uganda staff'!$E$6:$BM$6,0)),
""))</f>
        <v>0</v>
      </c>
      <c r="V114" s="122">
        <f>IFERROR(
$AN114 * INDEX('WFOM - Time_Base'!$A$4:$API$29, MATCH("CenHos", 'WFOM - Time_Base'!$B$4:$B$29,0), MATCH(CONCATENATE($G114,V$2),'WFOM - Time_Base'!$A$8:$API$8,0)) *
INDEX('WFOM - Time_Base'!$A$4:$API$29, MATCH("CenHos_Per", 'WFOM - Time_Base'!$B$4:$B$29,0), MATCH(CONCATENATE($G114,V$2),'WFOM - Time_Base'!$A$8:$API$8,0)),
IFERROR($AN114 * INDEX('Inputs from Uganda staff'!$E$61:$BM$80,MATCH('HRH Need estimation'!V$2,'Inputs from Uganda staff'!$E$61:$E$80,0),MATCH('HRH Need estimation'!$D114,'Inputs from Uganda staff'!$E$6:$BM$6,0)),
""))</f>
        <v>35</v>
      </c>
      <c r="W114" s="122">
        <f>IFERROR(
$AN114 * INDEX('WFOM - Time_Base'!$A$4:$API$29, MATCH("CenHos", 'WFOM - Time_Base'!$B$4:$B$29,0), MATCH(CONCATENATE($G114,W$2),'WFOM - Time_Base'!$A$8:$API$8,0)) *
INDEX('WFOM - Time_Base'!$A$4:$API$29, MATCH("CenHos_Per", 'WFOM - Time_Base'!$B$4:$B$29,0), MATCH(CONCATENATE($G114,W$2),'WFOM - Time_Base'!$A$8:$API$8,0)),
IFERROR($AN114 * INDEX('Inputs from Uganda staff'!$E$61:$BM$80,MATCH('HRH Need estimation'!W$2,'Inputs from Uganda staff'!$E$61:$E$80,0),MATCH('HRH Need estimation'!$D114,'Inputs from Uganda staff'!$E$6:$BM$6,0)),
""))</f>
        <v>0</v>
      </c>
      <c r="X114" s="122">
        <f>IFERROR(
$AN114 * INDEX('WFOM - Time_Base'!$A$4:$API$29, MATCH("CenHos", 'WFOM - Time_Base'!$B$4:$B$29,0), MATCH(CONCATENATE($G114,X$2),'WFOM - Time_Base'!$A$8:$API$8,0)) *
INDEX('WFOM - Time_Base'!$A$4:$API$29, MATCH("CenHos_Per", 'WFOM - Time_Base'!$B$4:$B$29,0), MATCH(CONCATENATE($G114,X$2),'WFOM - Time_Base'!$A$8:$API$8,0)),
IFERROR($AN114 * INDEX('Inputs from Uganda staff'!$E$61:$BM$80,MATCH('HRH Need estimation'!X$2,'Inputs from Uganda staff'!$E$61:$E$80,0),MATCH('HRH Need estimation'!$D114,'Inputs from Uganda staff'!$E$6:$BM$6,0)),
""))</f>
        <v>0</v>
      </c>
      <c r="Y114" s="122">
        <f>IFERROR(
$AN114 * INDEX('WFOM - Time_Base'!$A$4:$API$29, MATCH("CenHos", 'WFOM - Time_Base'!$B$4:$B$29,0), MATCH(CONCATENATE($G114,Y$2),'WFOM - Time_Base'!$A$8:$API$8,0)) *
INDEX('WFOM - Time_Base'!$A$4:$API$29, MATCH("CenHos_Per", 'WFOM - Time_Base'!$B$4:$B$29,0), MATCH(CONCATENATE($G114,Y$2),'WFOM - Time_Base'!$A$8:$API$8,0)),
IFERROR($AN114 * INDEX('Inputs from Uganda staff'!$E$61:$BM$80,MATCH('HRH Need estimation'!Y$2,'Inputs from Uganda staff'!$E$61:$E$80,0),MATCH('HRH Need estimation'!$D114,'Inputs from Uganda staff'!$E$6:$BM$6,0)),
""))</f>
        <v>0</v>
      </c>
      <c r="Z114" s="122">
        <f>IFERROR(
$AN114 * INDEX('WFOM - Time_Base'!$A$4:$API$29, MATCH("CenHos", 'WFOM - Time_Base'!$B$4:$B$29,0), MATCH(CONCATENATE($G114,Z$2),'WFOM - Time_Base'!$A$8:$API$8,0)) *
INDEX('WFOM - Time_Base'!$A$4:$API$29, MATCH("CenHos_Per", 'WFOM - Time_Base'!$B$4:$B$29,0), MATCH(CONCATENATE($G114,Z$2),'WFOM - Time_Base'!$A$8:$API$8,0)),
IFERROR($AN114 * INDEX('Inputs from Uganda staff'!$E$61:$BM$80,MATCH('HRH Need estimation'!Z$2,'Inputs from Uganda staff'!$E$61:$E$80,0),MATCH('HRH Need estimation'!$D114,'Inputs from Uganda staff'!$E$6:$BM$6,0)),
""))</f>
        <v>0</v>
      </c>
      <c r="AA114" s="122">
        <f>IFERROR(
$AN114 * INDEX('WFOM - Time_Base'!$A$4:$API$29, MATCH("CenHos", 'WFOM - Time_Base'!$B$4:$B$29,0), MATCH(CONCATENATE($G114,AA$2),'WFOM - Time_Base'!$A$8:$API$8,0)) *
INDEX('WFOM - Time_Base'!$A$4:$API$29, MATCH("CenHos_Per", 'WFOM - Time_Base'!$B$4:$B$29,0), MATCH(CONCATENATE($G114,AA$2),'WFOM - Time_Base'!$A$8:$API$8,0)),
IFERROR($AN114 * INDEX('Inputs from Uganda staff'!$E$61:$BM$80,MATCH('HRH Need estimation'!AA$2,'Inputs from Uganda staff'!$E$61:$E$80,0),MATCH('HRH Need estimation'!$D114,'Inputs from Uganda staff'!$E$6:$BM$6,0)),
""))</f>
        <v>0</v>
      </c>
      <c r="AB114" s="122">
        <f>IFERROR(
$AN114 * INDEX('WFOM - Time_Base'!$A$4:$API$29, MATCH("CenHos", 'WFOM - Time_Base'!$B$4:$B$29,0), MATCH(CONCATENATE($G114,AB$2),'WFOM - Time_Base'!$A$8:$API$8,0)) *
INDEX('WFOM - Time_Base'!$A$4:$API$29, MATCH("CenHos_Per", 'WFOM - Time_Base'!$B$4:$B$29,0), MATCH(CONCATENATE($G114,AB$2),'WFOM - Time_Base'!$A$8:$API$8,0)),
IFERROR($AN114 * INDEX('Inputs from Uganda staff'!$E$61:$BM$80,MATCH('HRH Need estimation'!AB$2,'Inputs from Uganda staff'!$E$61:$E$80,0),MATCH('HRH Need estimation'!$D114,'Inputs from Uganda staff'!$E$6:$BM$6,0)),
""))</f>
        <v>0</v>
      </c>
      <c r="AC114" s="122" t="str">
        <f>IFERROR(
$AN114 * INDEX('WFOM - Time_Base'!$A$4:$API$29, MATCH("CenHos", 'WFOM - Time_Base'!$B$4:$B$29,0), MATCH(CONCATENATE($G114,AC$2),'WFOM - Time_Base'!$A$8:$API$8,0)) *
INDEX('WFOM - Time_Base'!$A$4:$API$29, MATCH("CenHos_Per", 'WFOM - Time_Base'!$B$4:$B$29,0), MATCH(CONCATENATE($G114,AC$2),'WFOM - Time_Base'!$A$8:$API$8,0)),
IFERROR($AN114 * INDEX('Inputs from Uganda staff'!$E$61:$BM$80,MATCH('HRH Need estimation'!AC$2,'Inputs from Uganda staff'!$E$61:$E$80,0),MATCH('HRH Need estimation'!$D114,'Inputs from Uganda staff'!$E$6:$BM$6,0)),
""))</f>
        <v/>
      </c>
      <c r="AD114" s="122">
        <f>IFERROR(
$AN114 * INDEX('WFOM - Time_Base'!$A$4:$API$29, MATCH("CenHos", 'WFOM - Time_Base'!$B$4:$B$29,0), MATCH(CONCATENATE($G114,AD$2),'WFOM - Time_Base'!$A$8:$API$8,0)) *
INDEX('WFOM - Time_Base'!$A$4:$API$29, MATCH("CenHos_Per", 'WFOM - Time_Base'!$B$4:$B$29,0), MATCH(CONCATENATE($G114,AD$2),'WFOM - Time_Base'!$A$8:$API$8,0)),
IFERROR($AN114 * INDEX('Inputs from Uganda staff'!$E$61:$BM$80,MATCH('HRH Need estimation'!AD$2,'Inputs from Uganda staff'!$E$61:$E$80,0),MATCH('HRH Need estimation'!$D114,'Inputs from Uganda staff'!$E$6:$BM$6,0)),
""))</f>
        <v>0</v>
      </c>
      <c r="AE114" s="122">
        <f>IFERROR(
$AN114 * INDEX('WFOM - Time_Base'!$A$4:$API$29, MATCH("CenHos", 'WFOM - Time_Base'!$B$4:$B$29,0), MATCH(CONCATENATE($G114,AE$2),'WFOM - Time_Base'!$A$8:$API$8,0)) *
INDEX('WFOM - Time_Base'!$A$4:$API$29, MATCH("CenHos_Per", 'WFOM - Time_Base'!$B$4:$B$29,0), MATCH(CONCATENATE($G114,AE$2),'WFOM - Time_Base'!$A$8:$API$8,0)),
IFERROR($AN114 * INDEX('Inputs from Uganda staff'!$E$61:$BM$80,MATCH('HRH Need estimation'!AE$2,'Inputs from Uganda staff'!$E$61:$E$80,0),MATCH('HRH Need estimation'!$D114,'Inputs from Uganda staff'!$E$6:$BM$6,0)),
""))</f>
        <v>0</v>
      </c>
      <c r="AF114" s="122">
        <f>IFERROR(
$AN114 * INDEX('WFOM - Time_Base'!$A$4:$API$29, MATCH("CenHos", 'WFOM - Time_Base'!$B$4:$B$29,0), MATCH(CONCATENATE($G114,AF$2),'WFOM - Time_Base'!$A$8:$API$8,0)) *
INDEX('WFOM - Time_Base'!$A$4:$API$29, MATCH("CenHos_Per", 'WFOM - Time_Base'!$B$4:$B$29,0), MATCH(CONCATENATE($G114,AF$2),'WFOM - Time_Base'!$A$8:$API$8,0)),
IFERROR($AN114 * INDEX('Inputs from Uganda staff'!$E$61:$BM$80,MATCH('HRH Need estimation'!AF$2,'Inputs from Uganda staff'!$E$61:$E$80,0),MATCH('HRH Need estimation'!$D114,'Inputs from Uganda staff'!$E$6:$BM$6,0)),
""))</f>
        <v>0</v>
      </c>
      <c r="AG114" s="122">
        <f>IFERROR(
$AN114 * INDEX('WFOM - Time_Base'!$A$4:$API$29, MATCH("CenHos", 'WFOM - Time_Base'!$B$4:$B$29,0), MATCH(CONCATENATE($G114,AG$2),'WFOM - Time_Base'!$A$8:$API$8,0)) *
INDEX('WFOM - Time_Base'!$A$4:$API$29, MATCH("CenHos_Per", 'WFOM - Time_Base'!$B$4:$B$29,0), MATCH(CONCATENATE($G114,AG$2),'WFOM - Time_Base'!$A$8:$API$8,0)),
IFERROR($AN114 * INDEX('Inputs from Uganda staff'!$E$61:$BM$80,MATCH('HRH Need estimation'!AG$2,'Inputs from Uganda staff'!$E$61:$E$80,0),MATCH('HRH Need estimation'!$D114,'Inputs from Uganda staff'!$E$6:$BM$6,0)),
""))</f>
        <v>0</v>
      </c>
      <c r="AH114" s="122">
        <f>IFERROR(
$AN114 * INDEX('WFOM - Time_Base'!$A$4:$API$29, MATCH("CenHos", 'WFOM - Time_Base'!$B$4:$B$29,0), MATCH(CONCATENATE($G114,AH$2),'WFOM - Time_Base'!$A$8:$API$8,0)) *
INDEX('WFOM - Time_Base'!$A$4:$API$29, MATCH("CenHos_Per", 'WFOM - Time_Base'!$B$4:$B$29,0), MATCH(CONCATENATE($G114,AH$2),'WFOM - Time_Base'!$A$8:$API$8,0)),
IFERROR($AN114 * INDEX('Inputs from Uganda staff'!$E$61:$BM$80,MATCH('HRH Need estimation'!AH$2,'Inputs from Uganda staff'!$E$61:$E$80,0),MATCH('HRH Need estimation'!$D114,'Inputs from Uganda staff'!$E$6:$BM$6,0)),
""))</f>
        <v>0</v>
      </c>
      <c r="AI114" s="122">
        <f>IFERROR(
$AN114 * INDEX('WFOM - Time_Base'!$A$4:$API$29, MATCH("CenHos", 'WFOM - Time_Base'!$B$4:$B$29,0), MATCH(CONCATENATE($G114,AI$2),'WFOM - Time_Base'!$A$8:$API$8,0)) *
INDEX('WFOM - Time_Base'!$A$4:$API$29, MATCH("CenHos_Per", 'WFOM - Time_Base'!$B$4:$B$29,0), MATCH(CONCATENATE($G114,AI$2),'WFOM - Time_Base'!$A$8:$API$8,0)),
IFERROR($AN114 * INDEX('Inputs from Uganda staff'!$E$61:$BM$80,MATCH('HRH Need estimation'!AI$2,'Inputs from Uganda staff'!$E$61:$E$80,0),MATCH('HRH Need estimation'!$D114,'Inputs from Uganda staff'!$E$6:$BM$6,0)),
""))</f>
        <v>0</v>
      </c>
      <c r="AJ114" s="122">
        <f>IFERROR(
$AN114 * INDEX('WFOM - Time_Base'!$A$4:$API$29, MATCH("CenHos", 'WFOM - Time_Base'!$B$4:$B$29,0), MATCH(CONCATENATE($G114,AJ$2),'WFOM - Time_Base'!$A$8:$API$8,0)) *
INDEX('WFOM - Time_Base'!$A$4:$API$29, MATCH("CenHos_Per", 'WFOM - Time_Base'!$B$4:$B$29,0), MATCH(CONCATENATE($G114,AJ$2),'WFOM - Time_Base'!$A$8:$API$8,0)),
IFERROR($AN114 * INDEX('Inputs from Uganda staff'!$E$61:$BM$80,MATCH('HRH Need estimation'!AJ$2,'Inputs from Uganda staff'!$E$61:$E$80,0),MATCH('HRH Need estimation'!$D114,'Inputs from Uganda staff'!$E$6:$BM$6,0)),
""))</f>
        <v>0</v>
      </c>
      <c r="AK114" s="122">
        <f>IFERROR(
$AN114 * INDEX('WFOM - Time_Base'!$A$4:$API$29, MATCH("CenHos", 'WFOM - Time_Base'!$B$4:$B$29,0), MATCH(CONCATENATE($G114,AK$2),'WFOM - Time_Base'!$A$8:$API$8,0)) *
INDEX('WFOM - Time_Base'!$A$4:$API$29, MATCH("CenHos_Per", 'WFOM - Time_Base'!$B$4:$B$29,0), MATCH(CONCATENATE($G114,AK$2),'WFOM - Time_Base'!$A$8:$API$8,0)),
IFERROR($AN114 * INDEX('Inputs from Uganda staff'!$E$61:$BM$80,MATCH('HRH Need estimation'!AK$2,'Inputs from Uganda staff'!$E$61:$E$80,0),MATCH('HRH Need estimation'!$D114,'Inputs from Uganda staff'!$E$6:$BM$6,0)),
""))</f>
        <v>0</v>
      </c>
      <c r="AL114" s="122">
        <f>IFERROR(
$AN114 * INDEX('WFOM - Time_Base'!$A$4:$API$29, MATCH("CenHos", 'WFOM - Time_Base'!$B$4:$B$29,0), MATCH(CONCATENATE($G114,AL$2),'WFOM - Time_Base'!$A$8:$API$8,0)) *
INDEX('WFOM - Time_Base'!$A$4:$API$29, MATCH("CenHos_Per", 'WFOM - Time_Base'!$B$4:$B$29,0), MATCH(CONCATENATE($G114,AL$2),'WFOM - Time_Base'!$A$8:$API$8,0)),
IFERROR($AN114 * INDEX('Inputs from Uganda staff'!$E$61:$BM$80,MATCH('HRH Need estimation'!AL$2,'Inputs from Uganda staff'!$E$61:$E$80,0),MATCH('HRH Need estimation'!$D114,'Inputs from Uganda staff'!$E$6:$BM$6,0)),
""))</f>
        <v>0</v>
      </c>
      <c r="AN114">
        <v>1</v>
      </c>
      <c r="AO114" t="str">
        <f t="shared" si="3"/>
        <v>129</v>
      </c>
      <c r="AQ114" t="s">
        <v>761</v>
      </c>
    </row>
    <row r="115" spans="1:43">
      <c r="A115" s="106" t="s">
        <v>915</v>
      </c>
      <c r="B115" s="106" t="s">
        <v>292</v>
      </c>
      <c r="C115" s="107" t="s">
        <v>442</v>
      </c>
      <c r="D115" s="115" t="s">
        <v>443</v>
      </c>
      <c r="E115" s="252"/>
      <c r="F115" s="252"/>
      <c r="G115" s="202" t="str">
        <f>IF(F115&lt;&gt;"", VLOOKUP(F115,'WFOM - Cadre and Service List'!$E$4:$F$52,2,FALSE), "")</f>
        <v/>
      </c>
      <c r="H115" s="202" t="s">
        <v>910</v>
      </c>
      <c r="I115" s="207"/>
      <c r="J115" s="207"/>
      <c r="K115" s="207"/>
      <c r="L115" s="207"/>
      <c r="M115" s="207"/>
      <c r="N115" s="207"/>
      <c r="O115" s="207"/>
      <c r="P115" s="207">
        <f t="shared" si="2"/>
        <v>0</v>
      </c>
      <c r="Q115" s="122" t="s">
        <v>1947</v>
      </c>
      <c r="R115" s="122" t="str">
        <f>IFERROR(
$AN115 * INDEX('WFOM - Time_Base'!$A$4:$API$29, MATCH("CenHos", 'WFOM - Time_Base'!$B$4:$B$29,0), MATCH(CONCATENATE($G115,R$2),'WFOM - Time_Base'!$A$8:$API$8,0)) *
INDEX('WFOM - Time_Base'!$A$4:$API$29, MATCH("CenHos_Per", 'WFOM - Time_Base'!$B$4:$B$29,0), MATCH(CONCATENATE($G115,R$2),'WFOM - Time_Base'!$A$8:$API$8,0)),
IFERROR($AN115 * INDEX('Inputs from Uganda staff'!$E$61:$BM$80,MATCH('HRH Need estimation'!R$2,'Inputs from Uganda staff'!$E$61:$E$80,0),MATCH('HRH Need estimation'!$D115,'Inputs from Uganda staff'!$E$6:$BM$6,0)),
""))</f>
        <v/>
      </c>
      <c r="S115" s="122" t="str">
        <f>IFERROR(
$AN115 * INDEX('WFOM - Time_Base'!$A$4:$API$29, MATCH("CenHos", 'WFOM - Time_Base'!$B$4:$B$29,0), MATCH(CONCATENATE($G115,S$2),'WFOM - Time_Base'!$A$8:$API$8,0)) *
INDEX('WFOM - Time_Base'!$A$4:$API$29, MATCH("CenHos_Per", 'WFOM - Time_Base'!$B$4:$B$29,0), MATCH(CONCATENATE($G115,S$2),'WFOM - Time_Base'!$A$8:$API$8,0)),
IFERROR($AN115 * INDEX('Inputs from Uganda staff'!$E$61:$BM$80,MATCH('HRH Need estimation'!S$2,'Inputs from Uganda staff'!$E$61:$E$80,0),MATCH('HRH Need estimation'!$D115,'Inputs from Uganda staff'!$E$6:$BM$6,0)),
""))</f>
        <v/>
      </c>
      <c r="T115" s="122" t="str">
        <f>IFERROR(
$AN115 * INDEX('WFOM - Time_Base'!$A$4:$API$29, MATCH("CenHos", 'WFOM - Time_Base'!$B$4:$B$29,0), MATCH(CONCATENATE($G115,T$2),'WFOM - Time_Base'!$A$8:$API$8,0)) *
INDEX('WFOM - Time_Base'!$A$4:$API$29, MATCH("CenHos_Per", 'WFOM - Time_Base'!$B$4:$B$29,0), MATCH(CONCATENATE($G115,T$2),'WFOM - Time_Base'!$A$8:$API$8,0)),
IFERROR($AN115 * INDEX('Inputs from Uganda staff'!$E$61:$BM$80,MATCH('HRH Need estimation'!T$2,'Inputs from Uganda staff'!$E$61:$E$80,0),MATCH('HRH Need estimation'!$D115,'Inputs from Uganda staff'!$E$6:$BM$6,0)),
""))</f>
        <v/>
      </c>
      <c r="U115" s="122" t="str">
        <f>IFERROR(
$AN115 * INDEX('WFOM - Time_Base'!$A$4:$API$29, MATCH("CenHos", 'WFOM - Time_Base'!$B$4:$B$29,0), MATCH(CONCATENATE($G115,U$2),'WFOM - Time_Base'!$A$8:$API$8,0)) *
INDEX('WFOM - Time_Base'!$A$4:$API$29, MATCH("CenHos_Per", 'WFOM - Time_Base'!$B$4:$B$29,0), MATCH(CONCATENATE($G115,U$2),'WFOM - Time_Base'!$A$8:$API$8,0)),
IFERROR($AN115 * INDEX('Inputs from Uganda staff'!$E$61:$BM$80,MATCH('HRH Need estimation'!U$2,'Inputs from Uganda staff'!$E$61:$E$80,0),MATCH('HRH Need estimation'!$D115,'Inputs from Uganda staff'!$E$6:$BM$6,0)),
""))</f>
        <v/>
      </c>
      <c r="V115" s="122" t="str">
        <f>IFERROR(
$AN115 * INDEX('WFOM - Time_Base'!$A$4:$API$29, MATCH("CenHos", 'WFOM - Time_Base'!$B$4:$B$29,0), MATCH(CONCATENATE($G115,V$2),'WFOM - Time_Base'!$A$8:$API$8,0)) *
INDEX('WFOM - Time_Base'!$A$4:$API$29, MATCH("CenHos_Per", 'WFOM - Time_Base'!$B$4:$B$29,0), MATCH(CONCATENATE($G115,V$2),'WFOM - Time_Base'!$A$8:$API$8,0)),
IFERROR($AN115 * INDEX('Inputs from Uganda staff'!$E$61:$BM$80,MATCH('HRH Need estimation'!V$2,'Inputs from Uganda staff'!$E$61:$E$80,0),MATCH('HRH Need estimation'!$D115,'Inputs from Uganda staff'!$E$6:$BM$6,0)),
""))</f>
        <v/>
      </c>
      <c r="W115" s="122" t="str">
        <f>IFERROR(
$AN115 * INDEX('WFOM - Time_Base'!$A$4:$API$29, MATCH("CenHos", 'WFOM - Time_Base'!$B$4:$B$29,0), MATCH(CONCATENATE($G115,W$2),'WFOM - Time_Base'!$A$8:$API$8,0)) *
INDEX('WFOM - Time_Base'!$A$4:$API$29, MATCH("CenHos_Per", 'WFOM - Time_Base'!$B$4:$B$29,0), MATCH(CONCATENATE($G115,W$2),'WFOM - Time_Base'!$A$8:$API$8,0)),
IFERROR($AN115 * INDEX('Inputs from Uganda staff'!$E$61:$BM$80,MATCH('HRH Need estimation'!W$2,'Inputs from Uganda staff'!$E$61:$E$80,0),MATCH('HRH Need estimation'!$D115,'Inputs from Uganda staff'!$E$6:$BM$6,0)),
""))</f>
        <v/>
      </c>
      <c r="X115" s="122" t="str">
        <f>IFERROR(
$AN115 * INDEX('WFOM - Time_Base'!$A$4:$API$29, MATCH("CenHos", 'WFOM - Time_Base'!$B$4:$B$29,0), MATCH(CONCATENATE($G115,X$2),'WFOM - Time_Base'!$A$8:$API$8,0)) *
INDEX('WFOM - Time_Base'!$A$4:$API$29, MATCH("CenHos_Per", 'WFOM - Time_Base'!$B$4:$B$29,0), MATCH(CONCATENATE($G115,X$2),'WFOM - Time_Base'!$A$8:$API$8,0)),
IFERROR($AN115 * INDEX('Inputs from Uganda staff'!$E$61:$BM$80,MATCH('HRH Need estimation'!X$2,'Inputs from Uganda staff'!$E$61:$E$80,0),MATCH('HRH Need estimation'!$D115,'Inputs from Uganda staff'!$E$6:$BM$6,0)),
""))</f>
        <v/>
      </c>
      <c r="Y115" s="122" t="str">
        <f>IFERROR(
$AN115 * INDEX('WFOM - Time_Base'!$A$4:$API$29, MATCH("CenHos", 'WFOM - Time_Base'!$B$4:$B$29,0), MATCH(CONCATENATE($G115,Y$2),'WFOM - Time_Base'!$A$8:$API$8,0)) *
INDEX('WFOM - Time_Base'!$A$4:$API$29, MATCH("CenHos_Per", 'WFOM - Time_Base'!$B$4:$B$29,0), MATCH(CONCATENATE($G115,Y$2),'WFOM - Time_Base'!$A$8:$API$8,0)),
IFERROR($AN115 * INDEX('Inputs from Uganda staff'!$E$61:$BM$80,MATCH('HRH Need estimation'!Y$2,'Inputs from Uganda staff'!$E$61:$E$80,0),MATCH('HRH Need estimation'!$D115,'Inputs from Uganda staff'!$E$6:$BM$6,0)),
""))</f>
        <v/>
      </c>
      <c r="Z115" s="122" t="str">
        <f>IFERROR(
$AN115 * INDEX('WFOM - Time_Base'!$A$4:$API$29, MATCH("CenHos", 'WFOM - Time_Base'!$B$4:$B$29,0), MATCH(CONCATENATE($G115,Z$2),'WFOM - Time_Base'!$A$8:$API$8,0)) *
INDEX('WFOM - Time_Base'!$A$4:$API$29, MATCH("CenHos_Per", 'WFOM - Time_Base'!$B$4:$B$29,0), MATCH(CONCATENATE($G115,Z$2),'WFOM - Time_Base'!$A$8:$API$8,0)),
IFERROR($AN115 * INDEX('Inputs from Uganda staff'!$E$61:$BM$80,MATCH('HRH Need estimation'!Z$2,'Inputs from Uganda staff'!$E$61:$E$80,0),MATCH('HRH Need estimation'!$D115,'Inputs from Uganda staff'!$E$6:$BM$6,0)),
""))</f>
        <v/>
      </c>
      <c r="AA115" s="122" t="str">
        <f>IFERROR(
$AN115 * INDEX('WFOM - Time_Base'!$A$4:$API$29, MATCH("CenHos", 'WFOM - Time_Base'!$B$4:$B$29,0), MATCH(CONCATENATE($G115,AA$2),'WFOM - Time_Base'!$A$8:$API$8,0)) *
INDEX('WFOM - Time_Base'!$A$4:$API$29, MATCH("CenHos_Per", 'WFOM - Time_Base'!$B$4:$B$29,0), MATCH(CONCATENATE($G115,AA$2),'WFOM - Time_Base'!$A$8:$API$8,0)),
IFERROR($AN115 * INDEX('Inputs from Uganda staff'!$E$61:$BM$80,MATCH('HRH Need estimation'!AA$2,'Inputs from Uganda staff'!$E$61:$E$80,0),MATCH('HRH Need estimation'!$D115,'Inputs from Uganda staff'!$E$6:$BM$6,0)),
""))</f>
        <v/>
      </c>
      <c r="AB115" s="122" t="str">
        <f>IFERROR(
$AN115 * INDEX('WFOM - Time_Base'!$A$4:$API$29, MATCH("CenHos", 'WFOM - Time_Base'!$B$4:$B$29,0), MATCH(CONCATENATE($G115,AB$2),'WFOM - Time_Base'!$A$8:$API$8,0)) *
INDEX('WFOM - Time_Base'!$A$4:$API$29, MATCH("CenHos_Per", 'WFOM - Time_Base'!$B$4:$B$29,0), MATCH(CONCATENATE($G115,AB$2),'WFOM - Time_Base'!$A$8:$API$8,0)),
IFERROR($AN115 * INDEX('Inputs from Uganda staff'!$E$61:$BM$80,MATCH('HRH Need estimation'!AB$2,'Inputs from Uganda staff'!$E$61:$E$80,0),MATCH('HRH Need estimation'!$D115,'Inputs from Uganda staff'!$E$6:$BM$6,0)),
""))</f>
        <v/>
      </c>
      <c r="AC115" s="122" t="str">
        <f>IFERROR(
$AN115 * INDEX('WFOM - Time_Base'!$A$4:$API$29, MATCH("CenHos", 'WFOM - Time_Base'!$B$4:$B$29,0), MATCH(CONCATENATE($G115,AC$2),'WFOM - Time_Base'!$A$8:$API$8,0)) *
INDEX('WFOM - Time_Base'!$A$4:$API$29, MATCH("CenHos_Per", 'WFOM - Time_Base'!$B$4:$B$29,0), MATCH(CONCATENATE($G115,AC$2),'WFOM - Time_Base'!$A$8:$API$8,0)),
IFERROR($AN115 * INDEX('Inputs from Uganda staff'!$E$61:$BM$80,MATCH('HRH Need estimation'!AC$2,'Inputs from Uganda staff'!$E$61:$E$80,0),MATCH('HRH Need estimation'!$D115,'Inputs from Uganda staff'!$E$6:$BM$6,0)),
""))</f>
        <v/>
      </c>
      <c r="AD115" s="122" t="str">
        <f>IFERROR(
$AN115 * INDEX('WFOM - Time_Base'!$A$4:$API$29, MATCH("CenHos", 'WFOM - Time_Base'!$B$4:$B$29,0), MATCH(CONCATENATE($G115,AD$2),'WFOM - Time_Base'!$A$8:$API$8,0)) *
INDEX('WFOM - Time_Base'!$A$4:$API$29, MATCH("CenHos_Per", 'WFOM - Time_Base'!$B$4:$B$29,0), MATCH(CONCATENATE($G115,AD$2),'WFOM - Time_Base'!$A$8:$API$8,0)),
IFERROR($AN115 * INDEX('Inputs from Uganda staff'!$E$61:$BM$80,MATCH('HRH Need estimation'!AD$2,'Inputs from Uganda staff'!$E$61:$E$80,0),MATCH('HRH Need estimation'!$D115,'Inputs from Uganda staff'!$E$6:$BM$6,0)),
""))</f>
        <v/>
      </c>
      <c r="AE115" s="122" t="str">
        <f>IFERROR(
$AN115 * INDEX('WFOM - Time_Base'!$A$4:$API$29, MATCH("CenHos", 'WFOM - Time_Base'!$B$4:$B$29,0), MATCH(CONCATENATE($G115,AE$2),'WFOM - Time_Base'!$A$8:$API$8,0)) *
INDEX('WFOM - Time_Base'!$A$4:$API$29, MATCH("CenHos_Per", 'WFOM - Time_Base'!$B$4:$B$29,0), MATCH(CONCATENATE($G115,AE$2),'WFOM - Time_Base'!$A$8:$API$8,0)),
IFERROR($AN115 * INDEX('Inputs from Uganda staff'!$E$61:$BM$80,MATCH('HRH Need estimation'!AE$2,'Inputs from Uganda staff'!$E$61:$E$80,0),MATCH('HRH Need estimation'!$D115,'Inputs from Uganda staff'!$E$6:$BM$6,0)),
""))</f>
        <v/>
      </c>
      <c r="AF115" s="122" t="str">
        <f>IFERROR(
$AN115 * INDEX('WFOM - Time_Base'!$A$4:$API$29, MATCH("CenHos", 'WFOM - Time_Base'!$B$4:$B$29,0), MATCH(CONCATENATE($G115,AF$2),'WFOM - Time_Base'!$A$8:$API$8,0)) *
INDEX('WFOM - Time_Base'!$A$4:$API$29, MATCH("CenHos_Per", 'WFOM - Time_Base'!$B$4:$B$29,0), MATCH(CONCATENATE($G115,AF$2),'WFOM - Time_Base'!$A$8:$API$8,0)),
IFERROR($AN115 * INDEX('Inputs from Uganda staff'!$E$61:$BM$80,MATCH('HRH Need estimation'!AF$2,'Inputs from Uganda staff'!$E$61:$E$80,0),MATCH('HRH Need estimation'!$D115,'Inputs from Uganda staff'!$E$6:$BM$6,0)),
""))</f>
        <v/>
      </c>
      <c r="AG115" s="122" t="str">
        <f>IFERROR(
$AN115 * INDEX('WFOM - Time_Base'!$A$4:$API$29, MATCH("CenHos", 'WFOM - Time_Base'!$B$4:$B$29,0), MATCH(CONCATENATE($G115,AG$2),'WFOM - Time_Base'!$A$8:$API$8,0)) *
INDEX('WFOM - Time_Base'!$A$4:$API$29, MATCH("CenHos_Per", 'WFOM - Time_Base'!$B$4:$B$29,0), MATCH(CONCATENATE($G115,AG$2),'WFOM - Time_Base'!$A$8:$API$8,0)),
IFERROR($AN115 * INDEX('Inputs from Uganda staff'!$E$61:$BM$80,MATCH('HRH Need estimation'!AG$2,'Inputs from Uganda staff'!$E$61:$E$80,0),MATCH('HRH Need estimation'!$D115,'Inputs from Uganda staff'!$E$6:$BM$6,0)),
""))</f>
        <v/>
      </c>
      <c r="AH115" s="122" t="str">
        <f>IFERROR(
$AN115 * INDEX('WFOM - Time_Base'!$A$4:$API$29, MATCH("CenHos", 'WFOM - Time_Base'!$B$4:$B$29,0), MATCH(CONCATENATE($G115,AH$2),'WFOM - Time_Base'!$A$8:$API$8,0)) *
INDEX('WFOM - Time_Base'!$A$4:$API$29, MATCH("CenHos_Per", 'WFOM - Time_Base'!$B$4:$B$29,0), MATCH(CONCATENATE($G115,AH$2),'WFOM - Time_Base'!$A$8:$API$8,0)),
IFERROR($AN115 * INDEX('Inputs from Uganda staff'!$E$61:$BM$80,MATCH('HRH Need estimation'!AH$2,'Inputs from Uganda staff'!$E$61:$E$80,0),MATCH('HRH Need estimation'!$D115,'Inputs from Uganda staff'!$E$6:$BM$6,0)),
""))</f>
        <v/>
      </c>
      <c r="AI115" s="122" t="str">
        <f>IFERROR(
$AN115 * INDEX('WFOM - Time_Base'!$A$4:$API$29, MATCH("CenHos", 'WFOM - Time_Base'!$B$4:$B$29,0), MATCH(CONCATENATE($G115,AI$2),'WFOM - Time_Base'!$A$8:$API$8,0)) *
INDEX('WFOM - Time_Base'!$A$4:$API$29, MATCH("CenHos_Per", 'WFOM - Time_Base'!$B$4:$B$29,0), MATCH(CONCATENATE($G115,AI$2),'WFOM - Time_Base'!$A$8:$API$8,0)),
IFERROR($AN115 * INDEX('Inputs from Uganda staff'!$E$61:$BM$80,MATCH('HRH Need estimation'!AI$2,'Inputs from Uganda staff'!$E$61:$E$80,0),MATCH('HRH Need estimation'!$D115,'Inputs from Uganda staff'!$E$6:$BM$6,0)),
""))</f>
        <v/>
      </c>
      <c r="AJ115" s="122" t="str">
        <f>IFERROR(
$AN115 * INDEX('WFOM - Time_Base'!$A$4:$API$29, MATCH("CenHos", 'WFOM - Time_Base'!$B$4:$B$29,0), MATCH(CONCATENATE($G115,AJ$2),'WFOM - Time_Base'!$A$8:$API$8,0)) *
INDEX('WFOM - Time_Base'!$A$4:$API$29, MATCH("CenHos_Per", 'WFOM - Time_Base'!$B$4:$B$29,0), MATCH(CONCATENATE($G115,AJ$2),'WFOM - Time_Base'!$A$8:$API$8,0)),
IFERROR($AN115 * INDEX('Inputs from Uganda staff'!$E$61:$BM$80,MATCH('HRH Need estimation'!AJ$2,'Inputs from Uganda staff'!$E$61:$E$80,0),MATCH('HRH Need estimation'!$D115,'Inputs from Uganda staff'!$E$6:$BM$6,0)),
""))</f>
        <v/>
      </c>
      <c r="AK115" s="122" t="str">
        <f>IFERROR(
$AN115 * INDEX('WFOM - Time_Base'!$A$4:$API$29, MATCH("CenHos", 'WFOM - Time_Base'!$B$4:$B$29,0), MATCH(CONCATENATE($G115,AK$2),'WFOM - Time_Base'!$A$8:$API$8,0)) *
INDEX('WFOM - Time_Base'!$A$4:$API$29, MATCH("CenHos_Per", 'WFOM - Time_Base'!$B$4:$B$29,0), MATCH(CONCATENATE($G115,AK$2),'WFOM - Time_Base'!$A$8:$API$8,0)),
IFERROR($AN115 * INDEX('Inputs from Uganda staff'!$E$61:$BM$80,MATCH('HRH Need estimation'!AK$2,'Inputs from Uganda staff'!$E$61:$E$80,0),MATCH('HRH Need estimation'!$D115,'Inputs from Uganda staff'!$E$6:$BM$6,0)),
""))</f>
        <v/>
      </c>
      <c r="AL115" s="122" t="str">
        <f>IFERROR(
$AN115 * INDEX('WFOM - Time_Base'!$A$4:$API$29, MATCH("CenHos", 'WFOM - Time_Base'!$B$4:$B$29,0), MATCH(CONCATENATE($G115,AL$2),'WFOM - Time_Base'!$A$8:$API$8,0)) *
INDEX('WFOM - Time_Base'!$A$4:$API$29, MATCH("CenHos_Per", 'WFOM - Time_Base'!$B$4:$B$29,0), MATCH(CONCATENATE($G115,AL$2),'WFOM - Time_Base'!$A$8:$API$8,0)),
IFERROR($AN115 * INDEX('Inputs from Uganda staff'!$E$61:$BM$80,MATCH('HRH Need estimation'!AL$2,'Inputs from Uganda staff'!$E$61:$E$80,0),MATCH('HRH Need estimation'!$D115,'Inputs from Uganda staff'!$E$6:$BM$6,0)),
""))</f>
        <v/>
      </c>
      <c r="AN115">
        <v>1</v>
      </c>
      <c r="AO115" t="e">
        <f t="shared" si="3"/>
        <v>#N/A</v>
      </c>
      <c r="AQ115" t="s">
        <v>769</v>
      </c>
    </row>
    <row r="116" spans="1:43">
      <c r="A116" s="106" t="s">
        <v>969</v>
      </c>
      <c r="B116" s="106" t="s">
        <v>292</v>
      </c>
      <c r="C116" s="107" t="s">
        <v>444</v>
      </c>
      <c r="D116" s="115" t="s">
        <v>445</v>
      </c>
      <c r="E116" s="252" t="s">
        <v>1056</v>
      </c>
      <c r="F116" s="252"/>
      <c r="G116" s="202" t="str">
        <f>IF(F116&lt;&gt;"", VLOOKUP(F116,'WFOM - Cadre and Service List'!$E$4:$F$52,2,FALSE), "")</f>
        <v/>
      </c>
      <c r="H116" s="199" t="s">
        <v>1058</v>
      </c>
      <c r="I116" s="207"/>
      <c r="J116" s="207"/>
      <c r="K116" s="207"/>
      <c r="L116" s="207"/>
      <c r="M116" s="207"/>
      <c r="N116" s="207"/>
      <c r="O116" s="207"/>
      <c r="P116" s="207">
        <f t="shared" si="2"/>
        <v>0</v>
      </c>
      <c r="Q116" s="122" t="s">
        <v>1947</v>
      </c>
      <c r="R116" s="252">
        <v>0</v>
      </c>
      <c r="S116" s="252">
        <v>0</v>
      </c>
      <c r="T116" s="252">
        <v>0</v>
      </c>
      <c r="U116" s="252">
        <v>0</v>
      </c>
      <c r="V116" s="252">
        <v>0</v>
      </c>
      <c r="W116" s="252">
        <v>0</v>
      </c>
      <c r="X116" s="252">
        <v>0</v>
      </c>
      <c r="Y116" s="252">
        <v>0</v>
      </c>
      <c r="Z116" s="252">
        <v>0</v>
      </c>
      <c r="AA116" s="252">
        <v>0</v>
      </c>
      <c r="AB116" s="252">
        <v>0</v>
      </c>
      <c r="AC116" s="252">
        <v>0</v>
      </c>
      <c r="AD116" s="252">
        <v>0</v>
      </c>
      <c r="AE116" s="252">
        <v>0</v>
      </c>
      <c r="AF116" s="252">
        <v>0</v>
      </c>
      <c r="AG116" s="252">
        <v>0</v>
      </c>
      <c r="AH116" s="252">
        <v>0</v>
      </c>
      <c r="AI116" s="252">
        <v>0</v>
      </c>
      <c r="AJ116" s="252">
        <v>0</v>
      </c>
      <c r="AK116" s="252">
        <v>0</v>
      </c>
      <c r="AL116" s="252">
        <v>0</v>
      </c>
      <c r="AN116">
        <v>1</v>
      </c>
      <c r="AO116" t="str">
        <f t="shared" si="3"/>
        <v>131</v>
      </c>
      <c r="AQ116" t="s">
        <v>773</v>
      </c>
    </row>
    <row r="117" spans="1:43">
      <c r="A117" s="106" t="s">
        <v>970</v>
      </c>
      <c r="B117" s="106" t="s">
        <v>292</v>
      </c>
      <c r="C117" s="107" t="s">
        <v>446</v>
      </c>
      <c r="D117" s="113" t="s">
        <v>447</v>
      </c>
      <c r="E117" s="199" t="s">
        <v>85</v>
      </c>
      <c r="F117" s="199" t="s">
        <v>86</v>
      </c>
      <c r="G117" s="199" t="str">
        <f>IF(F117&lt;&gt;"", VLOOKUP(F117,'WFOM - Cadre and Service List'!$E$4:$F$52,2,FALSE), "")</f>
        <v>VCTNegative</v>
      </c>
      <c r="H117" s="199" t="s">
        <v>1055</v>
      </c>
      <c r="I117" s="208"/>
      <c r="J117" s="208"/>
      <c r="K117" s="208"/>
      <c r="L117" s="208"/>
      <c r="M117" s="208"/>
      <c r="N117" s="208"/>
      <c r="O117" s="208"/>
      <c r="P117" s="207">
        <f t="shared" si="2"/>
        <v>0</v>
      </c>
      <c r="Q117" s="122" t="s">
        <v>1947</v>
      </c>
      <c r="R117" s="122">
        <f>IFERROR(
$AN117 * INDEX('WFOM - Time_Base'!$A$4:$API$29, MATCH("CenHos", 'WFOM - Time_Base'!$B$4:$B$29,0), MATCH(CONCATENATE($G117,R$2),'WFOM - Time_Base'!$A$8:$API$8,0)) *
INDEX('WFOM - Time_Base'!$A$4:$API$29, MATCH("CenHos_Per", 'WFOM - Time_Base'!$B$4:$B$29,0), MATCH(CONCATENATE($G117,R$2),'WFOM - Time_Base'!$A$8:$API$8,0)),
IFERROR($AN117 * INDEX('Inputs from Uganda staff'!$E$61:$BM$80,MATCH('HRH Need estimation'!R$2,'Inputs from Uganda staff'!$E$61:$E$80,0),MATCH('HRH Need estimation'!$D117,'Inputs from Uganda staff'!$E$6:$BM$6,0)),
""))</f>
        <v>0</v>
      </c>
      <c r="S117" s="122">
        <f>IFERROR(
$AN117 * INDEX('WFOM - Time_Base'!$A$4:$API$29, MATCH("CenHos", 'WFOM - Time_Base'!$B$4:$B$29,0), MATCH(CONCATENATE($G117,S$2),'WFOM - Time_Base'!$A$8:$API$8,0)) *
INDEX('WFOM - Time_Base'!$A$4:$API$29, MATCH("CenHos_Per", 'WFOM - Time_Base'!$B$4:$B$29,0), MATCH(CONCATENATE($G117,S$2),'WFOM - Time_Base'!$A$8:$API$8,0)),
IFERROR($AN117 * INDEX('Inputs from Uganda staff'!$E$61:$BM$80,MATCH('HRH Need estimation'!S$2,'Inputs from Uganda staff'!$E$61:$E$80,0),MATCH('HRH Need estimation'!$D117,'Inputs from Uganda staff'!$E$6:$BM$6,0)),
""))</f>
        <v>0</v>
      </c>
      <c r="T117" s="122">
        <f>IFERROR(
$AN117 * INDEX('WFOM - Time_Base'!$A$4:$API$29, MATCH("CenHos", 'WFOM - Time_Base'!$B$4:$B$29,0), MATCH(CONCATENATE($G117,T$2),'WFOM - Time_Base'!$A$8:$API$8,0)) *
INDEX('WFOM - Time_Base'!$A$4:$API$29, MATCH("CenHos_Per", 'WFOM - Time_Base'!$B$4:$B$29,0), MATCH(CONCATENATE($G117,T$2),'WFOM - Time_Base'!$A$8:$API$8,0)),
IFERROR($AN117 * INDEX('Inputs from Uganda staff'!$E$61:$BM$80,MATCH('HRH Need estimation'!T$2,'Inputs from Uganda staff'!$E$61:$E$80,0),MATCH('HRH Need estimation'!$D117,'Inputs from Uganda staff'!$E$6:$BM$6,0)),
""))</f>
        <v>0</v>
      </c>
      <c r="U117" s="122">
        <f>IFERROR(
$AN117 * INDEX('WFOM - Time_Base'!$A$4:$API$29, MATCH("CenHos", 'WFOM - Time_Base'!$B$4:$B$29,0), MATCH(CONCATENATE($G117,U$2),'WFOM - Time_Base'!$A$8:$API$8,0)) *
INDEX('WFOM - Time_Base'!$A$4:$API$29, MATCH("CenHos_Per", 'WFOM - Time_Base'!$B$4:$B$29,0), MATCH(CONCATENATE($G117,U$2),'WFOM - Time_Base'!$A$8:$API$8,0)),
IFERROR($AN117 * INDEX('Inputs from Uganda staff'!$E$61:$BM$80,MATCH('HRH Need estimation'!U$2,'Inputs from Uganda staff'!$E$61:$E$80,0),MATCH('HRH Need estimation'!$D117,'Inputs from Uganda staff'!$E$6:$BM$6,0)),
""))</f>
        <v>0</v>
      </c>
      <c r="V117" s="122">
        <f>IFERROR(
$AN117 * INDEX('WFOM - Time_Base'!$A$4:$API$29, MATCH("CenHos", 'WFOM - Time_Base'!$B$4:$B$29,0), MATCH(CONCATENATE($G117,V$2),'WFOM - Time_Base'!$A$8:$API$8,0)) *
INDEX('WFOM - Time_Base'!$A$4:$API$29, MATCH("CenHos_Per", 'WFOM - Time_Base'!$B$4:$B$29,0), MATCH(CONCATENATE($G117,V$2),'WFOM - Time_Base'!$A$8:$API$8,0)),
IFERROR($AN117 * INDEX('Inputs from Uganda staff'!$E$61:$BM$80,MATCH('HRH Need estimation'!V$2,'Inputs from Uganda staff'!$E$61:$E$80,0),MATCH('HRH Need estimation'!$D117,'Inputs from Uganda staff'!$E$6:$BM$6,0)),
""))</f>
        <v>20</v>
      </c>
      <c r="W117" s="122">
        <f>IFERROR(
$AN117 * INDEX('WFOM - Time_Base'!$A$4:$API$29, MATCH("CenHos", 'WFOM - Time_Base'!$B$4:$B$29,0), MATCH(CONCATENATE($G117,W$2),'WFOM - Time_Base'!$A$8:$API$8,0)) *
INDEX('WFOM - Time_Base'!$A$4:$API$29, MATCH("CenHos_Per", 'WFOM - Time_Base'!$B$4:$B$29,0), MATCH(CONCATENATE($G117,W$2),'WFOM - Time_Base'!$A$8:$API$8,0)),
IFERROR($AN117 * INDEX('Inputs from Uganda staff'!$E$61:$BM$80,MATCH('HRH Need estimation'!W$2,'Inputs from Uganda staff'!$E$61:$E$80,0),MATCH('HRH Need estimation'!$D117,'Inputs from Uganda staff'!$E$6:$BM$6,0)),
""))</f>
        <v>0</v>
      </c>
      <c r="X117" s="122">
        <f>IFERROR(
$AN117 * INDEX('WFOM - Time_Base'!$A$4:$API$29, MATCH("CenHos", 'WFOM - Time_Base'!$B$4:$B$29,0), MATCH(CONCATENATE($G117,X$2),'WFOM - Time_Base'!$A$8:$API$8,0)) *
INDEX('WFOM - Time_Base'!$A$4:$API$29, MATCH("CenHos_Per", 'WFOM - Time_Base'!$B$4:$B$29,0), MATCH(CONCATENATE($G117,X$2),'WFOM - Time_Base'!$A$8:$API$8,0)),
IFERROR($AN117 * INDEX('Inputs from Uganda staff'!$E$61:$BM$80,MATCH('HRH Need estimation'!X$2,'Inputs from Uganda staff'!$E$61:$E$80,0),MATCH('HRH Need estimation'!$D117,'Inputs from Uganda staff'!$E$6:$BM$6,0)),
""))</f>
        <v>0</v>
      </c>
      <c r="Y117" s="122">
        <f>IFERROR(
$AN117 * INDEX('WFOM - Time_Base'!$A$4:$API$29, MATCH("CenHos", 'WFOM - Time_Base'!$B$4:$B$29,0), MATCH(CONCATENATE($G117,Y$2),'WFOM - Time_Base'!$A$8:$API$8,0)) *
INDEX('WFOM - Time_Base'!$A$4:$API$29, MATCH("CenHos_Per", 'WFOM - Time_Base'!$B$4:$B$29,0), MATCH(CONCATENATE($G117,Y$2),'WFOM - Time_Base'!$A$8:$API$8,0)),
IFERROR($AN117 * INDEX('Inputs from Uganda staff'!$E$61:$BM$80,MATCH('HRH Need estimation'!Y$2,'Inputs from Uganda staff'!$E$61:$E$80,0),MATCH('HRH Need estimation'!$D117,'Inputs from Uganda staff'!$E$6:$BM$6,0)),
""))</f>
        <v>0</v>
      </c>
      <c r="Z117" s="122">
        <f>IFERROR(
$AN117 * INDEX('WFOM - Time_Base'!$A$4:$API$29, MATCH("CenHos", 'WFOM - Time_Base'!$B$4:$B$29,0), MATCH(CONCATENATE($G117,Z$2),'WFOM - Time_Base'!$A$8:$API$8,0)) *
INDEX('WFOM - Time_Base'!$A$4:$API$29, MATCH("CenHos_Per", 'WFOM - Time_Base'!$B$4:$B$29,0), MATCH(CONCATENATE($G117,Z$2),'WFOM - Time_Base'!$A$8:$API$8,0)),
IFERROR($AN117 * INDEX('Inputs from Uganda staff'!$E$61:$BM$80,MATCH('HRH Need estimation'!Z$2,'Inputs from Uganda staff'!$E$61:$E$80,0),MATCH('HRH Need estimation'!$D117,'Inputs from Uganda staff'!$E$6:$BM$6,0)),
""))</f>
        <v>0</v>
      </c>
      <c r="AA117" s="122">
        <f>IFERROR(
$AN117 * INDEX('WFOM - Time_Base'!$A$4:$API$29, MATCH("CenHos", 'WFOM - Time_Base'!$B$4:$B$29,0), MATCH(CONCATENATE($G117,AA$2),'WFOM - Time_Base'!$A$8:$API$8,0)) *
INDEX('WFOM - Time_Base'!$A$4:$API$29, MATCH("CenHos_Per", 'WFOM - Time_Base'!$B$4:$B$29,0), MATCH(CONCATENATE($G117,AA$2),'WFOM - Time_Base'!$A$8:$API$8,0)),
IFERROR($AN117 * INDEX('Inputs from Uganda staff'!$E$61:$BM$80,MATCH('HRH Need estimation'!AA$2,'Inputs from Uganda staff'!$E$61:$E$80,0),MATCH('HRH Need estimation'!$D117,'Inputs from Uganda staff'!$E$6:$BM$6,0)),
""))</f>
        <v>0</v>
      </c>
      <c r="AB117" s="122">
        <f>IFERROR(
$AN117 * INDEX('WFOM - Time_Base'!$A$4:$API$29, MATCH("CenHos", 'WFOM - Time_Base'!$B$4:$B$29,0), MATCH(CONCATENATE($G117,AB$2),'WFOM - Time_Base'!$A$8:$API$8,0)) *
INDEX('WFOM - Time_Base'!$A$4:$API$29, MATCH("CenHos_Per", 'WFOM - Time_Base'!$B$4:$B$29,0), MATCH(CONCATENATE($G117,AB$2),'WFOM - Time_Base'!$A$8:$API$8,0)),
IFERROR($AN117 * INDEX('Inputs from Uganda staff'!$E$61:$BM$80,MATCH('HRH Need estimation'!AB$2,'Inputs from Uganda staff'!$E$61:$E$80,0),MATCH('HRH Need estimation'!$D117,'Inputs from Uganda staff'!$E$6:$BM$6,0)),
""))</f>
        <v>0</v>
      </c>
      <c r="AC117" s="122" t="str">
        <f>IFERROR(
$AN117 * INDEX('WFOM - Time_Base'!$A$4:$API$29, MATCH("CenHos", 'WFOM - Time_Base'!$B$4:$B$29,0), MATCH(CONCATENATE($G117,AC$2),'WFOM - Time_Base'!$A$8:$API$8,0)) *
INDEX('WFOM - Time_Base'!$A$4:$API$29, MATCH("CenHos_Per", 'WFOM - Time_Base'!$B$4:$B$29,0), MATCH(CONCATENATE($G117,AC$2),'WFOM - Time_Base'!$A$8:$API$8,0)),
IFERROR($AN117 * INDEX('Inputs from Uganda staff'!$E$61:$BM$80,MATCH('HRH Need estimation'!AC$2,'Inputs from Uganda staff'!$E$61:$E$80,0),MATCH('HRH Need estimation'!$D117,'Inputs from Uganda staff'!$E$6:$BM$6,0)),
""))</f>
        <v/>
      </c>
      <c r="AD117" s="122">
        <f>IFERROR(
$AN117 * INDEX('WFOM - Time_Base'!$A$4:$API$29, MATCH("CenHos", 'WFOM - Time_Base'!$B$4:$B$29,0), MATCH(CONCATENATE($G117,AD$2),'WFOM - Time_Base'!$A$8:$API$8,0)) *
INDEX('WFOM - Time_Base'!$A$4:$API$29, MATCH("CenHos_Per", 'WFOM - Time_Base'!$B$4:$B$29,0), MATCH(CONCATENATE($G117,AD$2),'WFOM - Time_Base'!$A$8:$API$8,0)),
IFERROR($AN117 * INDEX('Inputs from Uganda staff'!$E$61:$BM$80,MATCH('HRH Need estimation'!AD$2,'Inputs from Uganda staff'!$E$61:$E$80,0),MATCH('HRH Need estimation'!$D117,'Inputs from Uganda staff'!$E$6:$BM$6,0)),
""))</f>
        <v>0</v>
      </c>
      <c r="AE117" s="122">
        <f>IFERROR(
$AN117 * INDEX('WFOM - Time_Base'!$A$4:$API$29, MATCH("CenHos", 'WFOM - Time_Base'!$B$4:$B$29,0), MATCH(CONCATENATE($G117,AE$2),'WFOM - Time_Base'!$A$8:$API$8,0)) *
INDEX('WFOM - Time_Base'!$A$4:$API$29, MATCH("CenHos_Per", 'WFOM - Time_Base'!$B$4:$B$29,0), MATCH(CONCATENATE($G117,AE$2),'WFOM - Time_Base'!$A$8:$API$8,0)),
IFERROR($AN117 * INDEX('Inputs from Uganda staff'!$E$61:$BM$80,MATCH('HRH Need estimation'!AE$2,'Inputs from Uganda staff'!$E$61:$E$80,0),MATCH('HRH Need estimation'!$D117,'Inputs from Uganda staff'!$E$6:$BM$6,0)),
""))</f>
        <v>0</v>
      </c>
      <c r="AF117" s="122">
        <f>IFERROR(
$AN117 * INDEX('WFOM - Time_Base'!$A$4:$API$29, MATCH("CenHos", 'WFOM - Time_Base'!$B$4:$B$29,0), MATCH(CONCATENATE($G117,AF$2),'WFOM - Time_Base'!$A$8:$API$8,0)) *
INDEX('WFOM - Time_Base'!$A$4:$API$29, MATCH("CenHos_Per", 'WFOM - Time_Base'!$B$4:$B$29,0), MATCH(CONCATENATE($G117,AF$2),'WFOM - Time_Base'!$A$8:$API$8,0)),
IFERROR($AN117 * INDEX('Inputs from Uganda staff'!$E$61:$BM$80,MATCH('HRH Need estimation'!AF$2,'Inputs from Uganda staff'!$E$61:$E$80,0),MATCH('HRH Need estimation'!$D117,'Inputs from Uganda staff'!$E$6:$BM$6,0)),
""))</f>
        <v>0</v>
      </c>
      <c r="AG117" s="122">
        <f>IFERROR(
$AN117 * INDEX('WFOM - Time_Base'!$A$4:$API$29, MATCH("CenHos", 'WFOM - Time_Base'!$B$4:$B$29,0), MATCH(CONCATENATE($G117,AG$2),'WFOM - Time_Base'!$A$8:$API$8,0)) *
INDEX('WFOM - Time_Base'!$A$4:$API$29, MATCH("CenHos_Per", 'WFOM - Time_Base'!$B$4:$B$29,0), MATCH(CONCATENATE($G117,AG$2),'WFOM - Time_Base'!$A$8:$API$8,0)),
IFERROR($AN117 * INDEX('Inputs from Uganda staff'!$E$61:$BM$80,MATCH('HRH Need estimation'!AG$2,'Inputs from Uganda staff'!$E$61:$E$80,0),MATCH('HRH Need estimation'!$D117,'Inputs from Uganda staff'!$E$6:$BM$6,0)),
""))</f>
        <v>0</v>
      </c>
      <c r="AH117" s="122">
        <f>IFERROR(
$AN117 * INDEX('WFOM - Time_Base'!$A$4:$API$29, MATCH("CenHos", 'WFOM - Time_Base'!$B$4:$B$29,0), MATCH(CONCATENATE($G117,AH$2),'WFOM - Time_Base'!$A$8:$API$8,0)) *
INDEX('WFOM - Time_Base'!$A$4:$API$29, MATCH("CenHos_Per", 'WFOM - Time_Base'!$B$4:$B$29,0), MATCH(CONCATENATE($G117,AH$2),'WFOM - Time_Base'!$A$8:$API$8,0)),
IFERROR($AN117 * INDEX('Inputs from Uganda staff'!$E$61:$BM$80,MATCH('HRH Need estimation'!AH$2,'Inputs from Uganda staff'!$E$61:$E$80,0),MATCH('HRH Need estimation'!$D117,'Inputs from Uganda staff'!$E$6:$BM$6,0)),
""))</f>
        <v>0</v>
      </c>
      <c r="AI117" s="122">
        <f>IFERROR(
$AN117 * INDEX('WFOM - Time_Base'!$A$4:$API$29, MATCH("CenHos", 'WFOM - Time_Base'!$B$4:$B$29,0), MATCH(CONCATENATE($G117,AI$2),'WFOM - Time_Base'!$A$8:$API$8,0)) *
INDEX('WFOM - Time_Base'!$A$4:$API$29, MATCH("CenHos_Per", 'WFOM - Time_Base'!$B$4:$B$29,0), MATCH(CONCATENATE($G117,AI$2),'WFOM - Time_Base'!$A$8:$API$8,0)),
IFERROR($AN117 * INDEX('Inputs from Uganda staff'!$E$61:$BM$80,MATCH('HRH Need estimation'!AI$2,'Inputs from Uganda staff'!$E$61:$E$80,0),MATCH('HRH Need estimation'!$D117,'Inputs from Uganda staff'!$E$6:$BM$6,0)),
""))</f>
        <v>0</v>
      </c>
      <c r="AJ117" s="122">
        <f>IFERROR(
$AN117 * INDEX('WFOM - Time_Base'!$A$4:$API$29, MATCH("CenHos", 'WFOM - Time_Base'!$B$4:$B$29,0), MATCH(CONCATENATE($G117,AJ$2),'WFOM - Time_Base'!$A$8:$API$8,0)) *
INDEX('WFOM - Time_Base'!$A$4:$API$29, MATCH("CenHos_Per", 'WFOM - Time_Base'!$B$4:$B$29,0), MATCH(CONCATENATE($G117,AJ$2),'WFOM - Time_Base'!$A$8:$API$8,0)),
IFERROR($AN117 * INDEX('Inputs from Uganda staff'!$E$61:$BM$80,MATCH('HRH Need estimation'!AJ$2,'Inputs from Uganda staff'!$E$61:$E$80,0),MATCH('HRH Need estimation'!$D117,'Inputs from Uganda staff'!$E$6:$BM$6,0)),
""))</f>
        <v>0</v>
      </c>
      <c r="AK117" s="122">
        <f>IFERROR(
$AN117 * INDEX('WFOM - Time_Base'!$A$4:$API$29, MATCH("CenHos", 'WFOM - Time_Base'!$B$4:$B$29,0), MATCH(CONCATENATE($G117,AK$2),'WFOM - Time_Base'!$A$8:$API$8,0)) *
INDEX('WFOM - Time_Base'!$A$4:$API$29, MATCH("CenHos_Per", 'WFOM - Time_Base'!$B$4:$B$29,0), MATCH(CONCATENATE($G117,AK$2),'WFOM - Time_Base'!$A$8:$API$8,0)),
IFERROR($AN117 * INDEX('Inputs from Uganda staff'!$E$61:$BM$80,MATCH('HRH Need estimation'!AK$2,'Inputs from Uganda staff'!$E$61:$E$80,0),MATCH('HRH Need estimation'!$D117,'Inputs from Uganda staff'!$E$6:$BM$6,0)),
""))</f>
        <v>0</v>
      </c>
      <c r="AL117" s="122">
        <f>IFERROR(
$AN117 * INDEX('WFOM - Time_Base'!$A$4:$API$29, MATCH("CenHos", 'WFOM - Time_Base'!$B$4:$B$29,0), MATCH(CONCATENATE($G117,AL$2),'WFOM - Time_Base'!$A$8:$API$8,0)) *
INDEX('WFOM - Time_Base'!$A$4:$API$29, MATCH("CenHos_Per", 'WFOM - Time_Base'!$B$4:$B$29,0), MATCH(CONCATENATE($G117,AL$2),'WFOM - Time_Base'!$A$8:$API$8,0)),
IFERROR($AN117 * INDEX('Inputs from Uganda staff'!$E$61:$BM$80,MATCH('HRH Need estimation'!AL$2,'Inputs from Uganda staff'!$E$61:$E$80,0),MATCH('HRH Need estimation'!$D117,'Inputs from Uganda staff'!$E$6:$BM$6,0)),
""))</f>
        <v>0</v>
      </c>
      <c r="AN117">
        <v>1</v>
      </c>
      <c r="AO117" t="str">
        <f t="shared" si="3"/>
        <v>132</v>
      </c>
      <c r="AQ117" t="s">
        <v>775</v>
      </c>
    </row>
    <row r="118" spans="1:43">
      <c r="A118" s="106" t="s">
        <v>971</v>
      </c>
      <c r="B118" s="106" t="s">
        <v>292</v>
      </c>
      <c r="C118" s="107" t="s">
        <v>448</v>
      </c>
      <c r="D118" s="113" t="s">
        <v>449</v>
      </c>
      <c r="E118" s="122" t="s">
        <v>25</v>
      </c>
      <c r="F118" s="122" t="s">
        <v>49</v>
      </c>
      <c r="G118" s="122" t="str">
        <f>IF(F118&lt;&gt;"", VLOOKUP(F118,'WFOM - Cadre and Service List'!$E$4:$F$52,2,FALSE), "")</f>
        <v>EPI</v>
      </c>
      <c r="H118" s="122"/>
      <c r="I118" s="207"/>
      <c r="J118" s="207"/>
      <c r="K118" s="207"/>
      <c r="L118" s="207"/>
      <c r="M118" s="207"/>
      <c r="N118" s="207"/>
      <c r="O118" s="207"/>
      <c r="P118" s="207">
        <f t="shared" si="2"/>
        <v>0</v>
      </c>
      <c r="Q118" s="122" t="s">
        <v>1947</v>
      </c>
      <c r="R118" s="122">
        <f>IFERROR(
$AN118 * INDEX('WFOM - Time_Base'!$A$4:$API$29, MATCH("CenHos", 'WFOM - Time_Base'!$B$4:$B$29,0), MATCH(CONCATENATE($G118,R$2),'WFOM - Time_Base'!$A$8:$API$8,0)) *
INDEX('WFOM - Time_Base'!$A$4:$API$29, MATCH("CenHos_Per", 'WFOM - Time_Base'!$B$4:$B$29,0), MATCH(CONCATENATE($G118,R$2),'WFOM - Time_Base'!$A$8:$API$8,0)),
IFERROR($AN118 * INDEX('Inputs from Uganda staff'!$E$61:$BM$80,MATCH('HRH Need estimation'!R$2,'Inputs from Uganda staff'!$E$61:$E$80,0),MATCH('HRH Need estimation'!$D118,'Inputs from Uganda staff'!$E$6:$BM$6,0)),
""))</f>
        <v>0</v>
      </c>
      <c r="S118" s="122">
        <f>IFERROR(
$AN118 * INDEX('WFOM - Time_Base'!$A$4:$API$29, MATCH("CenHos", 'WFOM - Time_Base'!$B$4:$B$29,0), MATCH(CONCATENATE($G118,S$2),'WFOM - Time_Base'!$A$8:$API$8,0)) *
INDEX('WFOM - Time_Base'!$A$4:$API$29, MATCH("CenHos_Per", 'WFOM - Time_Base'!$B$4:$B$29,0), MATCH(CONCATENATE($G118,S$2),'WFOM - Time_Base'!$A$8:$API$8,0)),
IFERROR($AN118 * INDEX('Inputs from Uganda staff'!$E$61:$BM$80,MATCH('HRH Need estimation'!S$2,'Inputs from Uganda staff'!$E$61:$E$80,0),MATCH('HRH Need estimation'!$D118,'Inputs from Uganda staff'!$E$6:$BM$6,0)),
""))</f>
        <v>0</v>
      </c>
      <c r="T118" s="122">
        <f>IFERROR(
$AN118 * INDEX('WFOM - Time_Base'!$A$4:$API$29, MATCH("CenHos", 'WFOM - Time_Base'!$B$4:$B$29,0), MATCH(CONCATENATE($G118,T$2),'WFOM - Time_Base'!$A$8:$API$8,0)) *
INDEX('WFOM - Time_Base'!$A$4:$API$29, MATCH("CenHos_Per", 'WFOM - Time_Base'!$B$4:$B$29,0), MATCH(CONCATENATE($G118,T$2),'WFOM - Time_Base'!$A$8:$API$8,0)),
IFERROR($AN118 * INDEX('Inputs from Uganda staff'!$E$61:$BM$80,MATCH('HRH Need estimation'!T$2,'Inputs from Uganda staff'!$E$61:$E$80,0),MATCH('HRH Need estimation'!$D118,'Inputs from Uganda staff'!$E$6:$BM$6,0)),
""))</f>
        <v>0</v>
      </c>
      <c r="U118" s="122">
        <f>IFERROR(
$AN118 * INDEX('WFOM - Time_Base'!$A$4:$API$29, MATCH("CenHos", 'WFOM - Time_Base'!$B$4:$B$29,0), MATCH(CONCATENATE($G118,U$2),'WFOM - Time_Base'!$A$8:$API$8,0)) *
INDEX('WFOM - Time_Base'!$A$4:$API$29, MATCH("CenHos_Per", 'WFOM - Time_Base'!$B$4:$B$29,0), MATCH(CONCATENATE($G118,U$2),'WFOM - Time_Base'!$A$8:$API$8,0)),
IFERROR($AN118 * INDEX('Inputs from Uganda staff'!$E$61:$BM$80,MATCH('HRH Need estimation'!U$2,'Inputs from Uganda staff'!$E$61:$E$80,0),MATCH('HRH Need estimation'!$D118,'Inputs from Uganda staff'!$E$6:$BM$6,0)),
""))</f>
        <v>0</v>
      </c>
      <c r="V118" s="122">
        <f>IFERROR(
$AN118 * INDEX('WFOM - Time_Base'!$A$4:$API$29, MATCH("CenHos", 'WFOM - Time_Base'!$B$4:$B$29,0), MATCH(CONCATENATE($G118,V$2),'WFOM - Time_Base'!$A$8:$API$8,0)) *
INDEX('WFOM - Time_Base'!$A$4:$API$29, MATCH("CenHos_Per", 'WFOM - Time_Base'!$B$4:$B$29,0), MATCH(CONCATENATE($G118,V$2),'WFOM - Time_Base'!$A$8:$API$8,0)),
IFERROR($AN118 * INDEX('Inputs from Uganda staff'!$E$61:$BM$80,MATCH('HRH Need estimation'!V$2,'Inputs from Uganda staff'!$E$61:$E$80,0),MATCH('HRH Need estimation'!$D118,'Inputs from Uganda staff'!$E$6:$BM$6,0)),
""))</f>
        <v>1</v>
      </c>
      <c r="W118" s="122">
        <f>IFERROR(
$AN118 * INDEX('WFOM - Time_Base'!$A$4:$API$29, MATCH("CenHos", 'WFOM - Time_Base'!$B$4:$B$29,0), MATCH(CONCATENATE($G118,W$2),'WFOM - Time_Base'!$A$8:$API$8,0)) *
INDEX('WFOM - Time_Base'!$A$4:$API$29, MATCH("CenHos_Per", 'WFOM - Time_Base'!$B$4:$B$29,0), MATCH(CONCATENATE($G118,W$2),'WFOM - Time_Base'!$A$8:$API$8,0)),
IFERROR($AN118 * INDEX('Inputs from Uganda staff'!$E$61:$BM$80,MATCH('HRH Need estimation'!W$2,'Inputs from Uganda staff'!$E$61:$E$80,0),MATCH('HRH Need estimation'!$D118,'Inputs from Uganda staff'!$E$6:$BM$6,0)),
""))</f>
        <v>0</v>
      </c>
      <c r="X118" s="122">
        <f>IFERROR(
$AN118 * INDEX('WFOM - Time_Base'!$A$4:$API$29, MATCH("CenHos", 'WFOM - Time_Base'!$B$4:$B$29,0), MATCH(CONCATENATE($G118,X$2),'WFOM - Time_Base'!$A$8:$API$8,0)) *
INDEX('WFOM - Time_Base'!$A$4:$API$29, MATCH("CenHos_Per", 'WFOM - Time_Base'!$B$4:$B$29,0), MATCH(CONCATENATE($G118,X$2),'WFOM - Time_Base'!$A$8:$API$8,0)),
IFERROR($AN118 * INDEX('Inputs from Uganda staff'!$E$61:$BM$80,MATCH('HRH Need estimation'!X$2,'Inputs from Uganda staff'!$E$61:$E$80,0),MATCH('HRH Need estimation'!$D118,'Inputs from Uganda staff'!$E$6:$BM$6,0)),
""))</f>
        <v>0</v>
      </c>
      <c r="Y118" s="122">
        <f>IFERROR(
$AN118 * INDEX('WFOM - Time_Base'!$A$4:$API$29, MATCH("CenHos", 'WFOM - Time_Base'!$B$4:$B$29,0), MATCH(CONCATENATE($G118,Y$2),'WFOM - Time_Base'!$A$8:$API$8,0)) *
INDEX('WFOM - Time_Base'!$A$4:$API$29, MATCH("CenHos_Per", 'WFOM - Time_Base'!$B$4:$B$29,0), MATCH(CONCATENATE($G118,Y$2),'WFOM - Time_Base'!$A$8:$API$8,0)),
IFERROR($AN118 * INDEX('Inputs from Uganda staff'!$E$61:$BM$80,MATCH('HRH Need estimation'!Y$2,'Inputs from Uganda staff'!$E$61:$E$80,0),MATCH('HRH Need estimation'!$D118,'Inputs from Uganda staff'!$E$6:$BM$6,0)),
""))</f>
        <v>1</v>
      </c>
      <c r="Z118" s="122">
        <f>IFERROR(
$AN118 * INDEX('WFOM - Time_Base'!$A$4:$API$29, MATCH("CenHos", 'WFOM - Time_Base'!$B$4:$B$29,0), MATCH(CONCATENATE($G118,Z$2),'WFOM - Time_Base'!$A$8:$API$8,0)) *
INDEX('WFOM - Time_Base'!$A$4:$API$29, MATCH("CenHos_Per", 'WFOM - Time_Base'!$B$4:$B$29,0), MATCH(CONCATENATE($G118,Z$2),'WFOM - Time_Base'!$A$8:$API$8,0)),
IFERROR($AN118 * INDEX('Inputs from Uganda staff'!$E$61:$BM$80,MATCH('HRH Need estimation'!Z$2,'Inputs from Uganda staff'!$E$61:$E$80,0),MATCH('HRH Need estimation'!$D118,'Inputs from Uganda staff'!$E$6:$BM$6,0)),
""))</f>
        <v>0</v>
      </c>
      <c r="AA118" s="122">
        <f>IFERROR(
$AN118 * INDEX('WFOM - Time_Base'!$A$4:$API$29, MATCH("CenHos", 'WFOM - Time_Base'!$B$4:$B$29,0), MATCH(CONCATENATE($G118,AA$2),'WFOM - Time_Base'!$A$8:$API$8,0)) *
INDEX('WFOM - Time_Base'!$A$4:$API$29, MATCH("CenHos_Per", 'WFOM - Time_Base'!$B$4:$B$29,0), MATCH(CONCATENATE($G118,AA$2),'WFOM - Time_Base'!$A$8:$API$8,0)),
IFERROR($AN118 * INDEX('Inputs from Uganda staff'!$E$61:$BM$80,MATCH('HRH Need estimation'!AA$2,'Inputs from Uganda staff'!$E$61:$E$80,0),MATCH('HRH Need estimation'!$D118,'Inputs from Uganda staff'!$E$6:$BM$6,0)),
""))</f>
        <v>0</v>
      </c>
      <c r="AB118" s="122">
        <f>IFERROR(
$AN118 * INDEX('WFOM - Time_Base'!$A$4:$API$29, MATCH("CenHos", 'WFOM - Time_Base'!$B$4:$B$29,0), MATCH(CONCATENATE($G118,AB$2),'WFOM - Time_Base'!$A$8:$API$8,0)) *
INDEX('WFOM - Time_Base'!$A$4:$API$29, MATCH("CenHos_Per", 'WFOM - Time_Base'!$B$4:$B$29,0), MATCH(CONCATENATE($G118,AB$2),'WFOM - Time_Base'!$A$8:$API$8,0)),
IFERROR($AN118 * INDEX('Inputs from Uganda staff'!$E$61:$BM$80,MATCH('HRH Need estimation'!AB$2,'Inputs from Uganda staff'!$E$61:$E$80,0),MATCH('HRH Need estimation'!$D118,'Inputs from Uganda staff'!$E$6:$BM$6,0)),
""))</f>
        <v>0</v>
      </c>
      <c r="AC118" s="122" t="str">
        <f>IFERROR(
$AN118 * INDEX('WFOM - Time_Base'!$A$4:$API$29, MATCH("CenHos", 'WFOM - Time_Base'!$B$4:$B$29,0), MATCH(CONCATENATE($G118,AC$2),'WFOM - Time_Base'!$A$8:$API$8,0)) *
INDEX('WFOM - Time_Base'!$A$4:$API$29, MATCH("CenHos_Per", 'WFOM - Time_Base'!$B$4:$B$29,0), MATCH(CONCATENATE($G118,AC$2),'WFOM - Time_Base'!$A$8:$API$8,0)),
IFERROR($AN118 * INDEX('Inputs from Uganda staff'!$E$61:$BM$80,MATCH('HRH Need estimation'!AC$2,'Inputs from Uganda staff'!$E$61:$E$80,0),MATCH('HRH Need estimation'!$D118,'Inputs from Uganda staff'!$E$6:$BM$6,0)),
""))</f>
        <v/>
      </c>
      <c r="AD118" s="122">
        <f>IFERROR(
$AN118 * INDEX('WFOM - Time_Base'!$A$4:$API$29, MATCH("CenHos", 'WFOM - Time_Base'!$B$4:$B$29,0), MATCH(CONCATENATE($G118,AD$2),'WFOM - Time_Base'!$A$8:$API$8,0)) *
INDEX('WFOM - Time_Base'!$A$4:$API$29, MATCH("CenHos_Per", 'WFOM - Time_Base'!$B$4:$B$29,0), MATCH(CONCATENATE($G118,AD$2),'WFOM - Time_Base'!$A$8:$API$8,0)),
IFERROR($AN118 * INDEX('Inputs from Uganda staff'!$E$61:$BM$80,MATCH('HRH Need estimation'!AD$2,'Inputs from Uganda staff'!$E$61:$E$80,0),MATCH('HRH Need estimation'!$D118,'Inputs from Uganda staff'!$E$6:$BM$6,0)),
""))</f>
        <v>0</v>
      </c>
      <c r="AE118" s="122">
        <f>IFERROR(
$AN118 * INDEX('WFOM - Time_Base'!$A$4:$API$29, MATCH("CenHos", 'WFOM - Time_Base'!$B$4:$B$29,0), MATCH(CONCATENATE($G118,AE$2),'WFOM - Time_Base'!$A$8:$API$8,0)) *
INDEX('WFOM - Time_Base'!$A$4:$API$29, MATCH("CenHos_Per", 'WFOM - Time_Base'!$B$4:$B$29,0), MATCH(CONCATENATE($G118,AE$2),'WFOM - Time_Base'!$A$8:$API$8,0)),
IFERROR($AN118 * INDEX('Inputs from Uganda staff'!$E$61:$BM$80,MATCH('HRH Need estimation'!AE$2,'Inputs from Uganda staff'!$E$61:$E$80,0),MATCH('HRH Need estimation'!$D118,'Inputs from Uganda staff'!$E$6:$BM$6,0)),
""))</f>
        <v>0</v>
      </c>
      <c r="AF118" s="122">
        <f>IFERROR(
$AN118 * INDEX('WFOM - Time_Base'!$A$4:$API$29, MATCH("CenHos", 'WFOM - Time_Base'!$B$4:$B$29,0), MATCH(CONCATENATE($G118,AF$2),'WFOM - Time_Base'!$A$8:$API$8,0)) *
INDEX('WFOM - Time_Base'!$A$4:$API$29, MATCH("CenHos_Per", 'WFOM - Time_Base'!$B$4:$B$29,0), MATCH(CONCATENATE($G118,AF$2),'WFOM - Time_Base'!$A$8:$API$8,0)),
IFERROR($AN118 * INDEX('Inputs from Uganda staff'!$E$61:$BM$80,MATCH('HRH Need estimation'!AF$2,'Inputs from Uganda staff'!$E$61:$E$80,0),MATCH('HRH Need estimation'!$D118,'Inputs from Uganda staff'!$E$6:$BM$6,0)),
""))</f>
        <v>0</v>
      </c>
      <c r="AG118" s="122">
        <f>IFERROR(
$AN118 * INDEX('WFOM - Time_Base'!$A$4:$API$29, MATCH("CenHos", 'WFOM - Time_Base'!$B$4:$B$29,0), MATCH(CONCATENATE($G118,AG$2),'WFOM - Time_Base'!$A$8:$API$8,0)) *
INDEX('WFOM - Time_Base'!$A$4:$API$29, MATCH("CenHos_Per", 'WFOM - Time_Base'!$B$4:$B$29,0), MATCH(CONCATENATE($G118,AG$2),'WFOM - Time_Base'!$A$8:$API$8,0)),
IFERROR($AN118 * INDEX('Inputs from Uganda staff'!$E$61:$BM$80,MATCH('HRH Need estimation'!AG$2,'Inputs from Uganda staff'!$E$61:$E$80,0),MATCH('HRH Need estimation'!$D118,'Inputs from Uganda staff'!$E$6:$BM$6,0)),
""))</f>
        <v>0</v>
      </c>
      <c r="AH118" s="122">
        <f>IFERROR(
$AN118 * INDEX('WFOM - Time_Base'!$A$4:$API$29, MATCH("CenHos", 'WFOM - Time_Base'!$B$4:$B$29,0), MATCH(CONCATENATE($G118,AH$2),'WFOM - Time_Base'!$A$8:$API$8,0)) *
INDEX('WFOM - Time_Base'!$A$4:$API$29, MATCH("CenHos_Per", 'WFOM - Time_Base'!$B$4:$B$29,0), MATCH(CONCATENATE($G118,AH$2),'WFOM - Time_Base'!$A$8:$API$8,0)),
IFERROR($AN118 * INDEX('Inputs from Uganda staff'!$E$61:$BM$80,MATCH('HRH Need estimation'!AH$2,'Inputs from Uganda staff'!$E$61:$E$80,0),MATCH('HRH Need estimation'!$D118,'Inputs from Uganda staff'!$E$6:$BM$6,0)),
""))</f>
        <v>0</v>
      </c>
      <c r="AI118" s="122">
        <f>IFERROR(
$AN118 * INDEX('WFOM - Time_Base'!$A$4:$API$29, MATCH("CenHos", 'WFOM - Time_Base'!$B$4:$B$29,0), MATCH(CONCATENATE($G118,AI$2),'WFOM - Time_Base'!$A$8:$API$8,0)) *
INDEX('WFOM - Time_Base'!$A$4:$API$29, MATCH("CenHos_Per", 'WFOM - Time_Base'!$B$4:$B$29,0), MATCH(CONCATENATE($G118,AI$2),'WFOM - Time_Base'!$A$8:$API$8,0)),
IFERROR($AN118 * INDEX('Inputs from Uganda staff'!$E$61:$BM$80,MATCH('HRH Need estimation'!AI$2,'Inputs from Uganda staff'!$E$61:$E$80,0),MATCH('HRH Need estimation'!$D118,'Inputs from Uganda staff'!$E$6:$BM$6,0)),
""))</f>
        <v>0</v>
      </c>
      <c r="AJ118" s="122">
        <f>IFERROR(
$AN118 * INDEX('WFOM - Time_Base'!$A$4:$API$29, MATCH("CenHos", 'WFOM - Time_Base'!$B$4:$B$29,0), MATCH(CONCATENATE($G118,AJ$2),'WFOM - Time_Base'!$A$8:$API$8,0)) *
INDEX('WFOM - Time_Base'!$A$4:$API$29, MATCH("CenHos_Per", 'WFOM - Time_Base'!$B$4:$B$29,0), MATCH(CONCATENATE($G118,AJ$2),'WFOM - Time_Base'!$A$8:$API$8,0)),
IFERROR($AN118 * INDEX('Inputs from Uganda staff'!$E$61:$BM$80,MATCH('HRH Need estimation'!AJ$2,'Inputs from Uganda staff'!$E$61:$E$80,0),MATCH('HRH Need estimation'!$D118,'Inputs from Uganda staff'!$E$6:$BM$6,0)),
""))</f>
        <v>0</v>
      </c>
      <c r="AK118" s="122">
        <f>IFERROR(
$AN118 * INDEX('WFOM - Time_Base'!$A$4:$API$29, MATCH("CenHos", 'WFOM - Time_Base'!$B$4:$B$29,0), MATCH(CONCATENATE($G118,AK$2),'WFOM - Time_Base'!$A$8:$API$8,0)) *
INDEX('WFOM - Time_Base'!$A$4:$API$29, MATCH("CenHos_Per", 'WFOM - Time_Base'!$B$4:$B$29,0), MATCH(CONCATENATE($G118,AK$2),'WFOM - Time_Base'!$A$8:$API$8,0)),
IFERROR($AN118 * INDEX('Inputs from Uganda staff'!$E$61:$BM$80,MATCH('HRH Need estimation'!AK$2,'Inputs from Uganda staff'!$E$61:$E$80,0),MATCH('HRH Need estimation'!$D118,'Inputs from Uganda staff'!$E$6:$BM$6,0)),
""))</f>
        <v>0</v>
      </c>
      <c r="AL118" s="122">
        <f>IFERROR(
$AN118 * INDEX('WFOM - Time_Base'!$A$4:$API$29, MATCH("CenHos", 'WFOM - Time_Base'!$B$4:$B$29,0), MATCH(CONCATENATE($G118,AL$2),'WFOM - Time_Base'!$A$8:$API$8,0)) *
INDEX('WFOM - Time_Base'!$A$4:$API$29, MATCH("CenHos_Per", 'WFOM - Time_Base'!$B$4:$B$29,0), MATCH(CONCATENATE($G118,AL$2),'WFOM - Time_Base'!$A$8:$API$8,0)),
IFERROR($AN118 * INDEX('Inputs from Uganda staff'!$E$61:$BM$80,MATCH('HRH Need estimation'!AL$2,'Inputs from Uganda staff'!$E$61:$E$80,0),MATCH('HRH Need estimation'!$D118,'Inputs from Uganda staff'!$E$6:$BM$6,0)),
""))</f>
        <v>0</v>
      </c>
      <c r="AM118" t="s">
        <v>2034</v>
      </c>
      <c r="AN118">
        <v>1</v>
      </c>
      <c r="AO118" t="e">
        <f t="shared" si="3"/>
        <v>#N/A</v>
      </c>
      <c r="AQ118" t="s">
        <v>777</v>
      </c>
    </row>
    <row r="119" spans="1:43">
      <c r="A119" s="106" t="s">
        <v>972</v>
      </c>
      <c r="B119" s="106" t="s">
        <v>292</v>
      </c>
      <c r="C119" s="107" t="s">
        <v>450</v>
      </c>
      <c r="D119" s="113" t="s">
        <v>451</v>
      </c>
      <c r="E119" s="122" t="s">
        <v>85</v>
      </c>
      <c r="F119" s="122" t="s">
        <v>90</v>
      </c>
      <c r="G119" s="122" t="str">
        <f>IF(F119&lt;&gt;"", VLOOKUP(F119,'WFOM - Cadre and Service List'!$E$4:$F$52,2,FALSE), "")</f>
        <v>MaleCirc</v>
      </c>
      <c r="H119" s="122"/>
      <c r="I119" s="207"/>
      <c r="J119" s="207"/>
      <c r="K119" s="207"/>
      <c r="L119" s="207"/>
      <c r="M119" s="207"/>
      <c r="N119" s="207"/>
      <c r="O119" s="207"/>
      <c r="P119" s="207">
        <f t="shared" si="2"/>
        <v>0</v>
      </c>
      <c r="Q119" s="122" t="s">
        <v>1947</v>
      </c>
      <c r="R119" s="122">
        <f>IFERROR(
$AN119 * INDEX('WFOM - Time_Base'!$A$4:$API$29, MATCH("CenHos", 'WFOM - Time_Base'!$B$4:$B$29,0), MATCH(CONCATENATE($G119,R$2),'WFOM - Time_Base'!$A$8:$API$8,0)) *
INDEX('WFOM - Time_Base'!$A$4:$API$29, MATCH("CenHos_Per", 'WFOM - Time_Base'!$B$4:$B$29,0), MATCH(CONCATENATE($G119,R$2),'WFOM - Time_Base'!$A$8:$API$8,0)),
IFERROR($AN119 * INDEX('Inputs from Uganda staff'!$E$61:$BM$80,MATCH('HRH Need estimation'!R$2,'Inputs from Uganda staff'!$E$61:$E$80,0),MATCH('HRH Need estimation'!$D119,'Inputs from Uganda staff'!$E$6:$BM$6,0)),
""))</f>
        <v>10</v>
      </c>
      <c r="S119" s="122">
        <f>IFERROR(
$AN119 * INDEX('WFOM - Time_Base'!$A$4:$API$29, MATCH("CenHos", 'WFOM - Time_Base'!$B$4:$B$29,0), MATCH(CONCATENATE($G119,S$2),'WFOM - Time_Base'!$A$8:$API$8,0)) *
INDEX('WFOM - Time_Base'!$A$4:$API$29, MATCH("CenHos_Per", 'WFOM - Time_Base'!$B$4:$B$29,0), MATCH(CONCATENATE($G119,S$2),'WFOM - Time_Base'!$A$8:$API$8,0)),
IFERROR($AN119 * INDEX('Inputs from Uganda staff'!$E$61:$BM$80,MATCH('HRH Need estimation'!S$2,'Inputs from Uganda staff'!$E$61:$E$80,0),MATCH('HRH Need estimation'!$D119,'Inputs from Uganda staff'!$E$6:$BM$6,0)),
""))</f>
        <v>10</v>
      </c>
      <c r="T119" s="122">
        <f>IFERROR(
$AN119 * INDEX('WFOM - Time_Base'!$A$4:$API$29, MATCH("CenHos", 'WFOM - Time_Base'!$B$4:$B$29,0), MATCH(CONCATENATE($G119,T$2),'WFOM - Time_Base'!$A$8:$API$8,0)) *
INDEX('WFOM - Time_Base'!$A$4:$API$29, MATCH("CenHos_Per", 'WFOM - Time_Base'!$B$4:$B$29,0), MATCH(CONCATENATE($G119,T$2),'WFOM - Time_Base'!$A$8:$API$8,0)),
IFERROR($AN119 * INDEX('Inputs from Uganda staff'!$E$61:$BM$80,MATCH('HRH Need estimation'!T$2,'Inputs from Uganda staff'!$E$61:$E$80,0),MATCH('HRH Need estimation'!$D119,'Inputs from Uganda staff'!$E$6:$BM$6,0)),
""))</f>
        <v>0</v>
      </c>
      <c r="U119" s="122">
        <f>IFERROR(
$AN119 * INDEX('WFOM - Time_Base'!$A$4:$API$29, MATCH("CenHos", 'WFOM - Time_Base'!$B$4:$B$29,0), MATCH(CONCATENATE($G119,U$2),'WFOM - Time_Base'!$A$8:$API$8,0)) *
INDEX('WFOM - Time_Base'!$A$4:$API$29, MATCH("CenHos_Per", 'WFOM - Time_Base'!$B$4:$B$29,0), MATCH(CONCATENATE($G119,U$2),'WFOM - Time_Base'!$A$8:$API$8,0)),
IFERROR($AN119 * INDEX('Inputs from Uganda staff'!$E$61:$BM$80,MATCH('HRH Need estimation'!U$2,'Inputs from Uganda staff'!$E$61:$E$80,0),MATCH('HRH Need estimation'!$D119,'Inputs from Uganda staff'!$E$6:$BM$6,0)),
""))</f>
        <v>0</v>
      </c>
      <c r="V119" s="122">
        <f>IFERROR(
$AN119 * INDEX('WFOM - Time_Base'!$A$4:$API$29, MATCH("CenHos", 'WFOM - Time_Base'!$B$4:$B$29,0), MATCH(CONCATENATE($G119,V$2),'WFOM - Time_Base'!$A$8:$API$8,0)) *
INDEX('WFOM - Time_Base'!$A$4:$API$29, MATCH("CenHos_Per", 'WFOM - Time_Base'!$B$4:$B$29,0), MATCH(CONCATENATE($G119,V$2),'WFOM - Time_Base'!$A$8:$API$8,0)),
IFERROR($AN119 * INDEX('Inputs from Uganda staff'!$E$61:$BM$80,MATCH('HRH Need estimation'!V$2,'Inputs from Uganda staff'!$E$61:$E$80,0),MATCH('HRH Need estimation'!$D119,'Inputs from Uganda staff'!$E$6:$BM$6,0)),
""))</f>
        <v>20</v>
      </c>
      <c r="W119" s="122">
        <f>IFERROR(
$AN119 * INDEX('WFOM - Time_Base'!$A$4:$API$29, MATCH("CenHos", 'WFOM - Time_Base'!$B$4:$B$29,0), MATCH(CONCATENATE($G119,W$2),'WFOM - Time_Base'!$A$8:$API$8,0)) *
INDEX('WFOM - Time_Base'!$A$4:$API$29, MATCH("CenHos_Per", 'WFOM - Time_Base'!$B$4:$B$29,0), MATCH(CONCATENATE($G119,W$2),'WFOM - Time_Base'!$A$8:$API$8,0)),
IFERROR($AN119 * INDEX('Inputs from Uganda staff'!$E$61:$BM$80,MATCH('HRH Need estimation'!W$2,'Inputs from Uganda staff'!$E$61:$E$80,0),MATCH('HRH Need estimation'!$D119,'Inputs from Uganda staff'!$E$6:$BM$6,0)),
""))</f>
        <v>0</v>
      </c>
      <c r="X119" s="122">
        <f>IFERROR(
$AN119 * INDEX('WFOM - Time_Base'!$A$4:$API$29, MATCH("CenHos", 'WFOM - Time_Base'!$B$4:$B$29,0), MATCH(CONCATENATE($G119,X$2),'WFOM - Time_Base'!$A$8:$API$8,0)) *
INDEX('WFOM - Time_Base'!$A$4:$API$29, MATCH("CenHos_Per", 'WFOM - Time_Base'!$B$4:$B$29,0), MATCH(CONCATENATE($G119,X$2),'WFOM - Time_Base'!$A$8:$API$8,0)),
IFERROR($AN119 * INDEX('Inputs from Uganda staff'!$E$61:$BM$80,MATCH('HRH Need estimation'!X$2,'Inputs from Uganda staff'!$E$61:$E$80,0),MATCH('HRH Need estimation'!$D119,'Inputs from Uganda staff'!$E$6:$BM$6,0)),
""))</f>
        <v>0</v>
      </c>
      <c r="Y119" s="122">
        <f>IFERROR(
$AN119 * INDEX('WFOM - Time_Base'!$A$4:$API$29, MATCH("CenHos", 'WFOM - Time_Base'!$B$4:$B$29,0), MATCH(CONCATENATE($G119,Y$2),'WFOM - Time_Base'!$A$8:$API$8,0)) *
INDEX('WFOM - Time_Base'!$A$4:$API$29, MATCH("CenHos_Per", 'WFOM - Time_Base'!$B$4:$B$29,0), MATCH(CONCATENATE($G119,Y$2),'WFOM - Time_Base'!$A$8:$API$8,0)),
IFERROR($AN119 * INDEX('Inputs from Uganda staff'!$E$61:$BM$80,MATCH('HRH Need estimation'!Y$2,'Inputs from Uganda staff'!$E$61:$E$80,0),MATCH('HRH Need estimation'!$D119,'Inputs from Uganda staff'!$E$6:$BM$6,0)),
""))</f>
        <v>0</v>
      </c>
      <c r="Z119" s="122">
        <f>IFERROR(
$AN119 * INDEX('WFOM - Time_Base'!$A$4:$API$29, MATCH("CenHos", 'WFOM - Time_Base'!$B$4:$B$29,0), MATCH(CONCATENATE($G119,Z$2),'WFOM - Time_Base'!$A$8:$API$8,0)) *
INDEX('WFOM - Time_Base'!$A$4:$API$29, MATCH("CenHos_Per", 'WFOM - Time_Base'!$B$4:$B$29,0), MATCH(CONCATENATE($G119,Z$2),'WFOM - Time_Base'!$A$8:$API$8,0)),
IFERROR($AN119 * INDEX('Inputs from Uganda staff'!$E$61:$BM$80,MATCH('HRH Need estimation'!Z$2,'Inputs from Uganda staff'!$E$61:$E$80,0),MATCH('HRH Need estimation'!$D119,'Inputs from Uganda staff'!$E$6:$BM$6,0)),
""))</f>
        <v>0</v>
      </c>
      <c r="AA119" s="122">
        <f>IFERROR(
$AN119 * INDEX('WFOM - Time_Base'!$A$4:$API$29, MATCH("CenHos", 'WFOM - Time_Base'!$B$4:$B$29,0), MATCH(CONCATENATE($G119,AA$2),'WFOM - Time_Base'!$A$8:$API$8,0)) *
INDEX('WFOM - Time_Base'!$A$4:$API$29, MATCH("CenHos_Per", 'WFOM - Time_Base'!$B$4:$B$29,0), MATCH(CONCATENATE($G119,AA$2),'WFOM - Time_Base'!$A$8:$API$8,0)),
IFERROR($AN119 * INDEX('Inputs from Uganda staff'!$E$61:$BM$80,MATCH('HRH Need estimation'!AA$2,'Inputs from Uganda staff'!$E$61:$E$80,0),MATCH('HRH Need estimation'!$D119,'Inputs from Uganda staff'!$E$6:$BM$6,0)),
""))</f>
        <v>0</v>
      </c>
      <c r="AB119" s="122">
        <f>IFERROR(
$AN119 * INDEX('WFOM - Time_Base'!$A$4:$API$29, MATCH("CenHos", 'WFOM - Time_Base'!$B$4:$B$29,0), MATCH(CONCATENATE($G119,AB$2),'WFOM - Time_Base'!$A$8:$API$8,0)) *
INDEX('WFOM - Time_Base'!$A$4:$API$29, MATCH("CenHos_Per", 'WFOM - Time_Base'!$B$4:$B$29,0), MATCH(CONCATENATE($G119,AB$2),'WFOM - Time_Base'!$A$8:$API$8,0)),
IFERROR($AN119 * INDEX('Inputs from Uganda staff'!$E$61:$BM$80,MATCH('HRH Need estimation'!AB$2,'Inputs from Uganda staff'!$E$61:$E$80,0),MATCH('HRH Need estimation'!$D119,'Inputs from Uganda staff'!$E$6:$BM$6,0)),
""))</f>
        <v>0</v>
      </c>
      <c r="AC119" s="122" t="str">
        <f>IFERROR(
$AN119 * INDEX('WFOM - Time_Base'!$A$4:$API$29, MATCH("CenHos", 'WFOM - Time_Base'!$B$4:$B$29,0), MATCH(CONCATENATE($G119,AC$2),'WFOM - Time_Base'!$A$8:$API$8,0)) *
INDEX('WFOM - Time_Base'!$A$4:$API$29, MATCH("CenHos_Per", 'WFOM - Time_Base'!$B$4:$B$29,0), MATCH(CONCATENATE($G119,AC$2),'WFOM - Time_Base'!$A$8:$API$8,0)),
IFERROR($AN119 * INDEX('Inputs from Uganda staff'!$E$61:$BM$80,MATCH('HRH Need estimation'!AC$2,'Inputs from Uganda staff'!$E$61:$E$80,0),MATCH('HRH Need estimation'!$D119,'Inputs from Uganda staff'!$E$6:$BM$6,0)),
""))</f>
        <v/>
      </c>
      <c r="AD119" s="122">
        <f>IFERROR(
$AN119 * INDEX('WFOM - Time_Base'!$A$4:$API$29, MATCH("CenHos", 'WFOM - Time_Base'!$B$4:$B$29,0), MATCH(CONCATENATE($G119,AD$2),'WFOM - Time_Base'!$A$8:$API$8,0)) *
INDEX('WFOM - Time_Base'!$A$4:$API$29, MATCH("CenHos_Per", 'WFOM - Time_Base'!$B$4:$B$29,0), MATCH(CONCATENATE($G119,AD$2),'WFOM - Time_Base'!$A$8:$API$8,0)),
IFERROR($AN119 * INDEX('Inputs from Uganda staff'!$E$61:$BM$80,MATCH('HRH Need estimation'!AD$2,'Inputs from Uganda staff'!$E$61:$E$80,0),MATCH('HRH Need estimation'!$D119,'Inputs from Uganda staff'!$E$6:$BM$6,0)),
""))</f>
        <v>0</v>
      </c>
      <c r="AE119" s="122">
        <f>IFERROR(
$AN119 * INDEX('WFOM - Time_Base'!$A$4:$API$29, MATCH("CenHos", 'WFOM - Time_Base'!$B$4:$B$29,0), MATCH(CONCATENATE($G119,AE$2),'WFOM - Time_Base'!$A$8:$API$8,0)) *
INDEX('WFOM - Time_Base'!$A$4:$API$29, MATCH("CenHos_Per", 'WFOM - Time_Base'!$B$4:$B$29,0), MATCH(CONCATENATE($G119,AE$2),'WFOM - Time_Base'!$A$8:$API$8,0)),
IFERROR($AN119 * INDEX('Inputs from Uganda staff'!$E$61:$BM$80,MATCH('HRH Need estimation'!AE$2,'Inputs from Uganda staff'!$E$61:$E$80,0),MATCH('HRH Need estimation'!$D119,'Inputs from Uganda staff'!$E$6:$BM$6,0)),
""))</f>
        <v>0</v>
      </c>
      <c r="AF119" s="122">
        <f>IFERROR(
$AN119 * INDEX('WFOM - Time_Base'!$A$4:$API$29, MATCH("CenHos", 'WFOM - Time_Base'!$B$4:$B$29,0), MATCH(CONCATENATE($G119,AF$2),'WFOM - Time_Base'!$A$8:$API$8,0)) *
INDEX('WFOM - Time_Base'!$A$4:$API$29, MATCH("CenHos_Per", 'WFOM - Time_Base'!$B$4:$B$29,0), MATCH(CONCATENATE($G119,AF$2),'WFOM - Time_Base'!$A$8:$API$8,0)),
IFERROR($AN119 * INDEX('Inputs from Uganda staff'!$E$61:$BM$80,MATCH('HRH Need estimation'!AF$2,'Inputs from Uganda staff'!$E$61:$E$80,0),MATCH('HRH Need estimation'!$D119,'Inputs from Uganda staff'!$E$6:$BM$6,0)),
""))</f>
        <v>0</v>
      </c>
      <c r="AG119" s="122">
        <f>IFERROR(
$AN119 * INDEX('WFOM - Time_Base'!$A$4:$API$29, MATCH("CenHos", 'WFOM - Time_Base'!$B$4:$B$29,0), MATCH(CONCATENATE($G119,AG$2),'WFOM - Time_Base'!$A$8:$API$8,0)) *
INDEX('WFOM - Time_Base'!$A$4:$API$29, MATCH("CenHos_Per", 'WFOM - Time_Base'!$B$4:$B$29,0), MATCH(CONCATENATE($G119,AG$2),'WFOM - Time_Base'!$A$8:$API$8,0)),
IFERROR($AN119 * INDEX('Inputs from Uganda staff'!$E$61:$BM$80,MATCH('HRH Need estimation'!AG$2,'Inputs from Uganda staff'!$E$61:$E$80,0),MATCH('HRH Need estimation'!$D119,'Inputs from Uganda staff'!$E$6:$BM$6,0)),
""))</f>
        <v>0</v>
      </c>
      <c r="AH119" s="122">
        <f>IFERROR(
$AN119 * INDEX('WFOM - Time_Base'!$A$4:$API$29, MATCH("CenHos", 'WFOM - Time_Base'!$B$4:$B$29,0), MATCH(CONCATENATE($G119,AH$2),'WFOM - Time_Base'!$A$8:$API$8,0)) *
INDEX('WFOM - Time_Base'!$A$4:$API$29, MATCH("CenHos_Per", 'WFOM - Time_Base'!$B$4:$B$29,0), MATCH(CONCATENATE($G119,AH$2),'WFOM - Time_Base'!$A$8:$API$8,0)),
IFERROR($AN119 * INDEX('Inputs from Uganda staff'!$E$61:$BM$80,MATCH('HRH Need estimation'!AH$2,'Inputs from Uganda staff'!$E$61:$E$80,0),MATCH('HRH Need estimation'!$D119,'Inputs from Uganda staff'!$E$6:$BM$6,0)),
""))</f>
        <v>0</v>
      </c>
      <c r="AI119" s="122">
        <f>IFERROR(
$AN119 * INDEX('WFOM - Time_Base'!$A$4:$API$29, MATCH("CenHos", 'WFOM - Time_Base'!$B$4:$B$29,0), MATCH(CONCATENATE($G119,AI$2),'WFOM - Time_Base'!$A$8:$API$8,0)) *
INDEX('WFOM - Time_Base'!$A$4:$API$29, MATCH("CenHos_Per", 'WFOM - Time_Base'!$B$4:$B$29,0), MATCH(CONCATENATE($G119,AI$2),'WFOM - Time_Base'!$A$8:$API$8,0)),
IFERROR($AN119 * INDEX('Inputs from Uganda staff'!$E$61:$BM$80,MATCH('HRH Need estimation'!AI$2,'Inputs from Uganda staff'!$E$61:$E$80,0),MATCH('HRH Need estimation'!$D119,'Inputs from Uganda staff'!$E$6:$BM$6,0)),
""))</f>
        <v>0</v>
      </c>
      <c r="AJ119" s="122">
        <f>IFERROR(
$AN119 * INDEX('WFOM - Time_Base'!$A$4:$API$29, MATCH("CenHos", 'WFOM - Time_Base'!$B$4:$B$29,0), MATCH(CONCATENATE($G119,AJ$2),'WFOM - Time_Base'!$A$8:$API$8,0)) *
INDEX('WFOM - Time_Base'!$A$4:$API$29, MATCH("CenHos_Per", 'WFOM - Time_Base'!$B$4:$B$29,0), MATCH(CONCATENATE($G119,AJ$2),'WFOM - Time_Base'!$A$8:$API$8,0)),
IFERROR($AN119 * INDEX('Inputs from Uganda staff'!$E$61:$BM$80,MATCH('HRH Need estimation'!AJ$2,'Inputs from Uganda staff'!$E$61:$E$80,0),MATCH('HRH Need estimation'!$D119,'Inputs from Uganda staff'!$E$6:$BM$6,0)),
""))</f>
        <v>0</v>
      </c>
      <c r="AK119" s="122">
        <f>IFERROR(
$AN119 * INDEX('WFOM - Time_Base'!$A$4:$API$29, MATCH("CenHos", 'WFOM - Time_Base'!$B$4:$B$29,0), MATCH(CONCATENATE($G119,AK$2),'WFOM - Time_Base'!$A$8:$API$8,0)) *
INDEX('WFOM - Time_Base'!$A$4:$API$29, MATCH("CenHos_Per", 'WFOM - Time_Base'!$B$4:$B$29,0), MATCH(CONCATENATE($G119,AK$2),'WFOM - Time_Base'!$A$8:$API$8,0)),
IFERROR($AN119 * INDEX('Inputs from Uganda staff'!$E$61:$BM$80,MATCH('HRH Need estimation'!AK$2,'Inputs from Uganda staff'!$E$61:$E$80,0),MATCH('HRH Need estimation'!$D119,'Inputs from Uganda staff'!$E$6:$BM$6,0)),
""))</f>
        <v>0</v>
      </c>
      <c r="AL119" s="122">
        <f>IFERROR(
$AN119 * INDEX('WFOM - Time_Base'!$A$4:$API$29, MATCH("CenHos", 'WFOM - Time_Base'!$B$4:$B$29,0), MATCH(CONCATENATE($G119,AL$2),'WFOM - Time_Base'!$A$8:$API$8,0)) *
INDEX('WFOM - Time_Base'!$A$4:$API$29, MATCH("CenHos_Per", 'WFOM - Time_Base'!$B$4:$B$29,0), MATCH(CONCATENATE($G119,AL$2),'WFOM - Time_Base'!$A$8:$API$8,0)),
IFERROR($AN119 * INDEX('Inputs from Uganda staff'!$E$61:$BM$80,MATCH('HRH Need estimation'!AL$2,'Inputs from Uganda staff'!$E$61:$E$80,0),MATCH('HRH Need estimation'!$D119,'Inputs from Uganda staff'!$E$6:$BM$6,0)),
""))</f>
        <v>0</v>
      </c>
      <c r="AN119">
        <v>1</v>
      </c>
      <c r="AO119" t="str">
        <f t="shared" si="3"/>
        <v>134</v>
      </c>
      <c r="AQ119" t="s">
        <v>779</v>
      </c>
    </row>
    <row r="120" spans="1:43">
      <c r="A120" s="106" t="s">
        <v>973</v>
      </c>
      <c r="B120" s="106" t="s">
        <v>292</v>
      </c>
      <c r="C120" s="107" t="s">
        <v>452</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2"/>
        <v>0</v>
      </c>
      <c r="Q120" s="122" t="s">
        <v>1947</v>
      </c>
      <c r="R120" s="122">
        <f>IFERROR(
$AN120 * INDEX('WFOM - Time_Base'!$A$4:$API$29, MATCH("CenHos", 'WFOM - Time_Base'!$B$4:$B$29,0), MATCH(CONCATENATE($G120,R$2),'WFOM - Time_Base'!$A$8:$API$8,0)) *
INDEX('WFOM - Time_Base'!$A$4:$API$29, MATCH("CenHos_Per", 'WFOM - Time_Base'!$B$4:$B$29,0), MATCH(CONCATENATE($G120,R$2),'WFOM - Time_Base'!$A$8:$API$8,0)),
IFERROR($AN120 * INDEX('Inputs from Uganda staff'!$E$61:$BM$80,MATCH('HRH Need estimation'!R$2,'Inputs from Uganda staff'!$E$61:$E$80,0),MATCH('HRH Need estimation'!$D120,'Inputs from Uganda staff'!$E$6:$BM$6,0)),
""))</f>
        <v>3</v>
      </c>
      <c r="S120" s="122">
        <f>IFERROR(
$AN120 * INDEX('WFOM - Time_Base'!$A$4:$API$29, MATCH("CenHos", 'WFOM - Time_Base'!$B$4:$B$29,0), MATCH(CONCATENATE($G120,S$2),'WFOM - Time_Base'!$A$8:$API$8,0)) *
INDEX('WFOM - Time_Base'!$A$4:$API$29, MATCH("CenHos_Per", 'WFOM - Time_Base'!$B$4:$B$29,0), MATCH(CONCATENATE($G120,S$2),'WFOM - Time_Base'!$A$8:$API$8,0)),
IFERROR($AN120 * INDEX('Inputs from Uganda staff'!$E$61:$BM$80,MATCH('HRH Need estimation'!S$2,'Inputs from Uganda staff'!$E$61:$E$80,0),MATCH('HRH Need estimation'!$D120,'Inputs from Uganda staff'!$E$6:$BM$6,0)),
""))</f>
        <v>3</v>
      </c>
      <c r="T120" s="122">
        <f>IFERROR(
$AN120 * INDEX('WFOM - Time_Base'!$A$4:$API$29, MATCH("CenHos", 'WFOM - Time_Base'!$B$4:$B$29,0), MATCH(CONCATENATE($G120,T$2),'WFOM - Time_Base'!$A$8:$API$8,0)) *
INDEX('WFOM - Time_Base'!$A$4:$API$29, MATCH("CenHos_Per", 'WFOM - Time_Base'!$B$4:$B$29,0), MATCH(CONCATENATE($G120,T$2),'WFOM - Time_Base'!$A$8:$API$8,0)),
IFERROR($AN120 * INDEX('Inputs from Uganda staff'!$E$61:$BM$80,MATCH('HRH Need estimation'!T$2,'Inputs from Uganda staff'!$E$61:$E$80,0),MATCH('HRH Need estimation'!$D120,'Inputs from Uganda staff'!$E$6:$BM$6,0)),
""))</f>
        <v>0</v>
      </c>
      <c r="U120" s="122">
        <f>IFERROR(
$AN120 * INDEX('WFOM - Time_Base'!$A$4:$API$29, MATCH("CenHos", 'WFOM - Time_Base'!$B$4:$B$29,0), MATCH(CONCATENATE($G120,U$2),'WFOM - Time_Base'!$A$8:$API$8,0)) *
INDEX('WFOM - Time_Base'!$A$4:$API$29, MATCH("CenHos_Per", 'WFOM - Time_Base'!$B$4:$B$29,0), MATCH(CONCATENATE($G120,U$2),'WFOM - Time_Base'!$A$8:$API$8,0)),
IFERROR($AN120 * INDEX('Inputs from Uganda staff'!$E$61:$BM$80,MATCH('HRH Need estimation'!U$2,'Inputs from Uganda staff'!$E$61:$E$80,0),MATCH('HRH Need estimation'!$D120,'Inputs from Uganda staff'!$E$6:$BM$6,0)),
""))</f>
        <v>10</v>
      </c>
      <c r="V120" s="122">
        <f>IFERROR(
$AN120 * INDEX('WFOM - Time_Base'!$A$4:$API$29, MATCH("CenHos", 'WFOM - Time_Base'!$B$4:$B$29,0), MATCH(CONCATENATE($G120,V$2),'WFOM - Time_Base'!$A$8:$API$8,0)) *
INDEX('WFOM - Time_Base'!$A$4:$API$29, MATCH("CenHos_Per", 'WFOM - Time_Base'!$B$4:$B$29,0), MATCH(CONCATENATE($G120,V$2),'WFOM - Time_Base'!$A$8:$API$8,0)),
IFERROR($AN120 * INDEX('Inputs from Uganda staff'!$E$61:$BM$80,MATCH('HRH Need estimation'!V$2,'Inputs from Uganda staff'!$E$61:$E$80,0),MATCH('HRH Need estimation'!$D120,'Inputs from Uganda staff'!$E$6:$BM$6,0)),
""))</f>
        <v>10</v>
      </c>
      <c r="W120" s="122">
        <f>IFERROR(
$AN120 * INDEX('WFOM - Time_Base'!$A$4:$API$29, MATCH("CenHos", 'WFOM - Time_Base'!$B$4:$B$29,0), MATCH(CONCATENATE($G120,W$2),'WFOM - Time_Base'!$A$8:$API$8,0)) *
INDEX('WFOM - Time_Base'!$A$4:$API$29, MATCH("CenHos_Per", 'WFOM - Time_Base'!$B$4:$B$29,0), MATCH(CONCATENATE($G120,W$2),'WFOM - Time_Base'!$A$8:$API$8,0)),
IFERROR($AN120 * INDEX('Inputs from Uganda staff'!$E$61:$BM$80,MATCH('HRH Need estimation'!W$2,'Inputs from Uganda staff'!$E$61:$E$80,0),MATCH('HRH Need estimation'!$D120,'Inputs from Uganda staff'!$E$6:$BM$6,0)),
""))</f>
        <v>0.44999999999999996</v>
      </c>
      <c r="X120" s="122">
        <f>IFERROR(
$AN120 * INDEX('WFOM - Time_Base'!$A$4:$API$29, MATCH("CenHos", 'WFOM - Time_Base'!$B$4:$B$29,0), MATCH(CONCATENATE($G120,X$2),'WFOM - Time_Base'!$A$8:$API$8,0)) *
INDEX('WFOM - Time_Base'!$A$4:$API$29, MATCH("CenHos_Per", 'WFOM - Time_Base'!$B$4:$B$29,0), MATCH(CONCATENATE($G120,X$2),'WFOM - Time_Base'!$A$8:$API$8,0)),
IFERROR($AN120 * INDEX('Inputs from Uganda staff'!$E$61:$BM$80,MATCH('HRH Need estimation'!X$2,'Inputs from Uganda staff'!$E$61:$E$80,0),MATCH('HRH Need estimation'!$D120,'Inputs from Uganda staff'!$E$6:$BM$6,0)),
""))</f>
        <v>1</v>
      </c>
      <c r="Y120" s="122">
        <f>IFERROR(
$AN120 * INDEX('WFOM - Time_Base'!$A$4:$API$29, MATCH("CenHos", 'WFOM - Time_Base'!$B$4:$B$29,0), MATCH(CONCATENATE($G120,Y$2),'WFOM - Time_Base'!$A$8:$API$8,0)) *
INDEX('WFOM - Time_Base'!$A$4:$API$29, MATCH("CenHos_Per", 'WFOM - Time_Base'!$B$4:$B$29,0), MATCH(CONCATENATE($G120,Y$2),'WFOM - Time_Base'!$A$8:$API$8,0)),
IFERROR($AN120 * INDEX('Inputs from Uganda staff'!$E$61:$BM$80,MATCH('HRH Need estimation'!Y$2,'Inputs from Uganda staff'!$E$61:$E$80,0),MATCH('HRH Need estimation'!$D120,'Inputs from Uganda staff'!$E$6:$BM$6,0)),
""))</f>
        <v>1</v>
      </c>
      <c r="Z120" s="122">
        <f>IFERROR(
$AN120 * INDEX('WFOM - Time_Base'!$A$4:$API$29, MATCH("CenHos", 'WFOM - Time_Base'!$B$4:$B$29,0), MATCH(CONCATENATE($G120,Z$2),'WFOM - Time_Base'!$A$8:$API$8,0)) *
INDEX('WFOM - Time_Base'!$A$4:$API$29, MATCH("CenHos_Per", 'WFOM - Time_Base'!$B$4:$B$29,0), MATCH(CONCATENATE($G120,Z$2),'WFOM - Time_Base'!$A$8:$API$8,0)),
IFERROR($AN120 * INDEX('Inputs from Uganda staff'!$E$61:$BM$80,MATCH('HRH Need estimation'!Z$2,'Inputs from Uganda staff'!$E$61:$E$80,0),MATCH('HRH Need estimation'!$D120,'Inputs from Uganda staff'!$E$6:$BM$6,0)),
""))</f>
        <v>0</v>
      </c>
      <c r="AA120" s="122">
        <f>IFERROR(
$AN120 * INDEX('WFOM - Time_Base'!$A$4:$API$29, MATCH("CenHos", 'WFOM - Time_Base'!$B$4:$B$29,0), MATCH(CONCATENATE($G120,AA$2),'WFOM - Time_Base'!$A$8:$API$8,0)) *
INDEX('WFOM - Time_Base'!$A$4:$API$29, MATCH("CenHos_Per", 'WFOM - Time_Base'!$B$4:$B$29,0), MATCH(CONCATENATE($G120,AA$2),'WFOM - Time_Base'!$A$8:$API$8,0)),
IFERROR($AN120 * INDEX('Inputs from Uganda staff'!$E$61:$BM$80,MATCH('HRH Need estimation'!AA$2,'Inputs from Uganda staff'!$E$61:$E$80,0),MATCH('HRH Need estimation'!$D120,'Inputs from Uganda staff'!$E$6:$BM$6,0)),
""))</f>
        <v>0</v>
      </c>
      <c r="AB120" s="122">
        <f>IFERROR(
$AN120 * INDEX('WFOM - Time_Base'!$A$4:$API$29, MATCH("CenHos", 'WFOM - Time_Base'!$B$4:$B$29,0), MATCH(CONCATENATE($G120,AB$2),'WFOM - Time_Base'!$A$8:$API$8,0)) *
INDEX('WFOM - Time_Base'!$A$4:$API$29, MATCH("CenHos_Per", 'WFOM - Time_Base'!$B$4:$B$29,0), MATCH(CONCATENATE($G120,AB$2),'WFOM - Time_Base'!$A$8:$API$8,0)),
IFERROR($AN120 * INDEX('Inputs from Uganda staff'!$E$61:$BM$80,MATCH('HRH Need estimation'!AB$2,'Inputs from Uganda staff'!$E$61:$E$80,0),MATCH('HRH Need estimation'!$D120,'Inputs from Uganda staff'!$E$6:$BM$6,0)),
""))</f>
        <v>0</v>
      </c>
      <c r="AC120" s="122" t="str">
        <f>IFERROR(
$AN120 * INDEX('WFOM - Time_Base'!$A$4:$API$29, MATCH("CenHos", 'WFOM - Time_Base'!$B$4:$B$29,0), MATCH(CONCATENATE($G120,AC$2),'WFOM - Time_Base'!$A$8:$API$8,0)) *
INDEX('WFOM - Time_Base'!$A$4:$API$29, MATCH("CenHos_Per", 'WFOM - Time_Base'!$B$4:$B$29,0), MATCH(CONCATENATE($G120,AC$2),'WFOM - Time_Base'!$A$8:$API$8,0)),
IFERROR($AN120 * INDEX('Inputs from Uganda staff'!$E$61:$BM$80,MATCH('HRH Need estimation'!AC$2,'Inputs from Uganda staff'!$E$61:$E$80,0),MATCH('HRH Need estimation'!$D120,'Inputs from Uganda staff'!$E$6:$BM$6,0)),
""))</f>
        <v/>
      </c>
      <c r="AD120" s="122">
        <f>IFERROR(
$AN120 * INDEX('WFOM - Time_Base'!$A$4:$API$29, MATCH("CenHos", 'WFOM - Time_Base'!$B$4:$B$29,0), MATCH(CONCATENATE($G120,AD$2),'WFOM - Time_Base'!$A$8:$API$8,0)) *
INDEX('WFOM - Time_Base'!$A$4:$API$29, MATCH("CenHos_Per", 'WFOM - Time_Base'!$B$4:$B$29,0), MATCH(CONCATENATE($G120,AD$2),'WFOM - Time_Base'!$A$8:$API$8,0)),
IFERROR($AN120 * INDEX('Inputs from Uganda staff'!$E$61:$BM$80,MATCH('HRH Need estimation'!AD$2,'Inputs from Uganda staff'!$E$61:$E$80,0),MATCH('HRH Need estimation'!$D120,'Inputs from Uganda staff'!$E$6:$BM$6,0)),
""))</f>
        <v>0</v>
      </c>
      <c r="AE120" s="122">
        <f>IFERROR(
$AN120 * INDEX('WFOM - Time_Base'!$A$4:$API$29, MATCH("CenHos", 'WFOM - Time_Base'!$B$4:$B$29,0), MATCH(CONCATENATE($G120,AE$2),'WFOM - Time_Base'!$A$8:$API$8,0)) *
INDEX('WFOM - Time_Base'!$A$4:$API$29, MATCH("CenHos_Per", 'WFOM - Time_Base'!$B$4:$B$29,0), MATCH(CONCATENATE($G120,AE$2),'WFOM - Time_Base'!$A$8:$API$8,0)),
IFERROR($AN120 * INDEX('Inputs from Uganda staff'!$E$61:$BM$80,MATCH('HRH Need estimation'!AE$2,'Inputs from Uganda staff'!$E$61:$E$80,0),MATCH('HRH Need estimation'!$D120,'Inputs from Uganda staff'!$E$6:$BM$6,0)),
""))</f>
        <v>0</v>
      </c>
      <c r="AF120" s="122">
        <f>IFERROR(
$AN120 * INDEX('WFOM - Time_Base'!$A$4:$API$29, MATCH("CenHos", 'WFOM - Time_Base'!$B$4:$B$29,0), MATCH(CONCATENATE($G120,AF$2),'WFOM - Time_Base'!$A$8:$API$8,0)) *
INDEX('WFOM - Time_Base'!$A$4:$API$29, MATCH("CenHos_Per", 'WFOM - Time_Base'!$B$4:$B$29,0), MATCH(CONCATENATE($G120,AF$2),'WFOM - Time_Base'!$A$8:$API$8,0)),
IFERROR($AN120 * INDEX('Inputs from Uganda staff'!$E$61:$BM$80,MATCH('HRH Need estimation'!AF$2,'Inputs from Uganda staff'!$E$61:$E$80,0),MATCH('HRH Need estimation'!$D120,'Inputs from Uganda staff'!$E$6:$BM$6,0)),
""))</f>
        <v>0</v>
      </c>
      <c r="AG120" s="122">
        <f>IFERROR(
$AN120 * INDEX('WFOM - Time_Base'!$A$4:$API$29, MATCH("CenHos", 'WFOM - Time_Base'!$B$4:$B$29,0), MATCH(CONCATENATE($G120,AG$2),'WFOM - Time_Base'!$A$8:$API$8,0)) *
INDEX('WFOM - Time_Base'!$A$4:$API$29, MATCH("CenHos_Per", 'WFOM - Time_Base'!$B$4:$B$29,0), MATCH(CONCATENATE($G120,AG$2),'WFOM - Time_Base'!$A$8:$API$8,0)),
IFERROR($AN120 * INDEX('Inputs from Uganda staff'!$E$61:$BM$80,MATCH('HRH Need estimation'!AG$2,'Inputs from Uganda staff'!$E$61:$E$80,0),MATCH('HRH Need estimation'!$D120,'Inputs from Uganda staff'!$E$6:$BM$6,0)),
""))</f>
        <v>0</v>
      </c>
      <c r="AH120" s="122">
        <f>IFERROR(
$AN120 * INDEX('WFOM - Time_Base'!$A$4:$API$29, MATCH("CenHos", 'WFOM - Time_Base'!$B$4:$B$29,0), MATCH(CONCATENATE($G120,AH$2),'WFOM - Time_Base'!$A$8:$API$8,0)) *
INDEX('WFOM - Time_Base'!$A$4:$API$29, MATCH("CenHos_Per", 'WFOM - Time_Base'!$B$4:$B$29,0), MATCH(CONCATENATE($G120,AH$2),'WFOM - Time_Base'!$A$8:$API$8,0)),
IFERROR($AN120 * INDEX('Inputs from Uganda staff'!$E$61:$BM$80,MATCH('HRH Need estimation'!AH$2,'Inputs from Uganda staff'!$E$61:$E$80,0),MATCH('HRH Need estimation'!$D120,'Inputs from Uganda staff'!$E$6:$BM$6,0)),
""))</f>
        <v>0</v>
      </c>
      <c r="AI120" s="122">
        <f>IFERROR(
$AN120 * INDEX('WFOM - Time_Base'!$A$4:$API$29, MATCH("CenHos", 'WFOM - Time_Base'!$B$4:$B$29,0), MATCH(CONCATENATE($G120,AI$2),'WFOM - Time_Base'!$A$8:$API$8,0)) *
INDEX('WFOM - Time_Base'!$A$4:$API$29, MATCH("CenHos_Per", 'WFOM - Time_Base'!$B$4:$B$29,0), MATCH(CONCATENATE($G120,AI$2),'WFOM - Time_Base'!$A$8:$API$8,0)),
IFERROR($AN120 * INDEX('Inputs from Uganda staff'!$E$61:$BM$80,MATCH('HRH Need estimation'!AI$2,'Inputs from Uganda staff'!$E$61:$E$80,0),MATCH('HRH Need estimation'!$D120,'Inputs from Uganda staff'!$E$6:$BM$6,0)),
""))</f>
        <v>0</v>
      </c>
      <c r="AJ120" s="122">
        <f>IFERROR(
$AN120 * INDEX('WFOM - Time_Base'!$A$4:$API$29, MATCH("CenHos", 'WFOM - Time_Base'!$B$4:$B$29,0), MATCH(CONCATENATE($G120,AJ$2),'WFOM - Time_Base'!$A$8:$API$8,0)) *
INDEX('WFOM - Time_Base'!$A$4:$API$29, MATCH("CenHos_Per", 'WFOM - Time_Base'!$B$4:$B$29,0), MATCH(CONCATENATE($G120,AJ$2),'WFOM - Time_Base'!$A$8:$API$8,0)),
IFERROR($AN120 * INDEX('Inputs from Uganda staff'!$E$61:$BM$80,MATCH('HRH Need estimation'!AJ$2,'Inputs from Uganda staff'!$E$61:$E$80,0),MATCH('HRH Need estimation'!$D120,'Inputs from Uganda staff'!$E$6:$BM$6,0)),
""))</f>
        <v>0</v>
      </c>
      <c r="AK120" s="122">
        <f>IFERROR(
$AN120 * INDEX('WFOM - Time_Base'!$A$4:$API$29, MATCH("CenHos", 'WFOM - Time_Base'!$B$4:$B$29,0), MATCH(CONCATENATE($G120,AK$2),'WFOM - Time_Base'!$A$8:$API$8,0)) *
INDEX('WFOM - Time_Base'!$A$4:$API$29, MATCH("CenHos_Per", 'WFOM - Time_Base'!$B$4:$B$29,0), MATCH(CONCATENATE($G120,AK$2),'WFOM - Time_Base'!$A$8:$API$8,0)),
IFERROR($AN120 * INDEX('Inputs from Uganda staff'!$E$61:$BM$80,MATCH('HRH Need estimation'!AK$2,'Inputs from Uganda staff'!$E$61:$E$80,0),MATCH('HRH Need estimation'!$D120,'Inputs from Uganda staff'!$E$6:$BM$6,0)),
""))</f>
        <v>0</v>
      </c>
      <c r="AL120" s="122">
        <f>IFERROR(
$AN120 * INDEX('WFOM - Time_Base'!$A$4:$API$29, MATCH("CenHos", 'WFOM - Time_Base'!$B$4:$B$29,0), MATCH(CONCATENATE($G120,AL$2),'WFOM - Time_Base'!$A$8:$API$8,0)) *
INDEX('WFOM - Time_Base'!$A$4:$API$29, MATCH("CenHos_Per", 'WFOM - Time_Base'!$B$4:$B$29,0), MATCH(CONCATENATE($G120,AL$2),'WFOM - Time_Base'!$A$8:$API$8,0)),
IFERROR($AN120 * INDEX('Inputs from Uganda staff'!$E$61:$BM$80,MATCH('HRH Need estimation'!AL$2,'Inputs from Uganda staff'!$E$61:$E$80,0),MATCH('HRH Need estimation'!$D120,'Inputs from Uganda staff'!$E$6:$BM$6,0)),
""))</f>
        <v>0</v>
      </c>
      <c r="AN120">
        <v>1</v>
      </c>
      <c r="AO120" t="str">
        <f t="shared" si="3"/>
        <v>135</v>
      </c>
      <c r="AQ120" t="s">
        <v>781</v>
      </c>
    </row>
    <row r="121" spans="1:43">
      <c r="A121" s="106" t="s">
        <v>915</v>
      </c>
      <c r="B121" s="106" t="s">
        <v>292</v>
      </c>
      <c r="C121" s="107" t="s">
        <v>453</v>
      </c>
      <c r="D121" s="115" t="s">
        <v>454</v>
      </c>
      <c r="E121" s="122" t="s">
        <v>85</v>
      </c>
      <c r="F121" s="200" t="s">
        <v>88</v>
      </c>
      <c r="G121" s="122" t="str">
        <f>IF(F121&lt;&gt;"", VLOOKUP(F121,'WFOM - Cadre and Service List'!$E$4:$F$52,2,FALSE), "")</f>
        <v>VCTPositive</v>
      </c>
      <c r="H121" s="122"/>
      <c r="I121" s="207"/>
      <c r="J121" s="207"/>
      <c r="K121" s="207"/>
      <c r="L121" s="207"/>
      <c r="M121" s="207"/>
      <c r="N121" s="207"/>
      <c r="O121" s="207"/>
      <c r="P121" s="207">
        <f t="shared" si="2"/>
        <v>0</v>
      </c>
      <c r="Q121" s="122" t="s">
        <v>1947</v>
      </c>
      <c r="R121" s="122">
        <f>IFERROR(
$AN121 * INDEX('WFOM - Time_Base'!$A$4:$API$29, MATCH("CenHos", 'WFOM - Time_Base'!$B$4:$B$29,0), MATCH(CONCATENATE($G121,R$2),'WFOM - Time_Base'!$A$8:$API$8,0)) *
INDEX('WFOM - Time_Base'!$A$4:$API$29, MATCH("CenHos_Per", 'WFOM - Time_Base'!$B$4:$B$29,0), MATCH(CONCATENATE($G121,R$2),'WFOM - Time_Base'!$A$8:$API$8,0)),
IFERROR($AN121 * INDEX('Inputs from Uganda staff'!$E$61:$BM$80,MATCH('HRH Need estimation'!R$2,'Inputs from Uganda staff'!$E$61:$E$80,0),MATCH('HRH Need estimation'!$D121,'Inputs from Uganda staff'!$E$6:$BM$6,0)),
""))</f>
        <v>0</v>
      </c>
      <c r="S121" s="122">
        <f>IFERROR(
$AN121 * INDEX('WFOM - Time_Base'!$A$4:$API$29, MATCH("CenHos", 'WFOM - Time_Base'!$B$4:$B$29,0), MATCH(CONCATENATE($G121,S$2),'WFOM - Time_Base'!$A$8:$API$8,0)) *
INDEX('WFOM - Time_Base'!$A$4:$API$29, MATCH("CenHos_Per", 'WFOM - Time_Base'!$B$4:$B$29,0), MATCH(CONCATENATE($G121,S$2),'WFOM - Time_Base'!$A$8:$API$8,0)),
IFERROR($AN121 * INDEX('Inputs from Uganda staff'!$E$61:$BM$80,MATCH('HRH Need estimation'!S$2,'Inputs from Uganda staff'!$E$61:$E$80,0),MATCH('HRH Need estimation'!$D121,'Inputs from Uganda staff'!$E$6:$BM$6,0)),
""))</f>
        <v>0</v>
      </c>
      <c r="T121" s="122">
        <f>IFERROR(
$AN121 * INDEX('WFOM - Time_Base'!$A$4:$API$29, MATCH("CenHos", 'WFOM - Time_Base'!$B$4:$B$29,0), MATCH(CONCATENATE($G121,T$2),'WFOM - Time_Base'!$A$8:$API$8,0)) *
INDEX('WFOM - Time_Base'!$A$4:$API$29, MATCH("CenHos_Per", 'WFOM - Time_Base'!$B$4:$B$29,0), MATCH(CONCATENATE($G121,T$2),'WFOM - Time_Base'!$A$8:$API$8,0)),
IFERROR($AN121 * INDEX('Inputs from Uganda staff'!$E$61:$BM$80,MATCH('HRH Need estimation'!T$2,'Inputs from Uganda staff'!$E$61:$E$80,0),MATCH('HRH Need estimation'!$D121,'Inputs from Uganda staff'!$E$6:$BM$6,0)),
""))</f>
        <v>0</v>
      </c>
      <c r="U121" s="122">
        <f>IFERROR(
$AN121 * INDEX('WFOM - Time_Base'!$A$4:$API$29, MATCH("CenHos", 'WFOM - Time_Base'!$B$4:$B$29,0), MATCH(CONCATENATE($G121,U$2),'WFOM - Time_Base'!$A$8:$API$8,0)) *
INDEX('WFOM - Time_Base'!$A$4:$API$29, MATCH("CenHos_Per", 'WFOM - Time_Base'!$B$4:$B$29,0), MATCH(CONCATENATE($G121,U$2),'WFOM - Time_Base'!$A$8:$API$8,0)),
IFERROR($AN121 * INDEX('Inputs from Uganda staff'!$E$61:$BM$80,MATCH('HRH Need estimation'!U$2,'Inputs from Uganda staff'!$E$61:$E$80,0),MATCH('HRH Need estimation'!$D121,'Inputs from Uganda staff'!$E$6:$BM$6,0)),
""))</f>
        <v>0</v>
      </c>
      <c r="V121" s="122">
        <f>IFERROR(
$AN121 * INDEX('WFOM - Time_Base'!$A$4:$API$29, MATCH("CenHos", 'WFOM - Time_Base'!$B$4:$B$29,0), MATCH(CONCATENATE($G121,V$2),'WFOM - Time_Base'!$A$8:$API$8,0)) *
INDEX('WFOM - Time_Base'!$A$4:$API$29, MATCH("CenHos_Per", 'WFOM - Time_Base'!$B$4:$B$29,0), MATCH(CONCATENATE($G121,V$2),'WFOM - Time_Base'!$A$8:$API$8,0)),
IFERROR($AN121 * INDEX('Inputs from Uganda staff'!$E$61:$BM$80,MATCH('HRH Need estimation'!V$2,'Inputs from Uganda staff'!$E$61:$E$80,0),MATCH('HRH Need estimation'!$D121,'Inputs from Uganda staff'!$E$6:$BM$6,0)),
""))</f>
        <v>35</v>
      </c>
      <c r="W121" s="122">
        <f>IFERROR(
$AN121 * INDEX('WFOM - Time_Base'!$A$4:$API$29, MATCH("CenHos", 'WFOM - Time_Base'!$B$4:$B$29,0), MATCH(CONCATENATE($G121,W$2),'WFOM - Time_Base'!$A$8:$API$8,0)) *
INDEX('WFOM - Time_Base'!$A$4:$API$29, MATCH("CenHos_Per", 'WFOM - Time_Base'!$B$4:$B$29,0), MATCH(CONCATENATE($G121,W$2),'WFOM - Time_Base'!$A$8:$API$8,0)),
IFERROR($AN121 * INDEX('Inputs from Uganda staff'!$E$61:$BM$80,MATCH('HRH Need estimation'!W$2,'Inputs from Uganda staff'!$E$61:$E$80,0),MATCH('HRH Need estimation'!$D121,'Inputs from Uganda staff'!$E$6:$BM$6,0)),
""))</f>
        <v>0</v>
      </c>
      <c r="X121" s="122">
        <f>IFERROR(
$AN121 * INDEX('WFOM - Time_Base'!$A$4:$API$29, MATCH("CenHos", 'WFOM - Time_Base'!$B$4:$B$29,0), MATCH(CONCATENATE($G121,X$2),'WFOM - Time_Base'!$A$8:$API$8,0)) *
INDEX('WFOM - Time_Base'!$A$4:$API$29, MATCH("CenHos_Per", 'WFOM - Time_Base'!$B$4:$B$29,0), MATCH(CONCATENATE($G121,X$2),'WFOM - Time_Base'!$A$8:$API$8,0)),
IFERROR($AN121 * INDEX('Inputs from Uganda staff'!$E$61:$BM$80,MATCH('HRH Need estimation'!X$2,'Inputs from Uganda staff'!$E$61:$E$80,0),MATCH('HRH Need estimation'!$D121,'Inputs from Uganda staff'!$E$6:$BM$6,0)),
""))</f>
        <v>0</v>
      </c>
      <c r="Y121" s="122">
        <f>IFERROR(
$AN121 * INDEX('WFOM - Time_Base'!$A$4:$API$29, MATCH("CenHos", 'WFOM - Time_Base'!$B$4:$B$29,0), MATCH(CONCATENATE($G121,Y$2),'WFOM - Time_Base'!$A$8:$API$8,0)) *
INDEX('WFOM - Time_Base'!$A$4:$API$29, MATCH("CenHos_Per", 'WFOM - Time_Base'!$B$4:$B$29,0), MATCH(CONCATENATE($G121,Y$2),'WFOM - Time_Base'!$A$8:$API$8,0)),
IFERROR($AN121 * INDEX('Inputs from Uganda staff'!$E$61:$BM$80,MATCH('HRH Need estimation'!Y$2,'Inputs from Uganda staff'!$E$61:$E$80,0),MATCH('HRH Need estimation'!$D121,'Inputs from Uganda staff'!$E$6:$BM$6,0)),
""))</f>
        <v>0</v>
      </c>
      <c r="Z121" s="122">
        <f>IFERROR(
$AN121 * INDEX('WFOM - Time_Base'!$A$4:$API$29, MATCH("CenHos", 'WFOM - Time_Base'!$B$4:$B$29,0), MATCH(CONCATENATE($G121,Z$2),'WFOM - Time_Base'!$A$8:$API$8,0)) *
INDEX('WFOM - Time_Base'!$A$4:$API$29, MATCH("CenHos_Per", 'WFOM - Time_Base'!$B$4:$B$29,0), MATCH(CONCATENATE($G121,Z$2),'WFOM - Time_Base'!$A$8:$API$8,0)),
IFERROR($AN121 * INDEX('Inputs from Uganda staff'!$E$61:$BM$80,MATCH('HRH Need estimation'!Z$2,'Inputs from Uganda staff'!$E$61:$E$80,0),MATCH('HRH Need estimation'!$D121,'Inputs from Uganda staff'!$E$6:$BM$6,0)),
""))</f>
        <v>0</v>
      </c>
      <c r="AA121" s="122">
        <f>IFERROR(
$AN121 * INDEX('WFOM - Time_Base'!$A$4:$API$29, MATCH("CenHos", 'WFOM - Time_Base'!$B$4:$B$29,0), MATCH(CONCATENATE($G121,AA$2),'WFOM - Time_Base'!$A$8:$API$8,0)) *
INDEX('WFOM - Time_Base'!$A$4:$API$29, MATCH("CenHos_Per", 'WFOM - Time_Base'!$B$4:$B$29,0), MATCH(CONCATENATE($G121,AA$2),'WFOM - Time_Base'!$A$8:$API$8,0)),
IFERROR($AN121 * INDEX('Inputs from Uganda staff'!$E$61:$BM$80,MATCH('HRH Need estimation'!AA$2,'Inputs from Uganda staff'!$E$61:$E$80,0),MATCH('HRH Need estimation'!$D121,'Inputs from Uganda staff'!$E$6:$BM$6,0)),
""))</f>
        <v>0</v>
      </c>
      <c r="AB121" s="122">
        <f>IFERROR(
$AN121 * INDEX('WFOM - Time_Base'!$A$4:$API$29, MATCH("CenHos", 'WFOM - Time_Base'!$B$4:$B$29,0), MATCH(CONCATENATE($G121,AB$2),'WFOM - Time_Base'!$A$8:$API$8,0)) *
INDEX('WFOM - Time_Base'!$A$4:$API$29, MATCH("CenHos_Per", 'WFOM - Time_Base'!$B$4:$B$29,0), MATCH(CONCATENATE($G121,AB$2),'WFOM - Time_Base'!$A$8:$API$8,0)),
IFERROR($AN121 * INDEX('Inputs from Uganda staff'!$E$61:$BM$80,MATCH('HRH Need estimation'!AB$2,'Inputs from Uganda staff'!$E$61:$E$80,0),MATCH('HRH Need estimation'!$D121,'Inputs from Uganda staff'!$E$6:$BM$6,0)),
""))</f>
        <v>0</v>
      </c>
      <c r="AC121" s="122" t="str">
        <f>IFERROR(
$AN121 * INDEX('WFOM - Time_Base'!$A$4:$API$29, MATCH("CenHos", 'WFOM - Time_Base'!$B$4:$B$29,0), MATCH(CONCATENATE($G121,AC$2),'WFOM - Time_Base'!$A$8:$API$8,0)) *
INDEX('WFOM - Time_Base'!$A$4:$API$29, MATCH("CenHos_Per", 'WFOM - Time_Base'!$B$4:$B$29,0), MATCH(CONCATENATE($G121,AC$2),'WFOM - Time_Base'!$A$8:$API$8,0)),
IFERROR($AN121 * INDEX('Inputs from Uganda staff'!$E$61:$BM$80,MATCH('HRH Need estimation'!AC$2,'Inputs from Uganda staff'!$E$61:$E$80,0),MATCH('HRH Need estimation'!$D121,'Inputs from Uganda staff'!$E$6:$BM$6,0)),
""))</f>
        <v/>
      </c>
      <c r="AD121" s="122">
        <f>IFERROR(
$AN121 * INDEX('WFOM - Time_Base'!$A$4:$API$29, MATCH("CenHos", 'WFOM - Time_Base'!$B$4:$B$29,0), MATCH(CONCATENATE($G121,AD$2),'WFOM - Time_Base'!$A$8:$API$8,0)) *
INDEX('WFOM - Time_Base'!$A$4:$API$29, MATCH("CenHos_Per", 'WFOM - Time_Base'!$B$4:$B$29,0), MATCH(CONCATENATE($G121,AD$2),'WFOM - Time_Base'!$A$8:$API$8,0)),
IFERROR($AN121 * INDEX('Inputs from Uganda staff'!$E$61:$BM$80,MATCH('HRH Need estimation'!AD$2,'Inputs from Uganda staff'!$E$61:$E$80,0),MATCH('HRH Need estimation'!$D121,'Inputs from Uganda staff'!$E$6:$BM$6,0)),
""))</f>
        <v>0</v>
      </c>
      <c r="AE121" s="122">
        <f>IFERROR(
$AN121 * INDEX('WFOM - Time_Base'!$A$4:$API$29, MATCH("CenHos", 'WFOM - Time_Base'!$B$4:$B$29,0), MATCH(CONCATENATE($G121,AE$2),'WFOM - Time_Base'!$A$8:$API$8,0)) *
INDEX('WFOM - Time_Base'!$A$4:$API$29, MATCH("CenHos_Per", 'WFOM - Time_Base'!$B$4:$B$29,0), MATCH(CONCATENATE($G121,AE$2),'WFOM - Time_Base'!$A$8:$API$8,0)),
IFERROR($AN121 * INDEX('Inputs from Uganda staff'!$E$61:$BM$80,MATCH('HRH Need estimation'!AE$2,'Inputs from Uganda staff'!$E$61:$E$80,0),MATCH('HRH Need estimation'!$D121,'Inputs from Uganda staff'!$E$6:$BM$6,0)),
""))</f>
        <v>0</v>
      </c>
      <c r="AF121" s="122">
        <f>IFERROR(
$AN121 * INDEX('WFOM - Time_Base'!$A$4:$API$29, MATCH("CenHos", 'WFOM - Time_Base'!$B$4:$B$29,0), MATCH(CONCATENATE($G121,AF$2),'WFOM - Time_Base'!$A$8:$API$8,0)) *
INDEX('WFOM - Time_Base'!$A$4:$API$29, MATCH("CenHos_Per", 'WFOM - Time_Base'!$B$4:$B$29,0), MATCH(CONCATENATE($G121,AF$2),'WFOM - Time_Base'!$A$8:$API$8,0)),
IFERROR($AN121 * INDEX('Inputs from Uganda staff'!$E$61:$BM$80,MATCH('HRH Need estimation'!AF$2,'Inputs from Uganda staff'!$E$61:$E$80,0),MATCH('HRH Need estimation'!$D121,'Inputs from Uganda staff'!$E$6:$BM$6,0)),
""))</f>
        <v>0</v>
      </c>
      <c r="AG121" s="122">
        <f>IFERROR(
$AN121 * INDEX('WFOM - Time_Base'!$A$4:$API$29, MATCH("CenHos", 'WFOM - Time_Base'!$B$4:$B$29,0), MATCH(CONCATENATE($G121,AG$2),'WFOM - Time_Base'!$A$8:$API$8,0)) *
INDEX('WFOM - Time_Base'!$A$4:$API$29, MATCH("CenHos_Per", 'WFOM - Time_Base'!$B$4:$B$29,0), MATCH(CONCATENATE($G121,AG$2),'WFOM - Time_Base'!$A$8:$API$8,0)),
IFERROR($AN121 * INDEX('Inputs from Uganda staff'!$E$61:$BM$80,MATCH('HRH Need estimation'!AG$2,'Inputs from Uganda staff'!$E$61:$E$80,0),MATCH('HRH Need estimation'!$D121,'Inputs from Uganda staff'!$E$6:$BM$6,0)),
""))</f>
        <v>0</v>
      </c>
      <c r="AH121" s="122">
        <f>IFERROR(
$AN121 * INDEX('WFOM - Time_Base'!$A$4:$API$29, MATCH("CenHos", 'WFOM - Time_Base'!$B$4:$B$29,0), MATCH(CONCATENATE($G121,AH$2),'WFOM - Time_Base'!$A$8:$API$8,0)) *
INDEX('WFOM - Time_Base'!$A$4:$API$29, MATCH("CenHos_Per", 'WFOM - Time_Base'!$B$4:$B$29,0), MATCH(CONCATENATE($G121,AH$2),'WFOM - Time_Base'!$A$8:$API$8,0)),
IFERROR($AN121 * INDEX('Inputs from Uganda staff'!$E$61:$BM$80,MATCH('HRH Need estimation'!AH$2,'Inputs from Uganda staff'!$E$61:$E$80,0),MATCH('HRH Need estimation'!$D121,'Inputs from Uganda staff'!$E$6:$BM$6,0)),
""))</f>
        <v>0</v>
      </c>
      <c r="AI121" s="122">
        <f>IFERROR(
$AN121 * INDEX('WFOM - Time_Base'!$A$4:$API$29, MATCH("CenHos", 'WFOM - Time_Base'!$B$4:$B$29,0), MATCH(CONCATENATE($G121,AI$2),'WFOM - Time_Base'!$A$8:$API$8,0)) *
INDEX('WFOM - Time_Base'!$A$4:$API$29, MATCH("CenHos_Per", 'WFOM - Time_Base'!$B$4:$B$29,0), MATCH(CONCATENATE($G121,AI$2),'WFOM - Time_Base'!$A$8:$API$8,0)),
IFERROR($AN121 * INDEX('Inputs from Uganda staff'!$E$61:$BM$80,MATCH('HRH Need estimation'!AI$2,'Inputs from Uganda staff'!$E$61:$E$80,0),MATCH('HRH Need estimation'!$D121,'Inputs from Uganda staff'!$E$6:$BM$6,0)),
""))</f>
        <v>0</v>
      </c>
      <c r="AJ121" s="122">
        <f>IFERROR(
$AN121 * INDEX('WFOM - Time_Base'!$A$4:$API$29, MATCH("CenHos", 'WFOM - Time_Base'!$B$4:$B$29,0), MATCH(CONCATENATE($G121,AJ$2),'WFOM - Time_Base'!$A$8:$API$8,0)) *
INDEX('WFOM - Time_Base'!$A$4:$API$29, MATCH("CenHos_Per", 'WFOM - Time_Base'!$B$4:$B$29,0), MATCH(CONCATENATE($G121,AJ$2),'WFOM - Time_Base'!$A$8:$API$8,0)),
IFERROR($AN121 * INDEX('Inputs from Uganda staff'!$E$61:$BM$80,MATCH('HRH Need estimation'!AJ$2,'Inputs from Uganda staff'!$E$61:$E$80,0),MATCH('HRH Need estimation'!$D121,'Inputs from Uganda staff'!$E$6:$BM$6,0)),
""))</f>
        <v>0</v>
      </c>
      <c r="AK121" s="122">
        <f>IFERROR(
$AN121 * INDEX('WFOM - Time_Base'!$A$4:$API$29, MATCH("CenHos", 'WFOM - Time_Base'!$B$4:$B$29,0), MATCH(CONCATENATE($G121,AK$2),'WFOM - Time_Base'!$A$8:$API$8,0)) *
INDEX('WFOM - Time_Base'!$A$4:$API$29, MATCH("CenHos_Per", 'WFOM - Time_Base'!$B$4:$B$29,0), MATCH(CONCATENATE($G121,AK$2),'WFOM - Time_Base'!$A$8:$API$8,0)),
IFERROR($AN121 * INDEX('Inputs from Uganda staff'!$E$61:$BM$80,MATCH('HRH Need estimation'!AK$2,'Inputs from Uganda staff'!$E$61:$E$80,0),MATCH('HRH Need estimation'!$D121,'Inputs from Uganda staff'!$E$6:$BM$6,0)),
""))</f>
        <v>0</v>
      </c>
      <c r="AL121" s="122">
        <f>IFERROR(
$AN121 * INDEX('WFOM - Time_Base'!$A$4:$API$29, MATCH("CenHos", 'WFOM - Time_Base'!$B$4:$B$29,0), MATCH(CONCATENATE($G121,AL$2),'WFOM - Time_Base'!$A$8:$API$8,0)) *
INDEX('WFOM - Time_Base'!$A$4:$API$29, MATCH("CenHos_Per", 'WFOM - Time_Base'!$B$4:$B$29,0), MATCH(CONCATENATE($G121,AL$2),'WFOM - Time_Base'!$A$8:$API$8,0)),
IFERROR($AN121 * INDEX('Inputs from Uganda staff'!$E$61:$BM$80,MATCH('HRH Need estimation'!AL$2,'Inputs from Uganda staff'!$E$61:$E$80,0),MATCH('HRH Need estimation'!$D121,'Inputs from Uganda staff'!$E$6:$BM$6,0)),
""))</f>
        <v>0</v>
      </c>
      <c r="AN121">
        <v>1</v>
      </c>
      <c r="AO121" t="e">
        <f t="shared" si="3"/>
        <v>#N/A</v>
      </c>
      <c r="AQ121" t="s">
        <v>783</v>
      </c>
    </row>
    <row r="122" spans="1:43">
      <c r="A122" s="106" t="s">
        <v>974</v>
      </c>
      <c r="B122" s="106" t="s">
        <v>292</v>
      </c>
      <c r="C122" s="107" t="s">
        <v>455</v>
      </c>
      <c r="D122" s="123" t="s">
        <v>456</v>
      </c>
      <c r="E122" s="122" t="s">
        <v>85</v>
      </c>
      <c r="F122" s="200" t="s">
        <v>96</v>
      </c>
      <c r="G122" s="122" t="str">
        <f>IF(F122&lt;&gt;"", VLOOKUP(F122,'WFOM - Cadre and Service List'!$E$4:$F$52,2,FALSE), "")</f>
        <v>EstNonCom</v>
      </c>
      <c r="H122" s="122"/>
      <c r="I122" s="207"/>
      <c r="J122" s="207"/>
      <c r="K122" s="207"/>
      <c r="L122" s="207"/>
      <c r="M122" s="207"/>
      <c r="N122" s="207"/>
      <c r="O122" s="207"/>
      <c r="P122" s="207">
        <f t="shared" si="2"/>
        <v>0</v>
      </c>
      <c r="Q122" s="122" t="s">
        <v>1947</v>
      </c>
      <c r="R122" s="122">
        <f>IFERROR(
$AN122 * INDEX('WFOM - Time_Base'!$A$4:$API$29, MATCH("CenHos", 'WFOM - Time_Base'!$B$4:$B$29,0), MATCH(CONCATENATE($G122,R$2),'WFOM - Time_Base'!$A$8:$API$8,0)) *
INDEX('WFOM - Time_Base'!$A$4:$API$29, MATCH("CenHos_Per", 'WFOM - Time_Base'!$B$4:$B$29,0), MATCH(CONCATENATE($G122,R$2),'WFOM - Time_Base'!$A$8:$API$8,0)),
IFERROR($AN122 * INDEX('Inputs from Uganda staff'!$E$61:$BM$80,MATCH('HRH Need estimation'!R$2,'Inputs from Uganda staff'!$E$61:$E$80,0),MATCH('HRH Need estimation'!$D122,'Inputs from Uganda staff'!$E$6:$BM$6,0)),
""))</f>
        <v>0</v>
      </c>
      <c r="S122" s="122">
        <f>IFERROR(
$AN122 * INDEX('WFOM - Time_Base'!$A$4:$API$29, MATCH("CenHos", 'WFOM - Time_Base'!$B$4:$B$29,0), MATCH(CONCATENATE($G122,S$2),'WFOM - Time_Base'!$A$8:$API$8,0)) *
INDEX('WFOM - Time_Base'!$A$4:$API$29, MATCH("CenHos_Per", 'WFOM - Time_Base'!$B$4:$B$29,0), MATCH(CONCATENATE($G122,S$2),'WFOM - Time_Base'!$A$8:$API$8,0)),
IFERROR($AN122 * INDEX('Inputs from Uganda staff'!$E$61:$BM$80,MATCH('HRH Need estimation'!S$2,'Inputs from Uganda staff'!$E$61:$E$80,0),MATCH('HRH Need estimation'!$D122,'Inputs from Uganda staff'!$E$6:$BM$6,0)),
""))</f>
        <v>70</v>
      </c>
      <c r="T122" s="122">
        <f>IFERROR(
$AN122 * INDEX('WFOM - Time_Base'!$A$4:$API$29, MATCH("CenHos", 'WFOM - Time_Base'!$B$4:$B$29,0), MATCH(CONCATENATE($G122,T$2),'WFOM - Time_Base'!$A$8:$API$8,0)) *
INDEX('WFOM - Time_Base'!$A$4:$API$29, MATCH("CenHos_Per", 'WFOM - Time_Base'!$B$4:$B$29,0), MATCH(CONCATENATE($G122,T$2),'WFOM - Time_Base'!$A$8:$API$8,0)),
IFERROR($AN122 * INDEX('Inputs from Uganda staff'!$E$61:$BM$80,MATCH('HRH Need estimation'!T$2,'Inputs from Uganda staff'!$E$61:$E$80,0),MATCH('HRH Need estimation'!$D122,'Inputs from Uganda staff'!$E$6:$BM$6,0)),
""))</f>
        <v>0</v>
      </c>
      <c r="U122" s="122">
        <f>IFERROR(
$AN122 * INDEX('WFOM - Time_Base'!$A$4:$API$29, MATCH("CenHos", 'WFOM - Time_Base'!$B$4:$B$29,0), MATCH(CONCATENATE($G122,U$2),'WFOM - Time_Base'!$A$8:$API$8,0)) *
INDEX('WFOM - Time_Base'!$A$4:$API$29, MATCH("CenHos_Per", 'WFOM - Time_Base'!$B$4:$B$29,0), MATCH(CONCATENATE($G122,U$2),'WFOM - Time_Base'!$A$8:$API$8,0)),
IFERROR($AN122 * INDEX('Inputs from Uganda staff'!$E$61:$BM$80,MATCH('HRH Need estimation'!U$2,'Inputs from Uganda staff'!$E$61:$E$80,0),MATCH('HRH Need estimation'!$D122,'Inputs from Uganda staff'!$E$6:$BM$6,0)),
""))</f>
        <v>0</v>
      </c>
      <c r="V122" s="122">
        <f>IFERROR(
$AN122 * INDEX('WFOM - Time_Base'!$A$4:$API$29, MATCH("CenHos", 'WFOM - Time_Base'!$B$4:$B$29,0), MATCH(CONCATENATE($G122,V$2),'WFOM - Time_Base'!$A$8:$API$8,0)) *
INDEX('WFOM - Time_Base'!$A$4:$API$29, MATCH("CenHos_Per", 'WFOM - Time_Base'!$B$4:$B$29,0), MATCH(CONCATENATE($G122,V$2),'WFOM - Time_Base'!$A$8:$API$8,0)),
IFERROR($AN122 * INDEX('Inputs from Uganda staff'!$E$61:$BM$80,MATCH('HRH Need estimation'!V$2,'Inputs from Uganda staff'!$E$61:$E$80,0),MATCH('HRH Need estimation'!$D122,'Inputs from Uganda staff'!$E$6:$BM$6,0)),
""))</f>
        <v>30</v>
      </c>
      <c r="W122" s="122">
        <f>IFERROR(
$AN122 * INDEX('WFOM - Time_Base'!$A$4:$API$29, MATCH("CenHos", 'WFOM - Time_Base'!$B$4:$B$29,0), MATCH(CONCATENATE($G122,W$2),'WFOM - Time_Base'!$A$8:$API$8,0)) *
INDEX('WFOM - Time_Base'!$A$4:$API$29, MATCH("CenHos_Per", 'WFOM - Time_Base'!$B$4:$B$29,0), MATCH(CONCATENATE($G122,W$2),'WFOM - Time_Base'!$A$8:$API$8,0)),
IFERROR($AN122 * INDEX('Inputs from Uganda staff'!$E$61:$BM$80,MATCH('HRH Need estimation'!W$2,'Inputs from Uganda staff'!$E$61:$E$80,0),MATCH('HRH Need estimation'!$D122,'Inputs from Uganda staff'!$E$6:$BM$6,0)),
""))</f>
        <v>0</v>
      </c>
      <c r="X122" s="122">
        <f>IFERROR(
$AN122 * INDEX('WFOM - Time_Base'!$A$4:$API$29, MATCH("CenHos", 'WFOM - Time_Base'!$B$4:$B$29,0), MATCH(CONCATENATE($G122,X$2),'WFOM - Time_Base'!$A$8:$API$8,0)) *
INDEX('WFOM - Time_Base'!$A$4:$API$29, MATCH("CenHos_Per", 'WFOM - Time_Base'!$B$4:$B$29,0), MATCH(CONCATENATE($G122,X$2),'WFOM - Time_Base'!$A$8:$API$8,0)),
IFERROR($AN122 * INDEX('Inputs from Uganda staff'!$E$61:$BM$80,MATCH('HRH Need estimation'!X$2,'Inputs from Uganda staff'!$E$61:$E$80,0),MATCH('HRH Need estimation'!$D122,'Inputs from Uganda staff'!$E$6:$BM$6,0)),
""))</f>
        <v>7.5</v>
      </c>
      <c r="Y122" s="122">
        <f>IFERROR(
$AN122 * INDEX('WFOM - Time_Base'!$A$4:$API$29, MATCH("CenHos", 'WFOM - Time_Base'!$B$4:$B$29,0), MATCH(CONCATENATE($G122,Y$2),'WFOM - Time_Base'!$A$8:$API$8,0)) *
INDEX('WFOM - Time_Base'!$A$4:$API$29, MATCH("CenHos_Per", 'WFOM - Time_Base'!$B$4:$B$29,0), MATCH(CONCATENATE($G122,Y$2),'WFOM - Time_Base'!$A$8:$API$8,0)),
IFERROR($AN122 * INDEX('Inputs from Uganda staff'!$E$61:$BM$80,MATCH('HRH Need estimation'!Y$2,'Inputs from Uganda staff'!$E$61:$E$80,0),MATCH('HRH Need estimation'!$D122,'Inputs from Uganda staff'!$E$6:$BM$6,0)),
""))</f>
        <v>7.5</v>
      </c>
      <c r="Z122" s="122">
        <f>IFERROR(
$AN122 * INDEX('WFOM - Time_Base'!$A$4:$API$29, MATCH("CenHos", 'WFOM - Time_Base'!$B$4:$B$29,0), MATCH(CONCATENATE($G122,Z$2),'WFOM - Time_Base'!$A$8:$API$8,0)) *
INDEX('WFOM - Time_Base'!$A$4:$API$29, MATCH("CenHos_Per", 'WFOM - Time_Base'!$B$4:$B$29,0), MATCH(CONCATENATE($G122,Z$2),'WFOM - Time_Base'!$A$8:$API$8,0)),
IFERROR($AN122 * INDEX('Inputs from Uganda staff'!$E$61:$BM$80,MATCH('HRH Need estimation'!Z$2,'Inputs from Uganda staff'!$E$61:$E$80,0),MATCH('HRH Need estimation'!$D122,'Inputs from Uganda staff'!$E$6:$BM$6,0)),
""))</f>
        <v>0</v>
      </c>
      <c r="AA122" s="122">
        <f>IFERROR(
$AN122 * INDEX('WFOM - Time_Base'!$A$4:$API$29, MATCH("CenHos", 'WFOM - Time_Base'!$B$4:$B$29,0), MATCH(CONCATENATE($G122,AA$2),'WFOM - Time_Base'!$A$8:$API$8,0)) *
INDEX('WFOM - Time_Base'!$A$4:$API$29, MATCH("CenHos_Per", 'WFOM - Time_Base'!$B$4:$B$29,0), MATCH(CONCATENATE($G122,AA$2),'WFOM - Time_Base'!$A$8:$API$8,0)),
IFERROR($AN122 * INDEX('Inputs from Uganda staff'!$E$61:$BM$80,MATCH('HRH Need estimation'!AA$2,'Inputs from Uganda staff'!$E$61:$E$80,0),MATCH('HRH Need estimation'!$D122,'Inputs from Uganda staff'!$E$6:$BM$6,0)),
""))</f>
        <v>0</v>
      </c>
      <c r="AB122" s="122">
        <f>IFERROR(
$AN122 * INDEX('WFOM - Time_Base'!$A$4:$API$29, MATCH("CenHos", 'WFOM - Time_Base'!$B$4:$B$29,0), MATCH(CONCATENATE($G122,AB$2),'WFOM - Time_Base'!$A$8:$API$8,0)) *
INDEX('WFOM - Time_Base'!$A$4:$API$29, MATCH("CenHos_Per", 'WFOM - Time_Base'!$B$4:$B$29,0), MATCH(CONCATENATE($G122,AB$2),'WFOM - Time_Base'!$A$8:$API$8,0)),
IFERROR($AN122 * INDEX('Inputs from Uganda staff'!$E$61:$BM$80,MATCH('HRH Need estimation'!AB$2,'Inputs from Uganda staff'!$E$61:$E$80,0),MATCH('HRH Need estimation'!$D122,'Inputs from Uganda staff'!$E$6:$BM$6,0)),
""))</f>
        <v>0</v>
      </c>
      <c r="AC122" s="122" t="str">
        <f>IFERROR(
$AN122 * INDEX('WFOM - Time_Base'!$A$4:$API$29, MATCH("CenHos", 'WFOM - Time_Base'!$B$4:$B$29,0), MATCH(CONCATENATE($G122,AC$2),'WFOM - Time_Base'!$A$8:$API$8,0)) *
INDEX('WFOM - Time_Base'!$A$4:$API$29, MATCH("CenHos_Per", 'WFOM - Time_Base'!$B$4:$B$29,0), MATCH(CONCATENATE($G122,AC$2),'WFOM - Time_Base'!$A$8:$API$8,0)),
IFERROR($AN122 * INDEX('Inputs from Uganda staff'!$E$61:$BM$80,MATCH('HRH Need estimation'!AC$2,'Inputs from Uganda staff'!$E$61:$E$80,0),MATCH('HRH Need estimation'!$D122,'Inputs from Uganda staff'!$E$6:$BM$6,0)),
""))</f>
        <v/>
      </c>
      <c r="AD122" s="122">
        <f>IFERROR(
$AN122 * INDEX('WFOM - Time_Base'!$A$4:$API$29, MATCH("CenHos", 'WFOM - Time_Base'!$B$4:$B$29,0), MATCH(CONCATENATE($G122,AD$2),'WFOM - Time_Base'!$A$8:$API$8,0)) *
INDEX('WFOM - Time_Base'!$A$4:$API$29, MATCH("CenHos_Per", 'WFOM - Time_Base'!$B$4:$B$29,0), MATCH(CONCATENATE($G122,AD$2),'WFOM - Time_Base'!$A$8:$API$8,0)),
IFERROR($AN122 * INDEX('Inputs from Uganda staff'!$E$61:$BM$80,MATCH('HRH Need estimation'!AD$2,'Inputs from Uganda staff'!$E$61:$E$80,0),MATCH('HRH Need estimation'!$D122,'Inputs from Uganda staff'!$E$6:$BM$6,0)),
""))</f>
        <v>0</v>
      </c>
      <c r="AE122" s="122">
        <f>IFERROR(
$AN122 * INDEX('WFOM - Time_Base'!$A$4:$API$29, MATCH("CenHos", 'WFOM - Time_Base'!$B$4:$B$29,0), MATCH(CONCATENATE($G122,AE$2),'WFOM - Time_Base'!$A$8:$API$8,0)) *
INDEX('WFOM - Time_Base'!$A$4:$API$29, MATCH("CenHos_Per", 'WFOM - Time_Base'!$B$4:$B$29,0), MATCH(CONCATENATE($G122,AE$2),'WFOM - Time_Base'!$A$8:$API$8,0)),
IFERROR($AN122 * INDEX('Inputs from Uganda staff'!$E$61:$BM$80,MATCH('HRH Need estimation'!AE$2,'Inputs from Uganda staff'!$E$61:$E$80,0),MATCH('HRH Need estimation'!$D122,'Inputs from Uganda staff'!$E$6:$BM$6,0)),
""))</f>
        <v>0</v>
      </c>
      <c r="AF122" s="122">
        <f>IFERROR(
$AN122 * INDEX('WFOM - Time_Base'!$A$4:$API$29, MATCH("CenHos", 'WFOM - Time_Base'!$B$4:$B$29,0), MATCH(CONCATENATE($G122,AF$2),'WFOM - Time_Base'!$A$8:$API$8,0)) *
INDEX('WFOM - Time_Base'!$A$4:$API$29, MATCH("CenHos_Per", 'WFOM - Time_Base'!$B$4:$B$29,0), MATCH(CONCATENATE($G122,AF$2),'WFOM - Time_Base'!$A$8:$API$8,0)),
IFERROR($AN122 * INDEX('Inputs from Uganda staff'!$E$61:$BM$80,MATCH('HRH Need estimation'!AF$2,'Inputs from Uganda staff'!$E$61:$E$80,0),MATCH('HRH Need estimation'!$D122,'Inputs from Uganda staff'!$E$6:$BM$6,0)),
""))</f>
        <v>0</v>
      </c>
      <c r="AG122" s="122">
        <f>IFERROR(
$AN122 * INDEX('WFOM - Time_Base'!$A$4:$API$29, MATCH("CenHos", 'WFOM - Time_Base'!$B$4:$B$29,0), MATCH(CONCATENATE($G122,AG$2),'WFOM - Time_Base'!$A$8:$API$8,0)) *
INDEX('WFOM - Time_Base'!$A$4:$API$29, MATCH("CenHos_Per", 'WFOM - Time_Base'!$B$4:$B$29,0), MATCH(CONCATENATE($G122,AG$2),'WFOM - Time_Base'!$A$8:$API$8,0)),
IFERROR($AN122 * INDEX('Inputs from Uganda staff'!$E$61:$BM$80,MATCH('HRH Need estimation'!AG$2,'Inputs from Uganda staff'!$E$61:$E$80,0),MATCH('HRH Need estimation'!$D122,'Inputs from Uganda staff'!$E$6:$BM$6,0)),
""))</f>
        <v>0</v>
      </c>
      <c r="AH122" s="122">
        <f>IFERROR(
$AN122 * INDEX('WFOM - Time_Base'!$A$4:$API$29, MATCH("CenHos", 'WFOM - Time_Base'!$B$4:$B$29,0), MATCH(CONCATENATE($G122,AH$2),'WFOM - Time_Base'!$A$8:$API$8,0)) *
INDEX('WFOM - Time_Base'!$A$4:$API$29, MATCH("CenHos_Per", 'WFOM - Time_Base'!$B$4:$B$29,0), MATCH(CONCATENATE($G122,AH$2),'WFOM - Time_Base'!$A$8:$API$8,0)),
IFERROR($AN122 * INDEX('Inputs from Uganda staff'!$E$61:$BM$80,MATCH('HRH Need estimation'!AH$2,'Inputs from Uganda staff'!$E$61:$E$80,0),MATCH('HRH Need estimation'!$D122,'Inputs from Uganda staff'!$E$6:$BM$6,0)),
""))</f>
        <v>0</v>
      </c>
      <c r="AI122" s="122">
        <f>IFERROR(
$AN122 * INDEX('WFOM - Time_Base'!$A$4:$API$29, MATCH("CenHos", 'WFOM - Time_Base'!$B$4:$B$29,0), MATCH(CONCATENATE($G122,AI$2),'WFOM - Time_Base'!$A$8:$API$8,0)) *
INDEX('WFOM - Time_Base'!$A$4:$API$29, MATCH("CenHos_Per", 'WFOM - Time_Base'!$B$4:$B$29,0), MATCH(CONCATENATE($G122,AI$2),'WFOM - Time_Base'!$A$8:$API$8,0)),
IFERROR($AN122 * INDEX('Inputs from Uganda staff'!$E$61:$BM$80,MATCH('HRH Need estimation'!AI$2,'Inputs from Uganda staff'!$E$61:$E$80,0),MATCH('HRH Need estimation'!$D122,'Inputs from Uganda staff'!$E$6:$BM$6,0)),
""))</f>
        <v>0</v>
      </c>
      <c r="AJ122" s="122">
        <f>IFERROR(
$AN122 * INDEX('WFOM - Time_Base'!$A$4:$API$29, MATCH("CenHos", 'WFOM - Time_Base'!$B$4:$B$29,0), MATCH(CONCATENATE($G122,AJ$2),'WFOM - Time_Base'!$A$8:$API$8,0)) *
INDEX('WFOM - Time_Base'!$A$4:$API$29, MATCH("CenHos_Per", 'WFOM - Time_Base'!$B$4:$B$29,0), MATCH(CONCATENATE($G122,AJ$2),'WFOM - Time_Base'!$A$8:$API$8,0)),
IFERROR($AN122 * INDEX('Inputs from Uganda staff'!$E$61:$BM$80,MATCH('HRH Need estimation'!AJ$2,'Inputs from Uganda staff'!$E$61:$E$80,0),MATCH('HRH Need estimation'!$D122,'Inputs from Uganda staff'!$E$6:$BM$6,0)),
""))</f>
        <v>0</v>
      </c>
      <c r="AK122" s="122">
        <f>IFERROR(
$AN122 * INDEX('WFOM - Time_Base'!$A$4:$API$29, MATCH("CenHos", 'WFOM - Time_Base'!$B$4:$B$29,0), MATCH(CONCATENATE($G122,AK$2),'WFOM - Time_Base'!$A$8:$API$8,0)) *
INDEX('WFOM - Time_Base'!$A$4:$API$29, MATCH("CenHos_Per", 'WFOM - Time_Base'!$B$4:$B$29,0), MATCH(CONCATENATE($G122,AK$2),'WFOM - Time_Base'!$A$8:$API$8,0)),
IFERROR($AN122 * INDEX('Inputs from Uganda staff'!$E$61:$BM$80,MATCH('HRH Need estimation'!AK$2,'Inputs from Uganda staff'!$E$61:$E$80,0),MATCH('HRH Need estimation'!$D122,'Inputs from Uganda staff'!$E$6:$BM$6,0)),
""))</f>
        <v>0</v>
      </c>
      <c r="AL122" s="122">
        <f>IFERROR(
$AN122 * INDEX('WFOM - Time_Base'!$A$4:$API$29, MATCH("CenHos", 'WFOM - Time_Base'!$B$4:$B$29,0), MATCH(CONCATENATE($G122,AL$2),'WFOM - Time_Base'!$A$8:$API$8,0)) *
INDEX('WFOM - Time_Base'!$A$4:$API$29, MATCH("CenHos_Per", 'WFOM - Time_Base'!$B$4:$B$29,0), MATCH(CONCATENATE($G122,AL$2),'WFOM - Time_Base'!$A$8:$API$8,0)),
IFERROR($AN122 * INDEX('Inputs from Uganda staff'!$E$61:$BM$80,MATCH('HRH Need estimation'!AL$2,'Inputs from Uganda staff'!$E$61:$E$80,0),MATCH('HRH Need estimation'!$D122,'Inputs from Uganda staff'!$E$6:$BM$6,0)),
""))</f>
        <v>0</v>
      </c>
      <c r="AM122" t="s">
        <v>2079</v>
      </c>
      <c r="AN122">
        <v>10</v>
      </c>
      <c r="AO122" t="str">
        <f t="shared" si="3"/>
        <v>137</v>
      </c>
      <c r="AQ122" t="s">
        <v>789</v>
      </c>
    </row>
    <row r="123" spans="1:43">
      <c r="A123" s="106" t="s">
        <v>975</v>
      </c>
      <c r="B123" s="106" t="s">
        <v>292</v>
      </c>
      <c r="C123" s="107" t="s">
        <v>457</v>
      </c>
      <c r="D123" s="123" t="s">
        <v>458</v>
      </c>
      <c r="E123" s="122" t="s">
        <v>85</v>
      </c>
      <c r="F123" s="200" t="s">
        <v>96</v>
      </c>
      <c r="G123" s="122" t="str">
        <f>IF(F123&lt;&gt;"", VLOOKUP(F123,'WFOM - Cadre and Service List'!$E$4:$F$52,2,FALSE), "")</f>
        <v>EstNonCom</v>
      </c>
      <c r="H123" s="122"/>
      <c r="I123" s="207"/>
      <c r="J123" s="207"/>
      <c r="K123" s="207"/>
      <c r="L123" s="207"/>
      <c r="M123" s="207"/>
      <c r="N123" s="207"/>
      <c r="O123" s="207"/>
      <c r="P123" s="207">
        <f t="shared" si="2"/>
        <v>0</v>
      </c>
      <c r="Q123" s="122" t="s">
        <v>1947</v>
      </c>
      <c r="R123" s="122">
        <f>IFERROR(
$AN123 * INDEX('WFOM - Time_Base'!$A$4:$API$29, MATCH("CenHos", 'WFOM - Time_Base'!$B$4:$B$29,0), MATCH(CONCATENATE($G123,R$2),'WFOM - Time_Base'!$A$8:$API$8,0)) *
INDEX('WFOM - Time_Base'!$A$4:$API$29, MATCH("CenHos_Per", 'WFOM - Time_Base'!$B$4:$B$29,0), MATCH(CONCATENATE($G123,R$2),'WFOM - Time_Base'!$A$8:$API$8,0)),
IFERROR($AN123 * INDEX('Inputs from Uganda staff'!$E$61:$BM$80,MATCH('HRH Need estimation'!R$2,'Inputs from Uganda staff'!$E$61:$E$80,0),MATCH('HRH Need estimation'!$D123,'Inputs from Uganda staff'!$E$6:$BM$6,0)),
""))</f>
        <v>0</v>
      </c>
      <c r="S123" s="122">
        <f>IFERROR(
$AN123 * INDEX('WFOM - Time_Base'!$A$4:$API$29, MATCH("CenHos", 'WFOM - Time_Base'!$B$4:$B$29,0), MATCH(CONCATENATE($G123,S$2),'WFOM - Time_Base'!$A$8:$API$8,0)) *
INDEX('WFOM - Time_Base'!$A$4:$API$29, MATCH("CenHos_Per", 'WFOM - Time_Base'!$B$4:$B$29,0), MATCH(CONCATENATE($G123,S$2),'WFOM - Time_Base'!$A$8:$API$8,0)),
IFERROR($AN123 * INDEX('Inputs from Uganda staff'!$E$61:$BM$80,MATCH('HRH Need estimation'!S$2,'Inputs from Uganda staff'!$E$61:$E$80,0),MATCH('HRH Need estimation'!$D123,'Inputs from Uganda staff'!$E$6:$BM$6,0)),
""))</f>
        <v>70</v>
      </c>
      <c r="T123" s="122">
        <f>IFERROR(
$AN123 * INDEX('WFOM - Time_Base'!$A$4:$API$29, MATCH("CenHos", 'WFOM - Time_Base'!$B$4:$B$29,0), MATCH(CONCATENATE($G123,T$2),'WFOM - Time_Base'!$A$8:$API$8,0)) *
INDEX('WFOM - Time_Base'!$A$4:$API$29, MATCH("CenHos_Per", 'WFOM - Time_Base'!$B$4:$B$29,0), MATCH(CONCATENATE($G123,T$2),'WFOM - Time_Base'!$A$8:$API$8,0)),
IFERROR($AN123 * INDEX('Inputs from Uganda staff'!$E$61:$BM$80,MATCH('HRH Need estimation'!T$2,'Inputs from Uganda staff'!$E$61:$E$80,0),MATCH('HRH Need estimation'!$D123,'Inputs from Uganda staff'!$E$6:$BM$6,0)),
""))</f>
        <v>0</v>
      </c>
      <c r="U123" s="122">
        <f>IFERROR(
$AN123 * INDEX('WFOM - Time_Base'!$A$4:$API$29, MATCH("CenHos", 'WFOM - Time_Base'!$B$4:$B$29,0), MATCH(CONCATENATE($G123,U$2),'WFOM - Time_Base'!$A$8:$API$8,0)) *
INDEX('WFOM - Time_Base'!$A$4:$API$29, MATCH("CenHos_Per", 'WFOM - Time_Base'!$B$4:$B$29,0), MATCH(CONCATENATE($G123,U$2),'WFOM - Time_Base'!$A$8:$API$8,0)),
IFERROR($AN123 * INDEX('Inputs from Uganda staff'!$E$61:$BM$80,MATCH('HRH Need estimation'!U$2,'Inputs from Uganda staff'!$E$61:$E$80,0),MATCH('HRH Need estimation'!$D123,'Inputs from Uganda staff'!$E$6:$BM$6,0)),
""))</f>
        <v>0</v>
      </c>
      <c r="V123" s="122">
        <f>IFERROR(
$AN123 * INDEX('WFOM - Time_Base'!$A$4:$API$29, MATCH("CenHos", 'WFOM - Time_Base'!$B$4:$B$29,0), MATCH(CONCATENATE($G123,V$2),'WFOM - Time_Base'!$A$8:$API$8,0)) *
INDEX('WFOM - Time_Base'!$A$4:$API$29, MATCH("CenHos_Per", 'WFOM - Time_Base'!$B$4:$B$29,0), MATCH(CONCATENATE($G123,V$2),'WFOM - Time_Base'!$A$8:$API$8,0)),
IFERROR($AN123 * INDEX('Inputs from Uganda staff'!$E$61:$BM$80,MATCH('HRH Need estimation'!V$2,'Inputs from Uganda staff'!$E$61:$E$80,0),MATCH('HRH Need estimation'!$D123,'Inputs from Uganda staff'!$E$6:$BM$6,0)),
""))</f>
        <v>30</v>
      </c>
      <c r="W123" s="122">
        <f>IFERROR(
$AN123 * INDEX('WFOM - Time_Base'!$A$4:$API$29, MATCH("CenHos", 'WFOM - Time_Base'!$B$4:$B$29,0), MATCH(CONCATENATE($G123,W$2),'WFOM - Time_Base'!$A$8:$API$8,0)) *
INDEX('WFOM - Time_Base'!$A$4:$API$29, MATCH("CenHos_Per", 'WFOM - Time_Base'!$B$4:$B$29,0), MATCH(CONCATENATE($G123,W$2),'WFOM - Time_Base'!$A$8:$API$8,0)),
IFERROR($AN123 * INDEX('Inputs from Uganda staff'!$E$61:$BM$80,MATCH('HRH Need estimation'!W$2,'Inputs from Uganda staff'!$E$61:$E$80,0),MATCH('HRH Need estimation'!$D123,'Inputs from Uganda staff'!$E$6:$BM$6,0)),
""))</f>
        <v>0</v>
      </c>
      <c r="X123" s="122">
        <f>IFERROR(
$AN123 * INDEX('WFOM - Time_Base'!$A$4:$API$29, MATCH("CenHos", 'WFOM - Time_Base'!$B$4:$B$29,0), MATCH(CONCATENATE($G123,X$2),'WFOM - Time_Base'!$A$8:$API$8,0)) *
INDEX('WFOM - Time_Base'!$A$4:$API$29, MATCH("CenHos_Per", 'WFOM - Time_Base'!$B$4:$B$29,0), MATCH(CONCATENATE($G123,X$2),'WFOM - Time_Base'!$A$8:$API$8,0)),
IFERROR($AN123 * INDEX('Inputs from Uganda staff'!$E$61:$BM$80,MATCH('HRH Need estimation'!X$2,'Inputs from Uganda staff'!$E$61:$E$80,0),MATCH('HRH Need estimation'!$D123,'Inputs from Uganda staff'!$E$6:$BM$6,0)),
""))</f>
        <v>7.5</v>
      </c>
      <c r="Y123" s="122">
        <f>IFERROR(
$AN123 * INDEX('WFOM - Time_Base'!$A$4:$API$29, MATCH("CenHos", 'WFOM - Time_Base'!$B$4:$B$29,0), MATCH(CONCATENATE($G123,Y$2),'WFOM - Time_Base'!$A$8:$API$8,0)) *
INDEX('WFOM - Time_Base'!$A$4:$API$29, MATCH("CenHos_Per", 'WFOM - Time_Base'!$B$4:$B$29,0), MATCH(CONCATENATE($G123,Y$2),'WFOM - Time_Base'!$A$8:$API$8,0)),
IFERROR($AN123 * INDEX('Inputs from Uganda staff'!$E$61:$BM$80,MATCH('HRH Need estimation'!Y$2,'Inputs from Uganda staff'!$E$61:$E$80,0),MATCH('HRH Need estimation'!$D123,'Inputs from Uganda staff'!$E$6:$BM$6,0)),
""))</f>
        <v>7.5</v>
      </c>
      <c r="Z123" s="122">
        <f>IFERROR(
$AN123 * INDEX('WFOM - Time_Base'!$A$4:$API$29, MATCH("CenHos", 'WFOM - Time_Base'!$B$4:$B$29,0), MATCH(CONCATENATE($G123,Z$2),'WFOM - Time_Base'!$A$8:$API$8,0)) *
INDEX('WFOM - Time_Base'!$A$4:$API$29, MATCH("CenHos_Per", 'WFOM - Time_Base'!$B$4:$B$29,0), MATCH(CONCATENATE($G123,Z$2),'WFOM - Time_Base'!$A$8:$API$8,0)),
IFERROR($AN123 * INDEX('Inputs from Uganda staff'!$E$61:$BM$80,MATCH('HRH Need estimation'!Z$2,'Inputs from Uganda staff'!$E$61:$E$80,0),MATCH('HRH Need estimation'!$D123,'Inputs from Uganda staff'!$E$6:$BM$6,0)),
""))</f>
        <v>0</v>
      </c>
      <c r="AA123" s="122">
        <f>IFERROR(
$AN123 * INDEX('WFOM - Time_Base'!$A$4:$API$29, MATCH("CenHos", 'WFOM - Time_Base'!$B$4:$B$29,0), MATCH(CONCATENATE($G123,AA$2),'WFOM - Time_Base'!$A$8:$API$8,0)) *
INDEX('WFOM - Time_Base'!$A$4:$API$29, MATCH("CenHos_Per", 'WFOM - Time_Base'!$B$4:$B$29,0), MATCH(CONCATENATE($G123,AA$2),'WFOM - Time_Base'!$A$8:$API$8,0)),
IFERROR($AN123 * INDEX('Inputs from Uganda staff'!$E$61:$BM$80,MATCH('HRH Need estimation'!AA$2,'Inputs from Uganda staff'!$E$61:$E$80,0),MATCH('HRH Need estimation'!$D123,'Inputs from Uganda staff'!$E$6:$BM$6,0)),
""))</f>
        <v>0</v>
      </c>
      <c r="AB123" s="122">
        <f>IFERROR(
$AN123 * INDEX('WFOM - Time_Base'!$A$4:$API$29, MATCH("CenHos", 'WFOM - Time_Base'!$B$4:$B$29,0), MATCH(CONCATENATE($G123,AB$2),'WFOM - Time_Base'!$A$8:$API$8,0)) *
INDEX('WFOM - Time_Base'!$A$4:$API$29, MATCH("CenHos_Per", 'WFOM - Time_Base'!$B$4:$B$29,0), MATCH(CONCATENATE($G123,AB$2),'WFOM - Time_Base'!$A$8:$API$8,0)),
IFERROR($AN123 * INDEX('Inputs from Uganda staff'!$E$61:$BM$80,MATCH('HRH Need estimation'!AB$2,'Inputs from Uganda staff'!$E$61:$E$80,0),MATCH('HRH Need estimation'!$D123,'Inputs from Uganda staff'!$E$6:$BM$6,0)),
""))</f>
        <v>0</v>
      </c>
      <c r="AC123" s="122" t="str">
        <f>IFERROR(
$AN123 * INDEX('WFOM - Time_Base'!$A$4:$API$29, MATCH("CenHos", 'WFOM - Time_Base'!$B$4:$B$29,0), MATCH(CONCATENATE($G123,AC$2),'WFOM - Time_Base'!$A$8:$API$8,0)) *
INDEX('WFOM - Time_Base'!$A$4:$API$29, MATCH("CenHos_Per", 'WFOM - Time_Base'!$B$4:$B$29,0), MATCH(CONCATENATE($G123,AC$2),'WFOM - Time_Base'!$A$8:$API$8,0)),
IFERROR($AN123 * INDEX('Inputs from Uganda staff'!$E$61:$BM$80,MATCH('HRH Need estimation'!AC$2,'Inputs from Uganda staff'!$E$61:$E$80,0),MATCH('HRH Need estimation'!$D123,'Inputs from Uganda staff'!$E$6:$BM$6,0)),
""))</f>
        <v/>
      </c>
      <c r="AD123" s="122">
        <f>IFERROR(
$AN123 * INDEX('WFOM - Time_Base'!$A$4:$API$29, MATCH("CenHos", 'WFOM - Time_Base'!$B$4:$B$29,0), MATCH(CONCATENATE($G123,AD$2),'WFOM - Time_Base'!$A$8:$API$8,0)) *
INDEX('WFOM - Time_Base'!$A$4:$API$29, MATCH("CenHos_Per", 'WFOM - Time_Base'!$B$4:$B$29,0), MATCH(CONCATENATE($G123,AD$2),'WFOM - Time_Base'!$A$8:$API$8,0)),
IFERROR($AN123 * INDEX('Inputs from Uganda staff'!$E$61:$BM$80,MATCH('HRH Need estimation'!AD$2,'Inputs from Uganda staff'!$E$61:$E$80,0),MATCH('HRH Need estimation'!$D123,'Inputs from Uganda staff'!$E$6:$BM$6,0)),
""))</f>
        <v>0</v>
      </c>
      <c r="AE123" s="122">
        <f>IFERROR(
$AN123 * INDEX('WFOM - Time_Base'!$A$4:$API$29, MATCH("CenHos", 'WFOM - Time_Base'!$B$4:$B$29,0), MATCH(CONCATENATE($G123,AE$2),'WFOM - Time_Base'!$A$8:$API$8,0)) *
INDEX('WFOM - Time_Base'!$A$4:$API$29, MATCH("CenHos_Per", 'WFOM - Time_Base'!$B$4:$B$29,0), MATCH(CONCATENATE($G123,AE$2),'WFOM - Time_Base'!$A$8:$API$8,0)),
IFERROR($AN123 * INDEX('Inputs from Uganda staff'!$E$61:$BM$80,MATCH('HRH Need estimation'!AE$2,'Inputs from Uganda staff'!$E$61:$E$80,0),MATCH('HRH Need estimation'!$D123,'Inputs from Uganda staff'!$E$6:$BM$6,0)),
""))</f>
        <v>0</v>
      </c>
      <c r="AF123" s="122">
        <f>IFERROR(
$AN123 * INDEX('WFOM - Time_Base'!$A$4:$API$29, MATCH("CenHos", 'WFOM - Time_Base'!$B$4:$B$29,0), MATCH(CONCATENATE($G123,AF$2),'WFOM - Time_Base'!$A$8:$API$8,0)) *
INDEX('WFOM - Time_Base'!$A$4:$API$29, MATCH("CenHos_Per", 'WFOM - Time_Base'!$B$4:$B$29,0), MATCH(CONCATENATE($G123,AF$2),'WFOM - Time_Base'!$A$8:$API$8,0)),
IFERROR($AN123 * INDEX('Inputs from Uganda staff'!$E$61:$BM$80,MATCH('HRH Need estimation'!AF$2,'Inputs from Uganda staff'!$E$61:$E$80,0),MATCH('HRH Need estimation'!$D123,'Inputs from Uganda staff'!$E$6:$BM$6,0)),
""))</f>
        <v>0</v>
      </c>
      <c r="AG123" s="122">
        <f>IFERROR(
$AN123 * INDEX('WFOM - Time_Base'!$A$4:$API$29, MATCH("CenHos", 'WFOM - Time_Base'!$B$4:$B$29,0), MATCH(CONCATENATE($G123,AG$2),'WFOM - Time_Base'!$A$8:$API$8,0)) *
INDEX('WFOM - Time_Base'!$A$4:$API$29, MATCH("CenHos_Per", 'WFOM - Time_Base'!$B$4:$B$29,0), MATCH(CONCATENATE($G123,AG$2),'WFOM - Time_Base'!$A$8:$API$8,0)),
IFERROR($AN123 * INDEX('Inputs from Uganda staff'!$E$61:$BM$80,MATCH('HRH Need estimation'!AG$2,'Inputs from Uganda staff'!$E$61:$E$80,0),MATCH('HRH Need estimation'!$D123,'Inputs from Uganda staff'!$E$6:$BM$6,0)),
""))</f>
        <v>0</v>
      </c>
      <c r="AH123" s="122">
        <f>IFERROR(
$AN123 * INDEX('WFOM - Time_Base'!$A$4:$API$29, MATCH("CenHos", 'WFOM - Time_Base'!$B$4:$B$29,0), MATCH(CONCATENATE($G123,AH$2),'WFOM - Time_Base'!$A$8:$API$8,0)) *
INDEX('WFOM - Time_Base'!$A$4:$API$29, MATCH("CenHos_Per", 'WFOM - Time_Base'!$B$4:$B$29,0), MATCH(CONCATENATE($G123,AH$2),'WFOM - Time_Base'!$A$8:$API$8,0)),
IFERROR($AN123 * INDEX('Inputs from Uganda staff'!$E$61:$BM$80,MATCH('HRH Need estimation'!AH$2,'Inputs from Uganda staff'!$E$61:$E$80,0),MATCH('HRH Need estimation'!$D123,'Inputs from Uganda staff'!$E$6:$BM$6,0)),
""))</f>
        <v>0</v>
      </c>
      <c r="AI123" s="122">
        <f>IFERROR(
$AN123 * INDEX('WFOM - Time_Base'!$A$4:$API$29, MATCH("CenHos", 'WFOM - Time_Base'!$B$4:$B$29,0), MATCH(CONCATENATE($G123,AI$2),'WFOM - Time_Base'!$A$8:$API$8,0)) *
INDEX('WFOM - Time_Base'!$A$4:$API$29, MATCH("CenHos_Per", 'WFOM - Time_Base'!$B$4:$B$29,0), MATCH(CONCATENATE($G123,AI$2),'WFOM - Time_Base'!$A$8:$API$8,0)),
IFERROR($AN123 * INDEX('Inputs from Uganda staff'!$E$61:$BM$80,MATCH('HRH Need estimation'!AI$2,'Inputs from Uganda staff'!$E$61:$E$80,0),MATCH('HRH Need estimation'!$D123,'Inputs from Uganda staff'!$E$6:$BM$6,0)),
""))</f>
        <v>0</v>
      </c>
      <c r="AJ123" s="122">
        <f>IFERROR(
$AN123 * INDEX('WFOM - Time_Base'!$A$4:$API$29, MATCH("CenHos", 'WFOM - Time_Base'!$B$4:$B$29,0), MATCH(CONCATENATE($G123,AJ$2),'WFOM - Time_Base'!$A$8:$API$8,0)) *
INDEX('WFOM - Time_Base'!$A$4:$API$29, MATCH("CenHos_Per", 'WFOM - Time_Base'!$B$4:$B$29,0), MATCH(CONCATENATE($G123,AJ$2),'WFOM - Time_Base'!$A$8:$API$8,0)),
IFERROR($AN123 * INDEX('Inputs from Uganda staff'!$E$61:$BM$80,MATCH('HRH Need estimation'!AJ$2,'Inputs from Uganda staff'!$E$61:$E$80,0),MATCH('HRH Need estimation'!$D123,'Inputs from Uganda staff'!$E$6:$BM$6,0)),
""))</f>
        <v>0</v>
      </c>
      <c r="AK123" s="122">
        <f>IFERROR(
$AN123 * INDEX('WFOM - Time_Base'!$A$4:$API$29, MATCH("CenHos", 'WFOM - Time_Base'!$B$4:$B$29,0), MATCH(CONCATENATE($G123,AK$2),'WFOM - Time_Base'!$A$8:$API$8,0)) *
INDEX('WFOM - Time_Base'!$A$4:$API$29, MATCH("CenHos_Per", 'WFOM - Time_Base'!$B$4:$B$29,0), MATCH(CONCATENATE($G123,AK$2),'WFOM - Time_Base'!$A$8:$API$8,0)),
IFERROR($AN123 * INDEX('Inputs from Uganda staff'!$E$61:$BM$80,MATCH('HRH Need estimation'!AK$2,'Inputs from Uganda staff'!$E$61:$E$80,0),MATCH('HRH Need estimation'!$D123,'Inputs from Uganda staff'!$E$6:$BM$6,0)),
""))</f>
        <v>0</v>
      </c>
      <c r="AL123" s="122">
        <f>IFERROR(
$AN123 * INDEX('WFOM - Time_Base'!$A$4:$API$29, MATCH("CenHos", 'WFOM - Time_Base'!$B$4:$B$29,0), MATCH(CONCATENATE($G123,AL$2),'WFOM - Time_Base'!$A$8:$API$8,0)) *
INDEX('WFOM - Time_Base'!$A$4:$API$29, MATCH("CenHos_Per", 'WFOM - Time_Base'!$B$4:$B$29,0), MATCH(CONCATENATE($G123,AL$2),'WFOM - Time_Base'!$A$8:$API$8,0)),
IFERROR($AN123 * INDEX('Inputs from Uganda staff'!$E$61:$BM$80,MATCH('HRH Need estimation'!AL$2,'Inputs from Uganda staff'!$E$61:$E$80,0),MATCH('HRH Need estimation'!$D123,'Inputs from Uganda staff'!$E$6:$BM$6,0)),
""))</f>
        <v>0</v>
      </c>
      <c r="AM123" t="s">
        <v>2080</v>
      </c>
      <c r="AN123">
        <v>10</v>
      </c>
      <c r="AO123" t="str">
        <f t="shared" si="3"/>
        <v>138</v>
      </c>
      <c r="AQ123" t="s">
        <v>809</v>
      </c>
    </row>
    <row r="124" spans="1:43">
      <c r="A124" s="106" t="s">
        <v>976</v>
      </c>
      <c r="B124" s="106" t="s">
        <v>292</v>
      </c>
      <c r="C124" s="107" t="s">
        <v>459</v>
      </c>
      <c r="D124" s="115" t="s">
        <v>460</v>
      </c>
      <c r="E124" s="122" t="s">
        <v>85</v>
      </c>
      <c r="F124" s="122" t="s">
        <v>92</v>
      </c>
      <c r="G124" s="122" t="str">
        <f>IF(F124&lt;&gt;"", VLOOKUP(F124,'WFOM - Cadre and Service List'!$E$4:$F$52,2,FALSE), "")</f>
        <v>NewAdult</v>
      </c>
      <c r="H124" s="122"/>
      <c r="I124" s="207"/>
      <c r="J124" s="207"/>
      <c r="K124" s="207"/>
      <c r="L124" s="207"/>
      <c r="M124" s="207"/>
      <c r="N124" s="207"/>
      <c r="O124" s="207"/>
      <c r="P124" s="207">
        <f t="shared" si="2"/>
        <v>0</v>
      </c>
      <c r="Q124" s="122" t="s">
        <v>1947</v>
      </c>
      <c r="R124" s="122">
        <f>IFERROR(
$AN124 * INDEX('WFOM - Time_Base'!$A$4:$API$29, MATCH("CenHos", 'WFOM - Time_Base'!$B$4:$B$29,0), MATCH(CONCATENATE($G124,R$2),'WFOM - Time_Base'!$A$8:$API$8,0)) *
INDEX('WFOM - Time_Base'!$A$4:$API$29, MATCH("CenHos_Per", 'WFOM - Time_Base'!$B$4:$B$29,0), MATCH(CONCATENATE($G124,R$2),'WFOM - Time_Base'!$A$8:$API$8,0)),
IFERROR($AN124 * INDEX('Inputs from Uganda staff'!$E$61:$BM$80,MATCH('HRH Need estimation'!R$2,'Inputs from Uganda staff'!$E$61:$E$80,0),MATCH('HRH Need estimation'!$D124,'Inputs from Uganda staff'!$E$6:$BM$6,0)),
""))</f>
        <v>24</v>
      </c>
      <c r="S124" s="122">
        <f>IFERROR(
$AN124 * INDEX('WFOM - Time_Base'!$A$4:$API$29, MATCH("CenHos", 'WFOM - Time_Base'!$B$4:$B$29,0), MATCH(CONCATENATE($G124,S$2),'WFOM - Time_Base'!$A$8:$API$8,0)) *
INDEX('WFOM - Time_Base'!$A$4:$API$29, MATCH("CenHos_Per", 'WFOM - Time_Base'!$B$4:$B$29,0), MATCH(CONCATENATE($G124,S$2),'WFOM - Time_Base'!$A$8:$API$8,0)),
IFERROR($AN124 * INDEX('Inputs from Uganda staff'!$E$61:$BM$80,MATCH('HRH Need estimation'!S$2,'Inputs from Uganda staff'!$E$61:$E$80,0),MATCH('HRH Need estimation'!$D124,'Inputs from Uganda staff'!$E$6:$BM$6,0)),
""))</f>
        <v>24</v>
      </c>
      <c r="T124" s="122">
        <f>IFERROR(
$AN124 * INDEX('WFOM - Time_Base'!$A$4:$API$29, MATCH("CenHos", 'WFOM - Time_Base'!$B$4:$B$29,0), MATCH(CONCATENATE($G124,T$2),'WFOM - Time_Base'!$A$8:$API$8,0)) *
INDEX('WFOM - Time_Base'!$A$4:$API$29, MATCH("CenHos_Per", 'WFOM - Time_Base'!$B$4:$B$29,0), MATCH(CONCATENATE($G124,T$2),'WFOM - Time_Base'!$A$8:$API$8,0)),
IFERROR($AN124 * INDEX('Inputs from Uganda staff'!$E$61:$BM$80,MATCH('HRH Need estimation'!T$2,'Inputs from Uganda staff'!$E$61:$E$80,0),MATCH('HRH Need estimation'!$D124,'Inputs from Uganda staff'!$E$6:$BM$6,0)),
""))</f>
        <v>0</v>
      </c>
      <c r="U124" s="122">
        <f>IFERROR(
$AN124 * INDEX('WFOM - Time_Base'!$A$4:$API$29, MATCH("CenHos", 'WFOM - Time_Base'!$B$4:$B$29,0), MATCH(CONCATENATE($G124,U$2),'WFOM - Time_Base'!$A$8:$API$8,0)) *
INDEX('WFOM - Time_Base'!$A$4:$API$29, MATCH("CenHos_Per", 'WFOM - Time_Base'!$B$4:$B$29,0), MATCH(CONCATENATE($G124,U$2),'WFOM - Time_Base'!$A$8:$API$8,0)),
IFERROR($AN124 * INDEX('Inputs from Uganda staff'!$E$61:$BM$80,MATCH('HRH Need estimation'!U$2,'Inputs from Uganda staff'!$E$61:$E$80,0),MATCH('HRH Need estimation'!$D124,'Inputs from Uganda staff'!$E$6:$BM$6,0)),
""))</f>
        <v>16</v>
      </c>
      <c r="V124" s="122">
        <f>IFERROR(
$AN124 * INDEX('WFOM - Time_Base'!$A$4:$API$29, MATCH("CenHos", 'WFOM - Time_Base'!$B$4:$B$29,0), MATCH(CONCATENATE($G124,V$2),'WFOM - Time_Base'!$A$8:$API$8,0)) *
INDEX('WFOM - Time_Base'!$A$4:$API$29, MATCH("CenHos_Per", 'WFOM - Time_Base'!$B$4:$B$29,0), MATCH(CONCATENATE($G124,V$2),'WFOM - Time_Base'!$A$8:$API$8,0)),
IFERROR($AN124 * INDEX('Inputs from Uganda staff'!$E$61:$BM$80,MATCH('HRH Need estimation'!V$2,'Inputs from Uganda staff'!$E$61:$E$80,0),MATCH('HRH Need estimation'!$D124,'Inputs from Uganda staff'!$E$6:$BM$6,0)),
""))</f>
        <v>16</v>
      </c>
      <c r="W124" s="122">
        <f>IFERROR(
$AN124 * INDEX('WFOM - Time_Base'!$A$4:$API$29, MATCH("CenHos", 'WFOM - Time_Base'!$B$4:$B$29,0), MATCH(CONCATENATE($G124,W$2),'WFOM - Time_Base'!$A$8:$API$8,0)) *
INDEX('WFOM - Time_Base'!$A$4:$API$29, MATCH("CenHos_Per", 'WFOM - Time_Base'!$B$4:$B$29,0), MATCH(CONCATENATE($G124,W$2),'WFOM - Time_Base'!$A$8:$API$8,0)),
IFERROR($AN124 * INDEX('Inputs from Uganda staff'!$E$61:$BM$80,MATCH('HRH Need estimation'!W$2,'Inputs from Uganda staff'!$E$61:$E$80,0),MATCH('HRH Need estimation'!$D124,'Inputs from Uganda staff'!$E$6:$BM$6,0)),
""))</f>
        <v>1.7999999999999998</v>
      </c>
      <c r="X124" s="122">
        <f>IFERROR(
$AN124 * INDEX('WFOM - Time_Base'!$A$4:$API$29, MATCH("CenHos", 'WFOM - Time_Base'!$B$4:$B$29,0), MATCH(CONCATENATE($G124,X$2),'WFOM - Time_Base'!$A$8:$API$8,0)) *
INDEX('WFOM - Time_Base'!$A$4:$API$29, MATCH("CenHos_Per", 'WFOM - Time_Base'!$B$4:$B$29,0), MATCH(CONCATENATE($G124,X$2),'WFOM - Time_Base'!$A$8:$API$8,0)),
IFERROR($AN124 * INDEX('Inputs from Uganda staff'!$E$61:$BM$80,MATCH('HRH Need estimation'!X$2,'Inputs from Uganda staff'!$E$61:$E$80,0),MATCH('HRH Need estimation'!$D124,'Inputs from Uganda staff'!$E$6:$BM$6,0)),
""))</f>
        <v>4</v>
      </c>
      <c r="Y124" s="122">
        <f>IFERROR(
$AN124 * INDEX('WFOM - Time_Base'!$A$4:$API$29, MATCH("CenHos", 'WFOM - Time_Base'!$B$4:$B$29,0), MATCH(CONCATENATE($G124,Y$2),'WFOM - Time_Base'!$A$8:$API$8,0)) *
INDEX('WFOM - Time_Base'!$A$4:$API$29, MATCH("CenHos_Per", 'WFOM - Time_Base'!$B$4:$B$29,0), MATCH(CONCATENATE($G124,Y$2),'WFOM - Time_Base'!$A$8:$API$8,0)),
IFERROR($AN124 * INDEX('Inputs from Uganda staff'!$E$61:$BM$80,MATCH('HRH Need estimation'!Y$2,'Inputs from Uganda staff'!$E$61:$E$80,0),MATCH('HRH Need estimation'!$D124,'Inputs from Uganda staff'!$E$6:$BM$6,0)),
""))</f>
        <v>4</v>
      </c>
      <c r="Z124" s="122">
        <f>IFERROR(
$AN124 * INDEX('WFOM - Time_Base'!$A$4:$API$29, MATCH("CenHos", 'WFOM - Time_Base'!$B$4:$B$29,0), MATCH(CONCATENATE($G124,Z$2),'WFOM - Time_Base'!$A$8:$API$8,0)) *
INDEX('WFOM - Time_Base'!$A$4:$API$29, MATCH("CenHos_Per", 'WFOM - Time_Base'!$B$4:$B$29,0), MATCH(CONCATENATE($G124,Z$2),'WFOM - Time_Base'!$A$8:$API$8,0)),
IFERROR($AN124 * INDEX('Inputs from Uganda staff'!$E$61:$BM$80,MATCH('HRH Need estimation'!Z$2,'Inputs from Uganda staff'!$E$61:$E$80,0),MATCH('HRH Need estimation'!$D124,'Inputs from Uganda staff'!$E$6:$BM$6,0)),
""))</f>
        <v>0</v>
      </c>
      <c r="AA124" s="122">
        <f>IFERROR(
$AN124 * INDEX('WFOM - Time_Base'!$A$4:$API$29, MATCH("CenHos", 'WFOM - Time_Base'!$B$4:$B$29,0), MATCH(CONCATENATE($G124,AA$2),'WFOM - Time_Base'!$A$8:$API$8,0)) *
INDEX('WFOM - Time_Base'!$A$4:$API$29, MATCH("CenHos_Per", 'WFOM - Time_Base'!$B$4:$B$29,0), MATCH(CONCATENATE($G124,AA$2),'WFOM - Time_Base'!$A$8:$API$8,0)),
IFERROR($AN124 * INDEX('Inputs from Uganda staff'!$E$61:$BM$80,MATCH('HRH Need estimation'!AA$2,'Inputs from Uganda staff'!$E$61:$E$80,0),MATCH('HRH Need estimation'!$D124,'Inputs from Uganda staff'!$E$6:$BM$6,0)),
""))</f>
        <v>0</v>
      </c>
      <c r="AB124" s="122">
        <f>IFERROR(
$AN124 * INDEX('WFOM - Time_Base'!$A$4:$API$29, MATCH("CenHos", 'WFOM - Time_Base'!$B$4:$B$29,0), MATCH(CONCATENATE($G124,AB$2),'WFOM - Time_Base'!$A$8:$API$8,0)) *
INDEX('WFOM - Time_Base'!$A$4:$API$29, MATCH("CenHos_Per", 'WFOM - Time_Base'!$B$4:$B$29,0), MATCH(CONCATENATE($G124,AB$2),'WFOM - Time_Base'!$A$8:$API$8,0)),
IFERROR($AN124 * INDEX('Inputs from Uganda staff'!$E$61:$BM$80,MATCH('HRH Need estimation'!AB$2,'Inputs from Uganda staff'!$E$61:$E$80,0),MATCH('HRH Need estimation'!$D124,'Inputs from Uganda staff'!$E$6:$BM$6,0)),
""))</f>
        <v>0</v>
      </c>
      <c r="AC124" s="122" t="str">
        <f>IFERROR(
$AN124 * INDEX('WFOM - Time_Base'!$A$4:$API$29, MATCH("CenHos", 'WFOM - Time_Base'!$B$4:$B$29,0), MATCH(CONCATENATE($G124,AC$2),'WFOM - Time_Base'!$A$8:$API$8,0)) *
INDEX('WFOM - Time_Base'!$A$4:$API$29, MATCH("CenHos_Per", 'WFOM - Time_Base'!$B$4:$B$29,0), MATCH(CONCATENATE($G124,AC$2),'WFOM - Time_Base'!$A$8:$API$8,0)),
IFERROR($AN124 * INDEX('Inputs from Uganda staff'!$E$61:$BM$80,MATCH('HRH Need estimation'!AC$2,'Inputs from Uganda staff'!$E$61:$E$80,0),MATCH('HRH Need estimation'!$D124,'Inputs from Uganda staff'!$E$6:$BM$6,0)),
""))</f>
        <v/>
      </c>
      <c r="AD124" s="122">
        <f>IFERROR(
$AN124 * INDEX('WFOM - Time_Base'!$A$4:$API$29, MATCH("CenHos", 'WFOM - Time_Base'!$B$4:$B$29,0), MATCH(CONCATENATE($G124,AD$2),'WFOM - Time_Base'!$A$8:$API$8,0)) *
INDEX('WFOM - Time_Base'!$A$4:$API$29, MATCH("CenHos_Per", 'WFOM - Time_Base'!$B$4:$B$29,0), MATCH(CONCATENATE($G124,AD$2),'WFOM - Time_Base'!$A$8:$API$8,0)),
IFERROR($AN124 * INDEX('Inputs from Uganda staff'!$E$61:$BM$80,MATCH('HRH Need estimation'!AD$2,'Inputs from Uganda staff'!$E$61:$E$80,0),MATCH('HRH Need estimation'!$D124,'Inputs from Uganda staff'!$E$6:$BM$6,0)),
""))</f>
        <v>0</v>
      </c>
      <c r="AE124" s="122">
        <f>IFERROR(
$AN124 * INDEX('WFOM - Time_Base'!$A$4:$API$29, MATCH("CenHos", 'WFOM - Time_Base'!$B$4:$B$29,0), MATCH(CONCATENATE($G124,AE$2),'WFOM - Time_Base'!$A$8:$API$8,0)) *
INDEX('WFOM - Time_Base'!$A$4:$API$29, MATCH("CenHos_Per", 'WFOM - Time_Base'!$B$4:$B$29,0), MATCH(CONCATENATE($G124,AE$2),'WFOM - Time_Base'!$A$8:$API$8,0)),
IFERROR($AN124 * INDEX('Inputs from Uganda staff'!$E$61:$BM$80,MATCH('HRH Need estimation'!AE$2,'Inputs from Uganda staff'!$E$61:$E$80,0),MATCH('HRH Need estimation'!$D124,'Inputs from Uganda staff'!$E$6:$BM$6,0)),
""))</f>
        <v>0</v>
      </c>
      <c r="AF124" s="122">
        <f>IFERROR(
$AN124 * INDEX('WFOM - Time_Base'!$A$4:$API$29, MATCH("CenHos", 'WFOM - Time_Base'!$B$4:$B$29,0), MATCH(CONCATENATE($G124,AF$2),'WFOM - Time_Base'!$A$8:$API$8,0)) *
INDEX('WFOM - Time_Base'!$A$4:$API$29, MATCH("CenHos_Per", 'WFOM - Time_Base'!$B$4:$B$29,0), MATCH(CONCATENATE($G124,AF$2),'WFOM - Time_Base'!$A$8:$API$8,0)),
IFERROR($AN124 * INDEX('Inputs from Uganda staff'!$E$61:$BM$80,MATCH('HRH Need estimation'!AF$2,'Inputs from Uganda staff'!$E$61:$E$80,0),MATCH('HRH Need estimation'!$D124,'Inputs from Uganda staff'!$E$6:$BM$6,0)),
""))</f>
        <v>0</v>
      </c>
      <c r="AG124" s="122">
        <f>IFERROR(
$AN124 * INDEX('WFOM - Time_Base'!$A$4:$API$29, MATCH("CenHos", 'WFOM - Time_Base'!$B$4:$B$29,0), MATCH(CONCATENATE($G124,AG$2),'WFOM - Time_Base'!$A$8:$API$8,0)) *
INDEX('WFOM - Time_Base'!$A$4:$API$29, MATCH("CenHos_Per", 'WFOM - Time_Base'!$B$4:$B$29,0), MATCH(CONCATENATE($G124,AG$2),'WFOM - Time_Base'!$A$8:$API$8,0)),
IFERROR($AN124 * INDEX('Inputs from Uganda staff'!$E$61:$BM$80,MATCH('HRH Need estimation'!AG$2,'Inputs from Uganda staff'!$E$61:$E$80,0),MATCH('HRH Need estimation'!$D124,'Inputs from Uganda staff'!$E$6:$BM$6,0)),
""))</f>
        <v>0</v>
      </c>
      <c r="AH124" s="122">
        <f>IFERROR(
$AN124 * INDEX('WFOM - Time_Base'!$A$4:$API$29, MATCH("CenHos", 'WFOM - Time_Base'!$B$4:$B$29,0), MATCH(CONCATENATE($G124,AH$2),'WFOM - Time_Base'!$A$8:$API$8,0)) *
INDEX('WFOM - Time_Base'!$A$4:$API$29, MATCH("CenHos_Per", 'WFOM - Time_Base'!$B$4:$B$29,0), MATCH(CONCATENATE($G124,AH$2),'WFOM - Time_Base'!$A$8:$API$8,0)),
IFERROR($AN124 * INDEX('Inputs from Uganda staff'!$E$61:$BM$80,MATCH('HRH Need estimation'!AH$2,'Inputs from Uganda staff'!$E$61:$E$80,0),MATCH('HRH Need estimation'!$D124,'Inputs from Uganda staff'!$E$6:$BM$6,0)),
""))</f>
        <v>0</v>
      </c>
      <c r="AI124" s="122">
        <f>IFERROR(
$AN124 * INDEX('WFOM - Time_Base'!$A$4:$API$29, MATCH("CenHos", 'WFOM - Time_Base'!$B$4:$B$29,0), MATCH(CONCATENATE($G124,AI$2),'WFOM - Time_Base'!$A$8:$API$8,0)) *
INDEX('WFOM - Time_Base'!$A$4:$API$29, MATCH("CenHos_Per", 'WFOM - Time_Base'!$B$4:$B$29,0), MATCH(CONCATENATE($G124,AI$2),'WFOM - Time_Base'!$A$8:$API$8,0)),
IFERROR($AN124 * INDEX('Inputs from Uganda staff'!$E$61:$BM$80,MATCH('HRH Need estimation'!AI$2,'Inputs from Uganda staff'!$E$61:$E$80,0),MATCH('HRH Need estimation'!$D124,'Inputs from Uganda staff'!$E$6:$BM$6,0)),
""))</f>
        <v>0</v>
      </c>
      <c r="AJ124" s="122">
        <f>IFERROR(
$AN124 * INDEX('WFOM - Time_Base'!$A$4:$API$29, MATCH("CenHos", 'WFOM - Time_Base'!$B$4:$B$29,0), MATCH(CONCATENATE($G124,AJ$2),'WFOM - Time_Base'!$A$8:$API$8,0)) *
INDEX('WFOM - Time_Base'!$A$4:$API$29, MATCH("CenHos_Per", 'WFOM - Time_Base'!$B$4:$B$29,0), MATCH(CONCATENATE($G124,AJ$2),'WFOM - Time_Base'!$A$8:$API$8,0)),
IFERROR($AN124 * INDEX('Inputs from Uganda staff'!$E$61:$BM$80,MATCH('HRH Need estimation'!AJ$2,'Inputs from Uganda staff'!$E$61:$E$80,0),MATCH('HRH Need estimation'!$D124,'Inputs from Uganda staff'!$E$6:$BM$6,0)),
""))</f>
        <v>0</v>
      </c>
      <c r="AK124" s="122">
        <f>IFERROR(
$AN124 * INDEX('WFOM - Time_Base'!$A$4:$API$29, MATCH("CenHos", 'WFOM - Time_Base'!$B$4:$B$29,0), MATCH(CONCATENATE($G124,AK$2),'WFOM - Time_Base'!$A$8:$API$8,0)) *
INDEX('WFOM - Time_Base'!$A$4:$API$29, MATCH("CenHos_Per", 'WFOM - Time_Base'!$B$4:$B$29,0), MATCH(CONCATENATE($G124,AK$2),'WFOM - Time_Base'!$A$8:$API$8,0)),
IFERROR($AN124 * INDEX('Inputs from Uganda staff'!$E$61:$BM$80,MATCH('HRH Need estimation'!AK$2,'Inputs from Uganda staff'!$E$61:$E$80,0),MATCH('HRH Need estimation'!$D124,'Inputs from Uganda staff'!$E$6:$BM$6,0)),
""))</f>
        <v>0</v>
      </c>
      <c r="AL124" s="122">
        <f>IFERROR(
$AN124 * INDEX('WFOM - Time_Base'!$A$4:$API$29, MATCH("CenHos", 'WFOM - Time_Base'!$B$4:$B$29,0), MATCH(CONCATENATE($G124,AL$2),'WFOM - Time_Base'!$A$8:$API$8,0)) *
INDEX('WFOM - Time_Base'!$A$4:$API$29, MATCH("CenHos_Per", 'WFOM - Time_Base'!$B$4:$B$29,0), MATCH(CONCATENATE($G124,AL$2),'WFOM - Time_Base'!$A$8:$API$8,0)),
IFERROR($AN124 * INDEX('Inputs from Uganda staff'!$E$61:$BM$80,MATCH('HRH Need estimation'!AL$2,'Inputs from Uganda staff'!$E$61:$E$80,0),MATCH('HRH Need estimation'!$D124,'Inputs from Uganda staff'!$E$6:$BM$6,0)),
""))</f>
        <v>0</v>
      </c>
      <c r="AN124">
        <v>4</v>
      </c>
      <c r="AO124" t="str">
        <f t="shared" si="3"/>
        <v>139</v>
      </c>
      <c r="AQ124" t="s">
        <v>815</v>
      </c>
    </row>
    <row r="125" spans="1:43">
      <c r="A125" s="106" t="s">
        <v>976</v>
      </c>
      <c r="B125" s="106" t="s">
        <v>292</v>
      </c>
      <c r="C125" s="107" t="s">
        <v>461</v>
      </c>
      <c r="D125" s="115" t="s">
        <v>462</v>
      </c>
      <c r="E125" s="122" t="s">
        <v>85</v>
      </c>
      <c r="F125" s="122" t="s">
        <v>92</v>
      </c>
      <c r="G125" s="122" t="str">
        <f>IF(F125&lt;&gt;"", VLOOKUP(F125,'WFOM - Cadre and Service List'!$E$4:$F$52,2,FALSE), "")</f>
        <v>NewAdult</v>
      </c>
      <c r="H125" s="122"/>
      <c r="I125" s="207"/>
      <c r="J125" s="207"/>
      <c r="K125" s="207"/>
      <c r="L125" s="207"/>
      <c r="M125" s="207"/>
      <c r="N125" s="207"/>
      <c r="O125" s="207"/>
      <c r="P125" s="207">
        <f t="shared" si="2"/>
        <v>0</v>
      </c>
      <c r="Q125" s="122" t="s">
        <v>1947</v>
      </c>
      <c r="R125" s="122">
        <f>IFERROR(
$AN125 * INDEX('WFOM - Time_Base'!$A$4:$API$29, MATCH("CenHos", 'WFOM - Time_Base'!$B$4:$B$29,0), MATCH(CONCATENATE($G125,R$2),'WFOM - Time_Base'!$A$8:$API$8,0)) *
INDEX('WFOM - Time_Base'!$A$4:$API$29, MATCH("CenHos_Per", 'WFOM - Time_Base'!$B$4:$B$29,0), MATCH(CONCATENATE($G125,R$2),'WFOM - Time_Base'!$A$8:$API$8,0)),
IFERROR($AN125 * INDEX('Inputs from Uganda staff'!$E$61:$BM$80,MATCH('HRH Need estimation'!R$2,'Inputs from Uganda staff'!$E$61:$E$80,0),MATCH('HRH Need estimation'!$D125,'Inputs from Uganda staff'!$E$6:$BM$6,0)),
""))</f>
        <v>24</v>
      </c>
      <c r="S125" s="122">
        <f>IFERROR(
$AN125 * INDEX('WFOM - Time_Base'!$A$4:$API$29, MATCH("CenHos", 'WFOM - Time_Base'!$B$4:$B$29,0), MATCH(CONCATENATE($G125,S$2),'WFOM - Time_Base'!$A$8:$API$8,0)) *
INDEX('WFOM - Time_Base'!$A$4:$API$29, MATCH("CenHos_Per", 'WFOM - Time_Base'!$B$4:$B$29,0), MATCH(CONCATENATE($G125,S$2),'WFOM - Time_Base'!$A$8:$API$8,0)),
IFERROR($AN125 * INDEX('Inputs from Uganda staff'!$E$61:$BM$80,MATCH('HRH Need estimation'!S$2,'Inputs from Uganda staff'!$E$61:$E$80,0),MATCH('HRH Need estimation'!$D125,'Inputs from Uganda staff'!$E$6:$BM$6,0)),
""))</f>
        <v>24</v>
      </c>
      <c r="T125" s="122">
        <f>IFERROR(
$AN125 * INDEX('WFOM - Time_Base'!$A$4:$API$29, MATCH("CenHos", 'WFOM - Time_Base'!$B$4:$B$29,0), MATCH(CONCATENATE($G125,T$2),'WFOM - Time_Base'!$A$8:$API$8,0)) *
INDEX('WFOM - Time_Base'!$A$4:$API$29, MATCH("CenHos_Per", 'WFOM - Time_Base'!$B$4:$B$29,0), MATCH(CONCATENATE($G125,T$2),'WFOM - Time_Base'!$A$8:$API$8,0)),
IFERROR($AN125 * INDEX('Inputs from Uganda staff'!$E$61:$BM$80,MATCH('HRH Need estimation'!T$2,'Inputs from Uganda staff'!$E$61:$E$80,0),MATCH('HRH Need estimation'!$D125,'Inputs from Uganda staff'!$E$6:$BM$6,0)),
""))</f>
        <v>0</v>
      </c>
      <c r="U125" s="122">
        <f>IFERROR(
$AN125 * INDEX('WFOM - Time_Base'!$A$4:$API$29, MATCH("CenHos", 'WFOM - Time_Base'!$B$4:$B$29,0), MATCH(CONCATENATE($G125,U$2),'WFOM - Time_Base'!$A$8:$API$8,0)) *
INDEX('WFOM - Time_Base'!$A$4:$API$29, MATCH("CenHos_Per", 'WFOM - Time_Base'!$B$4:$B$29,0), MATCH(CONCATENATE($G125,U$2),'WFOM - Time_Base'!$A$8:$API$8,0)),
IFERROR($AN125 * INDEX('Inputs from Uganda staff'!$E$61:$BM$80,MATCH('HRH Need estimation'!U$2,'Inputs from Uganda staff'!$E$61:$E$80,0),MATCH('HRH Need estimation'!$D125,'Inputs from Uganda staff'!$E$6:$BM$6,0)),
""))</f>
        <v>16</v>
      </c>
      <c r="V125" s="122">
        <f>IFERROR(
$AN125 * INDEX('WFOM - Time_Base'!$A$4:$API$29, MATCH("CenHos", 'WFOM - Time_Base'!$B$4:$B$29,0), MATCH(CONCATENATE($G125,V$2),'WFOM - Time_Base'!$A$8:$API$8,0)) *
INDEX('WFOM - Time_Base'!$A$4:$API$29, MATCH("CenHos_Per", 'WFOM - Time_Base'!$B$4:$B$29,0), MATCH(CONCATENATE($G125,V$2),'WFOM - Time_Base'!$A$8:$API$8,0)),
IFERROR($AN125 * INDEX('Inputs from Uganda staff'!$E$61:$BM$80,MATCH('HRH Need estimation'!V$2,'Inputs from Uganda staff'!$E$61:$E$80,0),MATCH('HRH Need estimation'!$D125,'Inputs from Uganda staff'!$E$6:$BM$6,0)),
""))</f>
        <v>16</v>
      </c>
      <c r="W125" s="122">
        <f>IFERROR(
$AN125 * INDEX('WFOM - Time_Base'!$A$4:$API$29, MATCH("CenHos", 'WFOM - Time_Base'!$B$4:$B$29,0), MATCH(CONCATENATE($G125,W$2),'WFOM - Time_Base'!$A$8:$API$8,0)) *
INDEX('WFOM - Time_Base'!$A$4:$API$29, MATCH("CenHos_Per", 'WFOM - Time_Base'!$B$4:$B$29,0), MATCH(CONCATENATE($G125,W$2),'WFOM - Time_Base'!$A$8:$API$8,0)),
IFERROR($AN125 * INDEX('Inputs from Uganda staff'!$E$61:$BM$80,MATCH('HRH Need estimation'!W$2,'Inputs from Uganda staff'!$E$61:$E$80,0),MATCH('HRH Need estimation'!$D125,'Inputs from Uganda staff'!$E$6:$BM$6,0)),
""))</f>
        <v>1.7999999999999998</v>
      </c>
      <c r="X125" s="122">
        <f>IFERROR(
$AN125 * INDEX('WFOM - Time_Base'!$A$4:$API$29, MATCH("CenHos", 'WFOM - Time_Base'!$B$4:$B$29,0), MATCH(CONCATENATE($G125,X$2),'WFOM - Time_Base'!$A$8:$API$8,0)) *
INDEX('WFOM - Time_Base'!$A$4:$API$29, MATCH("CenHos_Per", 'WFOM - Time_Base'!$B$4:$B$29,0), MATCH(CONCATENATE($G125,X$2),'WFOM - Time_Base'!$A$8:$API$8,0)),
IFERROR($AN125 * INDEX('Inputs from Uganda staff'!$E$61:$BM$80,MATCH('HRH Need estimation'!X$2,'Inputs from Uganda staff'!$E$61:$E$80,0),MATCH('HRH Need estimation'!$D125,'Inputs from Uganda staff'!$E$6:$BM$6,0)),
""))</f>
        <v>4</v>
      </c>
      <c r="Y125" s="122">
        <f>IFERROR(
$AN125 * INDEX('WFOM - Time_Base'!$A$4:$API$29, MATCH("CenHos", 'WFOM - Time_Base'!$B$4:$B$29,0), MATCH(CONCATENATE($G125,Y$2),'WFOM - Time_Base'!$A$8:$API$8,0)) *
INDEX('WFOM - Time_Base'!$A$4:$API$29, MATCH("CenHos_Per", 'WFOM - Time_Base'!$B$4:$B$29,0), MATCH(CONCATENATE($G125,Y$2),'WFOM - Time_Base'!$A$8:$API$8,0)),
IFERROR($AN125 * INDEX('Inputs from Uganda staff'!$E$61:$BM$80,MATCH('HRH Need estimation'!Y$2,'Inputs from Uganda staff'!$E$61:$E$80,0),MATCH('HRH Need estimation'!$D125,'Inputs from Uganda staff'!$E$6:$BM$6,0)),
""))</f>
        <v>4</v>
      </c>
      <c r="Z125" s="122">
        <f>IFERROR(
$AN125 * INDEX('WFOM - Time_Base'!$A$4:$API$29, MATCH("CenHos", 'WFOM - Time_Base'!$B$4:$B$29,0), MATCH(CONCATENATE($G125,Z$2),'WFOM - Time_Base'!$A$8:$API$8,0)) *
INDEX('WFOM - Time_Base'!$A$4:$API$29, MATCH("CenHos_Per", 'WFOM - Time_Base'!$B$4:$B$29,0), MATCH(CONCATENATE($G125,Z$2),'WFOM - Time_Base'!$A$8:$API$8,0)),
IFERROR($AN125 * INDEX('Inputs from Uganda staff'!$E$61:$BM$80,MATCH('HRH Need estimation'!Z$2,'Inputs from Uganda staff'!$E$61:$E$80,0),MATCH('HRH Need estimation'!$D125,'Inputs from Uganda staff'!$E$6:$BM$6,0)),
""))</f>
        <v>0</v>
      </c>
      <c r="AA125" s="122">
        <f>IFERROR(
$AN125 * INDEX('WFOM - Time_Base'!$A$4:$API$29, MATCH("CenHos", 'WFOM - Time_Base'!$B$4:$B$29,0), MATCH(CONCATENATE($G125,AA$2),'WFOM - Time_Base'!$A$8:$API$8,0)) *
INDEX('WFOM - Time_Base'!$A$4:$API$29, MATCH("CenHos_Per", 'WFOM - Time_Base'!$B$4:$B$29,0), MATCH(CONCATENATE($G125,AA$2),'WFOM - Time_Base'!$A$8:$API$8,0)),
IFERROR($AN125 * INDEX('Inputs from Uganda staff'!$E$61:$BM$80,MATCH('HRH Need estimation'!AA$2,'Inputs from Uganda staff'!$E$61:$E$80,0),MATCH('HRH Need estimation'!$D125,'Inputs from Uganda staff'!$E$6:$BM$6,0)),
""))</f>
        <v>0</v>
      </c>
      <c r="AB125" s="122">
        <f>IFERROR(
$AN125 * INDEX('WFOM - Time_Base'!$A$4:$API$29, MATCH("CenHos", 'WFOM - Time_Base'!$B$4:$B$29,0), MATCH(CONCATENATE($G125,AB$2),'WFOM - Time_Base'!$A$8:$API$8,0)) *
INDEX('WFOM - Time_Base'!$A$4:$API$29, MATCH("CenHos_Per", 'WFOM - Time_Base'!$B$4:$B$29,0), MATCH(CONCATENATE($G125,AB$2),'WFOM - Time_Base'!$A$8:$API$8,0)),
IFERROR($AN125 * INDEX('Inputs from Uganda staff'!$E$61:$BM$80,MATCH('HRH Need estimation'!AB$2,'Inputs from Uganda staff'!$E$61:$E$80,0),MATCH('HRH Need estimation'!$D125,'Inputs from Uganda staff'!$E$6:$BM$6,0)),
""))</f>
        <v>0</v>
      </c>
      <c r="AC125" s="122" t="str">
        <f>IFERROR(
$AN125 * INDEX('WFOM - Time_Base'!$A$4:$API$29, MATCH("CenHos", 'WFOM - Time_Base'!$B$4:$B$29,0), MATCH(CONCATENATE($G125,AC$2),'WFOM - Time_Base'!$A$8:$API$8,0)) *
INDEX('WFOM - Time_Base'!$A$4:$API$29, MATCH("CenHos_Per", 'WFOM - Time_Base'!$B$4:$B$29,0), MATCH(CONCATENATE($G125,AC$2),'WFOM - Time_Base'!$A$8:$API$8,0)),
IFERROR($AN125 * INDEX('Inputs from Uganda staff'!$E$61:$BM$80,MATCH('HRH Need estimation'!AC$2,'Inputs from Uganda staff'!$E$61:$E$80,0),MATCH('HRH Need estimation'!$D125,'Inputs from Uganda staff'!$E$6:$BM$6,0)),
""))</f>
        <v/>
      </c>
      <c r="AD125" s="122">
        <f>IFERROR(
$AN125 * INDEX('WFOM - Time_Base'!$A$4:$API$29, MATCH("CenHos", 'WFOM - Time_Base'!$B$4:$B$29,0), MATCH(CONCATENATE($G125,AD$2),'WFOM - Time_Base'!$A$8:$API$8,0)) *
INDEX('WFOM - Time_Base'!$A$4:$API$29, MATCH("CenHos_Per", 'WFOM - Time_Base'!$B$4:$B$29,0), MATCH(CONCATENATE($G125,AD$2),'WFOM - Time_Base'!$A$8:$API$8,0)),
IFERROR($AN125 * INDEX('Inputs from Uganda staff'!$E$61:$BM$80,MATCH('HRH Need estimation'!AD$2,'Inputs from Uganda staff'!$E$61:$E$80,0),MATCH('HRH Need estimation'!$D125,'Inputs from Uganda staff'!$E$6:$BM$6,0)),
""))</f>
        <v>0</v>
      </c>
      <c r="AE125" s="122">
        <f>IFERROR(
$AN125 * INDEX('WFOM - Time_Base'!$A$4:$API$29, MATCH("CenHos", 'WFOM - Time_Base'!$B$4:$B$29,0), MATCH(CONCATENATE($G125,AE$2),'WFOM - Time_Base'!$A$8:$API$8,0)) *
INDEX('WFOM - Time_Base'!$A$4:$API$29, MATCH("CenHos_Per", 'WFOM - Time_Base'!$B$4:$B$29,0), MATCH(CONCATENATE($G125,AE$2),'WFOM - Time_Base'!$A$8:$API$8,0)),
IFERROR($AN125 * INDEX('Inputs from Uganda staff'!$E$61:$BM$80,MATCH('HRH Need estimation'!AE$2,'Inputs from Uganda staff'!$E$61:$E$80,0),MATCH('HRH Need estimation'!$D125,'Inputs from Uganda staff'!$E$6:$BM$6,0)),
""))</f>
        <v>0</v>
      </c>
      <c r="AF125" s="122">
        <f>IFERROR(
$AN125 * INDEX('WFOM - Time_Base'!$A$4:$API$29, MATCH("CenHos", 'WFOM - Time_Base'!$B$4:$B$29,0), MATCH(CONCATENATE($G125,AF$2),'WFOM - Time_Base'!$A$8:$API$8,0)) *
INDEX('WFOM - Time_Base'!$A$4:$API$29, MATCH("CenHos_Per", 'WFOM - Time_Base'!$B$4:$B$29,0), MATCH(CONCATENATE($G125,AF$2),'WFOM - Time_Base'!$A$8:$API$8,0)),
IFERROR($AN125 * INDEX('Inputs from Uganda staff'!$E$61:$BM$80,MATCH('HRH Need estimation'!AF$2,'Inputs from Uganda staff'!$E$61:$E$80,0),MATCH('HRH Need estimation'!$D125,'Inputs from Uganda staff'!$E$6:$BM$6,0)),
""))</f>
        <v>0</v>
      </c>
      <c r="AG125" s="122">
        <f>IFERROR(
$AN125 * INDEX('WFOM - Time_Base'!$A$4:$API$29, MATCH("CenHos", 'WFOM - Time_Base'!$B$4:$B$29,0), MATCH(CONCATENATE($G125,AG$2),'WFOM - Time_Base'!$A$8:$API$8,0)) *
INDEX('WFOM - Time_Base'!$A$4:$API$29, MATCH("CenHos_Per", 'WFOM - Time_Base'!$B$4:$B$29,0), MATCH(CONCATENATE($G125,AG$2),'WFOM - Time_Base'!$A$8:$API$8,0)),
IFERROR($AN125 * INDEX('Inputs from Uganda staff'!$E$61:$BM$80,MATCH('HRH Need estimation'!AG$2,'Inputs from Uganda staff'!$E$61:$E$80,0),MATCH('HRH Need estimation'!$D125,'Inputs from Uganda staff'!$E$6:$BM$6,0)),
""))</f>
        <v>0</v>
      </c>
      <c r="AH125" s="122">
        <f>IFERROR(
$AN125 * INDEX('WFOM - Time_Base'!$A$4:$API$29, MATCH("CenHos", 'WFOM - Time_Base'!$B$4:$B$29,0), MATCH(CONCATENATE($G125,AH$2),'WFOM - Time_Base'!$A$8:$API$8,0)) *
INDEX('WFOM - Time_Base'!$A$4:$API$29, MATCH("CenHos_Per", 'WFOM - Time_Base'!$B$4:$B$29,0), MATCH(CONCATENATE($G125,AH$2),'WFOM - Time_Base'!$A$8:$API$8,0)),
IFERROR($AN125 * INDEX('Inputs from Uganda staff'!$E$61:$BM$80,MATCH('HRH Need estimation'!AH$2,'Inputs from Uganda staff'!$E$61:$E$80,0),MATCH('HRH Need estimation'!$D125,'Inputs from Uganda staff'!$E$6:$BM$6,0)),
""))</f>
        <v>0</v>
      </c>
      <c r="AI125" s="122">
        <f>IFERROR(
$AN125 * INDEX('WFOM - Time_Base'!$A$4:$API$29, MATCH("CenHos", 'WFOM - Time_Base'!$B$4:$B$29,0), MATCH(CONCATENATE($G125,AI$2),'WFOM - Time_Base'!$A$8:$API$8,0)) *
INDEX('WFOM - Time_Base'!$A$4:$API$29, MATCH("CenHos_Per", 'WFOM - Time_Base'!$B$4:$B$29,0), MATCH(CONCATENATE($G125,AI$2),'WFOM - Time_Base'!$A$8:$API$8,0)),
IFERROR($AN125 * INDEX('Inputs from Uganda staff'!$E$61:$BM$80,MATCH('HRH Need estimation'!AI$2,'Inputs from Uganda staff'!$E$61:$E$80,0),MATCH('HRH Need estimation'!$D125,'Inputs from Uganda staff'!$E$6:$BM$6,0)),
""))</f>
        <v>0</v>
      </c>
      <c r="AJ125" s="122">
        <f>IFERROR(
$AN125 * INDEX('WFOM - Time_Base'!$A$4:$API$29, MATCH("CenHos", 'WFOM - Time_Base'!$B$4:$B$29,0), MATCH(CONCATENATE($G125,AJ$2),'WFOM - Time_Base'!$A$8:$API$8,0)) *
INDEX('WFOM - Time_Base'!$A$4:$API$29, MATCH("CenHos_Per", 'WFOM - Time_Base'!$B$4:$B$29,0), MATCH(CONCATENATE($G125,AJ$2),'WFOM - Time_Base'!$A$8:$API$8,0)),
IFERROR($AN125 * INDEX('Inputs from Uganda staff'!$E$61:$BM$80,MATCH('HRH Need estimation'!AJ$2,'Inputs from Uganda staff'!$E$61:$E$80,0),MATCH('HRH Need estimation'!$D125,'Inputs from Uganda staff'!$E$6:$BM$6,0)),
""))</f>
        <v>0</v>
      </c>
      <c r="AK125" s="122">
        <f>IFERROR(
$AN125 * INDEX('WFOM - Time_Base'!$A$4:$API$29, MATCH("CenHos", 'WFOM - Time_Base'!$B$4:$B$29,0), MATCH(CONCATENATE($G125,AK$2),'WFOM - Time_Base'!$A$8:$API$8,0)) *
INDEX('WFOM - Time_Base'!$A$4:$API$29, MATCH("CenHos_Per", 'WFOM - Time_Base'!$B$4:$B$29,0), MATCH(CONCATENATE($G125,AK$2),'WFOM - Time_Base'!$A$8:$API$8,0)),
IFERROR($AN125 * INDEX('Inputs from Uganda staff'!$E$61:$BM$80,MATCH('HRH Need estimation'!AK$2,'Inputs from Uganda staff'!$E$61:$E$80,0),MATCH('HRH Need estimation'!$D125,'Inputs from Uganda staff'!$E$6:$BM$6,0)),
""))</f>
        <v>0</v>
      </c>
      <c r="AL125" s="122">
        <f>IFERROR(
$AN125 * INDEX('WFOM - Time_Base'!$A$4:$API$29, MATCH("CenHos", 'WFOM - Time_Base'!$B$4:$B$29,0), MATCH(CONCATENATE($G125,AL$2),'WFOM - Time_Base'!$A$8:$API$8,0)) *
INDEX('WFOM - Time_Base'!$A$4:$API$29, MATCH("CenHos_Per", 'WFOM - Time_Base'!$B$4:$B$29,0), MATCH(CONCATENATE($G125,AL$2),'WFOM - Time_Base'!$A$8:$API$8,0)),
IFERROR($AN125 * INDEX('Inputs from Uganda staff'!$E$61:$BM$80,MATCH('HRH Need estimation'!AL$2,'Inputs from Uganda staff'!$E$61:$E$80,0),MATCH('HRH Need estimation'!$D125,'Inputs from Uganda staff'!$E$6:$BM$6,0)),
""))</f>
        <v>0</v>
      </c>
      <c r="AN125">
        <v>4</v>
      </c>
      <c r="AO125" t="str">
        <f t="shared" si="3"/>
        <v>140</v>
      </c>
      <c r="AQ125" t="s">
        <v>817</v>
      </c>
    </row>
    <row r="126" spans="1:43">
      <c r="A126" s="106" t="s">
        <v>977</v>
      </c>
      <c r="B126" s="106" t="s">
        <v>292</v>
      </c>
      <c r="C126" s="107" t="s">
        <v>463</v>
      </c>
      <c r="D126" s="123" t="s">
        <v>464</v>
      </c>
      <c r="E126" s="122" t="s">
        <v>85</v>
      </c>
      <c r="F126" s="122" t="s">
        <v>94</v>
      </c>
      <c r="G126" s="202" t="str">
        <f>IF(F126&lt;&gt;"", VLOOKUP(F126,'WFOM - Cadre and Service List'!$E$4:$F$52,2,FALSE), "")</f>
        <v>EstMedCom</v>
      </c>
      <c r="H126" s="202" t="s">
        <v>910</v>
      </c>
      <c r="I126" s="207"/>
      <c r="J126" s="207"/>
      <c r="K126" s="207"/>
      <c r="L126" s="207"/>
      <c r="M126" s="207"/>
      <c r="N126" s="207"/>
      <c r="O126" s="207"/>
      <c r="P126" s="207">
        <f t="shared" si="2"/>
        <v>0</v>
      </c>
      <c r="Q126" s="122" t="s">
        <v>1947</v>
      </c>
      <c r="R126" s="122">
        <f>IFERROR(
$AN126 * INDEX('WFOM - Time_Base'!$A$4:$API$29, MATCH("CenHos", 'WFOM - Time_Base'!$B$4:$B$29,0), MATCH(CONCATENATE($G126,R$2),'WFOM - Time_Base'!$A$8:$API$8,0)) *
INDEX('WFOM - Time_Base'!$A$4:$API$29, MATCH("CenHos_Per", 'WFOM - Time_Base'!$B$4:$B$29,0), MATCH(CONCATENATE($G126,R$2),'WFOM - Time_Base'!$A$8:$API$8,0)),
IFERROR($AN126 * INDEX('Inputs from Uganda staff'!$E$61:$BM$80,MATCH('HRH Need estimation'!R$2,'Inputs from Uganda staff'!$E$61:$E$80,0),MATCH('HRH Need estimation'!$D126,'Inputs from Uganda staff'!$E$6:$BM$6,0)),
""))</f>
        <v>4.5</v>
      </c>
      <c r="S126" s="122">
        <f>IFERROR(
$AN126 * INDEX('WFOM - Time_Base'!$A$4:$API$29, MATCH("CenHos", 'WFOM - Time_Base'!$B$4:$B$29,0), MATCH(CONCATENATE($G126,S$2),'WFOM - Time_Base'!$A$8:$API$8,0)) *
INDEX('WFOM - Time_Base'!$A$4:$API$29, MATCH("CenHos_Per", 'WFOM - Time_Base'!$B$4:$B$29,0), MATCH(CONCATENATE($G126,S$2),'WFOM - Time_Base'!$A$8:$API$8,0)),
IFERROR($AN126 * INDEX('Inputs from Uganda staff'!$E$61:$BM$80,MATCH('HRH Need estimation'!S$2,'Inputs from Uganda staff'!$E$61:$E$80,0),MATCH('HRH Need estimation'!$D126,'Inputs from Uganda staff'!$E$6:$BM$6,0)),
""))</f>
        <v>7.5</v>
      </c>
      <c r="T126" s="122">
        <f>IFERROR(
$AN126 * INDEX('WFOM - Time_Base'!$A$4:$API$29, MATCH("CenHos", 'WFOM - Time_Base'!$B$4:$B$29,0), MATCH(CONCATENATE($G126,T$2),'WFOM - Time_Base'!$A$8:$API$8,0)) *
INDEX('WFOM - Time_Base'!$A$4:$API$29, MATCH("CenHos_Per", 'WFOM - Time_Base'!$B$4:$B$29,0), MATCH(CONCATENATE($G126,T$2),'WFOM - Time_Base'!$A$8:$API$8,0)),
IFERROR($AN126 * INDEX('Inputs from Uganda staff'!$E$61:$BM$80,MATCH('HRH Need estimation'!T$2,'Inputs from Uganda staff'!$E$61:$E$80,0),MATCH('HRH Need estimation'!$D126,'Inputs from Uganda staff'!$E$6:$BM$6,0)),
""))</f>
        <v>0</v>
      </c>
      <c r="U126" s="122">
        <f>IFERROR(
$AN126 * INDEX('WFOM - Time_Base'!$A$4:$API$29, MATCH("CenHos", 'WFOM - Time_Base'!$B$4:$B$29,0), MATCH(CONCATENATE($G126,U$2),'WFOM - Time_Base'!$A$8:$API$8,0)) *
INDEX('WFOM - Time_Base'!$A$4:$API$29, MATCH("CenHos_Per", 'WFOM - Time_Base'!$B$4:$B$29,0), MATCH(CONCATENATE($G126,U$2),'WFOM - Time_Base'!$A$8:$API$8,0)),
IFERROR($AN126 * INDEX('Inputs from Uganda staff'!$E$61:$BM$80,MATCH('HRH Need estimation'!U$2,'Inputs from Uganda staff'!$E$61:$E$80,0),MATCH('HRH Need estimation'!$D126,'Inputs from Uganda staff'!$E$6:$BM$6,0)),
""))</f>
        <v>0</v>
      </c>
      <c r="V126" s="122">
        <f>IFERROR(
$AN126 * INDEX('WFOM - Time_Base'!$A$4:$API$29, MATCH("CenHos", 'WFOM - Time_Base'!$B$4:$B$29,0), MATCH(CONCATENATE($G126,V$2),'WFOM - Time_Base'!$A$8:$API$8,0)) *
INDEX('WFOM - Time_Base'!$A$4:$API$29, MATCH("CenHos_Per", 'WFOM - Time_Base'!$B$4:$B$29,0), MATCH(CONCATENATE($G126,V$2),'WFOM - Time_Base'!$A$8:$API$8,0)),
IFERROR($AN126 * INDEX('Inputs from Uganda staff'!$E$61:$BM$80,MATCH('HRH Need estimation'!V$2,'Inputs from Uganda staff'!$E$61:$E$80,0),MATCH('HRH Need estimation'!$D126,'Inputs from Uganda staff'!$E$6:$BM$6,0)),
""))</f>
        <v>6</v>
      </c>
      <c r="W126" s="122">
        <f>IFERROR(
$AN126 * INDEX('WFOM - Time_Base'!$A$4:$API$29, MATCH("CenHos", 'WFOM - Time_Base'!$B$4:$B$29,0), MATCH(CONCATENATE($G126,W$2),'WFOM - Time_Base'!$A$8:$API$8,0)) *
INDEX('WFOM - Time_Base'!$A$4:$API$29, MATCH("CenHos_Per", 'WFOM - Time_Base'!$B$4:$B$29,0), MATCH(CONCATENATE($G126,W$2),'WFOM - Time_Base'!$A$8:$API$8,0)),
IFERROR($AN126 * INDEX('Inputs from Uganda staff'!$E$61:$BM$80,MATCH('HRH Need estimation'!W$2,'Inputs from Uganda staff'!$E$61:$E$80,0),MATCH('HRH Need estimation'!$D126,'Inputs from Uganda staff'!$E$6:$BM$6,0)),
""))</f>
        <v>0</v>
      </c>
      <c r="X126" s="122">
        <f>IFERROR(
$AN126 * INDEX('WFOM - Time_Base'!$A$4:$API$29, MATCH("CenHos", 'WFOM - Time_Base'!$B$4:$B$29,0), MATCH(CONCATENATE($G126,X$2),'WFOM - Time_Base'!$A$8:$API$8,0)) *
INDEX('WFOM - Time_Base'!$A$4:$API$29, MATCH("CenHos_Per", 'WFOM - Time_Base'!$B$4:$B$29,0), MATCH(CONCATENATE($G126,X$2),'WFOM - Time_Base'!$A$8:$API$8,0)),
IFERROR($AN126 * INDEX('Inputs from Uganda staff'!$E$61:$BM$80,MATCH('HRH Need estimation'!X$2,'Inputs from Uganda staff'!$E$61:$E$80,0),MATCH('HRH Need estimation'!$D126,'Inputs from Uganda staff'!$E$6:$BM$6,0)),
""))</f>
        <v>0.75</v>
      </c>
      <c r="Y126" s="122">
        <f>IFERROR(
$AN126 * INDEX('WFOM - Time_Base'!$A$4:$API$29, MATCH("CenHos", 'WFOM - Time_Base'!$B$4:$B$29,0), MATCH(CONCATENATE($G126,Y$2),'WFOM - Time_Base'!$A$8:$API$8,0)) *
INDEX('WFOM - Time_Base'!$A$4:$API$29, MATCH("CenHos_Per", 'WFOM - Time_Base'!$B$4:$B$29,0), MATCH(CONCATENATE($G126,Y$2),'WFOM - Time_Base'!$A$8:$API$8,0)),
IFERROR($AN126 * INDEX('Inputs from Uganda staff'!$E$61:$BM$80,MATCH('HRH Need estimation'!Y$2,'Inputs from Uganda staff'!$E$61:$E$80,0),MATCH('HRH Need estimation'!$D126,'Inputs from Uganda staff'!$E$6:$BM$6,0)),
""))</f>
        <v>0.75</v>
      </c>
      <c r="Z126" s="122">
        <f>IFERROR(
$AN126 * INDEX('WFOM - Time_Base'!$A$4:$API$29, MATCH("CenHos", 'WFOM - Time_Base'!$B$4:$B$29,0), MATCH(CONCATENATE($G126,Z$2),'WFOM - Time_Base'!$A$8:$API$8,0)) *
INDEX('WFOM - Time_Base'!$A$4:$API$29, MATCH("CenHos_Per", 'WFOM - Time_Base'!$B$4:$B$29,0), MATCH(CONCATENATE($G126,Z$2),'WFOM - Time_Base'!$A$8:$API$8,0)),
IFERROR($AN126 * INDEX('Inputs from Uganda staff'!$E$61:$BM$80,MATCH('HRH Need estimation'!Z$2,'Inputs from Uganda staff'!$E$61:$E$80,0),MATCH('HRH Need estimation'!$D126,'Inputs from Uganda staff'!$E$6:$BM$6,0)),
""))</f>
        <v>0</v>
      </c>
      <c r="AA126" s="122">
        <f>IFERROR(
$AN126 * INDEX('WFOM - Time_Base'!$A$4:$API$29, MATCH("CenHos", 'WFOM - Time_Base'!$B$4:$B$29,0), MATCH(CONCATENATE($G126,AA$2),'WFOM - Time_Base'!$A$8:$API$8,0)) *
INDEX('WFOM - Time_Base'!$A$4:$API$29, MATCH("CenHos_Per", 'WFOM - Time_Base'!$B$4:$B$29,0), MATCH(CONCATENATE($G126,AA$2),'WFOM - Time_Base'!$A$8:$API$8,0)),
IFERROR($AN126 * INDEX('Inputs from Uganda staff'!$E$61:$BM$80,MATCH('HRH Need estimation'!AA$2,'Inputs from Uganda staff'!$E$61:$E$80,0),MATCH('HRH Need estimation'!$D126,'Inputs from Uganda staff'!$E$6:$BM$6,0)),
""))</f>
        <v>0</v>
      </c>
      <c r="AB126" s="122">
        <f>IFERROR(
$AN126 * INDEX('WFOM - Time_Base'!$A$4:$API$29, MATCH("CenHos", 'WFOM - Time_Base'!$B$4:$B$29,0), MATCH(CONCATENATE($G126,AB$2),'WFOM - Time_Base'!$A$8:$API$8,0)) *
INDEX('WFOM - Time_Base'!$A$4:$API$29, MATCH("CenHos_Per", 'WFOM - Time_Base'!$B$4:$B$29,0), MATCH(CONCATENATE($G126,AB$2),'WFOM - Time_Base'!$A$8:$API$8,0)),
IFERROR($AN126 * INDEX('Inputs from Uganda staff'!$E$61:$BM$80,MATCH('HRH Need estimation'!AB$2,'Inputs from Uganda staff'!$E$61:$E$80,0),MATCH('HRH Need estimation'!$D126,'Inputs from Uganda staff'!$E$6:$BM$6,0)),
""))</f>
        <v>0</v>
      </c>
      <c r="AC126" s="122" t="str">
        <f>IFERROR(
$AN126 * INDEX('WFOM - Time_Base'!$A$4:$API$29, MATCH("CenHos", 'WFOM - Time_Base'!$B$4:$B$29,0), MATCH(CONCATENATE($G126,AC$2),'WFOM - Time_Base'!$A$8:$API$8,0)) *
INDEX('WFOM - Time_Base'!$A$4:$API$29, MATCH("CenHos_Per", 'WFOM - Time_Base'!$B$4:$B$29,0), MATCH(CONCATENATE($G126,AC$2),'WFOM - Time_Base'!$A$8:$API$8,0)),
IFERROR($AN126 * INDEX('Inputs from Uganda staff'!$E$61:$BM$80,MATCH('HRH Need estimation'!AC$2,'Inputs from Uganda staff'!$E$61:$E$80,0),MATCH('HRH Need estimation'!$D126,'Inputs from Uganda staff'!$E$6:$BM$6,0)),
""))</f>
        <v/>
      </c>
      <c r="AD126" s="122">
        <f>IFERROR(
$AN126 * INDEX('WFOM - Time_Base'!$A$4:$API$29, MATCH("CenHos", 'WFOM - Time_Base'!$B$4:$B$29,0), MATCH(CONCATENATE($G126,AD$2),'WFOM - Time_Base'!$A$8:$API$8,0)) *
INDEX('WFOM - Time_Base'!$A$4:$API$29, MATCH("CenHos_Per", 'WFOM - Time_Base'!$B$4:$B$29,0), MATCH(CONCATENATE($G126,AD$2),'WFOM - Time_Base'!$A$8:$API$8,0)),
IFERROR($AN126 * INDEX('Inputs from Uganda staff'!$E$61:$BM$80,MATCH('HRH Need estimation'!AD$2,'Inputs from Uganda staff'!$E$61:$E$80,0),MATCH('HRH Need estimation'!$D126,'Inputs from Uganda staff'!$E$6:$BM$6,0)),
""))</f>
        <v>0</v>
      </c>
      <c r="AE126" s="122">
        <f>IFERROR(
$AN126 * INDEX('WFOM - Time_Base'!$A$4:$API$29, MATCH("CenHos", 'WFOM - Time_Base'!$B$4:$B$29,0), MATCH(CONCATENATE($G126,AE$2),'WFOM - Time_Base'!$A$8:$API$8,0)) *
INDEX('WFOM - Time_Base'!$A$4:$API$29, MATCH("CenHos_Per", 'WFOM - Time_Base'!$B$4:$B$29,0), MATCH(CONCATENATE($G126,AE$2),'WFOM - Time_Base'!$A$8:$API$8,0)),
IFERROR($AN126 * INDEX('Inputs from Uganda staff'!$E$61:$BM$80,MATCH('HRH Need estimation'!AE$2,'Inputs from Uganda staff'!$E$61:$E$80,0),MATCH('HRH Need estimation'!$D126,'Inputs from Uganda staff'!$E$6:$BM$6,0)),
""))</f>
        <v>0</v>
      </c>
      <c r="AF126" s="122">
        <f>IFERROR(
$AN126 * INDEX('WFOM - Time_Base'!$A$4:$API$29, MATCH("CenHos", 'WFOM - Time_Base'!$B$4:$B$29,0), MATCH(CONCATENATE($G126,AF$2),'WFOM - Time_Base'!$A$8:$API$8,0)) *
INDEX('WFOM - Time_Base'!$A$4:$API$29, MATCH("CenHos_Per", 'WFOM - Time_Base'!$B$4:$B$29,0), MATCH(CONCATENATE($G126,AF$2),'WFOM - Time_Base'!$A$8:$API$8,0)),
IFERROR($AN126 * INDEX('Inputs from Uganda staff'!$E$61:$BM$80,MATCH('HRH Need estimation'!AF$2,'Inputs from Uganda staff'!$E$61:$E$80,0),MATCH('HRH Need estimation'!$D126,'Inputs from Uganda staff'!$E$6:$BM$6,0)),
""))</f>
        <v>0</v>
      </c>
      <c r="AG126" s="122">
        <f>IFERROR(
$AN126 * INDEX('WFOM - Time_Base'!$A$4:$API$29, MATCH("CenHos", 'WFOM - Time_Base'!$B$4:$B$29,0), MATCH(CONCATENATE($G126,AG$2),'WFOM - Time_Base'!$A$8:$API$8,0)) *
INDEX('WFOM - Time_Base'!$A$4:$API$29, MATCH("CenHos_Per", 'WFOM - Time_Base'!$B$4:$B$29,0), MATCH(CONCATENATE($G126,AG$2),'WFOM - Time_Base'!$A$8:$API$8,0)),
IFERROR($AN126 * INDEX('Inputs from Uganda staff'!$E$61:$BM$80,MATCH('HRH Need estimation'!AG$2,'Inputs from Uganda staff'!$E$61:$E$80,0),MATCH('HRH Need estimation'!$D126,'Inputs from Uganda staff'!$E$6:$BM$6,0)),
""))</f>
        <v>0</v>
      </c>
      <c r="AH126" s="122">
        <f>IFERROR(
$AN126 * INDEX('WFOM - Time_Base'!$A$4:$API$29, MATCH("CenHos", 'WFOM - Time_Base'!$B$4:$B$29,0), MATCH(CONCATENATE($G126,AH$2),'WFOM - Time_Base'!$A$8:$API$8,0)) *
INDEX('WFOM - Time_Base'!$A$4:$API$29, MATCH("CenHos_Per", 'WFOM - Time_Base'!$B$4:$B$29,0), MATCH(CONCATENATE($G126,AH$2),'WFOM - Time_Base'!$A$8:$API$8,0)),
IFERROR($AN126 * INDEX('Inputs from Uganda staff'!$E$61:$BM$80,MATCH('HRH Need estimation'!AH$2,'Inputs from Uganda staff'!$E$61:$E$80,0),MATCH('HRH Need estimation'!$D126,'Inputs from Uganda staff'!$E$6:$BM$6,0)),
""))</f>
        <v>0</v>
      </c>
      <c r="AI126" s="122">
        <f>IFERROR(
$AN126 * INDEX('WFOM - Time_Base'!$A$4:$API$29, MATCH("CenHos", 'WFOM - Time_Base'!$B$4:$B$29,0), MATCH(CONCATENATE($G126,AI$2),'WFOM - Time_Base'!$A$8:$API$8,0)) *
INDEX('WFOM - Time_Base'!$A$4:$API$29, MATCH("CenHos_Per", 'WFOM - Time_Base'!$B$4:$B$29,0), MATCH(CONCATENATE($G126,AI$2),'WFOM - Time_Base'!$A$8:$API$8,0)),
IFERROR($AN126 * INDEX('Inputs from Uganda staff'!$E$61:$BM$80,MATCH('HRH Need estimation'!AI$2,'Inputs from Uganda staff'!$E$61:$E$80,0),MATCH('HRH Need estimation'!$D126,'Inputs from Uganda staff'!$E$6:$BM$6,0)),
""))</f>
        <v>0</v>
      </c>
      <c r="AJ126" s="122">
        <f>IFERROR(
$AN126 * INDEX('WFOM - Time_Base'!$A$4:$API$29, MATCH("CenHos", 'WFOM - Time_Base'!$B$4:$B$29,0), MATCH(CONCATENATE($G126,AJ$2),'WFOM - Time_Base'!$A$8:$API$8,0)) *
INDEX('WFOM - Time_Base'!$A$4:$API$29, MATCH("CenHos_Per", 'WFOM - Time_Base'!$B$4:$B$29,0), MATCH(CONCATENATE($G126,AJ$2),'WFOM - Time_Base'!$A$8:$API$8,0)),
IFERROR($AN126 * INDEX('Inputs from Uganda staff'!$E$61:$BM$80,MATCH('HRH Need estimation'!AJ$2,'Inputs from Uganda staff'!$E$61:$E$80,0),MATCH('HRH Need estimation'!$D126,'Inputs from Uganda staff'!$E$6:$BM$6,0)),
""))</f>
        <v>0</v>
      </c>
      <c r="AK126" s="122">
        <f>IFERROR(
$AN126 * INDEX('WFOM - Time_Base'!$A$4:$API$29, MATCH("CenHos", 'WFOM - Time_Base'!$B$4:$B$29,0), MATCH(CONCATENATE($G126,AK$2),'WFOM - Time_Base'!$A$8:$API$8,0)) *
INDEX('WFOM - Time_Base'!$A$4:$API$29, MATCH("CenHos_Per", 'WFOM - Time_Base'!$B$4:$B$29,0), MATCH(CONCATENATE($G126,AK$2),'WFOM - Time_Base'!$A$8:$API$8,0)),
IFERROR($AN126 * INDEX('Inputs from Uganda staff'!$E$61:$BM$80,MATCH('HRH Need estimation'!AK$2,'Inputs from Uganda staff'!$E$61:$E$80,0),MATCH('HRH Need estimation'!$D126,'Inputs from Uganda staff'!$E$6:$BM$6,0)),
""))</f>
        <v>0</v>
      </c>
      <c r="AL126" s="122">
        <f>IFERROR(
$AN126 * INDEX('WFOM - Time_Base'!$A$4:$API$29, MATCH("CenHos", 'WFOM - Time_Base'!$B$4:$B$29,0), MATCH(CONCATENATE($G126,AL$2),'WFOM - Time_Base'!$A$8:$API$8,0)) *
INDEX('WFOM - Time_Base'!$A$4:$API$29, MATCH("CenHos_Per", 'WFOM - Time_Base'!$B$4:$B$29,0), MATCH(CONCATENATE($G126,AL$2),'WFOM - Time_Base'!$A$8:$API$8,0)),
IFERROR($AN126 * INDEX('Inputs from Uganda staff'!$E$61:$BM$80,MATCH('HRH Need estimation'!AL$2,'Inputs from Uganda staff'!$E$61:$E$80,0),MATCH('HRH Need estimation'!$D126,'Inputs from Uganda staff'!$E$6:$BM$6,0)),
""))</f>
        <v>0</v>
      </c>
      <c r="AN126">
        <v>1</v>
      </c>
      <c r="AO126" t="str">
        <f t="shared" si="3"/>
        <v>141</v>
      </c>
      <c r="AP126" t="s">
        <v>2072</v>
      </c>
      <c r="AQ126" t="s">
        <v>835</v>
      </c>
    </row>
    <row r="127" spans="1:43">
      <c r="A127" s="106" t="s">
        <v>915</v>
      </c>
      <c r="B127" s="106" t="s">
        <v>292</v>
      </c>
      <c r="C127" s="107" t="s">
        <v>465</v>
      </c>
      <c r="D127" s="115" t="s">
        <v>466</v>
      </c>
      <c r="E127" s="122" t="s">
        <v>85</v>
      </c>
      <c r="F127" s="122" t="s">
        <v>100</v>
      </c>
      <c r="G127" s="122" t="str">
        <f>IF(F127&lt;&gt;"", VLOOKUP(F127,'WFOM - Cadre and Service List'!$E$4:$F$52,2,FALSE), "")</f>
        <v>Peds</v>
      </c>
      <c r="H127" s="122"/>
      <c r="I127" s="207"/>
      <c r="J127" s="207"/>
      <c r="K127" s="207"/>
      <c r="L127" s="207"/>
      <c r="M127" s="207"/>
      <c r="N127" s="207"/>
      <c r="O127" s="207"/>
      <c r="P127" s="207">
        <f t="shared" si="2"/>
        <v>0</v>
      </c>
      <c r="Q127" s="122" t="s">
        <v>1947</v>
      </c>
      <c r="R127" s="122">
        <f>IFERROR(
$AN127 * INDEX('WFOM - Time_Base'!$A$4:$API$29, MATCH("CenHos", 'WFOM - Time_Base'!$B$4:$B$29,0), MATCH(CONCATENATE($G127,R$2),'WFOM - Time_Base'!$A$8:$API$8,0)) *
INDEX('WFOM - Time_Base'!$A$4:$API$29, MATCH("CenHos_Per", 'WFOM - Time_Base'!$B$4:$B$29,0), MATCH(CONCATENATE($G127,R$2),'WFOM - Time_Base'!$A$8:$API$8,0)),
IFERROR($AN127 * INDEX('Inputs from Uganda staff'!$E$61:$BM$80,MATCH('HRH Need estimation'!R$2,'Inputs from Uganda staff'!$E$61:$E$80,0),MATCH('HRH Need estimation'!$D127,'Inputs from Uganda staff'!$E$6:$BM$6,0)),
""))</f>
        <v>3</v>
      </c>
      <c r="S127" s="122">
        <f>IFERROR(
$AN127 * INDEX('WFOM - Time_Base'!$A$4:$API$29, MATCH("CenHos", 'WFOM - Time_Base'!$B$4:$B$29,0), MATCH(CONCATENATE($G127,S$2),'WFOM - Time_Base'!$A$8:$API$8,0)) *
INDEX('WFOM - Time_Base'!$A$4:$API$29, MATCH("CenHos_Per", 'WFOM - Time_Base'!$B$4:$B$29,0), MATCH(CONCATENATE($G127,S$2),'WFOM - Time_Base'!$A$8:$API$8,0)),
IFERROR($AN127 * INDEX('Inputs from Uganda staff'!$E$61:$BM$80,MATCH('HRH Need estimation'!S$2,'Inputs from Uganda staff'!$E$61:$E$80,0),MATCH('HRH Need estimation'!$D127,'Inputs from Uganda staff'!$E$6:$BM$6,0)),
""))</f>
        <v>12</v>
      </c>
      <c r="T127" s="122">
        <f>IFERROR(
$AN127 * INDEX('WFOM - Time_Base'!$A$4:$API$29, MATCH("CenHos", 'WFOM - Time_Base'!$B$4:$B$29,0), MATCH(CONCATENATE($G127,T$2),'WFOM - Time_Base'!$A$8:$API$8,0)) *
INDEX('WFOM - Time_Base'!$A$4:$API$29, MATCH("CenHos_Per", 'WFOM - Time_Base'!$B$4:$B$29,0), MATCH(CONCATENATE($G127,T$2),'WFOM - Time_Base'!$A$8:$API$8,0)),
IFERROR($AN127 * INDEX('Inputs from Uganda staff'!$E$61:$BM$80,MATCH('HRH Need estimation'!T$2,'Inputs from Uganda staff'!$E$61:$E$80,0),MATCH('HRH Need estimation'!$D127,'Inputs from Uganda staff'!$E$6:$BM$6,0)),
""))</f>
        <v>0</v>
      </c>
      <c r="U127" s="122">
        <f>IFERROR(
$AN127 * INDEX('WFOM - Time_Base'!$A$4:$API$29, MATCH("CenHos", 'WFOM - Time_Base'!$B$4:$B$29,0), MATCH(CONCATENATE($G127,U$2),'WFOM - Time_Base'!$A$8:$API$8,0)) *
INDEX('WFOM - Time_Base'!$A$4:$API$29, MATCH("CenHos_Per", 'WFOM - Time_Base'!$B$4:$B$29,0), MATCH(CONCATENATE($G127,U$2),'WFOM - Time_Base'!$A$8:$API$8,0)),
IFERROR($AN127 * INDEX('Inputs from Uganda staff'!$E$61:$BM$80,MATCH('HRH Need estimation'!U$2,'Inputs from Uganda staff'!$E$61:$E$80,0),MATCH('HRH Need estimation'!$D127,'Inputs from Uganda staff'!$E$6:$BM$6,0)),
""))</f>
        <v>4.5</v>
      </c>
      <c r="V127" s="122">
        <f>IFERROR(
$AN127 * INDEX('WFOM - Time_Base'!$A$4:$API$29, MATCH("CenHos", 'WFOM - Time_Base'!$B$4:$B$29,0), MATCH(CONCATENATE($G127,V$2),'WFOM - Time_Base'!$A$8:$API$8,0)) *
INDEX('WFOM - Time_Base'!$A$4:$API$29, MATCH("CenHos_Per", 'WFOM - Time_Base'!$B$4:$B$29,0), MATCH(CONCATENATE($G127,V$2),'WFOM - Time_Base'!$A$8:$API$8,0)),
IFERROR($AN127 * INDEX('Inputs from Uganda staff'!$E$61:$BM$80,MATCH('HRH Need estimation'!V$2,'Inputs from Uganda staff'!$E$61:$E$80,0),MATCH('HRH Need estimation'!$D127,'Inputs from Uganda staff'!$E$6:$BM$6,0)),
""))</f>
        <v>0</v>
      </c>
      <c r="W127" s="122">
        <f>IFERROR(
$AN127 * INDEX('WFOM - Time_Base'!$A$4:$API$29, MATCH("CenHos", 'WFOM - Time_Base'!$B$4:$B$29,0), MATCH(CONCATENATE($G127,W$2),'WFOM - Time_Base'!$A$8:$API$8,0)) *
INDEX('WFOM - Time_Base'!$A$4:$API$29, MATCH("CenHos_Per", 'WFOM - Time_Base'!$B$4:$B$29,0), MATCH(CONCATENATE($G127,W$2),'WFOM - Time_Base'!$A$8:$API$8,0)),
IFERROR($AN127 * INDEX('Inputs from Uganda staff'!$E$61:$BM$80,MATCH('HRH Need estimation'!W$2,'Inputs from Uganda staff'!$E$61:$E$80,0),MATCH('HRH Need estimation'!$D127,'Inputs from Uganda staff'!$E$6:$BM$6,0)),
""))</f>
        <v>0</v>
      </c>
      <c r="X127" s="122">
        <f>IFERROR(
$AN127 * INDEX('WFOM - Time_Base'!$A$4:$API$29, MATCH("CenHos", 'WFOM - Time_Base'!$B$4:$B$29,0), MATCH(CONCATENATE($G127,X$2),'WFOM - Time_Base'!$A$8:$API$8,0)) *
INDEX('WFOM - Time_Base'!$A$4:$API$29, MATCH("CenHos_Per", 'WFOM - Time_Base'!$B$4:$B$29,0), MATCH(CONCATENATE($G127,X$2),'WFOM - Time_Base'!$A$8:$API$8,0)),
IFERROR($AN127 * INDEX('Inputs from Uganda staff'!$E$61:$BM$80,MATCH('HRH Need estimation'!X$2,'Inputs from Uganda staff'!$E$61:$E$80,0),MATCH('HRH Need estimation'!$D127,'Inputs from Uganda staff'!$E$6:$BM$6,0)),
""))</f>
        <v>1</v>
      </c>
      <c r="Y127" s="122">
        <f>IFERROR(
$AN127 * INDEX('WFOM - Time_Base'!$A$4:$API$29, MATCH("CenHos", 'WFOM - Time_Base'!$B$4:$B$29,0), MATCH(CONCATENATE($G127,Y$2),'WFOM - Time_Base'!$A$8:$API$8,0)) *
INDEX('WFOM - Time_Base'!$A$4:$API$29, MATCH("CenHos_Per", 'WFOM - Time_Base'!$B$4:$B$29,0), MATCH(CONCATENATE($G127,Y$2),'WFOM - Time_Base'!$A$8:$API$8,0)),
IFERROR($AN127 * INDEX('Inputs from Uganda staff'!$E$61:$BM$80,MATCH('HRH Need estimation'!Y$2,'Inputs from Uganda staff'!$E$61:$E$80,0),MATCH('HRH Need estimation'!$D127,'Inputs from Uganda staff'!$E$6:$BM$6,0)),
""))</f>
        <v>1</v>
      </c>
      <c r="Z127" s="122">
        <f>IFERROR(
$AN127 * INDEX('WFOM - Time_Base'!$A$4:$API$29, MATCH("CenHos", 'WFOM - Time_Base'!$B$4:$B$29,0), MATCH(CONCATENATE($G127,Z$2),'WFOM - Time_Base'!$A$8:$API$8,0)) *
INDEX('WFOM - Time_Base'!$A$4:$API$29, MATCH("CenHos_Per", 'WFOM - Time_Base'!$B$4:$B$29,0), MATCH(CONCATENATE($G127,Z$2),'WFOM - Time_Base'!$A$8:$API$8,0)),
IFERROR($AN127 * INDEX('Inputs from Uganda staff'!$E$61:$BM$80,MATCH('HRH Need estimation'!Z$2,'Inputs from Uganda staff'!$E$61:$E$80,0),MATCH('HRH Need estimation'!$D127,'Inputs from Uganda staff'!$E$6:$BM$6,0)),
""))</f>
        <v>0</v>
      </c>
      <c r="AA127" s="122">
        <f>IFERROR(
$AN127 * INDEX('WFOM - Time_Base'!$A$4:$API$29, MATCH("CenHos", 'WFOM - Time_Base'!$B$4:$B$29,0), MATCH(CONCATENATE($G127,AA$2),'WFOM - Time_Base'!$A$8:$API$8,0)) *
INDEX('WFOM - Time_Base'!$A$4:$API$29, MATCH("CenHos_Per", 'WFOM - Time_Base'!$B$4:$B$29,0), MATCH(CONCATENATE($G127,AA$2),'WFOM - Time_Base'!$A$8:$API$8,0)),
IFERROR($AN127 * INDEX('Inputs from Uganda staff'!$E$61:$BM$80,MATCH('HRH Need estimation'!AA$2,'Inputs from Uganda staff'!$E$61:$E$80,0),MATCH('HRH Need estimation'!$D127,'Inputs from Uganda staff'!$E$6:$BM$6,0)),
""))</f>
        <v>0</v>
      </c>
      <c r="AB127" s="122">
        <f>IFERROR(
$AN127 * INDEX('WFOM - Time_Base'!$A$4:$API$29, MATCH("CenHos", 'WFOM - Time_Base'!$B$4:$B$29,0), MATCH(CONCATENATE($G127,AB$2),'WFOM - Time_Base'!$A$8:$API$8,0)) *
INDEX('WFOM - Time_Base'!$A$4:$API$29, MATCH("CenHos_Per", 'WFOM - Time_Base'!$B$4:$B$29,0), MATCH(CONCATENATE($G127,AB$2),'WFOM - Time_Base'!$A$8:$API$8,0)),
IFERROR($AN127 * INDEX('Inputs from Uganda staff'!$E$61:$BM$80,MATCH('HRH Need estimation'!AB$2,'Inputs from Uganda staff'!$E$61:$E$80,0),MATCH('HRH Need estimation'!$D127,'Inputs from Uganda staff'!$E$6:$BM$6,0)),
""))</f>
        <v>0</v>
      </c>
      <c r="AC127" s="122" t="str">
        <f>IFERROR(
$AN127 * INDEX('WFOM - Time_Base'!$A$4:$API$29, MATCH("CenHos", 'WFOM - Time_Base'!$B$4:$B$29,0), MATCH(CONCATENATE($G127,AC$2),'WFOM - Time_Base'!$A$8:$API$8,0)) *
INDEX('WFOM - Time_Base'!$A$4:$API$29, MATCH("CenHos_Per", 'WFOM - Time_Base'!$B$4:$B$29,0), MATCH(CONCATENATE($G127,AC$2),'WFOM - Time_Base'!$A$8:$API$8,0)),
IFERROR($AN127 * INDEX('Inputs from Uganda staff'!$E$61:$BM$80,MATCH('HRH Need estimation'!AC$2,'Inputs from Uganda staff'!$E$61:$E$80,0),MATCH('HRH Need estimation'!$D127,'Inputs from Uganda staff'!$E$6:$BM$6,0)),
""))</f>
        <v/>
      </c>
      <c r="AD127" s="122">
        <f>IFERROR(
$AN127 * INDEX('WFOM - Time_Base'!$A$4:$API$29, MATCH("CenHos", 'WFOM - Time_Base'!$B$4:$B$29,0), MATCH(CONCATENATE($G127,AD$2),'WFOM - Time_Base'!$A$8:$API$8,0)) *
INDEX('WFOM - Time_Base'!$A$4:$API$29, MATCH("CenHos_Per", 'WFOM - Time_Base'!$B$4:$B$29,0), MATCH(CONCATENATE($G127,AD$2),'WFOM - Time_Base'!$A$8:$API$8,0)),
IFERROR($AN127 * INDEX('Inputs from Uganda staff'!$E$61:$BM$80,MATCH('HRH Need estimation'!AD$2,'Inputs from Uganda staff'!$E$61:$E$80,0),MATCH('HRH Need estimation'!$D127,'Inputs from Uganda staff'!$E$6:$BM$6,0)),
""))</f>
        <v>0</v>
      </c>
      <c r="AE127" s="122">
        <f>IFERROR(
$AN127 * INDEX('WFOM - Time_Base'!$A$4:$API$29, MATCH("CenHos", 'WFOM - Time_Base'!$B$4:$B$29,0), MATCH(CONCATENATE($G127,AE$2),'WFOM - Time_Base'!$A$8:$API$8,0)) *
INDEX('WFOM - Time_Base'!$A$4:$API$29, MATCH("CenHos_Per", 'WFOM - Time_Base'!$B$4:$B$29,0), MATCH(CONCATENATE($G127,AE$2),'WFOM - Time_Base'!$A$8:$API$8,0)),
IFERROR($AN127 * INDEX('Inputs from Uganda staff'!$E$61:$BM$80,MATCH('HRH Need estimation'!AE$2,'Inputs from Uganda staff'!$E$61:$E$80,0),MATCH('HRH Need estimation'!$D127,'Inputs from Uganda staff'!$E$6:$BM$6,0)),
""))</f>
        <v>0</v>
      </c>
      <c r="AF127" s="122">
        <f>IFERROR(
$AN127 * INDEX('WFOM - Time_Base'!$A$4:$API$29, MATCH("CenHos", 'WFOM - Time_Base'!$B$4:$B$29,0), MATCH(CONCATENATE($G127,AF$2),'WFOM - Time_Base'!$A$8:$API$8,0)) *
INDEX('WFOM - Time_Base'!$A$4:$API$29, MATCH("CenHos_Per", 'WFOM - Time_Base'!$B$4:$B$29,0), MATCH(CONCATENATE($G127,AF$2),'WFOM - Time_Base'!$A$8:$API$8,0)),
IFERROR($AN127 * INDEX('Inputs from Uganda staff'!$E$61:$BM$80,MATCH('HRH Need estimation'!AF$2,'Inputs from Uganda staff'!$E$61:$E$80,0),MATCH('HRH Need estimation'!$D127,'Inputs from Uganda staff'!$E$6:$BM$6,0)),
""))</f>
        <v>0</v>
      </c>
      <c r="AG127" s="122">
        <f>IFERROR(
$AN127 * INDEX('WFOM - Time_Base'!$A$4:$API$29, MATCH("CenHos", 'WFOM - Time_Base'!$B$4:$B$29,0), MATCH(CONCATENATE($G127,AG$2),'WFOM - Time_Base'!$A$8:$API$8,0)) *
INDEX('WFOM - Time_Base'!$A$4:$API$29, MATCH("CenHos_Per", 'WFOM - Time_Base'!$B$4:$B$29,0), MATCH(CONCATENATE($G127,AG$2),'WFOM - Time_Base'!$A$8:$API$8,0)),
IFERROR($AN127 * INDEX('Inputs from Uganda staff'!$E$61:$BM$80,MATCH('HRH Need estimation'!AG$2,'Inputs from Uganda staff'!$E$61:$E$80,0),MATCH('HRH Need estimation'!$D127,'Inputs from Uganda staff'!$E$6:$BM$6,0)),
""))</f>
        <v>0</v>
      </c>
      <c r="AH127" s="122">
        <f>IFERROR(
$AN127 * INDEX('WFOM - Time_Base'!$A$4:$API$29, MATCH("CenHos", 'WFOM - Time_Base'!$B$4:$B$29,0), MATCH(CONCATENATE($G127,AH$2),'WFOM - Time_Base'!$A$8:$API$8,0)) *
INDEX('WFOM - Time_Base'!$A$4:$API$29, MATCH("CenHos_Per", 'WFOM - Time_Base'!$B$4:$B$29,0), MATCH(CONCATENATE($G127,AH$2),'WFOM - Time_Base'!$A$8:$API$8,0)),
IFERROR($AN127 * INDEX('Inputs from Uganda staff'!$E$61:$BM$80,MATCH('HRH Need estimation'!AH$2,'Inputs from Uganda staff'!$E$61:$E$80,0),MATCH('HRH Need estimation'!$D127,'Inputs from Uganda staff'!$E$6:$BM$6,0)),
""))</f>
        <v>0</v>
      </c>
      <c r="AI127" s="122">
        <f>IFERROR(
$AN127 * INDEX('WFOM - Time_Base'!$A$4:$API$29, MATCH("CenHos", 'WFOM - Time_Base'!$B$4:$B$29,0), MATCH(CONCATENATE($G127,AI$2),'WFOM - Time_Base'!$A$8:$API$8,0)) *
INDEX('WFOM - Time_Base'!$A$4:$API$29, MATCH("CenHos_Per", 'WFOM - Time_Base'!$B$4:$B$29,0), MATCH(CONCATENATE($G127,AI$2),'WFOM - Time_Base'!$A$8:$API$8,0)),
IFERROR($AN127 * INDEX('Inputs from Uganda staff'!$E$61:$BM$80,MATCH('HRH Need estimation'!AI$2,'Inputs from Uganda staff'!$E$61:$E$80,0),MATCH('HRH Need estimation'!$D127,'Inputs from Uganda staff'!$E$6:$BM$6,0)),
""))</f>
        <v>0</v>
      </c>
      <c r="AJ127" s="122">
        <f>IFERROR(
$AN127 * INDEX('WFOM - Time_Base'!$A$4:$API$29, MATCH("CenHos", 'WFOM - Time_Base'!$B$4:$B$29,0), MATCH(CONCATENATE($G127,AJ$2),'WFOM - Time_Base'!$A$8:$API$8,0)) *
INDEX('WFOM - Time_Base'!$A$4:$API$29, MATCH("CenHos_Per", 'WFOM - Time_Base'!$B$4:$B$29,0), MATCH(CONCATENATE($G127,AJ$2),'WFOM - Time_Base'!$A$8:$API$8,0)),
IFERROR($AN127 * INDEX('Inputs from Uganda staff'!$E$61:$BM$80,MATCH('HRH Need estimation'!AJ$2,'Inputs from Uganda staff'!$E$61:$E$80,0),MATCH('HRH Need estimation'!$D127,'Inputs from Uganda staff'!$E$6:$BM$6,0)),
""))</f>
        <v>0</v>
      </c>
      <c r="AK127" s="122">
        <f>IFERROR(
$AN127 * INDEX('WFOM - Time_Base'!$A$4:$API$29, MATCH("CenHos", 'WFOM - Time_Base'!$B$4:$B$29,0), MATCH(CONCATENATE($G127,AK$2),'WFOM - Time_Base'!$A$8:$API$8,0)) *
INDEX('WFOM - Time_Base'!$A$4:$API$29, MATCH("CenHos_Per", 'WFOM - Time_Base'!$B$4:$B$29,0), MATCH(CONCATENATE($G127,AK$2),'WFOM - Time_Base'!$A$8:$API$8,0)),
IFERROR($AN127 * INDEX('Inputs from Uganda staff'!$E$61:$BM$80,MATCH('HRH Need estimation'!AK$2,'Inputs from Uganda staff'!$E$61:$E$80,0),MATCH('HRH Need estimation'!$D127,'Inputs from Uganda staff'!$E$6:$BM$6,0)),
""))</f>
        <v>0</v>
      </c>
      <c r="AL127" s="122">
        <f>IFERROR(
$AN127 * INDEX('WFOM - Time_Base'!$A$4:$API$29, MATCH("CenHos", 'WFOM - Time_Base'!$B$4:$B$29,0), MATCH(CONCATENATE($G127,AL$2),'WFOM - Time_Base'!$A$8:$API$8,0)) *
INDEX('WFOM - Time_Base'!$A$4:$API$29, MATCH("CenHos_Per", 'WFOM - Time_Base'!$B$4:$B$29,0), MATCH(CONCATENATE($G127,AL$2),'WFOM - Time_Base'!$A$8:$API$8,0)),
IFERROR($AN127 * INDEX('Inputs from Uganda staff'!$E$61:$BM$80,MATCH('HRH Need estimation'!AL$2,'Inputs from Uganda staff'!$E$61:$E$80,0),MATCH('HRH Need estimation'!$D127,'Inputs from Uganda staff'!$E$6:$BM$6,0)),
""))</f>
        <v>0</v>
      </c>
      <c r="AN127">
        <v>1</v>
      </c>
      <c r="AO127" t="e">
        <f t="shared" si="3"/>
        <v>#N/A</v>
      </c>
      <c r="AQ127" t="s">
        <v>841</v>
      </c>
    </row>
    <row r="128" spans="1:43">
      <c r="A128" s="106" t="s">
        <v>915</v>
      </c>
      <c r="B128" s="106" t="s">
        <v>292</v>
      </c>
      <c r="C128" s="107" t="s">
        <v>467</v>
      </c>
      <c r="D128" s="115" t="s">
        <v>468</v>
      </c>
      <c r="E128" s="122" t="s">
        <v>85</v>
      </c>
      <c r="F128" s="122" t="s">
        <v>100</v>
      </c>
      <c r="G128" s="122" t="str">
        <f>IF(F128&lt;&gt;"", VLOOKUP(F128,'WFOM - Cadre and Service List'!$E$4:$F$52,2,FALSE), "")</f>
        <v>Peds</v>
      </c>
      <c r="H128" s="122"/>
      <c r="I128" s="207"/>
      <c r="J128" s="207"/>
      <c r="K128" s="207"/>
      <c r="L128" s="207"/>
      <c r="M128" s="207"/>
      <c r="N128" s="207"/>
      <c r="O128" s="207"/>
      <c r="P128" s="207">
        <f t="shared" si="2"/>
        <v>0</v>
      </c>
      <c r="Q128" s="122" t="s">
        <v>1947</v>
      </c>
      <c r="R128" s="122">
        <f>IFERROR(
$AN128 * INDEX('WFOM - Time_Base'!$A$4:$API$29, MATCH("CenHos", 'WFOM - Time_Base'!$B$4:$B$29,0), MATCH(CONCATENATE($G128,R$2),'WFOM - Time_Base'!$A$8:$API$8,0)) *
INDEX('WFOM - Time_Base'!$A$4:$API$29, MATCH("CenHos_Per", 'WFOM - Time_Base'!$B$4:$B$29,0), MATCH(CONCATENATE($G128,R$2),'WFOM - Time_Base'!$A$8:$API$8,0)),
IFERROR($AN128 * INDEX('Inputs from Uganda staff'!$E$61:$BM$80,MATCH('HRH Need estimation'!R$2,'Inputs from Uganda staff'!$E$61:$E$80,0),MATCH('HRH Need estimation'!$D128,'Inputs from Uganda staff'!$E$6:$BM$6,0)),
""))</f>
        <v>3</v>
      </c>
      <c r="S128" s="122">
        <f>IFERROR(
$AN128 * INDEX('WFOM - Time_Base'!$A$4:$API$29, MATCH("CenHos", 'WFOM - Time_Base'!$B$4:$B$29,0), MATCH(CONCATENATE($G128,S$2),'WFOM - Time_Base'!$A$8:$API$8,0)) *
INDEX('WFOM - Time_Base'!$A$4:$API$29, MATCH("CenHos_Per", 'WFOM - Time_Base'!$B$4:$B$29,0), MATCH(CONCATENATE($G128,S$2),'WFOM - Time_Base'!$A$8:$API$8,0)),
IFERROR($AN128 * INDEX('Inputs from Uganda staff'!$E$61:$BM$80,MATCH('HRH Need estimation'!S$2,'Inputs from Uganda staff'!$E$61:$E$80,0),MATCH('HRH Need estimation'!$D128,'Inputs from Uganda staff'!$E$6:$BM$6,0)),
""))</f>
        <v>12</v>
      </c>
      <c r="T128" s="122">
        <f>IFERROR(
$AN128 * INDEX('WFOM - Time_Base'!$A$4:$API$29, MATCH("CenHos", 'WFOM - Time_Base'!$B$4:$B$29,0), MATCH(CONCATENATE($G128,T$2),'WFOM - Time_Base'!$A$8:$API$8,0)) *
INDEX('WFOM - Time_Base'!$A$4:$API$29, MATCH("CenHos_Per", 'WFOM - Time_Base'!$B$4:$B$29,0), MATCH(CONCATENATE($G128,T$2),'WFOM - Time_Base'!$A$8:$API$8,0)),
IFERROR($AN128 * INDEX('Inputs from Uganda staff'!$E$61:$BM$80,MATCH('HRH Need estimation'!T$2,'Inputs from Uganda staff'!$E$61:$E$80,0),MATCH('HRH Need estimation'!$D128,'Inputs from Uganda staff'!$E$6:$BM$6,0)),
""))</f>
        <v>0</v>
      </c>
      <c r="U128" s="122">
        <f>IFERROR(
$AN128 * INDEX('WFOM - Time_Base'!$A$4:$API$29, MATCH("CenHos", 'WFOM - Time_Base'!$B$4:$B$29,0), MATCH(CONCATENATE($G128,U$2),'WFOM - Time_Base'!$A$8:$API$8,0)) *
INDEX('WFOM - Time_Base'!$A$4:$API$29, MATCH("CenHos_Per", 'WFOM - Time_Base'!$B$4:$B$29,0), MATCH(CONCATENATE($G128,U$2),'WFOM - Time_Base'!$A$8:$API$8,0)),
IFERROR($AN128 * INDEX('Inputs from Uganda staff'!$E$61:$BM$80,MATCH('HRH Need estimation'!U$2,'Inputs from Uganda staff'!$E$61:$E$80,0),MATCH('HRH Need estimation'!$D128,'Inputs from Uganda staff'!$E$6:$BM$6,0)),
""))</f>
        <v>4.5</v>
      </c>
      <c r="V128" s="122">
        <f>IFERROR(
$AN128 * INDEX('WFOM - Time_Base'!$A$4:$API$29, MATCH("CenHos", 'WFOM - Time_Base'!$B$4:$B$29,0), MATCH(CONCATENATE($G128,V$2),'WFOM - Time_Base'!$A$8:$API$8,0)) *
INDEX('WFOM - Time_Base'!$A$4:$API$29, MATCH("CenHos_Per", 'WFOM - Time_Base'!$B$4:$B$29,0), MATCH(CONCATENATE($G128,V$2),'WFOM - Time_Base'!$A$8:$API$8,0)),
IFERROR($AN128 * INDEX('Inputs from Uganda staff'!$E$61:$BM$80,MATCH('HRH Need estimation'!V$2,'Inputs from Uganda staff'!$E$61:$E$80,0),MATCH('HRH Need estimation'!$D128,'Inputs from Uganda staff'!$E$6:$BM$6,0)),
""))</f>
        <v>0</v>
      </c>
      <c r="W128" s="122">
        <f>IFERROR(
$AN128 * INDEX('WFOM - Time_Base'!$A$4:$API$29, MATCH("CenHos", 'WFOM - Time_Base'!$B$4:$B$29,0), MATCH(CONCATENATE($G128,W$2),'WFOM - Time_Base'!$A$8:$API$8,0)) *
INDEX('WFOM - Time_Base'!$A$4:$API$29, MATCH("CenHos_Per", 'WFOM - Time_Base'!$B$4:$B$29,0), MATCH(CONCATENATE($G128,W$2),'WFOM - Time_Base'!$A$8:$API$8,0)),
IFERROR($AN128 * INDEX('Inputs from Uganda staff'!$E$61:$BM$80,MATCH('HRH Need estimation'!W$2,'Inputs from Uganda staff'!$E$61:$E$80,0),MATCH('HRH Need estimation'!$D128,'Inputs from Uganda staff'!$E$6:$BM$6,0)),
""))</f>
        <v>0</v>
      </c>
      <c r="X128" s="122">
        <f>IFERROR(
$AN128 * INDEX('WFOM - Time_Base'!$A$4:$API$29, MATCH("CenHos", 'WFOM - Time_Base'!$B$4:$B$29,0), MATCH(CONCATENATE($G128,X$2),'WFOM - Time_Base'!$A$8:$API$8,0)) *
INDEX('WFOM - Time_Base'!$A$4:$API$29, MATCH("CenHos_Per", 'WFOM - Time_Base'!$B$4:$B$29,0), MATCH(CONCATENATE($G128,X$2),'WFOM - Time_Base'!$A$8:$API$8,0)),
IFERROR($AN128 * INDEX('Inputs from Uganda staff'!$E$61:$BM$80,MATCH('HRH Need estimation'!X$2,'Inputs from Uganda staff'!$E$61:$E$80,0),MATCH('HRH Need estimation'!$D128,'Inputs from Uganda staff'!$E$6:$BM$6,0)),
""))</f>
        <v>1</v>
      </c>
      <c r="Y128" s="122">
        <f>IFERROR(
$AN128 * INDEX('WFOM - Time_Base'!$A$4:$API$29, MATCH("CenHos", 'WFOM - Time_Base'!$B$4:$B$29,0), MATCH(CONCATENATE($G128,Y$2),'WFOM - Time_Base'!$A$8:$API$8,0)) *
INDEX('WFOM - Time_Base'!$A$4:$API$29, MATCH("CenHos_Per", 'WFOM - Time_Base'!$B$4:$B$29,0), MATCH(CONCATENATE($G128,Y$2),'WFOM - Time_Base'!$A$8:$API$8,0)),
IFERROR($AN128 * INDEX('Inputs from Uganda staff'!$E$61:$BM$80,MATCH('HRH Need estimation'!Y$2,'Inputs from Uganda staff'!$E$61:$E$80,0),MATCH('HRH Need estimation'!$D128,'Inputs from Uganda staff'!$E$6:$BM$6,0)),
""))</f>
        <v>1</v>
      </c>
      <c r="Z128" s="122">
        <f>IFERROR(
$AN128 * INDEX('WFOM - Time_Base'!$A$4:$API$29, MATCH("CenHos", 'WFOM - Time_Base'!$B$4:$B$29,0), MATCH(CONCATENATE($G128,Z$2),'WFOM - Time_Base'!$A$8:$API$8,0)) *
INDEX('WFOM - Time_Base'!$A$4:$API$29, MATCH("CenHos_Per", 'WFOM - Time_Base'!$B$4:$B$29,0), MATCH(CONCATENATE($G128,Z$2),'WFOM - Time_Base'!$A$8:$API$8,0)),
IFERROR($AN128 * INDEX('Inputs from Uganda staff'!$E$61:$BM$80,MATCH('HRH Need estimation'!Z$2,'Inputs from Uganda staff'!$E$61:$E$80,0),MATCH('HRH Need estimation'!$D128,'Inputs from Uganda staff'!$E$6:$BM$6,0)),
""))</f>
        <v>0</v>
      </c>
      <c r="AA128" s="122">
        <f>IFERROR(
$AN128 * INDEX('WFOM - Time_Base'!$A$4:$API$29, MATCH("CenHos", 'WFOM - Time_Base'!$B$4:$B$29,0), MATCH(CONCATENATE($G128,AA$2),'WFOM - Time_Base'!$A$8:$API$8,0)) *
INDEX('WFOM - Time_Base'!$A$4:$API$29, MATCH("CenHos_Per", 'WFOM - Time_Base'!$B$4:$B$29,0), MATCH(CONCATENATE($G128,AA$2),'WFOM - Time_Base'!$A$8:$API$8,0)),
IFERROR($AN128 * INDEX('Inputs from Uganda staff'!$E$61:$BM$80,MATCH('HRH Need estimation'!AA$2,'Inputs from Uganda staff'!$E$61:$E$80,0),MATCH('HRH Need estimation'!$D128,'Inputs from Uganda staff'!$E$6:$BM$6,0)),
""))</f>
        <v>0</v>
      </c>
      <c r="AB128" s="122">
        <f>IFERROR(
$AN128 * INDEX('WFOM - Time_Base'!$A$4:$API$29, MATCH("CenHos", 'WFOM - Time_Base'!$B$4:$B$29,0), MATCH(CONCATENATE($G128,AB$2),'WFOM - Time_Base'!$A$8:$API$8,0)) *
INDEX('WFOM - Time_Base'!$A$4:$API$29, MATCH("CenHos_Per", 'WFOM - Time_Base'!$B$4:$B$29,0), MATCH(CONCATENATE($G128,AB$2),'WFOM - Time_Base'!$A$8:$API$8,0)),
IFERROR($AN128 * INDEX('Inputs from Uganda staff'!$E$61:$BM$80,MATCH('HRH Need estimation'!AB$2,'Inputs from Uganda staff'!$E$61:$E$80,0),MATCH('HRH Need estimation'!$D128,'Inputs from Uganda staff'!$E$6:$BM$6,0)),
""))</f>
        <v>0</v>
      </c>
      <c r="AC128" s="122" t="str">
        <f>IFERROR(
$AN128 * INDEX('WFOM - Time_Base'!$A$4:$API$29, MATCH("CenHos", 'WFOM - Time_Base'!$B$4:$B$29,0), MATCH(CONCATENATE($G128,AC$2),'WFOM - Time_Base'!$A$8:$API$8,0)) *
INDEX('WFOM - Time_Base'!$A$4:$API$29, MATCH("CenHos_Per", 'WFOM - Time_Base'!$B$4:$B$29,0), MATCH(CONCATENATE($G128,AC$2),'WFOM - Time_Base'!$A$8:$API$8,0)),
IFERROR($AN128 * INDEX('Inputs from Uganda staff'!$E$61:$BM$80,MATCH('HRH Need estimation'!AC$2,'Inputs from Uganda staff'!$E$61:$E$80,0),MATCH('HRH Need estimation'!$D128,'Inputs from Uganda staff'!$E$6:$BM$6,0)),
""))</f>
        <v/>
      </c>
      <c r="AD128" s="122">
        <f>IFERROR(
$AN128 * INDEX('WFOM - Time_Base'!$A$4:$API$29, MATCH("CenHos", 'WFOM - Time_Base'!$B$4:$B$29,0), MATCH(CONCATENATE($G128,AD$2),'WFOM - Time_Base'!$A$8:$API$8,0)) *
INDEX('WFOM - Time_Base'!$A$4:$API$29, MATCH("CenHos_Per", 'WFOM - Time_Base'!$B$4:$B$29,0), MATCH(CONCATENATE($G128,AD$2),'WFOM - Time_Base'!$A$8:$API$8,0)),
IFERROR($AN128 * INDEX('Inputs from Uganda staff'!$E$61:$BM$80,MATCH('HRH Need estimation'!AD$2,'Inputs from Uganda staff'!$E$61:$E$80,0),MATCH('HRH Need estimation'!$D128,'Inputs from Uganda staff'!$E$6:$BM$6,0)),
""))</f>
        <v>0</v>
      </c>
      <c r="AE128" s="122">
        <f>IFERROR(
$AN128 * INDEX('WFOM - Time_Base'!$A$4:$API$29, MATCH("CenHos", 'WFOM - Time_Base'!$B$4:$B$29,0), MATCH(CONCATENATE($G128,AE$2),'WFOM - Time_Base'!$A$8:$API$8,0)) *
INDEX('WFOM - Time_Base'!$A$4:$API$29, MATCH("CenHos_Per", 'WFOM - Time_Base'!$B$4:$B$29,0), MATCH(CONCATENATE($G128,AE$2),'WFOM - Time_Base'!$A$8:$API$8,0)),
IFERROR($AN128 * INDEX('Inputs from Uganda staff'!$E$61:$BM$80,MATCH('HRH Need estimation'!AE$2,'Inputs from Uganda staff'!$E$61:$E$80,0),MATCH('HRH Need estimation'!$D128,'Inputs from Uganda staff'!$E$6:$BM$6,0)),
""))</f>
        <v>0</v>
      </c>
      <c r="AF128" s="122">
        <f>IFERROR(
$AN128 * INDEX('WFOM - Time_Base'!$A$4:$API$29, MATCH("CenHos", 'WFOM - Time_Base'!$B$4:$B$29,0), MATCH(CONCATENATE($G128,AF$2),'WFOM - Time_Base'!$A$8:$API$8,0)) *
INDEX('WFOM - Time_Base'!$A$4:$API$29, MATCH("CenHos_Per", 'WFOM - Time_Base'!$B$4:$B$29,0), MATCH(CONCATENATE($G128,AF$2),'WFOM - Time_Base'!$A$8:$API$8,0)),
IFERROR($AN128 * INDEX('Inputs from Uganda staff'!$E$61:$BM$80,MATCH('HRH Need estimation'!AF$2,'Inputs from Uganda staff'!$E$61:$E$80,0),MATCH('HRH Need estimation'!$D128,'Inputs from Uganda staff'!$E$6:$BM$6,0)),
""))</f>
        <v>0</v>
      </c>
      <c r="AG128" s="122">
        <f>IFERROR(
$AN128 * INDEX('WFOM - Time_Base'!$A$4:$API$29, MATCH("CenHos", 'WFOM - Time_Base'!$B$4:$B$29,0), MATCH(CONCATENATE($G128,AG$2),'WFOM - Time_Base'!$A$8:$API$8,0)) *
INDEX('WFOM - Time_Base'!$A$4:$API$29, MATCH("CenHos_Per", 'WFOM - Time_Base'!$B$4:$B$29,0), MATCH(CONCATENATE($G128,AG$2),'WFOM - Time_Base'!$A$8:$API$8,0)),
IFERROR($AN128 * INDEX('Inputs from Uganda staff'!$E$61:$BM$80,MATCH('HRH Need estimation'!AG$2,'Inputs from Uganda staff'!$E$61:$E$80,0),MATCH('HRH Need estimation'!$D128,'Inputs from Uganda staff'!$E$6:$BM$6,0)),
""))</f>
        <v>0</v>
      </c>
      <c r="AH128" s="122">
        <f>IFERROR(
$AN128 * INDEX('WFOM - Time_Base'!$A$4:$API$29, MATCH("CenHos", 'WFOM - Time_Base'!$B$4:$B$29,0), MATCH(CONCATENATE($G128,AH$2),'WFOM - Time_Base'!$A$8:$API$8,0)) *
INDEX('WFOM - Time_Base'!$A$4:$API$29, MATCH("CenHos_Per", 'WFOM - Time_Base'!$B$4:$B$29,0), MATCH(CONCATENATE($G128,AH$2),'WFOM - Time_Base'!$A$8:$API$8,0)),
IFERROR($AN128 * INDEX('Inputs from Uganda staff'!$E$61:$BM$80,MATCH('HRH Need estimation'!AH$2,'Inputs from Uganda staff'!$E$61:$E$80,0),MATCH('HRH Need estimation'!$D128,'Inputs from Uganda staff'!$E$6:$BM$6,0)),
""))</f>
        <v>0</v>
      </c>
      <c r="AI128" s="122">
        <f>IFERROR(
$AN128 * INDEX('WFOM - Time_Base'!$A$4:$API$29, MATCH("CenHos", 'WFOM - Time_Base'!$B$4:$B$29,0), MATCH(CONCATENATE($G128,AI$2),'WFOM - Time_Base'!$A$8:$API$8,0)) *
INDEX('WFOM - Time_Base'!$A$4:$API$29, MATCH("CenHos_Per", 'WFOM - Time_Base'!$B$4:$B$29,0), MATCH(CONCATENATE($G128,AI$2),'WFOM - Time_Base'!$A$8:$API$8,0)),
IFERROR($AN128 * INDEX('Inputs from Uganda staff'!$E$61:$BM$80,MATCH('HRH Need estimation'!AI$2,'Inputs from Uganda staff'!$E$61:$E$80,0),MATCH('HRH Need estimation'!$D128,'Inputs from Uganda staff'!$E$6:$BM$6,0)),
""))</f>
        <v>0</v>
      </c>
      <c r="AJ128" s="122">
        <f>IFERROR(
$AN128 * INDEX('WFOM - Time_Base'!$A$4:$API$29, MATCH("CenHos", 'WFOM - Time_Base'!$B$4:$B$29,0), MATCH(CONCATENATE($G128,AJ$2),'WFOM - Time_Base'!$A$8:$API$8,0)) *
INDEX('WFOM - Time_Base'!$A$4:$API$29, MATCH("CenHos_Per", 'WFOM - Time_Base'!$B$4:$B$29,0), MATCH(CONCATENATE($G128,AJ$2),'WFOM - Time_Base'!$A$8:$API$8,0)),
IFERROR($AN128 * INDEX('Inputs from Uganda staff'!$E$61:$BM$80,MATCH('HRH Need estimation'!AJ$2,'Inputs from Uganda staff'!$E$61:$E$80,0),MATCH('HRH Need estimation'!$D128,'Inputs from Uganda staff'!$E$6:$BM$6,0)),
""))</f>
        <v>0</v>
      </c>
      <c r="AK128" s="122">
        <f>IFERROR(
$AN128 * INDEX('WFOM - Time_Base'!$A$4:$API$29, MATCH("CenHos", 'WFOM - Time_Base'!$B$4:$B$29,0), MATCH(CONCATENATE($G128,AK$2),'WFOM - Time_Base'!$A$8:$API$8,0)) *
INDEX('WFOM - Time_Base'!$A$4:$API$29, MATCH("CenHos_Per", 'WFOM - Time_Base'!$B$4:$B$29,0), MATCH(CONCATENATE($G128,AK$2),'WFOM - Time_Base'!$A$8:$API$8,0)),
IFERROR($AN128 * INDEX('Inputs from Uganda staff'!$E$61:$BM$80,MATCH('HRH Need estimation'!AK$2,'Inputs from Uganda staff'!$E$61:$E$80,0),MATCH('HRH Need estimation'!$D128,'Inputs from Uganda staff'!$E$6:$BM$6,0)),
""))</f>
        <v>0</v>
      </c>
      <c r="AL128" s="122">
        <f>IFERROR(
$AN128 * INDEX('WFOM - Time_Base'!$A$4:$API$29, MATCH("CenHos", 'WFOM - Time_Base'!$B$4:$B$29,0), MATCH(CONCATENATE($G128,AL$2),'WFOM - Time_Base'!$A$8:$API$8,0)) *
INDEX('WFOM - Time_Base'!$A$4:$API$29, MATCH("CenHos_Per", 'WFOM - Time_Base'!$B$4:$B$29,0), MATCH(CONCATENATE($G128,AL$2),'WFOM - Time_Base'!$A$8:$API$8,0)),
IFERROR($AN128 * INDEX('Inputs from Uganda staff'!$E$61:$BM$80,MATCH('HRH Need estimation'!AL$2,'Inputs from Uganda staff'!$E$61:$E$80,0),MATCH('HRH Need estimation'!$D128,'Inputs from Uganda staff'!$E$6:$BM$6,0)),
""))</f>
        <v>0</v>
      </c>
      <c r="AN128">
        <v>1</v>
      </c>
      <c r="AO128" t="e">
        <f t="shared" si="3"/>
        <v>#N/A</v>
      </c>
      <c r="AQ128" t="s">
        <v>2040</v>
      </c>
    </row>
    <row r="129" spans="1:43">
      <c r="A129" s="106" t="s">
        <v>915</v>
      </c>
      <c r="B129" s="106" t="s">
        <v>292</v>
      </c>
      <c r="C129" s="107" t="s">
        <v>469</v>
      </c>
      <c r="D129" s="115" t="s">
        <v>470</v>
      </c>
      <c r="E129" s="122" t="s">
        <v>85</v>
      </c>
      <c r="F129" s="122" t="s">
        <v>94</v>
      </c>
      <c r="G129" s="122" t="str">
        <f>IF(F129&lt;&gt;"", VLOOKUP(F129,'WFOM - Cadre and Service List'!$E$4:$F$52,2,FALSE), "")</f>
        <v>EstMedCom</v>
      </c>
      <c r="H129" s="122"/>
      <c r="I129" s="207"/>
      <c r="J129" s="207"/>
      <c r="K129" s="207"/>
      <c r="L129" s="207"/>
      <c r="M129" s="207"/>
      <c r="N129" s="207"/>
      <c r="O129" s="207"/>
      <c r="P129" s="207">
        <f t="shared" si="2"/>
        <v>0</v>
      </c>
      <c r="Q129" s="122" t="s">
        <v>1947</v>
      </c>
      <c r="R129" s="122">
        <f>IFERROR(
$AN129 * INDEX('WFOM - Time_Base'!$A$4:$API$29, MATCH("CenHos", 'WFOM - Time_Base'!$B$4:$B$29,0), MATCH(CONCATENATE($G129,R$2),'WFOM - Time_Base'!$A$8:$API$8,0)) *
INDEX('WFOM - Time_Base'!$A$4:$API$29, MATCH("CenHos_Per", 'WFOM - Time_Base'!$B$4:$B$29,0), MATCH(CONCATENATE($G129,R$2),'WFOM - Time_Base'!$A$8:$API$8,0)),
IFERROR($AN129 * INDEX('Inputs from Uganda staff'!$E$61:$BM$80,MATCH('HRH Need estimation'!R$2,'Inputs from Uganda staff'!$E$61:$E$80,0),MATCH('HRH Need estimation'!$D129,'Inputs from Uganda staff'!$E$6:$BM$6,0)),
""))</f>
        <v>4.5</v>
      </c>
      <c r="S129" s="122">
        <f>IFERROR(
$AN129 * INDEX('WFOM - Time_Base'!$A$4:$API$29, MATCH("CenHos", 'WFOM - Time_Base'!$B$4:$B$29,0), MATCH(CONCATENATE($G129,S$2),'WFOM - Time_Base'!$A$8:$API$8,0)) *
INDEX('WFOM - Time_Base'!$A$4:$API$29, MATCH("CenHos_Per", 'WFOM - Time_Base'!$B$4:$B$29,0), MATCH(CONCATENATE($G129,S$2),'WFOM - Time_Base'!$A$8:$API$8,0)),
IFERROR($AN129 * INDEX('Inputs from Uganda staff'!$E$61:$BM$80,MATCH('HRH Need estimation'!S$2,'Inputs from Uganda staff'!$E$61:$E$80,0),MATCH('HRH Need estimation'!$D129,'Inputs from Uganda staff'!$E$6:$BM$6,0)),
""))</f>
        <v>7.5</v>
      </c>
      <c r="T129" s="122">
        <f>IFERROR(
$AN129 * INDEX('WFOM - Time_Base'!$A$4:$API$29, MATCH("CenHos", 'WFOM - Time_Base'!$B$4:$B$29,0), MATCH(CONCATENATE($G129,T$2),'WFOM - Time_Base'!$A$8:$API$8,0)) *
INDEX('WFOM - Time_Base'!$A$4:$API$29, MATCH("CenHos_Per", 'WFOM - Time_Base'!$B$4:$B$29,0), MATCH(CONCATENATE($G129,T$2),'WFOM - Time_Base'!$A$8:$API$8,0)),
IFERROR($AN129 * INDEX('Inputs from Uganda staff'!$E$61:$BM$80,MATCH('HRH Need estimation'!T$2,'Inputs from Uganda staff'!$E$61:$E$80,0),MATCH('HRH Need estimation'!$D129,'Inputs from Uganda staff'!$E$6:$BM$6,0)),
""))</f>
        <v>0</v>
      </c>
      <c r="U129" s="122">
        <f>IFERROR(
$AN129 * INDEX('WFOM - Time_Base'!$A$4:$API$29, MATCH("CenHos", 'WFOM - Time_Base'!$B$4:$B$29,0), MATCH(CONCATENATE($G129,U$2),'WFOM - Time_Base'!$A$8:$API$8,0)) *
INDEX('WFOM - Time_Base'!$A$4:$API$29, MATCH("CenHos_Per", 'WFOM - Time_Base'!$B$4:$B$29,0), MATCH(CONCATENATE($G129,U$2),'WFOM - Time_Base'!$A$8:$API$8,0)),
IFERROR($AN129 * INDEX('Inputs from Uganda staff'!$E$61:$BM$80,MATCH('HRH Need estimation'!U$2,'Inputs from Uganda staff'!$E$61:$E$80,0),MATCH('HRH Need estimation'!$D129,'Inputs from Uganda staff'!$E$6:$BM$6,0)),
""))</f>
        <v>0</v>
      </c>
      <c r="V129" s="122">
        <f>IFERROR(
$AN129 * INDEX('WFOM - Time_Base'!$A$4:$API$29, MATCH("CenHos", 'WFOM - Time_Base'!$B$4:$B$29,0), MATCH(CONCATENATE($G129,V$2),'WFOM - Time_Base'!$A$8:$API$8,0)) *
INDEX('WFOM - Time_Base'!$A$4:$API$29, MATCH("CenHos_Per", 'WFOM - Time_Base'!$B$4:$B$29,0), MATCH(CONCATENATE($G129,V$2),'WFOM - Time_Base'!$A$8:$API$8,0)),
IFERROR($AN129 * INDEX('Inputs from Uganda staff'!$E$61:$BM$80,MATCH('HRH Need estimation'!V$2,'Inputs from Uganda staff'!$E$61:$E$80,0),MATCH('HRH Need estimation'!$D129,'Inputs from Uganda staff'!$E$6:$BM$6,0)),
""))</f>
        <v>6</v>
      </c>
      <c r="W129" s="122">
        <f>IFERROR(
$AN129 * INDEX('WFOM - Time_Base'!$A$4:$API$29, MATCH("CenHos", 'WFOM - Time_Base'!$B$4:$B$29,0), MATCH(CONCATENATE($G129,W$2),'WFOM - Time_Base'!$A$8:$API$8,0)) *
INDEX('WFOM - Time_Base'!$A$4:$API$29, MATCH("CenHos_Per", 'WFOM - Time_Base'!$B$4:$B$29,0), MATCH(CONCATENATE($G129,W$2),'WFOM - Time_Base'!$A$8:$API$8,0)),
IFERROR($AN129 * INDEX('Inputs from Uganda staff'!$E$61:$BM$80,MATCH('HRH Need estimation'!W$2,'Inputs from Uganda staff'!$E$61:$E$80,0),MATCH('HRH Need estimation'!$D129,'Inputs from Uganda staff'!$E$6:$BM$6,0)),
""))</f>
        <v>0</v>
      </c>
      <c r="X129" s="122">
        <f>IFERROR(
$AN129 * INDEX('WFOM - Time_Base'!$A$4:$API$29, MATCH("CenHos", 'WFOM - Time_Base'!$B$4:$B$29,0), MATCH(CONCATENATE($G129,X$2),'WFOM - Time_Base'!$A$8:$API$8,0)) *
INDEX('WFOM - Time_Base'!$A$4:$API$29, MATCH("CenHos_Per", 'WFOM - Time_Base'!$B$4:$B$29,0), MATCH(CONCATENATE($G129,X$2),'WFOM - Time_Base'!$A$8:$API$8,0)),
IFERROR($AN129 * INDEX('Inputs from Uganda staff'!$E$61:$BM$80,MATCH('HRH Need estimation'!X$2,'Inputs from Uganda staff'!$E$61:$E$80,0),MATCH('HRH Need estimation'!$D129,'Inputs from Uganda staff'!$E$6:$BM$6,0)),
""))</f>
        <v>0.75</v>
      </c>
      <c r="Y129" s="122">
        <f>IFERROR(
$AN129 * INDEX('WFOM - Time_Base'!$A$4:$API$29, MATCH("CenHos", 'WFOM - Time_Base'!$B$4:$B$29,0), MATCH(CONCATENATE($G129,Y$2),'WFOM - Time_Base'!$A$8:$API$8,0)) *
INDEX('WFOM - Time_Base'!$A$4:$API$29, MATCH("CenHos_Per", 'WFOM - Time_Base'!$B$4:$B$29,0), MATCH(CONCATENATE($G129,Y$2),'WFOM - Time_Base'!$A$8:$API$8,0)),
IFERROR($AN129 * INDEX('Inputs from Uganda staff'!$E$61:$BM$80,MATCH('HRH Need estimation'!Y$2,'Inputs from Uganda staff'!$E$61:$E$80,0),MATCH('HRH Need estimation'!$D129,'Inputs from Uganda staff'!$E$6:$BM$6,0)),
""))</f>
        <v>0.75</v>
      </c>
      <c r="Z129" s="122">
        <f>IFERROR(
$AN129 * INDEX('WFOM - Time_Base'!$A$4:$API$29, MATCH("CenHos", 'WFOM - Time_Base'!$B$4:$B$29,0), MATCH(CONCATENATE($G129,Z$2),'WFOM - Time_Base'!$A$8:$API$8,0)) *
INDEX('WFOM - Time_Base'!$A$4:$API$29, MATCH("CenHos_Per", 'WFOM - Time_Base'!$B$4:$B$29,0), MATCH(CONCATENATE($G129,Z$2),'WFOM - Time_Base'!$A$8:$API$8,0)),
IFERROR($AN129 * INDEX('Inputs from Uganda staff'!$E$61:$BM$80,MATCH('HRH Need estimation'!Z$2,'Inputs from Uganda staff'!$E$61:$E$80,0),MATCH('HRH Need estimation'!$D129,'Inputs from Uganda staff'!$E$6:$BM$6,0)),
""))</f>
        <v>0</v>
      </c>
      <c r="AA129" s="122">
        <f>IFERROR(
$AN129 * INDEX('WFOM - Time_Base'!$A$4:$API$29, MATCH("CenHos", 'WFOM - Time_Base'!$B$4:$B$29,0), MATCH(CONCATENATE($G129,AA$2),'WFOM - Time_Base'!$A$8:$API$8,0)) *
INDEX('WFOM - Time_Base'!$A$4:$API$29, MATCH("CenHos_Per", 'WFOM - Time_Base'!$B$4:$B$29,0), MATCH(CONCATENATE($G129,AA$2),'WFOM - Time_Base'!$A$8:$API$8,0)),
IFERROR($AN129 * INDEX('Inputs from Uganda staff'!$E$61:$BM$80,MATCH('HRH Need estimation'!AA$2,'Inputs from Uganda staff'!$E$61:$E$80,0),MATCH('HRH Need estimation'!$D129,'Inputs from Uganda staff'!$E$6:$BM$6,0)),
""))</f>
        <v>0</v>
      </c>
      <c r="AB129" s="122">
        <f>IFERROR(
$AN129 * INDEX('WFOM - Time_Base'!$A$4:$API$29, MATCH("CenHos", 'WFOM - Time_Base'!$B$4:$B$29,0), MATCH(CONCATENATE($G129,AB$2),'WFOM - Time_Base'!$A$8:$API$8,0)) *
INDEX('WFOM - Time_Base'!$A$4:$API$29, MATCH("CenHos_Per", 'WFOM - Time_Base'!$B$4:$B$29,0), MATCH(CONCATENATE($G129,AB$2),'WFOM - Time_Base'!$A$8:$API$8,0)),
IFERROR($AN129 * INDEX('Inputs from Uganda staff'!$E$61:$BM$80,MATCH('HRH Need estimation'!AB$2,'Inputs from Uganda staff'!$E$61:$E$80,0),MATCH('HRH Need estimation'!$D129,'Inputs from Uganda staff'!$E$6:$BM$6,0)),
""))</f>
        <v>0</v>
      </c>
      <c r="AC129" s="122" t="str">
        <f>IFERROR(
$AN129 * INDEX('WFOM - Time_Base'!$A$4:$API$29, MATCH("CenHos", 'WFOM - Time_Base'!$B$4:$B$29,0), MATCH(CONCATENATE($G129,AC$2),'WFOM - Time_Base'!$A$8:$API$8,0)) *
INDEX('WFOM - Time_Base'!$A$4:$API$29, MATCH("CenHos_Per", 'WFOM - Time_Base'!$B$4:$B$29,0), MATCH(CONCATENATE($G129,AC$2),'WFOM - Time_Base'!$A$8:$API$8,0)),
IFERROR($AN129 * INDEX('Inputs from Uganda staff'!$E$61:$BM$80,MATCH('HRH Need estimation'!AC$2,'Inputs from Uganda staff'!$E$61:$E$80,0),MATCH('HRH Need estimation'!$D129,'Inputs from Uganda staff'!$E$6:$BM$6,0)),
""))</f>
        <v/>
      </c>
      <c r="AD129" s="122">
        <f>IFERROR(
$AN129 * INDEX('WFOM - Time_Base'!$A$4:$API$29, MATCH("CenHos", 'WFOM - Time_Base'!$B$4:$B$29,0), MATCH(CONCATENATE($G129,AD$2),'WFOM - Time_Base'!$A$8:$API$8,0)) *
INDEX('WFOM - Time_Base'!$A$4:$API$29, MATCH("CenHos_Per", 'WFOM - Time_Base'!$B$4:$B$29,0), MATCH(CONCATENATE($G129,AD$2),'WFOM - Time_Base'!$A$8:$API$8,0)),
IFERROR($AN129 * INDEX('Inputs from Uganda staff'!$E$61:$BM$80,MATCH('HRH Need estimation'!AD$2,'Inputs from Uganda staff'!$E$61:$E$80,0),MATCH('HRH Need estimation'!$D129,'Inputs from Uganda staff'!$E$6:$BM$6,0)),
""))</f>
        <v>0</v>
      </c>
      <c r="AE129" s="122">
        <f>IFERROR(
$AN129 * INDEX('WFOM - Time_Base'!$A$4:$API$29, MATCH("CenHos", 'WFOM - Time_Base'!$B$4:$B$29,0), MATCH(CONCATENATE($G129,AE$2),'WFOM - Time_Base'!$A$8:$API$8,0)) *
INDEX('WFOM - Time_Base'!$A$4:$API$29, MATCH("CenHos_Per", 'WFOM - Time_Base'!$B$4:$B$29,0), MATCH(CONCATENATE($G129,AE$2),'WFOM - Time_Base'!$A$8:$API$8,0)),
IFERROR($AN129 * INDEX('Inputs from Uganda staff'!$E$61:$BM$80,MATCH('HRH Need estimation'!AE$2,'Inputs from Uganda staff'!$E$61:$E$80,0),MATCH('HRH Need estimation'!$D129,'Inputs from Uganda staff'!$E$6:$BM$6,0)),
""))</f>
        <v>0</v>
      </c>
      <c r="AF129" s="122">
        <f>IFERROR(
$AN129 * INDEX('WFOM - Time_Base'!$A$4:$API$29, MATCH("CenHos", 'WFOM - Time_Base'!$B$4:$B$29,0), MATCH(CONCATENATE($G129,AF$2),'WFOM - Time_Base'!$A$8:$API$8,0)) *
INDEX('WFOM - Time_Base'!$A$4:$API$29, MATCH("CenHos_Per", 'WFOM - Time_Base'!$B$4:$B$29,0), MATCH(CONCATENATE($G129,AF$2),'WFOM - Time_Base'!$A$8:$API$8,0)),
IFERROR($AN129 * INDEX('Inputs from Uganda staff'!$E$61:$BM$80,MATCH('HRH Need estimation'!AF$2,'Inputs from Uganda staff'!$E$61:$E$80,0),MATCH('HRH Need estimation'!$D129,'Inputs from Uganda staff'!$E$6:$BM$6,0)),
""))</f>
        <v>0</v>
      </c>
      <c r="AG129" s="122">
        <f>IFERROR(
$AN129 * INDEX('WFOM - Time_Base'!$A$4:$API$29, MATCH("CenHos", 'WFOM - Time_Base'!$B$4:$B$29,0), MATCH(CONCATENATE($G129,AG$2),'WFOM - Time_Base'!$A$8:$API$8,0)) *
INDEX('WFOM - Time_Base'!$A$4:$API$29, MATCH("CenHos_Per", 'WFOM - Time_Base'!$B$4:$B$29,0), MATCH(CONCATENATE($G129,AG$2),'WFOM - Time_Base'!$A$8:$API$8,0)),
IFERROR($AN129 * INDEX('Inputs from Uganda staff'!$E$61:$BM$80,MATCH('HRH Need estimation'!AG$2,'Inputs from Uganda staff'!$E$61:$E$80,0),MATCH('HRH Need estimation'!$D129,'Inputs from Uganda staff'!$E$6:$BM$6,0)),
""))</f>
        <v>0</v>
      </c>
      <c r="AH129" s="122">
        <f>IFERROR(
$AN129 * INDEX('WFOM - Time_Base'!$A$4:$API$29, MATCH("CenHos", 'WFOM - Time_Base'!$B$4:$B$29,0), MATCH(CONCATENATE($G129,AH$2),'WFOM - Time_Base'!$A$8:$API$8,0)) *
INDEX('WFOM - Time_Base'!$A$4:$API$29, MATCH("CenHos_Per", 'WFOM - Time_Base'!$B$4:$B$29,0), MATCH(CONCATENATE($G129,AH$2),'WFOM - Time_Base'!$A$8:$API$8,0)),
IFERROR($AN129 * INDEX('Inputs from Uganda staff'!$E$61:$BM$80,MATCH('HRH Need estimation'!AH$2,'Inputs from Uganda staff'!$E$61:$E$80,0),MATCH('HRH Need estimation'!$D129,'Inputs from Uganda staff'!$E$6:$BM$6,0)),
""))</f>
        <v>0</v>
      </c>
      <c r="AI129" s="122">
        <f>IFERROR(
$AN129 * INDEX('WFOM - Time_Base'!$A$4:$API$29, MATCH("CenHos", 'WFOM - Time_Base'!$B$4:$B$29,0), MATCH(CONCATENATE($G129,AI$2),'WFOM - Time_Base'!$A$8:$API$8,0)) *
INDEX('WFOM - Time_Base'!$A$4:$API$29, MATCH("CenHos_Per", 'WFOM - Time_Base'!$B$4:$B$29,0), MATCH(CONCATENATE($G129,AI$2),'WFOM - Time_Base'!$A$8:$API$8,0)),
IFERROR($AN129 * INDEX('Inputs from Uganda staff'!$E$61:$BM$80,MATCH('HRH Need estimation'!AI$2,'Inputs from Uganda staff'!$E$61:$E$80,0),MATCH('HRH Need estimation'!$D129,'Inputs from Uganda staff'!$E$6:$BM$6,0)),
""))</f>
        <v>0</v>
      </c>
      <c r="AJ129" s="122">
        <f>IFERROR(
$AN129 * INDEX('WFOM - Time_Base'!$A$4:$API$29, MATCH("CenHos", 'WFOM - Time_Base'!$B$4:$B$29,0), MATCH(CONCATENATE($G129,AJ$2),'WFOM - Time_Base'!$A$8:$API$8,0)) *
INDEX('WFOM - Time_Base'!$A$4:$API$29, MATCH("CenHos_Per", 'WFOM - Time_Base'!$B$4:$B$29,0), MATCH(CONCATENATE($G129,AJ$2),'WFOM - Time_Base'!$A$8:$API$8,0)),
IFERROR($AN129 * INDEX('Inputs from Uganda staff'!$E$61:$BM$80,MATCH('HRH Need estimation'!AJ$2,'Inputs from Uganda staff'!$E$61:$E$80,0),MATCH('HRH Need estimation'!$D129,'Inputs from Uganda staff'!$E$6:$BM$6,0)),
""))</f>
        <v>0</v>
      </c>
      <c r="AK129" s="122">
        <f>IFERROR(
$AN129 * INDEX('WFOM - Time_Base'!$A$4:$API$29, MATCH("CenHos", 'WFOM - Time_Base'!$B$4:$B$29,0), MATCH(CONCATENATE($G129,AK$2),'WFOM - Time_Base'!$A$8:$API$8,0)) *
INDEX('WFOM - Time_Base'!$A$4:$API$29, MATCH("CenHos_Per", 'WFOM - Time_Base'!$B$4:$B$29,0), MATCH(CONCATENATE($G129,AK$2),'WFOM - Time_Base'!$A$8:$API$8,0)),
IFERROR($AN129 * INDEX('Inputs from Uganda staff'!$E$61:$BM$80,MATCH('HRH Need estimation'!AK$2,'Inputs from Uganda staff'!$E$61:$E$80,0),MATCH('HRH Need estimation'!$D129,'Inputs from Uganda staff'!$E$6:$BM$6,0)),
""))</f>
        <v>0</v>
      </c>
      <c r="AL129" s="122">
        <f>IFERROR(
$AN129 * INDEX('WFOM - Time_Base'!$A$4:$API$29, MATCH("CenHos", 'WFOM - Time_Base'!$B$4:$B$29,0), MATCH(CONCATENATE($G129,AL$2),'WFOM - Time_Base'!$A$8:$API$8,0)) *
INDEX('WFOM - Time_Base'!$A$4:$API$29, MATCH("CenHos_Per", 'WFOM - Time_Base'!$B$4:$B$29,0), MATCH(CONCATENATE($G129,AL$2),'WFOM - Time_Base'!$A$8:$API$8,0)),
IFERROR($AN129 * INDEX('Inputs from Uganda staff'!$E$61:$BM$80,MATCH('HRH Need estimation'!AL$2,'Inputs from Uganda staff'!$E$61:$E$80,0),MATCH('HRH Need estimation'!$D129,'Inputs from Uganda staff'!$E$6:$BM$6,0)),
""))</f>
        <v>0</v>
      </c>
      <c r="AN129">
        <v>1</v>
      </c>
      <c r="AO129" t="e">
        <f t="shared" si="3"/>
        <v>#N/A</v>
      </c>
      <c r="AQ129" t="s">
        <v>2030</v>
      </c>
    </row>
    <row r="130" spans="1:43">
      <c r="A130" s="106" t="s">
        <v>915</v>
      </c>
      <c r="B130" s="106" t="s">
        <v>292</v>
      </c>
      <c r="C130" s="107" t="s">
        <v>471</v>
      </c>
      <c r="D130" s="115" t="s">
        <v>472</v>
      </c>
      <c r="E130" s="122" t="s">
        <v>863</v>
      </c>
      <c r="F130" s="122" t="s">
        <v>115</v>
      </c>
      <c r="G130" s="122" t="str">
        <f>IF(F130&lt;&gt;"", VLOOKUP(F130,'WFOM - Cadre and Service List'!$E$4:$F$52,2,FALSE), "")</f>
        <v>LabSero</v>
      </c>
      <c r="H130" s="122"/>
      <c r="I130" s="207"/>
      <c r="J130" s="207"/>
      <c r="K130" s="207"/>
      <c r="L130" s="207"/>
      <c r="M130" s="207"/>
      <c r="N130" s="207"/>
      <c r="O130" s="207"/>
      <c r="P130" s="207">
        <f t="shared" si="2"/>
        <v>0</v>
      </c>
      <c r="Q130" s="122" t="s">
        <v>1947</v>
      </c>
      <c r="R130" s="122">
        <f>IFERROR(
$AN130 * INDEX('WFOM - Time_Base'!$A$4:$API$29, MATCH("CenHos", 'WFOM - Time_Base'!$B$4:$B$29,0), MATCH(CONCATENATE($G130,R$2),'WFOM - Time_Base'!$A$8:$API$8,0)) *
INDEX('WFOM - Time_Base'!$A$4:$API$29, MATCH("CenHos_Per", 'WFOM - Time_Base'!$B$4:$B$29,0), MATCH(CONCATENATE($G130,R$2),'WFOM - Time_Base'!$A$8:$API$8,0)),
IFERROR($AN130 * INDEX('Inputs from Uganda staff'!$E$61:$BM$80,MATCH('HRH Need estimation'!R$2,'Inputs from Uganda staff'!$E$61:$E$80,0),MATCH('HRH Need estimation'!$D130,'Inputs from Uganda staff'!$E$6:$BM$6,0)),
""))</f>
        <v>0</v>
      </c>
      <c r="S130" s="122">
        <f>IFERROR(
$AN130 * INDEX('WFOM - Time_Base'!$A$4:$API$29, MATCH("CenHos", 'WFOM - Time_Base'!$B$4:$B$29,0), MATCH(CONCATENATE($G130,S$2),'WFOM - Time_Base'!$A$8:$API$8,0)) *
INDEX('WFOM - Time_Base'!$A$4:$API$29, MATCH("CenHos_Per", 'WFOM - Time_Base'!$B$4:$B$29,0), MATCH(CONCATENATE($G130,S$2),'WFOM - Time_Base'!$A$8:$API$8,0)),
IFERROR($AN130 * INDEX('Inputs from Uganda staff'!$E$61:$BM$80,MATCH('HRH Need estimation'!S$2,'Inputs from Uganda staff'!$E$61:$E$80,0),MATCH('HRH Need estimation'!$D130,'Inputs from Uganda staff'!$E$6:$BM$6,0)),
""))</f>
        <v>0</v>
      </c>
      <c r="T130" s="122">
        <f>IFERROR(
$AN130 * INDEX('WFOM - Time_Base'!$A$4:$API$29, MATCH("CenHos", 'WFOM - Time_Base'!$B$4:$B$29,0), MATCH(CONCATENATE($G130,T$2),'WFOM - Time_Base'!$A$8:$API$8,0)) *
INDEX('WFOM - Time_Base'!$A$4:$API$29, MATCH("CenHos_Per", 'WFOM - Time_Base'!$B$4:$B$29,0), MATCH(CONCATENATE($G130,T$2),'WFOM - Time_Base'!$A$8:$API$8,0)),
IFERROR($AN130 * INDEX('Inputs from Uganda staff'!$E$61:$BM$80,MATCH('HRH Need estimation'!T$2,'Inputs from Uganda staff'!$E$61:$E$80,0),MATCH('HRH Need estimation'!$D130,'Inputs from Uganda staff'!$E$6:$BM$6,0)),
""))</f>
        <v>0</v>
      </c>
      <c r="U130" s="122">
        <f>IFERROR(
$AN130 * INDEX('WFOM - Time_Base'!$A$4:$API$29, MATCH("CenHos", 'WFOM - Time_Base'!$B$4:$B$29,0), MATCH(CONCATENATE($G130,U$2),'WFOM - Time_Base'!$A$8:$API$8,0)) *
INDEX('WFOM - Time_Base'!$A$4:$API$29, MATCH("CenHos_Per", 'WFOM - Time_Base'!$B$4:$B$29,0), MATCH(CONCATENATE($G130,U$2),'WFOM - Time_Base'!$A$8:$API$8,0)),
IFERROR($AN130 * INDEX('Inputs from Uganda staff'!$E$61:$BM$80,MATCH('HRH Need estimation'!U$2,'Inputs from Uganda staff'!$E$61:$E$80,0),MATCH('HRH Need estimation'!$D130,'Inputs from Uganda staff'!$E$6:$BM$6,0)),
""))</f>
        <v>0</v>
      </c>
      <c r="V130" s="122">
        <f>IFERROR(
$AN130 * INDEX('WFOM - Time_Base'!$A$4:$API$29, MATCH("CenHos", 'WFOM - Time_Base'!$B$4:$B$29,0), MATCH(CONCATENATE($G130,V$2),'WFOM - Time_Base'!$A$8:$API$8,0)) *
INDEX('WFOM - Time_Base'!$A$4:$API$29, MATCH("CenHos_Per", 'WFOM - Time_Base'!$B$4:$B$29,0), MATCH(CONCATENATE($G130,V$2),'WFOM - Time_Base'!$A$8:$API$8,0)),
IFERROR($AN130 * INDEX('Inputs from Uganda staff'!$E$61:$BM$80,MATCH('HRH Need estimation'!V$2,'Inputs from Uganda staff'!$E$61:$E$80,0),MATCH('HRH Need estimation'!$D130,'Inputs from Uganda staff'!$E$6:$BM$6,0)),
""))</f>
        <v>0</v>
      </c>
      <c r="W130" s="122">
        <f>IFERROR(
$AN130 * INDEX('WFOM - Time_Base'!$A$4:$API$29, MATCH("CenHos", 'WFOM - Time_Base'!$B$4:$B$29,0), MATCH(CONCATENATE($G130,W$2),'WFOM - Time_Base'!$A$8:$API$8,0)) *
INDEX('WFOM - Time_Base'!$A$4:$API$29, MATCH("CenHos_Per", 'WFOM - Time_Base'!$B$4:$B$29,0), MATCH(CONCATENATE($G130,W$2),'WFOM - Time_Base'!$A$8:$API$8,0)),
IFERROR($AN130 * INDEX('Inputs from Uganda staff'!$E$61:$BM$80,MATCH('HRH Need estimation'!W$2,'Inputs from Uganda staff'!$E$61:$E$80,0),MATCH('HRH Need estimation'!$D130,'Inputs from Uganda staff'!$E$6:$BM$6,0)),
""))</f>
        <v>0</v>
      </c>
      <c r="X130" s="122">
        <f>IFERROR(
$AN130 * INDEX('WFOM - Time_Base'!$A$4:$API$29, MATCH("CenHos", 'WFOM - Time_Base'!$B$4:$B$29,0), MATCH(CONCATENATE($G130,X$2),'WFOM - Time_Base'!$A$8:$API$8,0)) *
INDEX('WFOM - Time_Base'!$A$4:$API$29, MATCH("CenHos_Per", 'WFOM - Time_Base'!$B$4:$B$29,0), MATCH(CONCATENATE($G130,X$2),'WFOM - Time_Base'!$A$8:$API$8,0)),
IFERROR($AN130 * INDEX('Inputs from Uganda staff'!$E$61:$BM$80,MATCH('HRH Need estimation'!X$2,'Inputs from Uganda staff'!$E$61:$E$80,0),MATCH('HRH Need estimation'!$D130,'Inputs from Uganda staff'!$E$6:$BM$6,0)),
""))</f>
        <v>0</v>
      </c>
      <c r="Y130" s="122">
        <f>IFERROR(
$AN130 * INDEX('WFOM - Time_Base'!$A$4:$API$29, MATCH("CenHos", 'WFOM - Time_Base'!$B$4:$B$29,0), MATCH(CONCATENATE($G130,Y$2),'WFOM - Time_Base'!$A$8:$API$8,0)) *
INDEX('WFOM - Time_Base'!$A$4:$API$29, MATCH("CenHos_Per", 'WFOM - Time_Base'!$B$4:$B$29,0), MATCH(CONCATENATE($G130,Y$2),'WFOM - Time_Base'!$A$8:$API$8,0)),
IFERROR($AN130 * INDEX('Inputs from Uganda staff'!$E$61:$BM$80,MATCH('HRH Need estimation'!Y$2,'Inputs from Uganda staff'!$E$61:$E$80,0),MATCH('HRH Need estimation'!$D130,'Inputs from Uganda staff'!$E$6:$BM$6,0)),
""))</f>
        <v>0</v>
      </c>
      <c r="Z130" s="122">
        <f>IFERROR(
$AN130 * INDEX('WFOM - Time_Base'!$A$4:$API$29, MATCH("CenHos", 'WFOM - Time_Base'!$B$4:$B$29,0), MATCH(CONCATENATE($G130,Z$2),'WFOM - Time_Base'!$A$8:$API$8,0)) *
INDEX('WFOM - Time_Base'!$A$4:$API$29, MATCH("CenHos_Per", 'WFOM - Time_Base'!$B$4:$B$29,0), MATCH(CONCATENATE($G130,Z$2),'WFOM - Time_Base'!$A$8:$API$8,0)),
IFERROR($AN130 * INDEX('Inputs from Uganda staff'!$E$61:$BM$80,MATCH('HRH Need estimation'!Z$2,'Inputs from Uganda staff'!$E$61:$E$80,0),MATCH('HRH Need estimation'!$D130,'Inputs from Uganda staff'!$E$6:$BM$6,0)),
""))</f>
        <v>2.5</v>
      </c>
      <c r="AA130" s="122">
        <f>IFERROR(
$AN130 * INDEX('WFOM - Time_Base'!$A$4:$API$29, MATCH("CenHos", 'WFOM - Time_Base'!$B$4:$B$29,0), MATCH(CONCATENATE($G130,AA$2),'WFOM - Time_Base'!$A$8:$API$8,0)) *
INDEX('WFOM - Time_Base'!$A$4:$API$29, MATCH("CenHos_Per", 'WFOM - Time_Base'!$B$4:$B$29,0), MATCH(CONCATENATE($G130,AA$2),'WFOM - Time_Base'!$A$8:$API$8,0)),
IFERROR($AN130 * INDEX('Inputs from Uganda staff'!$E$61:$BM$80,MATCH('HRH Need estimation'!AA$2,'Inputs from Uganda staff'!$E$61:$E$80,0),MATCH('HRH Need estimation'!$D130,'Inputs from Uganda staff'!$E$6:$BM$6,0)),
""))</f>
        <v>4.5</v>
      </c>
      <c r="AB130" s="122">
        <f>IFERROR(
$AN130 * INDEX('WFOM - Time_Base'!$A$4:$API$29, MATCH("CenHos", 'WFOM - Time_Base'!$B$4:$B$29,0), MATCH(CONCATENATE($G130,AB$2),'WFOM - Time_Base'!$A$8:$API$8,0)) *
INDEX('WFOM - Time_Base'!$A$4:$API$29, MATCH("CenHos_Per", 'WFOM - Time_Base'!$B$4:$B$29,0), MATCH(CONCATENATE($G130,AB$2),'WFOM - Time_Base'!$A$8:$API$8,0)),
IFERROR($AN130 * INDEX('Inputs from Uganda staff'!$E$61:$BM$80,MATCH('HRH Need estimation'!AB$2,'Inputs from Uganda staff'!$E$61:$E$80,0),MATCH('HRH Need estimation'!$D130,'Inputs from Uganda staff'!$E$6:$BM$6,0)),
""))</f>
        <v>4.5</v>
      </c>
      <c r="AC130" s="122" t="str">
        <f>IFERROR(
$AN130 * INDEX('WFOM - Time_Base'!$A$4:$API$29, MATCH("CenHos", 'WFOM - Time_Base'!$B$4:$B$29,0), MATCH(CONCATENATE($G130,AC$2),'WFOM - Time_Base'!$A$8:$API$8,0)) *
INDEX('WFOM - Time_Base'!$A$4:$API$29, MATCH("CenHos_Per", 'WFOM - Time_Base'!$B$4:$B$29,0), MATCH(CONCATENATE($G130,AC$2),'WFOM - Time_Base'!$A$8:$API$8,0)),
IFERROR($AN130 * INDEX('Inputs from Uganda staff'!$E$61:$BM$80,MATCH('HRH Need estimation'!AC$2,'Inputs from Uganda staff'!$E$61:$E$80,0),MATCH('HRH Need estimation'!$D130,'Inputs from Uganda staff'!$E$6:$BM$6,0)),
""))</f>
        <v/>
      </c>
      <c r="AD130" s="122">
        <f>IFERROR(
$AN130 * INDEX('WFOM - Time_Base'!$A$4:$API$29, MATCH("CenHos", 'WFOM - Time_Base'!$B$4:$B$29,0), MATCH(CONCATENATE($G130,AD$2),'WFOM - Time_Base'!$A$8:$API$8,0)) *
INDEX('WFOM - Time_Base'!$A$4:$API$29, MATCH("CenHos_Per", 'WFOM - Time_Base'!$B$4:$B$29,0), MATCH(CONCATENATE($G130,AD$2),'WFOM - Time_Base'!$A$8:$API$8,0)),
IFERROR($AN130 * INDEX('Inputs from Uganda staff'!$E$61:$BM$80,MATCH('HRH Need estimation'!AD$2,'Inputs from Uganda staff'!$E$61:$E$80,0),MATCH('HRH Need estimation'!$D130,'Inputs from Uganda staff'!$E$6:$BM$6,0)),
""))</f>
        <v>0</v>
      </c>
      <c r="AE130" s="122">
        <f>IFERROR(
$AN130 * INDEX('WFOM - Time_Base'!$A$4:$API$29, MATCH("CenHos", 'WFOM - Time_Base'!$B$4:$B$29,0), MATCH(CONCATENATE($G130,AE$2),'WFOM - Time_Base'!$A$8:$API$8,0)) *
INDEX('WFOM - Time_Base'!$A$4:$API$29, MATCH("CenHos_Per", 'WFOM - Time_Base'!$B$4:$B$29,0), MATCH(CONCATENATE($G130,AE$2),'WFOM - Time_Base'!$A$8:$API$8,0)),
IFERROR($AN130 * INDEX('Inputs from Uganda staff'!$E$61:$BM$80,MATCH('HRH Need estimation'!AE$2,'Inputs from Uganda staff'!$E$61:$E$80,0),MATCH('HRH Need estimation'!$D130,'Inputs from Uganda staff'!$E$6:$BM$6,0)),
""))</f>
        <v>0</v>
      </c>
      <c r="AF130" s="122">
        <f>IFERROR(
$AN130 * INDEX('WFOM - Time_Base'!$A$4:$API$29, MATCH("CenHos", 'WFOM - Time_Base'!$B$4:$B$29,0), MATCH(CONCATENATE($G130,AF$2),'WFOM - Time_Base'!$A$8:$API$8,0)) *
INDEX('WFOM - Time_Base'!$A$4:$API$29, MATCH("CenHos_Per", 'WFOM - Time_Base'!$B$4:$B$29,0), MATCH(CONCATENATE($G130,AF$2),'WFOM - Time_Base'!$A$8:$API$8,0)),
IFERROR($AN130 * INDEX('Inputs from Uganda staff'!$E$61:$BM$80,MATCH('HRH Need estimation'!AF$2,'Inputs from Uganda staff'!$E$61:$E$80,0),MATCH('HRH Need estimation'!$D130,'Inputs from Uganda staff'!$E$6:$BM$6,0)),
""))</f>
        <v>0</v>
      </c>
      <c r="AG130" s="122">
        <f>IFERROR(
$AN130 * INDEX('WFOM - Time_Base'!$A$4:$API$29, MATCH("CenHos", 'WFOM - Time_Base'!$B$4:$B$29,0), MATCH(CONCATENATE($G130,AG$2),'WFOM - Time_Base'!$A$8:$API$8,0)) *
INDEX('WFOM - Time_Base'!$A$4:$API$29, MATCH("CenHos_Per", 'WFOM - Time_Base'!$B$4:$B$29,0), MATCH(CONCATENATE($G130,AG$2),'WFOM - Time_Base'!$A$8:$API$8,0)),
IFERROR($AN130 * INDEX('Inputs from Uganda staff'!$E$61:$BM$80,MATCH('HRH Need estimation'!AG$2,'Inputs from Uganda staff'!$E$61:$E$80,0),MATCH('HRH Need estimation'!$D130,'Inputs from Uganda staff'!$E$6:$BM$6,0)),
""))</f>
        <v>0</v>
      </c>
      <c r="AH130" s="122">
        <f>IFERROR(
$AN130 * INDEX('WFOM - Time_Base'!$A$4:$API$29, MATCH("CenHos", 'WFOM - Time_Base'!$B$4:$B$29,0), MATCH(CONCATENATE($G130,AH$2),'WFOM - Time_Base'!$A$8:$API$8,0)) *
INDEX('WFOM - Time_Base'!$A$4:$API$29, MATCH("CenHos_Per", 'WFOM - Time_Base'!$B$4:$B$29,0), MATCH(CONCATENATE($G130,AH$2),'WFOM - Time_Base'!$A$8:$API$8,0)),
IFERROR($AN130 * INDEX('Inputs from Uganda staff'!$E$61:$BM$80,MATCH('HRH Need estimation'!AH$2,'Inputs from Uganda staff'!$E$61:$E$80,0),MATCH('HRH Need estimation'!$D130,'Inputs from Uganda staff'!$E$6:$BM$6,0)),
""))</f>
        <v>0</v>
      </c>
      <c r="AI130" s="122">
        <f>IFERROR(
$AN130 * INDEX('WFOM - Time_Base'!$A$4:$API$29, MATCH("CenHos", 'WFOM - Time_Base'!$B$4:$B$29,0), MATCH(CONCATENATE($G130,AI$2),'WFOM - Time_Base'!$A$8:$API$8,0)) *
INDEX('WFOM - Time_Base'!$A$4:$API$29, MATCH("CenHos_Per", 'WFOM - Time_Base'!$B$4:$B$29,0), MATCH(CONCATENATE($G130,AI$2),'WFOM - Time_Base'!$A$8:$API$8,0)),
IFERROR($AN130 * INDEX('Inputs from Uganda staff'!$E$61:$BM$80,MATCH('HRH Need estimation'!AI$2,'Inputs from Uganda staff'!$E$61:$E$80,0),MATCH('HRH Need estimation'!$D130,'Inputs from Uganda staff'!$E$6:$BM$6,0)),
""))</f>
        <v>0</v>
      </c>
      <c r="AJ130" s="122">
        <f>IFERROR(
$AN130 * INDEX('WFOM - Time_Base'!$A$4:$API$29, MATCH("CenHos", 'WFOM - Time_Base'!$B$4:$B$29,0), MATCH(CONCATENATE($G130,AJ$2),'WFOM - Time_Base'!$A$8:$API$8,0)) *
INDEX('WFOM - Time_Base'!$A$4:$API$29, MATCH("CenHos_Per", 'WFOM - Time_Base'!$B$4:$B$29,0), MATCH(CONCATENATE($G130,AJ$2),'WFOM - Time_Base'!$A$8:$API$8,0)),
IFERROR($AN130 * INDEX('Inputs from Uganda staff'!$E$61:$BM$80,MATCH('HRH Need estimation'!AJ$2,'Inputs from Uganda staff'!$E$61:$E$80,0),MATCH('HRH Need estimation'!$D130,'Inputs from Uganda staff'!$E$6:$BM$6,0)),
""))</f>
        <v>0</v>
      </c>
      <c r="AK130" s="122">
        <f>IFERROR(
$AN130 * INDEX('WFOM - Time_Base'!$A$4:$API$29, MATCH("CenHos", 'WFOM - Time_Base'!$B$4:$B$29,0), MATCH(CONCATENATE($G130,AK$2),'WFOM - Time_Base'!$A$8:$API$8,0)) *
INDEX('WFOM - Time_Base'!$A$4:$API$29, MATCH("CenHos_Per", 'WFOM - Time_Base'!$B$4:$B$29,0), MATCH(CONCATENATE($G130,AK$2),'WFOM - Time_Base'!$A$8:$API$8,0)),
IFERROR($AN130 * INDEX('Inputs from Uganda staff'!$E$61:$BM$80,MATCH('HRH Need estimation'!AK$2,'Inputs from Uganda staff'!$E$61:$E$80,0),MATCH('HRH Need estimation'!$D130,'Inputs from Uganda staff'!$E$6:$BM$6,0)),
""))</f>
        <v>0</v>
      </c>
      <c r="AL130" s="122">
        <f>IFERROR(
$AN130 * INDEX('WFOM - Time_Base'!$A$4:$API$29, MATCH("CenHos", 'WFOM - Time_Base'!$B$4:$B$29,0), MATCH(CONCATENATE($G130,AL$2),'WFOM - Time_Base'!$A$8:$API$8,0)) *
INDEX('WFOM - Time_Base'!$A$4:$API$29, MATCH("CenHos_Per", 'WFOM - Time_Base'!$B$4:$B$29,0), MATCH(CONCATENATE($G130,AL$2),'WFOM - Time_Base'!$A$8:$API$8,0)),
IFERROR($AN130 * INDEX('Inputs from Uganda staff'!$E$61:$BM$80,MATCH('HRH Need estimation'!AL$2,'Inputs from Uganda staff'!$E$61:$E$80,0),MATCH('HRH Need estimation'!$D130,'Inputs from Uganda staff'!$E$6:$BM$6,0)),
""))</f>
        <v>0</v>
      </c>
      <c r="AN130">
        <v>1</v>
      </c>
      <c r="AO130" t="e">
        <f t="shared" si="3"/>
        <v>#N/A</v>
      </c>
      <c r="AQ130" t="s">
        <v>2063</v>
      </c>
    </row>
    <row r="131" spans="1:43">
      <c r="A131" s="106" t="s">
        <v>915</v>
      </c>
      <c r="B131" s="106" t="s">
        <v>292</v>
      </c>
      <c r="C131" s="107" t="s">
        <v>473</v>
      </c>
      <c r="D131" s="115" t="s">
        <v>474</v>
      </c>
      <c r="E131" s="122" t="s">
        <v>85</v>
      </c>
      <c r="F131" s="122" t="s">
        <v>94</v>
      </c>
      <c r="G131" s="122" t="str">
        <f>IF(F131&lt;&gt;"", VLOOKUP(F131,'WFOM - Cadre and Service List'!$E$4:$F$52,2,FALSE), "")</f>
        <v>EstMedCom</v>
      </c>
      <c r="H131" s="122"/>
      <c r="I131" s="207"/>
      <c r="J131" s="207"/>
      <c r="K131" s="207"/>
      <c r="L131" s="207"/>
      <c r="M131" s="207"/>
      <c r="N131" s="207"/>
      <c r="O131" s="207"/>
      <c r="P131" s="207">
        <f t="shared" si="2"/>
        <v>0</v>
      </c>
      <c r="Q131" s="122" t="s">
        <v>1947</v>
      </c>
      <c r="R131" s="122">
        <f>IFERROR(
$AN131 * INDEX('WFOM - Time_Base'!$A$4:$API$29, MATCH("CenHos", 'WFOM - Time_Base'!$B$4:$B$29,0), MATCH(CONCATENATE($G131,R$2),'WFOM - Time_Base'!$A$8:$API$8,0)) *
INDEX('WFOM - Time_Base'!$A$4:$API$29, MATCH("CenHos_Per", 'WFOM - Time_Base'!$B$4:$B$29,0), MATCH(CONCATENATE($G131,R$2),'WFOM - Time_Base'!$A$8:$API$8,0)),
IFERROR($AN131 * INDEX('Inputs from Uganda staff'!$E$61:$BM$80,MATCH('HRH Need estimation'!R$2,'Inputs from Uganda staff'!$E$61:$E$80,0),MATCH('HRH Need estimation'!$D131,'Inputs from Uganda staff'!$E$6:$BM$6,0)),
""))</f>
        <v>4.5</v>
      </c>
      <c r="S131" s="122">
        <f>IFERROR(
$AN131 * INDEX('WFOM - Time_Base'!$A$4:$API$29, MATCH("CenHos", 'WFOM - Time_Base'!$B$4:$B$29,0), MATCH(CONCATENATE($G131,S$2),'WFOM - Time_Base'!$A$8:$API$8,0)) *
INDEX('WFOM - Time_Base'!$A$4:$API$29, MATCH("CenHos_Per", 'WFOM - Time_Base'!$B$4:$B$29,0), MATCH(CONCATENATE($G131,S$2),'WFOM - Time_Base'!$A$8:$API$8,0)),
IFERROR($AN131 * INDEX('Inputs from Uganda staff'!$E$61:$BM$80,MATCH('HRH Need estimation'!S$2,'Inputs from Uganda staff'!$E$61:$E$80,0),MATCH('HRH Need estimation'!$D131,'Inputs from Uganda staff'!$E$6:$BM$6,0)),
""))</f>
        <v>7.5</v>
      </c>
      <c r="T131" s="122">
        <f>IFERROR(
$AN131 * INDEX('WFOM - Time_Base'!$A$4:$API$29, MATCH("CenHos", 'WFOM - Time_Base'!$B$4:$B$29,0), MATCH(CONCATENATE($G131,T$2),'WFOM - Time_Base'!$A$8:$API$8,0)) *
INDEX('WFOM - Time_Base'!$A$4:$API$29, MATCH("CenHos_Per", 'WFOM - Time_Base'!$B$4:$B$29,0), MATCH(CONCATENATE($G131,T$2),'WFOM - Time_Base'!$A$8:$API$8,0)),
IFERROR($AN131 * INDEX('Inputs from Uganda staff'!$E$61:$BM$80,MATCH('HRH Need estimation'!T$2,'Inputs from Uganda staff'!$E$61:$E$80,0),MATCH('HRH Need estimation'!$D131,'Inputs from Uganda staff'!$E$6:$BM$6,0)),
""))</f>
        <v>0</v>
      </c>
      <c r="U131" s="122">
        <f>IFERROR(
$AN131 * INDEX('WFOM - Time_Base'!$A$4:$API$29, MATCH("CenHos", 'WFOM - Time_Base'!$B$4:$B$29,0), MATCH(CONCATENATE($G131,U$2),'WFOM - Time_Base'!$A$8:$API$8,0)) *
INDEX('WFOM - Time_Base'!$A$4:$API$29, MATCH("CenHos_Per", 'WFOM - Time_Base'!$B$4:$B$29,0), MATCH(CONCATENATE($G131,U$2),'WFOM - Time_Base'!$A$8:$API$8,0)),
IFERROR($AN131 * INDEX('Inputs from Uganda staff'!$E$61:$BM$80,MATCH('HRH Need estimation'!U$2,'Inputs from Uganda staff'!$E$61:$E$80,0),MATCH('HRH Need estimation'!$D131,'Inputs from Uganda staff'!$E$6:$BM$6,0)),
""))</f>
        <v>0</v>
      </c>
      <c r="V131" s="122">
        <f>IFERROR(
$AN131 * INDEX('WFOM - Time_Base'!$A$4:$API$29, MATCH("CenHos", 'WFOM - Time_Base'!$B$4:$B$29,0), MATCH(CONCATENATE($G131,V$2),'WFOM - Time_Base'!$A$8:$API$8,0)) *
INDEX('WFOM - Time_Base'!$A$4:$API$29, MATCH("CenHos_Per", 'WFOM - Time_Base'!$B$4:$B$29,0), MATCH(CONCATENATE($G131,V$2),'WFOM - Time_Base'!$A$8:$API$8,0)),
IFERROR($AN131 * INDEX('Inputs from Uganda staff'!$E$61:$BM$80,MATCH('HRH Need estimation'!V$2,'Inputs from Uganda staff'!$E$61:$E$80,0),MATCH('HRH Need estimation'!$D131,'Inputs from Uganda staff'!$E$6:$BM$6,0)),
""))</f>
        <v>6</v>
      </c>
      <c r="W131" s="122">
        <f>IFERROR(
$AN131 * INDEX('WFOM - Time_Base'!$A$4:$API$29, MATCH("CenHos", 'WFOM - Time_Base'!$B$4:$B$29,0), MATCH(CONCATENATE($G131,W$2),'WFOM - Time_Base'!$A$8:$API$8,0)) *
INDEX('WFOM - Time_Base'!$A$4:$API$29, MATCH("CenHos_Per", 'WFOM - Time_Base'!$B$4:$B$29,0), MATCH(CONCATENATE($G131,W$2),'WFOM - Time_Base'!$A$8:$API$8,0)),
IFERROR($AN131 * INDEX('Inputs from Uganda staff'!$E$61:$BM$80,MATCH('HRH Need estimation'!W$2,'Inputs from Uganda staff'!$E$61:$E$80,0),MATCH('HRH Need estimation'!$D131,'Inputs from Uganda staff'!$E$6:$BM$6,0)),
""))</f>
        <v>0</v>
      </c>
      <c r="X131" s="122">
        <f>IFERROR(
$AN131 * INDEX('WFOM - Time_Base'!$A$4:$API$29, MATCH("CenHos", 'WFOM - Time_Base'!$B$4:$B$29,0), MATCH(CONCATENATE($G131,X$2),'WFOM - Time_Base'!$A$8:$API$8,0)) *
INDEX('WFOM - Time_Base'!$A$4:$API$29, MATCH("CenHos_Per", 'WFOM - Time_Base'!$B$4:$B$29,0), MATCH(CONCATENATE($G131,X$2),'WFOM - Time_Base'!$A$8:$API$8,0)),
IFERROR($AN131 * INDEX('Inputs from Uganda staff'!$E$61:$BM$80,MATCH('HRH Need estimation'!X$2,'Inputs from Uganda staff'!$E$61:$E$80,0),MATCH('HRH Need estimation'!$D131,'Inputs from Uganda staff'!$E$6:$BM$6,0)),
""))</f>
        <v>0.75</v>
      </c>
      <c r="Y131" s="122">
        <f>IFERROR(
$AN131 * INDEX('WFOM - Time_Base'!$A$4:$API$29, MATCH("CenHos", 'WFOM - Time_Base'!$B$4:$B$29,0), MATCH(CONCATENATE($G131,Y$2),'WFOM - Time_Base'!$A$8:$API$8,0)) *
INDEX('WFOM - Time_Base'!$A$4:$API$29, MATCH("CenHos_Per", 'WFOM - Time_Base'!$B$4:$B$29,0), MATCH(CONCATENATE($G131,Y$2),'WFOM - Time_Base'!$A$8:$API$8,0)),
IFERROR($AN131 * INDEX('Inputs from Uganda staff'!$E$61:$BM$80,MATCH('HRH Need estimation'!Y$2,'Inputs from Uganda staff'!$E$61:$E$80,0),MATCH('HRH Need estimation'!$D131,'Inputs from Uganda staff'!$E$6:$BM$6,0)),
""))</f>
        <v>0.75</v>
      </c>
      <c r="Z131" s="122">
        <f>IFERROR(
$AN131 * INDEX('WFOM - Time_Base'!$A$4:$API$29, MATCH("CenHos", 'WFOM - Time_Base'!$B$4:$B$29,0), MATCH(CONCATENATE($G131,Z$2),'WFOM - Time_Base'!$A$8:$API$8,0)) *
INDEX('WFOM - Time_Base'!$A$4:$API$29, MATCH("CenHos_Per", 'WFOM - Time_Base'!$B$4:$B$29,0), MATCH(CONCATENATE($G131,Z$2),'WFOM - Time_Base'!$A$8:$API$8,0)),
IFERROR($AN131 * INDEX('Inputs from Uganda staff'!$E$61:$BM$80,MATCH('HRH Need estimation'!Z$2,'Inputs from Uganda staff'!$E$61:$E$80,0),MATCH('HRH Need estimation'!$D131,'Inputs from Uganda staff'!$E$6:$BM$6,0)),
""))</f>
        <v>0</v>
      </c>
      <c r="AA131" s="122">
        <f>IFERROR(
$AN131 * INDEX('WFOM - Time_Base'!$A$4:$API$29, MATCH("CenHos", 'WFOM - Time_Base'!$B$4:$B$29,0), MATCH(CONCATENATE($G131,AA$2),'WFOM - Time_Base'!$A$8:$API$8,0)) *
INDEX('WFOM - Time_Base'!$A$4:$API$29, MATCH("CenHos_Per", 'WFOM - Time_Base'!$B$4:$B$29,0), MATCH(CONCATENATE($G131,AA$2),'WFOM - Time_Base'!$A$8:$API$8,0)),
IFERROR($AN131 * INDEX('Inputs from Uganda staff'!$E$61:$BM$80,MATCH('HRH Need estimation'!AA$2,'Inputs from Uganda staff'!$E$61:$E$80,0),MATCH('HRH Need estimation'!$D131,'Inputs from Uganda staff'!$E$6:$BM$6,0)),
""))</f>
        <v>0</v>
      </c>
      <c r="AB131" s="122">
        <f>IFERROR(
$AN131 * INDEX('WFOM - Time_Base'!$A$4:$API$29, MATCH("CenHos", 'WFOM - Time_Base'!$B$4:$B$29,0), MATCH(CONCATENATE($G131,AB$2),'WFOM - Time_Base'!$A$8:$API$8,0)) *
INDEX('WFOM - Time_Base'!$A$4:$API$29, MATCH("CenHos_Per", 'WFOM - Time_Base'!$B$4:$B$29,0), MATCH(CONCATENATE($G131,AB$2),'WFOM - Time_Base'!$A$8:$API$8,0)),
IFERROR($AN131 * INDEX('Inputs from Uganda staff'!$E$61:$BM$80,MATCH('HRH Need estimation'!AB$2,'Inputs from Uganda staff'!$E$61:$E$80,0),MATCH('HRH Need estimation'!$D131,'Inputs from Uganda staff'!$E$6:$BM$6,0)),
""))</f>
        <v>0</v>
      </c>
      <c r="AC131" s="122" t="str">
        <f>IFERROR(
$AN131 * INDEX('WFOM - Time_Base'!$A$4:$API$29, MATCH("CenHos", 'WFOM - Time_Base'!$B$4:$B$29,0), MATCH(CONCATENATE($G131,AC$2),'WFOM - Time_Base'!$A$8:$API$8,0)) *
INDEX('WFOM - Time_Base'!$A$4:$API$29, MATCH("CenHos_Per", 'WFOM - Time_Base'!$B$4:$B$29,0), MATCH(CONCATENATE($G131,AC$2),'WFOM - Time_Base'!$A$8:$API$8,0)),
IFERROR($AN131 * INDEX('Inputs from Uganda staff'!$E$61:$BM$80,MATCH('HRH Need estimation'!AC$2,'Inputs from Uganda staff'!$E$61:$E$80,0),MATCH('HRH Need estimation'!$D131,'Inputs from Uganda staff'!$E$6:$BM$6,0)),
""))</f>
        <v/>
      </c>
      <c r="AD131" s="122">
        <f>IFERROR(
$AN131 * INDEX('WFOM - Time_Base'!$A$4:$API$29, MATCH("CenHos", 'WFOM - Time_Base'!$B$4:$B$29,0), MATCH(CONCATENATE($G131,AD$2),'WFOM - Time_Base'!$A$8:$API$8,0)) *
INDEX('WFOM - Time_Base'!$A$4:$API$29, MATCH("CenHos_Per", 'WFOM - Time_Base'!$B$4:$B$29,0), MATCH(CONCATENATE($G131,AD$2),'WFOM - Time_Base'!$A$8:$API$8,0)),
IFERROR($AN131 * INDEX('Inputs from Uganda staff'!$E$61:$BM$80,MATCH('HRH Need estimation'!AD$2,'Inputs from Uganda staff'!$E$61:$E$80,0),MATCH('HRH Need estimation'!$D131,'Inputs from Uganda staff'!$E$6:$BM$6,0)),
""))</f>
        <v>0</v>
      </c>
      <c r="AE131" s="122">
        <f>IFERROR(
$AN131 * INDEX('WFOM - Time_Base'!$A$4:$API$29, MATCH("CenHos", 'WFOM - Time_Base'!$B$4:$B$29,0), MATCH(CONCATENATE($G131,AE$2),'WFOM - Time_Base'!$A$8:$API$8,0)) *
INDEX('WFOM - Time_Base'!$A$4:$API$29, MATCH("CenHos_Per", 'WFOM - Time_Base'!$B$4:$B$29,0), MATCH(CONCATENATE($G131,AE$2),'WFOM - Time_Base'!$A$8:$API$8,0)),
IFERROR($AN131 * INDEX('Inputs from Uganda staff'!$E$61:$BM$80,MATCH('HRH Need estimation'!AE$2,'Inputs from Uganda staff'!$E$61:$E$80,0),MATCH('HRH Need estimation'!$D131,'Inputs from Uganda staff'!$E$6:$BM$6,0)),
""))</f>
        <v>0</v>
      </c>
      <c r="AF131" s="122">
        <f>IFERROR(
$AN131 * INDEX('WFOM - Time_Base'!$A$4:$API$29, MATCH("CenHos", 'WFOM - Time_Base'!$B$4:$B$29,0), MATCH(CONCATENATE($G131,AF$2),'WFOM - Time_Base'!$A$8:$API$8,0)) *
INDEX('WFOM - Time_Base'!$A$4:$API$29, MATCH("CenHos_Per", 'WFOM - Time_Base'!$B$4:$B$29,0), MATCH(CONCATENATE($G131,AF$2),'WFOM - Time_Base'!$A$8:$API$8,0)),
IFERROR($AN131 * INDEX('Inputs from Uganda staff'!$E$61:$BM$80,MATCH('HRH Need estimation'!AF$2,'Inputs from Uganda staff'!$E$61:$E$80,0),MATCH('HRH Need estimation'!$D131,'Inputs from Uganda staff'!$E$6:$BM$6,0)),
""))</f>
        <v>0</v>
      </c>
      <c r="AG131" s="122">
        <f>IFERROR(
$AN131 * INDEX('WFOM - Time_Base'!$A$4:$API$29, MATCH("CenHos", 'WFOM - Time_Base'!$B$4:$B$29,0), MATCH(CONCATENATE($G131,AG$2),'WFOM - Time_Base'!$A$8:$API$8,0)) *
INDEX('WFOM - Time_Base'!$A$4:$API$29, MATCH("CenHos_Per", 'WFOM - Time_Base'!$B$4:$B$29,0), MATCH(CONCATENATE($G131,AG$2),'WFOM - Time_Base'!$A$8:$API$8,0)),
IFERROR($AN131 * INDEX('Inputs from Uganda staff'!$E$61:$BM$80,MATCH('HRH Need estimation'!AG$2,'Inputs from Uganda staff'!$E$61:$E$80,0),MATCH('HRH Need estimation'!$D131,'Inputs from Uganda staff'!$E$6:$BM$6,0)),
""))</f>
        <v>0</v>
      </c>
      <c r="AH131" s="122">
        <f>IFERROR(
$AN131 * INDEX('WFOM - Time_Base'!$A$4:$API$29, MATCH("CenHos", 'WFOM - Time_Base'!$B$4:$B$29,0), MATCH(CONCATENATE($G131,AH$2),'WFOM - Time_Base'!$A$8:$API$8,0)) *
INDEX('WFOM - Time_Base'!$A$4:$API$29, MATCH("CenHos_Per", 'WFOM - Time_Base'!$B$4:$B$29,0), MATCH(CONCATENATE($G131,AH$2),'WFOM - Time_Base'!$A$8:$API$8,0)),
IFERROR($AN131 * INDEX('Inputs from Uganda staff'!$E$61:$BM$80,MATCH('HRH Need estimation'!AH$2,'Inputs from Uganda staff'!$E$61:$E$80,0),MATCH('HRH Need estimation'!$D131,'Inputs from Uganda staff'!$E$6:$BM$6,0)),
""))</f>
        <v>0</v>
      </c>
      <c r="AI131" s="122">
        <f>IFERROR(
$AN131 * INDEX('WFOM - Time_Base'!$A$4:$API$29, MATCH("CenHos", 'WFOM - Time_Base'!$B$4:$B$29,0), MATCH(CONCATENATE($G131,AI$2),'WFOM - Time_Base'!$A$8:$API$8,0)) *
INDEX('WFOM - Time_Base'!$A$4:$API$29, MATCH("CenHos_Per", 'WFOM - Time_Base'!$B$4:$B$29,0), MATCH(CONCATENATE($G131,AI$2),'WFOM - Time_Base'!$A$8:$API$8,0)),
IFERROR($AN131 * INDEX('Inputs from Uganda staff'!$E$61:$BM$80,MATCH('HRH Need estimation'!AI$2,'Inputs from Uganda staff'!$E$61:$E$80,0),MATCH('HRH Need estimation'!$D131,'Inputs from Uganda staff'!$E$6:$BM$6,0)),
""))</f>
        <v>0</v>
      </c>
      <c r="AJ131" s="122">
        <f>IFERROR(
$AN131 * INDEX('WFOM - Time_Base'!$A$4:$API$29, MATCH("CenHos", 'WFOM - Time_Base'!$B$4:$B$29,0), MATCH(CONCATENATE($G131,AJ$2),'WFOM - Time_Base'!$A$8:$API$8,0)) *
INDEX('WFOM - Time_Base'!$A$4:$API$29, MATCH("CenHos_Per", 'WFOM - Time_Base'!$B$4:$B$29,0), MATCH(CONCATENATE($G131,AJ$2),'WFOM - Time_Base'!$A$8:$API$8,0)),
IFERROR($AN131 * INDEX('Inputs from Uganda staff'!$E$61:$BM$80,MATCH('HRH Need estimation'!AJ$2,'Inputs from Uganda staff'!$E$61:$E$80,0),MATCH('HRH Need estimation'!$D131,'Inputs from Uganda staff'!$E$6:$BM$6,0)),
""))</f>
        <v>0</v>
      </c>
      <c r="AK131" s="122">
        <f>IFERROR(
$AN131 * INDEX('WFOM - Time_Base'!$A$4:$API$29, MATCH("CenHos", 'WFOM - Time_Base'!$B$4:$B$29,0), MATCH(CONCATENATE($G131,AK$2),'WFOM - Time_Base'!$A$8:$API$8,0)) *
INDEX('WFOM - Time_Base'!$A$4:$API$29, MATCH("CenHos_Per", 'WFOM - Time_Base'!$B$4:$B$29,0), MATCH(CONCATENATE($G131,AK$2),'WFOM - Time_Base'!$A$8:$API$8,0)),
IFERROR($AN131 * INDEX('Inputs from Uganda staff'!$E$61:$BM$80,MATCH('HRH Need estimation'!AK$2,'Inputs from Uganda staff'!$E$61:$E$80,0),MATCH('HRH Need estimation'!$D131,'Inputs from Uganda staff'!$E$6:$BM$6,0)),
""))</f>
        <v>0</v>
      </c>
      <c r="AL131" s="122">
        <f>IFERROR(
$AN131 * INDEX('WFOM - Time_Base'!$A$4:$API$29, MATCH("CenHos", 'WFOM - Time_Base'!$B$4:$B$29,0), MATCH(CONCATENATE($G131,AL$2),'WFOM - Time_Base'!$A$8:$API$8,0)) *
INDEX('WFOM - Time_Base'!$A$4:$API$29, MATCH("CenHos_Per", 'WFOM - Time_Base'!$B$4:$B$29,0), MATCH(CONCATENATE($G131,AL$2),'WFOM - Time_Base'!$A$8:$API$8,0)),
IFERROR($AN131 * INDEX('Inputs from Uganda staff'!$E$61:$BM$80,MATCH('HRH Need estimation'!AL$2,'Inputs from Uganda staff'!$E$61:$E$80,0),MATCH('HRH Need estimation'!$D131,'Inputs from Uganda staff'!$E$6:$BM$6,0)),
""))</f>
        <v>0</v>
      </c>
      <c r="AN131">
        <v>1</v>
      </c>
      <c r="AO131" t="e">
        <f t="shared" si="3"/>
        <v>#N/A</v>
      </c>
      <c r="AQ131" t="s">
        <v>2064</v>
      </c>
    </row>
    <row r="132" spans="1:43">
      <c r="A132" s="106" t="s">
        <v>915</v>
      </c>
      <c r="B132" s="106" t="s">
        <v>292</v>
      </c>
      <c r="C132" s="107" t="s">
        <v>475</v>
      </c>
      <c r="D132" s="113" t="s">
        <v>476</v>
      </c>
      <c r="E132" s="122" t="s">
        <v>85</v>
      </c>
      <c r="F132" s="122" t="s">
        <v>92</v>
      </c>
      <c r="G132" s="122" t="str">
        <f>IF(F132&lt;&gt;"", VLOOKUP(F132,'WFOM - Cadre and Service List'!$E$4:$F$52,2,FALSE), "")</f>
        <v>NewAdult</v>
      </c>
      <c r="H132" s="122"/>
      <c r="I132" s="207"/>
      <c r="J132" s="207"/>
      <c r="K132" s="207"/>
      <c r="L132" s="207"/>
      <c r="M132" s="207"/>
      <c r="N132" s="207"/>
      <c r="O132" s="207"/>
      <c r="P132" s="207">
        <f t="shared" si="2"/>
        <v>0</v>
      </c>
      <c r="Q132" s="122" t="s">
        <v>1947</v>
      </c>
      <c r="R132" s="122">
        <f>IFERROR(
$AN132 * INDEX('WFOM - Time_Base'!$A$4:$API$29, MATCH("CenHos", 'WFOM - Time_Base'!$B$4:$B$29,0), MATCH(CONCATENATE($G132,R$2),'WFOM - Time_Base'!$A$8:$API$8,0)) *
INDEX('WFOM - Time_Base'!$A$4:$API$29, MATCH("CenHos_Per", 'WFOM - Time_Base'!$B$4:$B$29,0), MATCH(CONCATENATE($G132,R$2),'WFOM - Time_Base'!$A$8:$API$8,0)),
IFERROR($AN132 * INDEX('Inputs from Uganda staff'!$E$61:$BM$80,MATCH('HRH Need estimation'!R$2,'Inputs from Uganda staff'!$E$61:$E$80,0),MATCH('HRH Need estimation'!$D132,'Inputs from Uganda staff'!$E$6:$BM$6,0)),
""))</f>
        <v>6</v>
      </c>
      <c r="S132" s="122">
        <f>IFERROR(
$AN132 * INDEX('WFOM - Time_Base'!$A$4:$API$29, MATCH("CenHos", 'WFOM - Time_Base'!$B$4:$B$29,0), MATCH(CONCATENATE($G132,S$2),'WFOM - Time_Base'!$A$8:$API$8,0)) *
INDEX('WFOM - Time_Base'!$A$4:$API$29, MATCH("CenHos_Per", 'WFOM - Time_Base'!$B$4:$B$29,0), MATCH(CONCATENATE($G132,S$2),'WFOM - Time_Base'!$A$8:$API$8,0)),
IFERROR($AN132 * INDEX('Inputs from Uganda staff'!$E$61:$BM$80,MATCH('HRH Need estimation'!S$2,'Inputs from Uganda staff'!$E$61:$E$80,0),MATCH('HRH Need estimation'!$D132,'Inputs from Uganda staff'!$E$6:$BM$6,0)),
""))</f>
        <v>6</v>
      </c>
      <c r="T132" s="122">
        <f>IFERROR(
$AN132 * INDEX('WFOM - Time_Base'!$A$4:$API$29, MATCH("CenHos", 'WFOM - Time_Base'!$B$4:$B$29,0), MATCH(CONCATENATE($G132,T$2),'WFOM - Time_Base'!$A$8:$API$8,0)) *
INDEX('WFOM - Time_Base'!$A$4:$API$29, MATCH("CenHos_Per", 'WFOM - Time_Base'!$B$4:$B$29,0), MATCH(CONCATENATE($G132,T$2),'WFOM - Time_Base'!$A$8:$API$8,0)),
IFERROR($AN132 * INDEX('Inputs from Uganda staff'!$E$61:$BM$80,MATCH('HRH Need estimation'!T$2,'Inputs from Uganda staff'!$E$61:$E$80,0),MATCH('HRH Need estimation'!$D132,'Inputs from Uganda staff'!$E$6:$BM$6,0)),
""))</f>
        <v>0</v>
      </c>
      <c r="U132" s="122">
        <f>IFERROR(
$AN132 * INDEX('WFOM - Time_Base'!$A$4:$API$29, MATCH("CenHos", 'WFOM - Time_Base'!$B$4:$B$29,0), MATCH(CONCATENATE($G132,U$2),'WFOM - Time_Base'!$A$8:$API$8,0)) *
INDEX('WFOM - Time_Base'!$A$4:$API$29, MATCH("CenHos_Per", 'WFOM - Time_Base'!$B$4:$B$29,0), MATCH(CONCATENATE($G132,U$2),'WFOM - Time_Base'!$A$8:$API$8,0)),
IFERROR($AN132 * INDEX('Inputs from Uganda staff'!$E$61:$BM$80,MATCH('HRH Need estimation'!U$2,'Inputs from Uganda staff'!$E$61:$E$80,0),MATCH('HRH Need estimation'!$D132,'Inputs from Uganda staff'!$E$6:$BM$6,0)),
""))</f>
        <v>4</v>
      </c>
      <c r="V132" s="122">
        <f>IFERROR(
$AN132 * INDEX('WFOM - Time_Base'!$A$4:$API$29, MATCH("CenHos", 'WFOM - Time_Base'!$B$4:$B$29,0), MATCH(CONCATENATE($G132,V$2),'WFOM - Time_Base'!$A$8:$API$8,0)) *
INDEX('WFOM - Time_Base'!$A$4:$API$29, MATCH("CenHos_Per", 'WFOM - Time_Base'!$B$4:$B$29,0), MATCH(CONCATENATE($G132,V$2),'WFOM - Time_Base'!$A$8:$API$8,0)),
IFERROR($AN132 * INDEX('Inputs from Uganda staff'!$E$61:$BM$80,MATCH('HRH Need estimation'!V$2,'Inputs from Uganda staff'!$E$61:$E$80,0),MATCH('HRH Need estimation'!$D132,'Inputs from Uganda staff'!$E$6:$BM$6,0)),
""))</f>
        <v>4</v>
      </c>
      <c r="W132" s="122">
        <f>IFERROR(
$AN132 * INDEX('WFOM - Time_Base'!$A$4:$API$29, MATCH("CenHos", 'WFOM - Time_Base'!$B$4:$B$29,0), MATCH(CONCATENATE($G132,W$2),'WFOM - Time_Base'!$A$8:$API$8,0)) *
INDEX('WFOM - Time_Base'!$A$4:$API$29, MATCH("CenHos_Per", 'WFOM - Time_Base'!$B$4:$B$29,0), MATCH(CONCATENATE($G132,W$2),'WFOM - Time_Base'!$A$8:$API$8,0)),
IFERROR($AN132 * INDEX('Inputs from Uganda staff'!$E$61:$BM$80,MATCH('HRH Need estimation'!W$2,'Inputs from Uganda staff'!$E$61:$E$80,0),MATCH('HRH Need estimation'!$D132,'Inputs from Uganda staff'!$E$6:$BM$6,0)),
""))</f>
        <v>0.44999999999999996</v>
      </c>
      <c r="X132" s="122">
        <f>IFERROR(
$AN132 * INDEX('WFOM - Time_Base'!$A$4:$API$29, MATCH("CenHos", 'WFOM - Time_Base'!$B$4:$B$29,0), MATCH(CONCATENATE($G132,X$2),'WFOM - Time_Base'!$A$8:$API$8,0)) *
INDEX('WFOM - Time_Base'!$A$4:$API$29, MATCH("CenHos_Per", 'WFOM - Time_Base'!$B$4:$B$29,0), MATCH(CONCATENATE($G132,X$2),'WFOM - Time_Base'!$A$8:$API$8,0)),
IFERROR($AN132 * INDEX('Inputs from Uganda staff'!$E$61:$BM$80,MATCH('HRH Need estimation'!X$2,'Inputs from Uganda staff'!$E$61:$E$80,0),MATCH('HRH Need estimation'!$D132,'Inputs from Uganda staff'!$E$6:$BM$6,0)),
""))</f>
        <v>1</v>
      </c>
      <c r="Y132" s="122">
        <f>IFERROR(
$AN132 * INDEX('WFOM - Time_Base'!$A$4:$API$29, MATCH("CenHos", 'WFOM - Time_Base'!$B$4:$B$29,0), MATCH(CONCATENATE($G132,Y$2),'WFOM - Time_Base'!$A$8:$API$8,0)) *
INDEX('WFOM - Time_Base'!$A$4:$API$29, MATCH("CenHos_Per", 'WFOM - Time_Base'!$B$4:$B$29,0), MATCH(CONCATENATE($G132,Y$2),'WFOM - Time_Base'!$A$8:$API$8,0)),
IFERROR($AN132 * INDEX('Inputs from Uganda staff'!$E$61:$BM$80,MATCH('HRH Need estimation'!Y$2,'Inputs from Uganda staff'!$E$61:$E$80,0),MATCH('HRH Need estimation'!$D132,'Inputs from Uganda staff'!$E$6:$BM$6,0)),
""))</f>
        <v>1</v>
      </c>
      <c r="Z132" s="122">
        <f>IFERROR(
$AN132 * INDEX('WFOM - Time_Base'!$A$4:$API$29, MATCH("CenHos", 'WFOM - Time_Base'!$B$4:$B$29,0), MATCH(CONCATENATE($G132,Z$2),'WFOM - Time_Base'!$A$8:$API$8,0)) *
INDEX('WFOM - Time_Base'!$A$4:$API$29, MATCH("CenHos_Per", 'WFOM - Time_Base'!$B$4:$B$29,0), MATCH(CONCATENATE($G132,Z$2),'WFOM - Time_Base'!$A$8:$API$8,0)),
IFERROR($AN132 * INDEX('Inputs from Uganda staff'!$E$61:$BM$80,MATCH('HRH Need estimation'!Z$2,'Inputs from Uganda staff'!$E$61:$E$80,0),MATCH('HRH Need estimation'!$D132,'Inputs from Uganda staff'!$E$6:$BM$6,0)),
""))</f>
        <v>0</v>
      </c>
      <c r="AA132" s="122">
        <f>IFERROR(
$AN132 * INDEX('WFOM - Time_Base'!$A$4:$API$29, MATCH("CenHos", 'WFOM - Time_Base'!$B$4:$B$29,0), MATCH(CONCATENATE($G132,AA$2),'WFOM - Time_Base'!$A$8:$API$8,0)) *
INDEX('WFOM - Time_Base'!$A$4:$API$29, MATCH("CenHos_Per", 'WFOM - Time_Base'!$B$4:$B$29,0), MATCH(CONCATENATE($G132,AA$2),'WFOM - Time_Base'!$A$8:$API$8,0)),
IFERROR($AN132 * INDEX('Inputs from Uganda staff'!$E$61:$BM$80,MATCH('HRH Need estimation'!AA$2,'Inputs from Uganda staff'!$E$61:$E$80,0),MATCH('HRH Need estimation'!$D132,'Inputs from Uganda staff'!$E$6:$BM$6,0)),
""))</f>
        <v>0</v>
      </c>
      <c r="AB132" s="122">
        <f>IFERROR(
$AN132 * INDEX('WFOM - Time_Base'!$A$4:$API$29, MATCH("CenHos", 'WFOM - Time_Base'!$B$4:$B$29,0), MATCH(CONCATENATE($G132,AB$2),'WFOM - Time_Base'!$A$8:$API$8,0)) *
INDEX('WFOM - Time_Base'!$A$4:$API$29, MATCH("CenHos_Per", 'WFOM - Time_Base'!$B$4:$B$29,0), MATCH(CONCATENATE($G132,AB$2),'WFOM - Time_Base'!$A$8:$API$8,0)),
IFERROR($AN132 * INDEX('Inputs from Uganda staff'!$E$61:$BM$80,MATCH('HRH Need estimation'!AB$2,'Inputs from Uganda staff'!$E$61:$E$80,0),MATCH('HRH Need estimation'!$D132,'Inputs from Uganda staff'!$E$6:$BM$6,0)),
""))</f>
        <v>0</v>
      </c>
      <c r="AC132" s="122" t="str">
        <f>IFERROR(
$AN132 * INDEX('WFOM - Time_Base'!$A$4:$API$29, MATCH("CenHos", 'WFOM - Time_Base'!$B$4:$B$29,0), MATCH(CONCATENATE($G132,AC$2),'WFOM - Time_Base'!$A$8:$API$8,0)) *
INDEX('WFOM - Time_Base'!$A$4:$API$29, MATCH("CenHos_Per", 'WFOM - Time_Base'!$B$4:$B$29,0), MATCH(CONCATENATE($G132,AC$2),'WFOM - Time_Base'!$A$8:$API$8,0)),
IFERROR($AN132 * INDEX('Inputs from Uganda staff'!$E$61:$BM$80,MATCH('HRH Need estimation'!AC$2,'Inputs from Uganda staff'!$E$61:$E$80,0),MATCH('HRH Need estimation'!$D132,'Inputs from Uganda staff'!$E$6:$BM$6,0)),
""))</f>
        <v/>
      </c>
      <c r="AD132" s="122">
        <f>IFERROR(
$AN132 * INDEX('WFOM - Time_Base'!$A$4:$API$29, MATCH("CenHos", 'WFOM - Time_Base'!$B$4:$B$29,0), MATCH(CONCATENATE($G132,AD$2),'WFOM - Time_Base'!$A$8:$API$8,0)) *
INDEX('WFOM - Time_Base'!$A$4:$API$29, MATCH("CenHos_Per", 'WFOM - Time_Base'!$B$4:$B$29,0), MATCH(CONCATENATE($G132,AD$2),'WFOM - Time_Base'!$A$8:$API$8,0)),
IFERROR($AN132 * INDEX('Inputs from Uganda staff'!$E$61:$BM$80,MATCH('HRH Need estimation'!AD$2,'Inputs from Uganda staff'!$E$61:$E$80,0),MATCH('HRH Need estimation'!$D132,'Inputs from Uganda staff'!$E$6:$BM$6,0)),
""))</f>
        <v>0</v>
      </c>
      <c r="AE132" s="122">
        <f>IFERROR(
$AN132 * INDEX('WFOM - Time_Base'!$A$4:$API$29, MATCH("CenHos", 'WFOM - Time_Base'!$B$4:$B$29,0), MATCH(CONCATENATE($G132,AE$2),'WFOM - Time_Base'!$A$8:$API$8,0)) *
INDEX('WFOM - Time_Base'!$A$4:$API$29, MATCH("CenHos_Per", 'WFOM - Time_Base'!$B$4:$B$29,0), MATCH(CONCATENATE($G132,AE$2),'WFOM - Time_Base'!$A$8:$API$8,0)),
IFERROR($AN132 * INDEX('Inputs from Uganda staff'!$E$61:$BM$80,MATCH('HRH Need estimation'!AE$2,'Inputs from Uganda staff'!$E$61:$E$80,0),MATCH('HRH Need estimation'!$D132,'Inputs from Uganda staff'!$E$6:$BM$6,0)),
""))</f>
        <v>0</v>
      </c>
      <c r="AF132" s="122">
        <f>IFERROR(
$AN132 * INDEX('WFOM - Time_Base'!$A$4:$API$29, MATCH("CenHos", 'WFOM - Time_Base'!$B$4:$B$29,0), MATCH(CONCATENATE($G132,AF$2),'WFOM - Time_Base'!$A$8:$API$8,0)) *
INDEX('WFOM - Time_Base'!$A$4:$API$29, MATCH("CenHos_Per", 'WFOM - Time_Base'!$B$4:$B$29,0), MATCH(CONCATENATE($G132,AF$2),'WFOM - Time_Base'!$A$8:$API$8,0)),
IFERROR($AN132 * INDEX('Inputs from Uganda staff'!$E$61:$BM$80,MATCH('HRH Need estimation'!AF$2,'Inputs from Uganda staff'!$E$61:$E$80,0),MATCH('HRH Need estimation'!$D132,'Inputs from Uganda staff'!$E$6:$BM$6,0)),
""))</f>
        <v>0</v>
      </c>
      <c r="AG132" s="122">
        <f>IFERROR(
$AN132 * INDEX('WFOM - Time_Base'!$A$4:$API$29, MATCH("CenHos", 'WFOM - Time_Base'!$B$4:$B$29,0), MATCH(CONCATENATE($G132,AG$2),'WFOM - Time_Base'!$A$8:$API$8,0)) *
INDEX('WFOM - Time_Base'!$A$4:$API$29, MATCH("CenHos_Per", 'WFOM - Time_Base'!$B$4:$B$29,0), MATCH(CONCATENATE($G132,AG$2),'WFOM - Time_Base'!$A$8:$API$8,0)),
IFERROR($AN132 * INDEX('Inputs from Uganda staff'!$E$61:$BM$80,MATCH('HRH Need estimation'!AG$2,'Inputs from Uganda staff'!$E$61:$E$80,0),MATCH('HRH Need estimation'!$D132,'Inputs from Uganda staff'!$E$6:$BM$6,0)),
""))</f>
        <v>0</v>
      </c>
      <c r="AH132" s="122">
        <f>IFERROR(
$AN132 * INDEX('WFOM - Time_Base'!$A$4:$API$29, MATCH("CenHos", 'WFOM - Time_Base'!$B$4:$B$29,0), MATCH(CONCATENATE($G132,AH$2),'WFOM - Time_Base'!$A$8:$API$8,0)) *
INDEX('WFOM - Time_Base'!$A$4:$API$29, MATCH("CenHos_Per", 'WFOM - Time_Base'!$B$4:$B$29,0), MATCH(CONCATENATE($G132,AH$2),'WFOM - Time_Base'!$A$8:$API$8,0)),
IFERROR($AN132 * INDEX('Inputs from Uganda staff'!$E$61:$BM$80,MATCH('HRH Need estimation'!AH$2,'Inputs from Uganda staff'!$E$61:$E$80,0),MATCH('HRH Need estimation'!$D132,'Inputs from Uganda staff'!$E$6:$BM$6,0)),
""))</f>
        <v>0</v>
      </c>
      <c r="AI132" s="122">
        <f>IFERROR(
$AN132 * INDEX('WFOM - Time_Base'!$A$4:$API$29, MATCH("CenHos", 'WFOM - Time_Base'!$B$4:$B$29,0), MATCH(CONCATENATE($G132,AI$2),'WFOM - Time_Base'!$A$8:$API$8,0)) *
INDEX('WFOM - Time_Base'!$A$4:$API$29, MATCH("CenHos_Per", 'WFOM - Time_Base'!$B$4:$B$29,0), MATCH(CONCATENATE($G132,AI$2),'WFOM - Time_Base'!$A$8:$API$8,0)),
IFERROR($AN132 * INDEX('Inputs from Uganda staff'!$E$61:$BM$80,MATCH('HRH Need estimation'!AI$2,'Inputs from Uganda staff'!$E$61:$E$80,0),MATCH('HRH Need estimation'!$D132,'Inputs from Uganda staff'!$E$6:$BM$6,0)),
""))</f>
        <v>0</v>
      </c>
      <c r="AJ132" s="122">
        <f>IFERROR(
$AN132 * INDEX('WFOM - Time_Base'!$A$4:$API$29, MATCH("CenHos", 'WFOM - Time_Base'!$B$4:$B$29,0), MATCH(CONCATENATE($G132,AJ$2),'WFOM - Time_Base'!$A$8:$API$8,0)) *
INDEX('WFOM - Time_Base'!$A$4:$API$29, MATCH("CenHos_Per", 'WFOM - Time_Base'!$B$4:$B$29,0), MATCH(CONCATENATE($G132,AJ$2),'WFOM - Time_Base'!$A$8:$API$8,0)),
IFERROR($AN132 * INDEX('Inputs from Uganda staff'!$E$61:$BM$80,MATCH('HRH Need estimation'!AJ$2,'Inputs from Uganda staff'!$E$61:$E$80,0),MATCH('HRH Need estimation'!$D132,'Inputs from Uganda staff'!$E$6:$BM$6,0)),
""))</f>
        <v>0</v>
      </c>
      <c r="AK132" s="122">
        <f>IFERROR(
$AN132 * INDEX('WFOM - Time_Base'!$A$4:$API$29, MATCH("CenHos", 'WFOM - Time_Base'!$B$4:$B$29,0), MATCH(CONCATENATE($G132,AK$2),'WFOM - Time_Base'!$A$8:$API$8,0)) *
INDEX('WFOM - Time_Base'!$A$4:$API$29, MATCH("CenHos_Per", 'WFOM - Time_Base'!$B$4:$B$29,0), MATCH(CONCATENATE($G132,AK$2),'WFOM - Time_Base'!$A$8:$API$8,0)),
IFERROR($AN132 * INDEX('Inputs from Uganda staff'!$E$61:$BM$80,MATCH('HRH Need estimation'!AK$2,'Inputs from Uganda staff'!$E$61:$E$80,0),MATCH('HRH Need estimation'!$D132,'Inputs from Uganda staff'!$E$6:$BM$6,0)),
""))</f>
        <v>0</v>
      </c>
      <c r="AL132" s="122">
        <f>IFERROR(
$AN132 * INDEX('WFOM - Time_Base'!$A$4:$API$29, MATCH("CenHos", 'WFOM - Time_Base'!$B$4:$B$29,0), MATCH(CONCATENATE($G132,AL$2),'WFOM - Time_Base'!$A$8:$API$8,0)) *
INDEX('WFOM - Time_Base'!$A$4:$API$29, MATCH("CenHos_Per", 'WFOM - Time_Base'!$B$4:$B$29,0), MATCH(CONCATENATE($G132,AL$2),'WFOM - Time_Base'!$A$8:$API$8,0)),
IFERROR($AN132 * INDEX('Inputs from Uganda staff'!$E$61:$BM$80,MATCH('HRH Need estimation'!AL$2,'Inputs from Uganda staff'!$E$61:$E$80,0),MATCH('HRH Need estimation'!$D132,'Inputs from Uganda staff'!$E$6:$BM$6,0)),
""))</f>
        <v>0</v>
      </c>
      <c r="AN132">
        <v>1</v>
      </c>
      <c r="AO132" t="e">
        <f t="shared" si="3"/>
        <v>#N/A</v>
      </c>
      <c r="AQ132" t="s">
        <v>2066</v>
      </c>
    </row>
    <row r="133" spans="1:43">
      <c r="A133" s="106" t="s">
        <v>915</v>
      </c>
      <c r="B133" s="106" t="s">
        <v>292</v>
      </c>
      <c r="C133" s="107" t="s">
        <v>477</v>
      </c>
      <c r="D133" s="115" t="s">
        <v>478</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5">SUM(I133:O133)</f>
        <v>0</v>
      </c>
      <c r="Q133" s="122" t="s">
        <v>1947</v>
      </c>
      <c r="R133" s="122">
        <f>IFERROR(
$AN133 * INDEX('WFOM - Time_Base'!$A$4:$API$29, MATCH("CenHos", 'WFOM - Time_Base'!$B$4:$B$29,0), MATCH(CONCATENATE($G133,R$2),'WFOM - Time_Base'!$A$8:$API$8,0)) *
INDEX('WFOM - Time_Base'!$A$4:$API$29, MATCH("CenHos_Per", 'WFOM - Time_Base'!$B$4:$B$29,0), MATCH(CONCATENATE($G133,R$2),'WFOM - Time_Base'!$A$8:$API$8,0)),
IFERROR($AN133 * INDEX('Inputs from Uganda staff'!$E$61:$BM$80,MATCH('HRH Need estimation'!R$2,'Inputs from Uganda staff'!$E$61:$E$80,0),MATCH('HRH Need estimation'!$D133,'Inputs from Uganda staff'!$E$6:$BM$6,0)),
""))</f>
        <v>6</v>
      </c>
      <c r="S133" s="122">
        <f>IFERROR(
$AN133 * INDEX('WFOM - Time_Base'!$A$4:$API$29, MATCH("CenHos", 'WFOM - Time_Base'!$B$4:$B$29,0), MATCH(CONCATENATE($G133,S$2),'WFOM - Time_Base'!$A$8:$API$8,0)) *
INDEX('WFOM - Time_Base'!$A$4:$API$29, MATCH("CenHos_Per", 'WFOM - Time_Base'!$B$4:$B$29,0), MATCH(CONCATENATE($G133,S$2),'WFOM - Time_Base'!$A$8:$API$8,0)),
IFERROR($AN133 * INDEX('Inputs from Uganda staff'!$E$61:$BM$80,MATCH('HRH Need estimation'!S$2,'Inputs from Uganda staff'!$E$61:$E$80,0),MATCH('HRH Need estimation'!$D133,'Inputs from Uganda staff'!$E$6:$BM$6,0)),
""))</f>
        <v>6</v>
      </c>
      <c r="T133" s="122">
        <f>IFERROR(
$AN133 * INDEX('WFOM - Time_Base'!$A$4:$API$29, MATCH("CenHos", 'WFOM - Time_Base'!$B$4:$B$29,0), MATCH(CONCATENATE($G133,T$2),'WFOM - Time_Base'!$A$8:$API$8,0)) *
INDEX('WFOM - Time_Base'!$A$4:$API$29, MATCH("CenHos_Per", 'WFOM - Time_Base'!$B$4:$B$29,0), MATCH(CONCATENATE($G133,T$2),'WFOM - Time_Base'!$A$8:$API$8,0)),
IFERROR($AN133 * INDEX('Inputs from Uganda staff'!$E$61:$BM$80,MATCH('HRH Need estimation'!T$2,'Inputs from Uganda staff'!$E$61:$E$80,0),MATCH('HRH Need estimation'!$D133,'Inputs from Uganda staff'!$E$6:$BM$6,0)),
""))</f>
        <v>0</v>
      </c>
      <c r="U133" s="122">
        <f>IFERROR(
$AN133 * INDEX('WFOM - Time_Base'!$A$4:$API$29, MATCH("CenHos", 'WFOM - Time_Base'!$B$4:$B$29,0), MATCH(CONCATENATE($G133,U$2),'WFOM - Time_Base'!$A$8:$API$8,0)) *
INDEX('WFOM - Time_Base'!$A$4:$API$29, MATCH("CenHos_Per", 'WFOM - Time_Base'!$B$4:$B$29,0), MATCH(CONCATENATE($G133,U$2),'WFOM - Time_Base'!$A$8:$API$8,0)),
IFERROR($AN133 * INDEX('Inputs from Uganda staff'!$E$61:$BM$80,MATCH('HRH Need estimation'!U$2,'Inputs from Uganda staff'!$E$61:$E$80,0),MATCH('HRH Need estimation'!$D133,'Inputs from Uganda staff'!$E$6:$BM$6,0)),
""))</f>
        <v>4</v>
      </c>
      <c r="V133" s="122">
        <f>IFERROR(
$AN133 * INDEX('WFOM - Time_Base'!$A$4:$API$29, MATCH("CenHos", 'WFOM - Time_Base'!$B$4:$B$29,0), MATCH(CONCATENATE($G133,V$2),'WFOM - Time_Base'!$A$8:$API$8,0)) *
INDEX('WFOM - Time_Base'!$A$4:$API$29, MATCH("CenHos_Per", 'WFOM - Time_Base'!$B$4:$B$29,0), MATCH(CONCATENATE($G133,V$2),'WFOM - Time_Base'!$A$8:$API$8,0)),
IFERROR($AN133 * INDEX('Inputs from Uganda staff'!$E$61:$BM$80,MATCH('HRH Need estimation'!V$2,'Inputs from Uganda staff'!$E$61:$E$80,0),MATCH('HRH Need estimation'!$D133,'Inputs from Uganda staff'!$E$6:$BM$6,0)),
""))</f>
        <v>4</v>
      </c>
      <c r="W133" s="122">
        <f>IFERROR(
$AN133 * INDEX('WFOM - Time_Base'!$A$4:$API$29, MATCH("CenHos", 'WFOM - Time_Base'!$B$4:$B$29,0), MATCH(CONCATENATE($G133,W$2),'WFOM - Time_Base'!$A$8:$API$8,0)) *
INDEX('WFOM - Time_Base'!$A$4:$API$29, MATCH("CenHos_Per", 'WFOM - Time_Base'!$B$4:$B$29,0), MATCH(CONCATENATE($G133,W$2),'WFOM - Time_Base'!$A$8:$API$8,0)),
IFERROR($AN133 * INDEX('Inputs from Uganda staff'!$E$61:$BM$80,MATCH('HRH Need estimation'!W$2,'Inputs from Uganda staff'!$E$61:$E$80,0),MATCH('HRH Need estimation'!$D133,'Inputs from Uganda staff'!$E$6:$BM$6,0)),
""))</f>
        <v>0.44999999999999996</v>
      </c>
      <c r="X133" s="122">
        <f>IFERROR(
$AN133 * INDEX('WFOM - Time_Base'!$A$4:$API$29, MATCH("CenHos", 'WFOM - Time_Base'!$B$4:$B$29,0), MATCH(CONCATENATE($G133,X$2),'WFOM - Time_Base'!$A$8:$API$8,0)) *
INDEX('WFOM - Time_Base'!$A$4:$API$29, MATCH("CenHos_Per", 'WFOM - Time_Base'!$B$4:$B$29,0), MATCH(CONCATENATE($G133,X$2),'WFOM - Time_Base'!$A$8:$API$8,0)),
IFERROR($AN133 * INDEX('Inputs from Uganda staff'!$E$61:$BM$80,MATCH('HRH Need estimation'!X$2,'Inputs from Uganda staff'!$E$61:$E$80,0),MATCH('HRH Need estimation'!$D133,'Inputs from Uganda staff'!$E$6:$BM$6,0)),
""))</f>
        <v>1</v>
      </c>
      <c r="Y133" s="122">
        <f>IFERROR(
$AN133 * INDEX('WFOM - Time_Base'!$A$4:$API$29, MATCH("CenHos", 'WFOM - Time_Base'!$B$4:$B$29,0), MATCH(CONCATENATE($G133,Y$2),'WFOM - Time_Base'!$A$8:$API$8,0)) *
INDEX('WFOM - Time_Base'!$A$4:$API$29, MATCH("CenHos_Per", 'WFOM - Time_Base'!$B$4:$B$29,0), MATCH(CONCATENATE($G133,Y$2),'WFOM - Time_Base'!$A$8:$API$8,0)),
IFERROR($AN133 * INDEX('Inputs from Uganda staff'!$E$61:$BM$80,MATCH('HRH Need estimation'!Y$2,'Inputs from Uganda staff'!$E$61:$E$80,0),MATCH('HRH Need estimation'!$D133,'Inputs from Uganda staff'!$E$6:$BM$6,0)),
""))</f>
        <v>1</v>
      </c>
      <c r="Z133" s="122">
        <f>IFERROR(
$AN133 * INDEX('WFOM - Time_Base'!$A$4:$API$29, MATCH("CenHos", 'WFOM - Time_Base'!$B$4:$B$29,0), MATCH(CONCATENATE($G133,Z$2),'WFOM - Time_Base'!$A$8:$API$8,0)) *
INDEX('WFOM - Time_Base'!$A$4:$API$29, MATCH("CenHos_Per", 'WFOM - Time_Base'!$B$4:$B$29,0), MATCH(CONCATENATE($G133,Z$2),'WFOM - Time_Base'!$A$8:$API$8,0)),
IFERROR($AN133 * INDEX('Inputs from Uganda staff'!$E$61:$BM$80,MATCH('HRH Need estimation'!Z$2,'Inputs from Uganda staff'!$E$61:$E$80,0),MATCH('HRH Need estimation'!$D133,'Inputs from Uganda staff'!$E$6:$BM$6,0)),
""))</f>
        <v>0</v>
      </c>
      <c r="AA133" s="122">
        <f>IFERROR(
$AN133 * INDEX('WFOM - Time_Base'!$A$4:$API$29, MATCH("CenHos", 'WFOM - Time_Base'!$B$4:$B$29,0), MATCH(CONCATENATE($G133,AA$2),'WFOM - Time_Base'!$A$8:$API$8,0)) *
INDEX('WFOM - Time_Base'!$A$4:$API$29, MATCH("CenHos_Per", 'WFOM - Time_Base'!$B$4:$B$29,0), MATCH(CONCATENATE($G133,AA$2),'WFOM - Time_Base'!$A$8:$API$8,0)),
IFERROR($AN133 * INDEX('Inputs from Uganda staff'!$E$61:$BM$80,MATCH('HRH Need estimation'!AA$2,'Inputs from Uganda staff'!$E$61:$E$80,0),MATCH('HRH Need estimation'!$D133,'Inputs from Uganda staff'!$E$6:$BM$6,0)),
""))</f>
        <v>0</v>
      </c>
      <c r="AB133" s="122">
        <f>IFERROR(
$AN133 * INDEX('WFOM - Time_Base'!$A$4:$API$29, MATCH("CenHos", 'WFOM - Time_Base'!$B$4:$B$29,0), MATCH(CONCATENATE($G133,AB$2),'WFOM - Time_Base'!$A$8:$API$8,0)) *
INDEX('WFOM - Time_Base'!$A$4:$API$29, MATCH("CenHos_Per", 'WFOM - Time_Base'!$B$4:$B$29,0), MATCH(CONCATENATE($G133,AB$2),'WFOM - Time_Base'!$A$8:$API$8,0)),
IFERROR($AN133 * INDEX('Inputs from Uganda staff'!$E$61:$BM$80,MATCH('HRH Need estimation'!AB$2,'Inputs from Uganda staff'!$E$61:$E$80,0),MATCH('HRH Need estimation'!$D133,'Inputs from Uganda staff'!$E$6:$BM$6,0)),
""))</f>
        <v>0</v>
      </c>
      <c r="AC133" s="122" t="str">
        <f>IFERROR(
$AN133 * INDEX('WFOM - Time_Base'!$A$4:$API$29, MATCH("CenHos", 'WFOM - Time_Base'!$B$4:$B$29,0), MATCH(CONCATENATE($G133,AC$2),'WFOM - Time_Base'!$A$8:$API$8,0)) *
INDEX('WFOM - Time_Base'!$A$4:$API$29, MATCH("CenHos_Per", 'WFOM - Time_Base'!$B$4:$B$29,0), MATCH(CONCATENATE($G133,AC$2),'WFOM - Time_Base'!$A$8:$API$8,0)),
IFERROR($AN133 * INDEX('Inputs from Uganda staff'!$E$61:$BM$80,MATCH('HRH Need estimation'!AC$2,'Inputs from Uganda staff'!$E$61:$E$80,0),MATCH('HRH Need estimation'!$D133,'Inputs from Uganda staff'!$E$6:$BM$6,0)),
""))</f>
        <v/>
      </c>
      <c r="AD133" s="122">
        <f>IFERROR(
$AN133 * INDEX('WFOM - Time_Base'!$A$4:$API$29, MATCH("CenHos", 'WFOM - Time_Base'!$B$4:$B$29,0), MATCH(CONCATENATE($G133,AD$2),'WFOM - Time_Base'!$A$8:$API$8,0)) *
INDEX('WFOM - Time_Base'!$A$4:$API$29, MATCH("CenHos_Per", 'WFOM - Time_Base'!$B$4:$B$29,0), MATCH(CONCATENATE($G133,AD$2),'WFOM - Time_Base'!$A$8:$API$8,0)),
IFERROR($AN133 * INDEX('Inputs from Uganda staff'!$E$61:$BM$80,MATCH('HRH Need estimation'!AD$2,'Inputs from Uganda staff'!$E$61:$E$80,0),MATCH('HRH Need estimation'!$D133,'Inputs from Uganda staff'!$E$6:$BM$6,0)),
""))</f>
        <v>0</v>
      </c>
      <c r="AE133" s="122">
        <f>IFERROR(
$AN133 * INDEX('WFOM - Time_Base'!$A$4:$API$29, MATCH("CenHos", 'WFOM - Time_Base'!$B$4:$B$29,0), MATCH(CONCATENATE($G133,AE$2),'WFOM - Time_Base'!$A$8:$API$8,0)) *
INDEX('WFOM - Time_Base'!$A$4:$API$29, MATCH("CenHos_Per", 'WFOM - Time_Base'!$B$4:$B$29,0), MATCH(CONCATENATE($G133,AE$2),'WFOM - Time_Base'!$A$8:$API$8,0)),
IFERROR($AN133 * INDEX('Inputs from Uganda staff'!$E$61:$BM$80,MATCH('HRH Need estimation'!AE$2,'Inputs from Uganda staff'!$E$61:$E$80,0),MATCH('HRH Need estimation'!$D133,'Inputs from Uganda staff'!$E$6:$BM$6,0)),
""))</f>
        <v>0</v>
      </c>
      <c r="AF133" s="122">
        <f>IFERROR(
$AN133 * INDEX('WFOM - Time_Base'!$A$4:$API$29, MATCH("CenHos", 'WFOM - Time_Base'!$B$4:$B$29,0), MATCH(CONCATENATE($G133,AF$2),'WFOM - Time_Base'!$A$8:$API$8,0)) *
INDEX('WFOM - Time_Base'!$A$4:$API$29, MATCH("CenHos_Per", 'WFOM - Time_Base'!$B$4:$B$29,0), MATCH(CONCATENATE($G133,AF$2),'WFOM - Time_Base'!$A$8:$API$8,0)),
IFERROR($AN133 * INDEX('Inputs from Uganda staff'!$E$61:$BM$80,MATCH('HRH Need estimation'!AF$2,'Inputs from Uganda staff'!$E$61:$E$80,0),MATCH('HRH Need estimation'!$D133,'Inputs from Uganda staff'!$E$6:$BM$6,0)),
""))</f>
        <v>0</v>
      </c>
      <c r="AG133" s="122">
        <f>IFERROR(
$AN133 * INDEX('WFOM - Time_Base'!$A$4:$API$29, MATCH("CenHos", 'WFOM - Time_Base'!$B$4:$B$29,0), MATCH(CONCATENATE($G133,AG$2),'WFOM - Time_Base'!$A$8:$API$8,0)) *
INDEX('WFOM - Time_Base'!$A$4:$API$29, MATCH("CenHos_Per", 'WFOM - Time_Base'!$B$4:$B$29,0), MATCH(CONCATENATE($G133,AG$2),'WFOM - Time_Base'!$A$8:$API$8,0)),
IFERROR($AN133 * INDEX('Inputs from Uganda staff'!$E$61:$BM$80,MATCH('HRH Need estimation'!AG$2,'Inputs from Uganda staff'!$E$61:$E$80,0),MATCH('HRH Need estimation'!$D133,'Inputs from Uganda staff'!$E$6:$BM$6,0)),
""))</f>
        <v>0</v>
      </c>
      <c r="AH133" s="122">
        <f>IFERROR(
$AN133 * INDEX('WFOM - Time_Base'!$A$4:$API$29, MATCH("CenHos", 'WFOM - Time_Base'!$B$4:$B$29,0), MATCH(CONCATENATE($G133,AH$2),'WFOM - Time_Base'!$A$8:$API$8,0)) *
INDEX('WFOM - Time_Base'!$A$4:$API$29, MATCH("CenHos_Per", 'WFOM - Time_Base'!$B$4:$B$29,0), MATCH(CONCATENATE($G133,AH$2),'WFOM - Time_Base'!$A$8:$API$8,0)),
IFERROR($AN133 * INDEX('Inputs from Uganda staff'!$E$61:$BM$80,MATCH('HRH Need estimation'!AH$2,'Inputs from Uganda staff'!$E$61:$E$80,0),MATCH('HRH Need estimation'!$D133,'Inputs from Uganda staff'!$E$6:$BM$6,0)),
""))</f>
        <v>0</v>
      </c>
      <c r="AI133" s="122">
        <f>IFERROR(
$AN133 * INDEX('WFOM - Time_Base'!$A$4:$API$29, MATCH("CenHos", 'WFOM - Time_Base'!$B$4:$B$29,0), MATCH(CONCATENATE($G133,AI$2),'WFOM - Time_Base'!$A$8:$API$8,0)) *
INDEX('WFOM - Time_Base'!$A$4:$API$29, MATCH("CenHos_Per", 'WFOM - Time_Base'!$B$4:$B$29,0), MATCH(CONCATENATE($G133,AI$2),'WFOM - Time_Base'!$A$8:$API$8,0)),
IFERROR($AN133 * INDEX('Inputs from Uganda staff'!$E$61:$BM$80,MATCH('HRH Need estimation'!AI$2,'Inputs from Uganda staff'!$E$61:$E$80,0),MATCH('HRH Need estimation'!$D133,'Inputs from Uganda staff'!$E$6:$BM$6,0)),
""))</f>
        <v>0</v>
      </c>
      <c r="AJ133" s="122">
        <f>IFERROR(
$AN133 * INDEX('WFOM - Time_Base'!$A$4:$API$29, MATCH("CenHos", 'WFOM - Time_Base'!$B$4:$B$29,0), MATCH(CONCATENATE($G133,AJ$2),'WFOM - Time_Base'!$A$8:$API$8,0)) *
INDEX('WFOM - Time_Base'!$A$4:$API$29, MATCH("CenHos_Per", 'WFOM - Time_Base'!$B$4:$B$29,0), MATCH(CONCATENATE($G133,AJ$2),'WFOM - Time_Base'!$A$8:$API$8,0)),
IFERROR($AN133 * INDEX('Inputs from Uganda staff'!$E$61:$BM$80,MATCH('HRH Need estimation'!AJ$2,'Inputs from Uganda staff'!$E$61:$E$80,0),MATCH('HRH Need estimation'!$D133,'Inputs from Uganda staff'!$E$6:$BM$6,0)),
""))</f>
        <v>0</v>
      </c>
      <c r="AK133" s="122">
        <f>IFERROR(
$AN133 * INDEX('WFOM - Time_Base'!$A$4:$API$29, MATCH("CenHos", 'WFOM - Time_Base'!$B$4:$B$29,0), MATCH(CONCATENATE($G133,AK$2),'WFOM - Time_Base'!$A$8:$API$8,0)) *
INDEX('WFOM - Time_Base'!$A$4:$API$29, MATCH("CenHos_Per", 'WFOM - Time_Base'!$B$4:$B$29,0), MATCH(CONCATENATE($G133,AK$2),'WFOM - Time_Base'!$A$8:$API$8,0)),
IFERROR($AN133 * INDEX('Inputs from Uganda staff'!$E$61:$BM$80,MATCH('HRH Need estimation'!AK$2,'Inputs from Uganda staff'!$E$61:$E$80,0),MATCH('HRH Need estimation'!$D133,'Inputs from Uganda staff'!$E$6:$BM$6,0)),
""))</f>
        <v>0</v>
      </c>
      <c r="AL133" s="122">
        <f>IFERROR(
$AN133 * INDEX('WFOM - Time_Base'!$A$4:$API$29, MATCH("CenHos", 'WFOM - Time_Base'!$B$4:$B$29,0), MATCH(CONCATENATE($G133,AL$2),'WFOM - Time_Base'!$A$8:$API$8,0)) *
INDEX('WFOM - Time_Base'!$A$4:$API$29, MATCH("CenHos_Per", 'WFOM - Time_Base'!$B$4:$B$29,0), MATCH(CONCATENATE($G133,AL$2),'WFOM - Time_Base'!$A$8:$API$8,0)),
IFERROR($AN133 * INDEX('Inputs from Uganda staff'!$E$61:$BM$80,MATCH('HRH Need estimation'!AL$2,'Inputs from Uganda staff'!$E$61:$E$80,0),MATCH('HRH Need estimation'!$D133,'Inputs from Uganda staff'!$E$6:$BM$6,0)),
""))</f>
        <v>0</v>
      </c>
      <c r="AN133">
        <v>1</v>
      </c>
      <c r="AO133" t="e">
        <f t="shared" ref="AO133:AO196" si="6">VLOOKUP(C133,$AQ$4:$AQ$151,1,FALSE)</f>
        <v>#N/A</v>
      </c>
      <c r="AQ133" t="s">
        <v>2067</v>
      </c>
    </row>
    <row r="134" spans="1:43">
      <c r="A134" s="106" t="s">
        <v>978</v>
      </c>
      <c r="B134" s="106" t="s">
        <v>292</v>
      </c>
      <c r="C134" s="107" t="s">
        <v>479</v>
      </c>
      <c r="D134" s="115" t="s">
        <v>480</v>
      </c>
      <c r="E134" s="122" t="s">
        <v>85</v>
      </c>
      <c r="F134" s="200" t="s">
        <v>94</v>
      </c>
      <c r="G134" s="122" t="str">
        <f>IF(F134&lt;&gt;"", VLOOKUP(F134,'WFOM - Cadre and Service List'!$E$4:$F$52,2,FALSE), "")</f>
        <v>EstMedCom</v>
      </c>
      <c r="H134" s="122"/>
      <c r="I134" s="207"/>
      <c r="J134" s="207"/>
      <c r="K134" s="207"/>
      <c r="L134" s="207"/>
      <c r="M134" s="207"/>
      <c r="N134" s="207"/>
      <c r="O134" s="207"/>
      <c r="P134" s="207">
        <f t="shared" si="5"/>
        <v>0</v>
      </c>
      <c r="Q134" s="122" t="s">
        <v>1947</v>
      </c>
      <c r="R134" s="122">
        <f>IFERROR(
$AN134 * INDEX('WFOM - Time_Base'!$A$4:$API$29, MATCH("CenHos", 'WFOM - Time_Base'!$B$4:$B$29,0), MATCH(CONCATENATE($G134,R$2),'WFOM - Time_Base'!$A$8:$API$8,0)) *
INDEX('WFOM - Time_Base'!$A$4:$API$29, MATCH("CenHos_Per", 'WFOM - Time_Base'!$B$4:$B$29,0), MATCH(CONCATENATE($G134,R$2),'WFOM - Time_Base'!$A$8:$API$8,0)),
IFERROR($AN134 * INDEX('Inputs from Uganda staff'!$E$61:$BM$80,MATCH('HRH Need estimation'!R$2,'Inputs from Uganda staff'!$E$61:$E$80,0),MATCH('HRH Need estimation'!$D134,'Inputs from Uganda staff'!$E$6:$BM$6,0)),
""))</f>
        <v>4.5</v>
      </c>
      <c r="S134" s="122">
        <f>IFERROR(
$AN134 * INDEX('WFOM - Time_Base'!$A$4:$API$29, MATCH("CenHos", 'WFOM - Time_Base'!$B$4:$B$29,0), MATCH(CONCATENATE($G134,S$2),'WFOM - Time_Base'!$A$8:$API$8,0)) *
INDEX('WFOM - Time_Base'!$A$4:$API$29, MATCH("CenHos_Per", 'WFOM - Time_Base'!$B$4:$B$29,0), MATCH(CONCATENATE($G134,S$2),'WFOM - Time_Base'!$A$8:$API$8,0)),
IFERROR($AN134 * INDEX('Inputs from Uganda staff'!$E$61:$BM$80,MATCH('HRH Need estimation'!S$2,'Inputs from Uganda staff'!$E$61:$E$80,0),MATCH('HRH Need estimation'!$D134,'Inputs from Uganda staff'!$E$6:$BM$6,0)),
""))</f>
        <v>7.5</v>
      </c>
      <c r="T134" s="122">
        <f>IFERROR(
$AN134 * INDEX('WFOM - Time_Base'!$A$4:$API$29, MATCH("CenHos", 'WFOM - Time_Base'!$B$4:$B$29,0), MATCH(CONCATENATE($G134,T$2),'WFOM - Time_Base'!$A$8:$API$8,0)) *
INDEX('WFOM - Time_Base'!$A$4:$API$29, MATCH("CenHos_Per", 'WFOM - Time_Base'!$B$4:$B$29,0), MATCH(CONCATENATE($G134,T$2),'WFOM - Time_Base'!$A$8:$API$8,0)),
IFERROR($AN134 * INDEX('Inputs from Uganda staff'!$E$61:$BM$80,MATCH('HRH Need estimation'!T$2,'Inputs from Uganda staff'!$E$61:$E$80,0),MATCH('HRH Need estimation'!$D134,'Inputs from Uganda staff'!$E$6:$BM$6,0)),
""))</f>
        <v>0</v>
      </c>
      <c r="U134" s="122">
        <f>IFERROR(
$AN134 * INDEX('WFOM - Time_Base'!$A$4:$API$29, MATCH("CenHos", 'WFOM - Time_Base'!$B$4:$B$29,0), MATCH(CONCATENATE($G134,U$2),'WFOM - Time_Base'!$A$8:$API$8,0)) *
INDEX('WFOM - Time_Base'!$A$4:$API$29, MATCH("CenHos_Per", 'WFOM - Time_Base'!$B$4:$B$29,0), MATCH(CONCATENATE($G134,U$2),'WFOM - Time_Base'!$A$8:$API$8,0)),
IFERROR($AN134 * INDEX('Inputs from Uganda staff'!$E$61:$BM$80,MATCH('HRH Need estimation'!U$2,'Inputs from Uganda staff'!$E$61:$E$80,0),MATCH('HRH Need estimation'!$D134,'Inputs from Uganda staff'!$E$6:$BM$6,0)),
""))</f>
        <v>0</v>
      </c>
      <c r="V134" s="122">
        <f>IFERROR(
$AN134 * INDEX('WFOM - Time_Base'!$A$4:$API$29, MATCH("CenHos", 'WFOM - Time_Base'!$B$4:$B$29,0), MATCH(CONCATENATE($G134,V$2),'WFOM - Time_Base'!$A$8:$API$8,0)) *
INDEX('WFOM - Time_Base'!$A$4:$API$29, MATCH("CenHos_Per", 'WFOM - Time_Base'!$B$4:$B$29,0), MATCH(CONCATENATE($G134,V$2),'WFOM - Time_Base'!$A$8:$API$8,0)),
IFERROR($AN134 * INDEX('Inputs from Uganda staff'!$E$61:$BM$80,MATCH('HRH Need estimation'!V$2,'Inputs from Uganda staff'!$E$61:$E$80,0),MATCH('HRH Need estimation'!$D134,'Inputs from Uganda staff'!$E$6:$BM$6,0)),
""))</f>
        <v>6</v>
      </c>
      <c r="W134" s="122">
        <f>IFERROR(
$AN134 * INDEX('WFOM - Time_Base'!$A$4:$API$29, MATCH("CenHos", 'WFOM - Time_Base'!$B$4:$B$29,0), MATCH(CONCATENATE($G134,W$2),'WFOM - Time_Base'!$A$8:$API$8,0)) *
INDEX('WFOM - Time_Base'!$A$4:$API$29, MATCH("CenHos_Per", 'WFOM - Time_Base'!$B$4:$B$29,0), MATCH(CONCATENATE($G134,W$2),'WFOM - Time_Base'!$A$8:$API$8,0)),
IFERROR($AN134 * INDEX('Inputs from Uganda staff'!$E$61:$BM$80,MATCH('HRH Need estimation'!W$2,'Inputs from Uganda staff'!$E$61:$E$80,0),MATCH('HRH Need estimation'!$D134,'Inputs from Uganda staff'!$E$6:$BM$6,0)),
""))</f>
        <v>0</v>
      </c>
      <c r="X134" s="122">
        <f>IFERROR(
$AN134 * INDEX('WFOM - Time_Base'!$A$4:$API$29, MATCH("CenHos", 'WFOM - Time_Base'!$B$4:$B$29,0), MATCH(CONCATENATE($G134,X$2),'WFOM - Time_Base'!$A$8:$API$8,0)) *
INDEX('WFOM - Time_Base'!$A$4:$API$29, MATCH("CenHos_Per", 'WFOM - Time_Base'!$B$4:$B$29,0), MATCH(CONCATENATE($G134,X$2),'WFOM - Time_Base'!$A$8:$API$8,0)),
IFERROR($AN134 * INDEX('Inputs from Uganda staff'!$E$61:$BM$80,MATCH('HRH Need estimation'!X$2,'Inputs from Uganda staff'!$E$61:$E$80,0),MATCH('HRH Need estimation'!$D134,'Inputs from Uganda staff'!$E$6:$BM$6,0)),
""))</f>
        <v>0.75</v>
      </c>
      <c r="Y134" s="122">
        <f>IFERROR(
$AN134 * INDEX('WFOM - Time_Base'!$A$4:$API$29, MATCH("CenHos", 'WFOM - Time_Base'!$B$4:$B$29,0), MATCH(CONCATENATE($G134,Y$2),'WFOM - Time_Base'!$A$8:$API$8,0)) *
INDEX('WFOM - Time_Base'!$A$4:$API$29, MATCH("CenHos_Per", 'WFOM - Time_Base'!$B$4:$B$29,0), MATCH(CONCATENATE($G134,Y$2),'WFOM - Time_Base'!$A$8:$API$8,0)),
IFERROR($AN134 * INDEX('Inputs from Uganda staff'!$E$61:$BM$80,MATCH('HRH Need estimation'!Y$2,'Inputs from Uganda staff'!$E$61:$E$80,0),MATCH('HRH Need estimation'!$D134,'Inputs from Uganda staff'!$E$6:$BM$6,0)),
""))</f>
        <v>0.75</v>
      </c>
      <c r="Z134" s="122">
        <f>IFERROR(
$AN134 * INDEX('WFOM - Time_Base'!$A$4:$API$29, MATCH("CenHos", 'WFOM - Time_Base'!$B$4:$B$29,0), MATCH(CONCATENATE($G134,Z$2),'WFOM - Time_Base'!$A$8:$API$8,0)) *
INDEX('WFOM - Time_Base'!$A$4:$API$29, MATCH("CenHos_Per", 'WFOM - Time_Base'!$B$4:$B$29,0), MATCH(CONCATENATE($G134,Z$2),'WFOM - Time_Base'!$A$8:$API$8,0)),
IFERROR($AN134 * INDEX('Inputs from Uganda staff'!$E$61:$BM$80,MATCH('HRH Need estimation'!Z$2,'Inputs from Uganda staff'!$E$61:$E$80,0),MATCH('HRH Need estimation'!$D134,'Inputs from Uganda staff'!$E$6:$BM$6,0)),
""))</f>
        <v>0</v>
      </c>
      <c r="AA134" s="122">
        <f>IFERROR(
$AN134 * INDEX('WFOM - Time_Base'!$A$4:$API$29, MATCH("CenHos", 'WFOM - Time_Base'!$B$4:$B$29,0), MATCH(CONCATENATE($G134,AA$2),'WFOM - Time_Base'!$A$8:$API$8,0)) *
INDEX('WFOM - Time_Base'!$A$4:$API$29, MATCH("CenHos_Per", 'WFOM - Time_Base'!$B$4:$B$29,0), MATCH(CONCATENATE($G134,AA$2),'WFOM - Time_Base'!$A$8:$API$8,0)),
IFERROR($AN134 * INDEX('Inputs from Uganda staff'!$E$61:$BM$80,MATCH('HRH Need estimation'!AA$2,'Inputs from Uganda staff'!$E$61:$E$80,0),MATCH('HRH Need estimation'!$D134,'Inputs from Uganda staff'!$E$6:$BM$6,0)),
""))</f>
        <v>0</v>
      </c>
      <c r="AB134" s="122">
        <f>IFERROR(
$AN134 * INDEX('WFOM - Time_Base'!$A$4:$API$29, MATCH("CenHos", 'WFOM - Time_Base'!$B$4:$B$29,0), MATCH(CONCATENATE($G134,AB$2),'WFOM - Time_Base'!$A$8:$API$8,0)) *
INDEX('WFOM - Time_Base'!$A$4:$API$29, MATCH("CenHos_Per", 'WFOM - Time_Base'!$B$4:$B$29,0), MATCH(CONCATENATE($G134,AB$2),'WFOM - Time_Base'!$A$8:$API$8,0)),
IFERROR($AN134 * INDEX('Inputs from Uganda staff'!$E$61:$BM$80,MATCH('HRH Need estimation'!AB$2,'Inputs from Uganda staff'!$E$61:$E$80,0),MATCH('HRH Need estimation'!$D134,'Inputs from Uganda staff'!$E$6:$BM$6,0)),
""))</f>
        <v>0</v>
      </c>
      <c r="AC134" s="122" t="str">
        <f>IFERROR(
$AN134 * INDEX('WFOM - Time_Base'!$A$4:$API$29, MATCH("CenHos", 'WFOM - Time_Base'!$B$4:$B$29,0), MATCH(CONCATENATE($G134,AC$2),'WFOM - Time_Base'!$A$8:$API$8,0)) *
INDEX('WFOM - Time_Base'!$A$4:$API$29, MATCH("CenHos_Per", 'WFOM - Time_Base'!$B$4:$B$29,0), MATCH(CONCATENATE($G134,AC$2),'WFOM - Time_Base'!$A$8:$API$8,0)),
IFERROR($AN134 * INDEX('Inputs from Uganda staff'!$E$61:$BM$80,MATCH('HRH Need estimation'!AC$2,'Inputs from Uganda staff'!$E$61:$E$80,0),MATCH('HRH Need estimation'!$D134,'Inputs from Uganda staff'!$E$6:$BM$6,0)),
""))</f>
        <v/>
      </c>
      <c r="AD134" s="122">
        <f>IFERROR(
$AN134 * INDEX('WFOM - Time_Base'!$A$4:$API$29, MATCH("CenHos", 'WFOM - Time_Base'!$B$4:$B$29,0), MATCH(CONCATENATE($G134,AD$2),'WFOM - Time_Base'!$A$8:$API$8,0)) *
INDEX('WFOM - Time_Base'!$A$4:$API$29, MATCH("CenHos_Per", 'WFOM - Time_Base'!$B$4:$B$29,0), MATCH(CONCATENATE($G134,AD$2),'WFOM - Time_Base'!$A$8:$API$8,0)),
IFERROR($AN134 * INDEX('Inputs from Uganda staff'!$E$61:$BM$80,MATCH('HRH Need estimation'!AD$2,'Inputs from Uganda staff'!$E$61:$E$80,0),MATCH('HRH Need estimation'!$D134,'Inputs from Uganda staff'!$E$6:$BM$6,0)),
""))</f>
        <v>0</v>
      </c>
      <c r="AE134" s="122">
        <f>IFERROR(
$AN134 * INDEX('WFOM - Time_Base'!$A$4:$API$29, MATCH("CenHos", 'WFOM - Time_Base'!$B$4:$B$29,0), MATCH(CONCATENATE($G134,AE$2),'WFOM - Time_Base'!$A$8:$API$8,0)) *
INDEX('WFOM - Time_Base'!$A$4:$API$29, MATCH("CenHos_Per", 'WFOM - Time_Base'!$B$4:$B$29,0), MATCH(CONCATENATE($G134,AE$2),'WFOM - Time_Base'!$A$8:$API$8,0)),
IFERROR($AN134 * INDEX('Inputs from Uganda staff'!$E$61:$BM$80,MATCH('HRH Need estimation'!AE$2,'Inputs from Uganda staff'!$E$61:$E$80,0),MATCH('HRH Need estimation'!$D134,'Inputs from Uganda staff'!$E$6:$BM$6,0)),
""))</f>
        <v>0</v>
      </c>
      <c r="AF134" s="122">
        <f>IFERROR(
$AN134 * INDEX('WFOM - Time_Base'!$A$4:$API$29, MATCH("CenHos", 'WFOM - Time_Base'!$B$4:$B$29,0), MATCH(CONCATENATE($G134,AF$2),'WFOM - Time_Base'!$A$8:$API$8,0)) *
INDEX('WFOM - Time_Base'!$A$4:$API$29, MATCH("CenHos_Per", 'WFOM - Time_Base'!$B$4:$B$29,0), MATCH(CONCATENATE($G134,AF$2),'WFOM - Time_Base'!$A$8:$API$8,0)),
IFERROR($AN134 * INDEX('Inputs from Uganda staff'!$E$61:$BM$80,MATCH('HRH Need estimation'!AF$2,'Inputs from Uganda staff'!$E$61:$E$80,0),MATCH('HRH Need estimation'!$D134,'Inputs from Uganda staff'!$E$6:$BM$6,0)),
""))</f>
        <v>0</v>
      </c>
      <c r="AG134" s="122">
        <f>IFERROR(
$AN134 * INDEX('WFOM - Time_Base'!$A$4:$API$29, MATCH("CenHos", 'WFOM - Time_Base'!$B$4:$B$29,0), MATCH(CONCATENATE($G134,AG$2),'WFOM - Time_Base'!$A$8:$API$8,0)) *
INDEX('WFOM - Time_Base'!$A$4:$API$29, MATCH("CenHos_Per", 'WFOM - Time_Base'!$B$4:$B$29,0), MATCH(CONCATENATE($G134,AG$2),'WFOM - Time_Base'!$A$8:$API$8,0)),
IFERROR($AN134 * INDEX('Inputs from Uganda staff'!$E$61:$BM$80,MATCH('HRH Need estimation'!AG$2,'Inputs from Uganda staff'!$E$61:$E$80,0),MATCH('HRH Need estimation'!$D134,'Inputs from Uganda staff'!$E$6:$BM$6,0)),
""))</f>
        <v>0</v>
      </c>
      <c r="AH134" s="122">
        <f>IFERROR(
$AN134 * INDEX('WFOM - Time_Base'!$A$4:$API$29, MATCH("CenHos", 'WFOM - Time_Base'!$B$4:$B$29,0), MATCH(CONCATENATE($G134,AH$2),'WFOM - Time_Base'!$A$8:$API$8,0)) *
INDEX('WFOM - Time_Base'!$A$4:$API$29, MATCH("CenHos_Per", 'WFOM - Time_Base'!$B$4:$B$29,0), MATCH(CONCATENATE($G134,AH$2),'WFOM - Time_Base'!$A$8:$API$8,0)),
IFERROR($AN134 * INDEX('Inputs from Uganda staff'!$E$61:$BM$80,MATCH('HRH Need estimation'!AH$2,'Inputs from Uganda staff'!$E$61:$E$80,0),MATCH('HRH Need estimation'!$D134,'Inputs from Uganda staff'!$E$6:$BM$6,0)),
""))</f>
        <v>0</v>
      </c>
      <c r="AI134" s="122">
        <f>IFERROR(
$AN134 * INDEX('WFOM - Time_Base'!$A$4:$API$29, MATCH("CenHos", 'WFOM - Time_Base'!$B$4:$B$29,0), MATCH(CONCATENATE($G134,AI$2),'WFOM - Time_Base'!$A$8:$API$8,0)) *
INDEX('WFOM - Time_Base'!$A$4:$API$29, MATCH("CenHos_Per", 'WFOM - Time_Base'!$B$4:$B$29,0), MATCH(CONCATENATE($G134,AI$2),'WFOM - Time_Base'!$A$8:$API$8,0)),
IFERROR($AN134 * INDEX('Inputs from Uganda staff'!$E$61:$BM$80,MATCH('HRH Need estimation'!AI$2,'Inputs from Uganda staff'!$E$61:$E$80,0),MATCH('HRH Need estimation'!$D134,'Inputs from Uganda staff'!$E$6:$BM$6,0)),
""))</f>
        <v>0</v>
      </c>
      <c r="AJ134" s="122">
        <f>IFERROR(
$AN134 * INDEX('WFOM - Time_Base'!$A$4:$API$29, MATCH("CenHos", 'WFOM - Time_Base'!$B$4:$B$29,0), MATCH(CONCATENATE($G134,AJ$2),'WFOM - Time_Base'!$A$8:$API$8,0)) *
INDEX('WFOM - Time_Base'!$A$4:$API$29, MATCH("CenHos_Per", 'WFOM - Time_Base'!$B$4:$B$29,0), MATCH(CONCATENATE($G134,AJ$2),'WFOM - Time_Base'!$A$8:$API$8,0)),
IFERROR($AN134 * INDEX('Inputs from Uganda staff'!$E$61:$BM$80,MATCH('HRH Need estimation'!AJ$2,'Inputs from Uganda staff'!$E$61:$E$80,0),MATCH('HRH Need estimation'!$D134,'Inputs from Uganda staff'!$E$6:$BM$6,0)),
""))</f>
        <v>0</v>
      </c>
      <c r="AK134" s="122">
        <f>IFERROR(
$AN134 * INDEX('WFOM - Time_Base'!$A$4:$API$29, MATCH("CenHos", 'WFOM - Time_Base'!$B$4:$B$29,0), MATCH(CONCATENATE($G134,AK$2),'WFOM - Time_Base'!$A$8:$API$8,0)) *
INDEX('WFOM - Time_Base'!$A$4:$API$29, MATCH("CenHos_Per", 'WFOM - Time_Base'!$B$4:$B$29,0), MATCH(CONCATENATE($G134,AK$2),'WFOM - Time_Base'!$A$8:$API$8,0)),
IFERROR($AN134 * INDEX('Inputs from Uganda staff'!$E$61:$BM$80,MATCH('HRH Need estimation'!AK$2,'Inputs from Uganda staff'!$E$61:$E$80,0),MATCH('HRH Need estimation'!$D134,'Inputs from Uganda staff'!$E$6:$BM$6,0)),
""))</f>
        <v>0</v>
      </c>
      <c r="AL134" s="122">
        <f>IFERROR(
$AN134 * INDEX('WFOM - Time_Base'!$A$4:$API$29, MATCH("CenHos", 'WFOM - Time_Base'!$B$4:$B$29,0), MATCH(CONCATENATE($G134,AL$2),'WFOM - Time_Base'!$A$8:$API$8,0)) *
INDEX('WFOM - Time_Base'!$A$4:$API$29, MATCH("CenHos_Per", 'WFOM - Time_Base'!$B$4:$B$29,0), MATCH(CONCATENATE($G134,AL$2),'WFOM - Time_Base'!$A$8:$API$8,0)),
IFERROR($AN134 * INDEX('Inputs from Uganda staff'!$E$61:$BM$80,MATCH('HRH Need estimation'!AL$2,'Inputs from Uganda staff'!$E$61:$E$80,0),MATCH('HRH Need estimation'!$D134,'Inputs from Uganda staff'!$E$6:$BM$6,0)),
""))</f>
        <v>0</v>
      </c>
      <c r="AN134">
        <v>1</v>
      </c>
      <c r="AO134" t="str">
        <f t="shared" si="6"/>
        <v>149</v>
      </c>
    </row>
    <row r="135" spans="1:43">
      <c r="A135" s="106" t="s">
        <v>915</v>
      </c>
      <c r="B135" s="106" t="s">
        <v>292</v>
      </c>
      <c r="C135" s="107" t="s">
        <v>481</v>
      </c>
      <c r="D135" s="115" t="s">
        <v>482</v>
      </c>
      <c r="E135" s="122" t="s">
        <v>85</v>
      </c>
      <c r="F135" s="122" t="s">
        <v>94</v>
      </c>
      <c r="G135" s="122" t="str">
        <f>IF(F135&lt;&gt;"", VLOOKUP(F135,'WFOM - Cadre and Service List'!$E$4:$F$52,2,FALSE), "")</f>
        <v>EstMedCom</v>
      </c>
      <c r="H135" s="122"/>
      <c r="I135" s="207"/>
      <c r="J135" s="207"/>
      <c r="K135" s="207"/>
      <c r="L135" s="207"/>
      <c r="M135" s="207"/>
      <c r="N135" s="207"/>
      <c r="O135" s="207"/>
      <c r="P135" s="207">
        <f t="shared" si="5"/>
        <v>0</v>
      </c>
      <c r="Q135" s="122" t="s">
        <v>1947</v>
      </c>
      <c r="R135" s="122">
        <f>IFERROR(
$AN135 * INDEX('WFOM - Time_Base'!$A$4:$API$29, MATCH("CenHos", 'WFOM - Time_Base'!$B$4:$B$29,0), MATCH(CONCATENATE($G135,R$2),'WFOM - Time_Base'!$A$8:$API$8,0)) *
INDEX('WFOM - Time_Base'!$A$4:$API$29, MATCH("CenHos_Per", 'WFOM - Time_Base'!$B$4:$B$29,0), MATCH(CONCATENATE($G135,R$2),'WFOM - Time_Base'!$A$8:$API$8,0)),
IFERROR($AN135 * INDEX('Inputs from Uganda staff'!$E$61:$BM$80,MATCH('HRH Need estimation'!R$2,'Inputs from Uganda staff'!$E$61:$E$80,0),MATCH('HRH Need estimation'!$D135,'Inputs from Uganda staff'!$E$6:$BM$6,0)),
""))</f>
        <v>4.5</v>
      </c>
      <c r="S135" s="122">
        <f>IFERROR(
$AN135 * INDEX('WFOM - Time_Base'!$A$4:$API$29, MATCH("CenHos", 'WFOM - Time_Base'!$B$4:$B$29,0), MATCH(CONCATENATE($G135,S$2),'WFOM - Time_Base'!$A$8:$API$8,0)) *
INDEX('WFOM - Time_Base'!$A$4:$API$29, MATCH("CenHos_Per", 'WFOM - Time_Base'!$B$4:$B$29,0), MATCH(CONCATENATE($G135,S$2),'WFOM - Time_Base'!$A$8:$API$8,0)),
IFERROR($AN135 * INDEX('Inputs from Uganda staff'!$E$61:$BM$80,MATCH('HRH Need estimation'!S$2,'Inputs from Uganda staff'!$E$61:$E$80,0),MATCH('HRH Need estimation'!$D135,'Inputs from Uganda staff'!$E$6:$BM$6,0)),
""))</f>
        <v>7.5</v>
      </c>
      <c r="T135" s="122">
        <f>IFERROR(
$AN135 * INDEX('WFOM - Time_Base'!$A$4:$API$29, MATCH("CenHos", 'WFOM - Time_Base'!$B$4:$B$29,0), MATCH(CONCATENATE($G135,T$2),'WFOM - Time_Base'!$A$8:$API$8,0)) *
INDEX('WFOM - Time_Base'!$A$4:$API$29, MATCH("CenHos_Per", 'WFOM - Time_Base'!$B$4:$B$29,0), MATCH(CONCATENATE($G135,T$2),'WFOM - Time_Base'!$A$8:$API$8,0)),
IFERROR($AN135 * INDEX('Inputs from Uganda staff'!$E$61:$BM$80,MATCH('HRH Need estimation'!T$2,'Inputs from Uganda staff'!$E$61:$E$80,0),MATCH('HRH Need estimation'!$D135,'Inputs from Uganda staff'!$E$6:$BM$6,0)),
""))</f>
        <v>0</v>
      </c>
      <c r="U135" s="122">
        <f>IFERROR(
$AN135 * INDEX('WFOM - Time_Base'!$A$4:$API$29, MATCH("CenHos", 'WFOM - Time_Base'!$B$4:$B$29,0), MATCH(CONCATENATE($G135,U$2),'WFOM - Time_Base'!$A$8:$API$8,0)) *
INDEX('WFOM - Time_Base'!$A$4:$API$29, MATCH("CenHos_Per", 'WFOM - Time_Base'!$B$4:$B$29,0), MATCH(CONCATENATE($G135,U$2),'WFOM - Time_Base'!$A$8:$API$8,0)),
IFERROR($AN135 * INDEX('Inputs from Uganda staff'!$E$61:$BM$80,MATCH('HRH Need estimation'!U$2,'Inputs from Uganda staff'!$E$61:$E$80,0),MATCH('HRH Need estimation'!$D135,'Inputs from Uganda staff'!$E$6:$BM$6,0)),
""))</f>
        <v>0</v>
      </c>
      <c r="V135" s="122">
        <f>IFERROR(
$AN135 * INDEX('WFOM - Time_Base'!$A$4:$API$29, MATCH("CenHos", 'WFOM - Time_Base'!$B$4:$B$29,0), MATCH(CONCATENATE($G135,V$2),'WFOM - Time_Base'!$A$8:$API$8,0)) *
INDEX('WFOM - Time_Base'!$A$4:$API$29, MATCH("CenHos_Per", 'WFOM - Time_Base'!$B$4:$B$29,0), MATCH(CONCATENATE($G135,V$2),'WFOM - Time_Base'!$A$8:$API$8,0)),
IFERROR($AN135 * INDEX('Inputs from Uganda staff'!$E$61:$BM$80,MATCH('HRH Need estimation'!V$2,'Inputs from Uganda staff'!$E$61:$E$80,0),MATCH('HRH Need estimation'!$D135,'Inputs from Uganda staff'!$E$6:$BM$6,0)),
""))</f>
        <v>6</v>
      </c>
      <c r="W135" s="122">
        <f>IFERROR(
$AN135 * INDEX('WFOM - Time_Base'!$A$4:$API$29, MATCH("CenHos", 'WFOM - Time_Base'!$B$4:$B$29,0), MATCH(CONCATENATE($G135,W$2),'WFOM - Time_Base'!$A$8:$API$8,0)) *
INDEX('WFOM - Time_Base'!$A$4:$API$29, MATCH("CenHos_Per", 'WFOM - Time_Base'!$B$4:$B$29,0), MATCH(CONCATENATE($G135,W$2),'WFOM - Time_Base'!$A$8:$API$8,0)),
IFERROR($AN135 * INDEX('Inputs from Uganda staff'!$E$61:$BM$80,MATCH('HRH Need estimation'!W$2,'Inputs from Uganda staff'!$E$61:$E$80,0),MATCH('HRH Need estimation'!$D135,'Inputs from Uganda staff'!$E$6:$BM$6,0)),
""))</f>
        <v>0</v>
      </c>
      <c r="X135" s="122">
        <f>IFERROR(
$AN135 * INDEX('WFOM - Time_Base'!$A$4:$API$29, MATCH("CenHos", 'WFOM - Time_Base'!$B$4:$B$29,0), MATCH(CONCATENATE($G135,X$2),'WFOM - Time_Base'!$A$8:$API$8,0)) *
INDEX('WFOM - Time_Base'!$A$4:$API$29, MATCH("CenHos_Per", 'WFOM - Time_Base'!$B$4:$B$29,0), MATCH(CONCATENATE($G135,X$2),'WFOM - Time_Base'!$A$8:$API$8,0)),
IFERROR($AN135 * INDEX('Inputs from Uganda staff'!$E$61:$BM$80,MATCH('HRH Need estimation'!X$2,'Inputs from Uganda staff'!$E$61:$E$80,0),MATCH('HRH Need estimation'!$D135,'Inputs from Uganda staff'!$E$6:$BM$6,0)),
""))</f>
        <v>0.75</v>
      </c>
      <c r="Y135" s="122">
        <f>IFERROR(
$AN135 * INDEX('WFOM - Time_Base'!$A$4:$API$29, MATCH("CenHos", 'WFOM - Time_Base'!$B$4:$B$29,0), MATCH(CONCATENATE($G135,Y$2),'WFOM - Time_Base'!$A$8:$API$8,0)) *
INDEX('WFOM - Time_Base'!$A$4:$API$29, MATCH("CenHos_Per", 'WFOM - Time_Base'!$B$4:$B$29,0), MATCH(CONCATENATE($G135,Y$2),'WFOM - Time_Base'!$A$8:$API$8,0)),
IFERROR($AN135 * INDEX('Inputs from Uganda staff'!$E$61:$BM$80,MATCH('HRH Need estimation'!Y$2,'Inputs from Uganda staff'!$E$61:$E$80,0),MATCH('HRH Need estimation'!$D135,'Inputs from Uganda staff'!$E$6:$BM$6,0)),
""))</f>
        <v>0.75</v>
      </c>
      <c r="Z135" s="122">
        <f>IFERROR(
$AN135 * INDEX('WFOM - Time_Base'!$A$4:$API$29, MATCH("CenHos", 'WFOM - Time_Base'!$B$4:$B$29,0), MATCH(CONCATENATE($G135,Z$2),'WFOM - Time_Base'!$A$8:$API$8,0)) *
INDEX('WFOM - Time_Base'!$A$4:$API$29, MATCH("CenHos_Per", 'WFOM - Time_Base'!$B$4:$B$29,0), MATCH(CONCATENATE($G135,Z$2),'WFOM - Time_Base'!$A$8:$API$8,0)),
IFERROR($AN135 * INDEX('Inputs from Uganda staff'!$E$61:$BM$80,MATCH('HRH Need estimation'!Z$2,'Inputs from Uganda staff'!$E$61:$E$80,0),MATCH('HRH Need estimation'!$D135,'Inputs from Uganda staff'!$E$6:$BM$6,0)),
""))</f>
        <v>0</v>
      </c>
      <c r="AA135" s="122">
        <f>IFERROR(
$AN135 * INDEX('WFOM - Time_Base'!$A$4:$API$29, MATCH("CenHos", 'WFOM - Time_Base'!$B$4:$B$29,0), MATCH(CONCATENATE($G135,AA$2),'WFOM - Time_Base'!$A$8:$API$8,0)) *
INDEX('WFOM - Time_Base'!$A$4:$API$29, MATCH("CenHos_Per", 'WFOM - Time_Base'!$B$4:$B$29,0), MATCH(CONCATENATE($G135,AA$2),'WFOM - Time_Base'!$A$8:$API$8,0)),
IFERROR($AN135 * INDEX('Inputs from Uganda staff'!$E$61:$BM$80,MATCH('HRH Need estimation'!AA$2,'Inputs from Uganda staff'!$E$61:$E$80,0),MATCH('HRH Need estimation'!$D135,'Inputs from Uganda staff'!$E$6:$BM$6,0)),
""))</f>
        <v>0</v>
      </c>
      <c r="AB135" s="122">
        <f>IFERROR(
$AN135 * INDEX('WFOM - Time_Base'!$A$4:$API$29, MATCH("CenHos", 'WFOM - Time_Base'!$B$4:$B$29,0), MATCH(CONCATENATE($G135,AB$2),'WFOM - Time_Base'!$A$8:$API$8,0)) *
INDEX('WFOM - Time_Base'!$A$4:$API$29, MATCH("CenHos_Per", 'WFOM - Time_Base'!$B$4:$B$29,0), MATCH(CONCATENATE($G135,AB$2),'WFOM - Time_Base'!$A$8:$API$8,0)),
IFERROR($AN135 * INDEX('Inputs from Uganda staff'!$E$61:$BM$80,MATCH('HRH Need estimation'!AB$2,'Inputs from Uganda staff'!$E$61:$E$80,0),MATCH('HRH Need estimation'!$D135,'Inputs from Uganda staff'!$E$6:$BM$6,0)),
""))</f>
        <v>0</v>
      </c>
      <c r="AC135" s="122" t="str">
        <f>IFERROR(
$AN135 * INDEX('WFOM - Time_Base'!$A$4:$API$29, MATCH("CenHos", 'WFOM - Time_Base'!$B$4:$B$29,0), MATCH(CONCATENATE($G135,AC$2),'WFOM - Time_Base'!$A$8:$API$8,0)) *
INDEX('WFOM - Time_Base'!$A$4:$API$29, MATCH("CenHos_Per", 'WFOM - Time_Base'!$B$4:$B$29,0), MATCH(CONCATENATE($G135,AC$2),'WFOM - Time_Base'!$A$8:$API$8,0)),
IFERROR($AN135 * INDEX('Inputs from Uganda staff'!$E$61:$BM$80,MATCH('HRH Need estimation'!AC$2,'Inputs from Uganda staff'!$E$61:$E$80,0),MATCH('HRH Need estimation'!$D135,'Inputs from Uganda staff'!$E$6:$BM$6,0)),
""))</f>
        <v/>
      </c>
      <c r="AD135" s="122">
        <f>IFERROR(
$AN135 * INDEX('WFOM - Time_Base'!$A$4:$API$29, MATCH("CenHos", 'WFOM - Time_Base'!$B$4:$B$29,0), MATCH(CONCATENATE($G135,AD$2),'WFOM - Time_Base'!$A$8:$API$8,0)) *
INDEX('WFOM - Time_Base'!$A$4:$API$29, MATCH("CenHos_Per", 'WFOM - Time_Base'!$B$4:$B$29,0), MATCH(CONCATENATE($G135,AD$2),'WFOM - Time_Base'!$A$8:$API$8,0)),
IFERROR($AN135 * INDEX('Inputs from Uganda staff'!$E$61:$BM$80,MATCH('HRH Need estimation'!AD$2,'Inputs from Uganda staff'!$E$61:$E$80,0),MATCH('HRH Need estimation'!$D135,'Inputs from Uganda staff'!$E$6:$BM$6,0)),
""))</f>
        <v>0</v>
      </c>
      <c r="AE135" s="122">
        <f>IFERROR(
$AN135 * INDEX('WFOM - Time_Base'!$A$4:$API$29, MATCH("CenHos", 'WFOM - Time_Base'!$B$4:$B$29,0), MATCH(CONCATENATE($G135,AE$2),'WFOM - Time_Base'!$A$8:$API$8,0)) *
INDEX('WFOM - Time_Base'!$A$4:$API$29, MATCH("CenHos_Per", 'WFOM - Time_Base'!$B$4:$B$29,0), MATCH(CONCATENATE($G135,AE$2),'WFOM - Time_Base'!$A$8:$API$8,0)),
IFERROR($AN135 * INDEX('Inputs from Uganda staff'!$E$61:$BM$80,MATCH('HRH Need estimation'!AE$2,'Inputs from Uganda staff'!$E$61:$E$80,0),MATCH('HRH Need estimation'!$D135,'Inputs from Uganda staff'!$E$6:$BM$6,0)),
""))</f>
        <v>0</v>
      </c>
      <c r="AF135" s="122">
        <f>IFERROR(
$AN135 * INDEX('WFOM - Time_Base'!$A$4:$API$29, MATCH("CenHos", 'WFOM - Time_Base'!$B$4:$B$29,0), MATCH(CONCATENATE($G135,AF$2),'WFOM - Time_Base'!$A$8:$API$8,0)) *
INDEX('WFOM - Time_Base'!$A$4:$API$29, MATCH("CenHos_Per", 'WFOM - Time_Base'!$B$4:$B$29,0), MATCH(CONCATENATE($G135,AF$2),'WFOM - Time_Base'!$A$8:$API$8,0)),
IFERROR($AN135 * INDEX('Inputs from Uganda staff'!$E$61:$BM$80,MATCH('HRH Need estimation'!AF$2,'Inputs from Uganda staff'!$E$61:$E$80,0),MATCH('HRH Need estimation'!$D135,'Inputs from Uganda staff'!$E$6:$BM$6,0)),
""))</f>
        <v>0</v>
      </c>
      <c r="AG135" s="122">
        <f>IFERROR(
$AN135 * INDEX('WFOM - Time_Base'!$A$4:$API$29, MATCH("CenHos", 'WFOM - Time_Base'!$B$4:$B$29,0), MATCH(CONCATENATE($G135,AG$2),'WFOM - Time_Base'!$A$8:$API$8,0)) *
INDEX('WFOM - Time_Base'!$A$4:$API$29, MATCH("CenHos_Per", 'WFOM - Time_Base'!$B$4:$B$29,0), MATCH(CONCATENATE($G135,AG$2),'WFOM - Time_Base'!$A$8:$API$8,0)),
IFERROR($AN135 * INDEX('Inputs from Uganda staff'!$E$61:$BM$80,MATCH('HRH Need estimation'!AG$2,'Inputs from Uganda staff'!$E$61:$E$80,0),MATCH('HRH Need estimation'!$D135,'Inputs from Uganda staff'!$E$6:$BM$6,0)),
""))</f>
        <v>0</v>
      </c>
      <c r="AH135" s="122">
        <f>IFERROR(
$AN135 * INDEX('WFOM - Time_Base'!$A$4:$API$29, MATCH("CenHos", 'WFOM - Time_Base'!$B$4:$B$29,0), MATCH(CONCATENATE($G135,AH$2),'WFOM - Time_Base'!$A$8:$API$8,0)) *
INDEX('WFOM - Time_Base'!$A$4:$API$29, MATCH("CenHos_Per", 'WFOM - Time_Base'!$B$4:$B$29,0), MATCH(CONCATENATE($G135,AH$2),'WFOM - Time_Base'!$A$8:$API$8,0)),
IFERROR($AN135 * INDEX('Inputs from Uganda staff'!$E$61:$BM$80,MATCH('HRH Need estimation'!AH$2,'Inputs from Uganda staff'!$E$61:$E$80,0),MATCH('HRH Need estimation'!$D135,'Inputs from Uganda staff'!$E$6:$BM$6,0)),
""))</f>
        <v>0</v>
      </c>
      <c r="AI135" s="122">
        <f>IFERROR(
$AN135 * INDEX('WFOM - Time_Base'!$A$4:$API$29, MATCH("CenHos", 'WFOM - Time_Base'!$B$4:$B$29,0), MATCH(CONCATENATE($G135,AI$2),'WFOM - Time_Base'!$A$8:$API$8,0)) *
INDEX('WFOM - Time_Base'!$A$4:$API$29, MATCH("CenHos_Per", 'WFOM - Time_Base'!$B$4:$B$29,0), MATCH(CONCATENATE($G135,AI$2),'WFOM - Time_Base'!$A$8:$API$8,0)),
IFERROR($AN135 * INDEX('Inputs from Uganda staff'!$E$61:$BM$80,MATCH('HRH Need estimation'!AI$2,'Inputs from Uganda staff'!$E$61:$E$80,0),MATCH('HRH Need estimation'!$D135,'Inputs from Uganda staff'!$E$6:$BM$6,0)),
""))</f>
        <v>0</v>
      </c>
      <c r="AJ135" s="122">
        <f>IFERROR(
$AN135 * INDEX('WFOM - Time_Base'!$A$4:$API$29, MATCH("CenHos", 'WFOM - Time_Base'!$B$4:$B$29,0), MATCH(CONCATENATE($G135,AJ$2),'WFOM - Time_Base'!$A$8:$API$8,0)) *
INDEX('WFOM - Time_Base'!$A$4:$API$29, MATCH("CenHos_Per", 'WFOM - Time_Base'!$B$4:$B$29,0), MATCH(CONCATENATE($G135,AJ$2),'WFOM - Time_Base'!$A$8:$API$8,0)),
IFERROR($AN135 * INDEX('Inputs from Uganda staff'!$E$61:$BM$80,MATCH('HRH Need estimation'!AJ$2,'Inputs from Uganda staff'!$E$61:$E$80,0),MATCH('HRH Need estimation'!$D135,'Inputs from Uganda staff'!$E$6:$BM$6,0)),
""))</f>
        <v>0</v>
      </c>
      <c r="AK135" s="122">
        <f>IFERROR(
$AN135 * INDEX('WFOM - Time_Base'!$A$4:$API$29, MATCH("CenHos", 'WFOM - Time_Base'!$B$4:$B$29,0), MATCH(CONCATENATE($G135,AK$2),'WFOM - Time_Base'!$A$8:$API$8,0)) *
INDEX('WFOM - Time_Base'!$A$4:$API$29, MATCH("CenHos_Per", 'WFOM - Time_Base'!$B$4:$B$29,0), MATCH(CONCATENATE($G135,AK$2),'WFOM - Time_Base'!$A$8:$API$8,0)),
IFERROR($AN135 * INDEX('Inputs from Uganda staff'!$E$61:$BM$80,MATCH('HRH Need estimation'!AK$2,'Inputs from Uganda staff'!$E$61:$E$80,0),MATCH('HRH Need estimation'!$D135,'Inputs from Uganda staff'!$E$6:$BM$6,0)),
""))</f>
        <v>0</v>
      </c>
      <c r="AL135" s="122">
        <f>IFERROR(
$AN135 * INDEX('WFOM - Time_Base'!$A$4:$API$29, MATCH("CenHos", 'WFOM - Time_Base'!$B$4:$B$29,0), MATCH(CONCATENATE($G135,AL$2),'WFOM - Time_Base'!$A$8:$API$8,0)) *
INDEX('WFOM - Time_Base'!$A$4:$API$29, MATCH("CenHos_Per", 'WFOM - Time_Base'!$B$4:$B$29,0), MATCH(CONCATENATE($G135,AL$2),'WFOM - Time_Base'!$A$8:$API$8,0)),
IFERROR($AN135 * INDEX('Inputs from Uganda staff'!$E$61:$BM$80,MATCH('HRH Need estimation'!AL$2,'Inputs from Uganda staff'!$E$61:$E$80,0),MATCH('HRH Need estimation'!$D135,'Inputs from Uganda staff'!$E$6:$BM$6,0)),
""))</f>
        <v>0</v>
      </c>
      <c r="AN135">
        <v>1</v>
      </c>
      <c r="AO135" t="e">
        <f t="shared" si="6"/>
        <v>#N/A</v>
      </c>
      <c r="AQ135" t="s">
        <v>783</v>
      </c>
    </row>
    <row r="136" spans="1:43">
      <c r="A136" s="106" t="s">
        <v>915</v>
      </c>
      <c r="B136" s="106" t="s">
        <v>292</v>
      </c>
      <c r="C136" s="107" t="s">
        <v>483</v>
      </c>
      <c r="D136" s="115" t="s">
        <v>484</v>
      </c>
      <c r="E136" s="122" t="s">
        <v>76</v>
      </c>
      <c r="F136" s="122" t="s">
        <v>81</v>
      </c>
      <c r="G136" s="122" t="str">
        <f>IF(F136&lt;&gt;"", VLOOKUP(F136,'WFOM - Cadre and Service List'!$E$4:$F$52,2,FALSE), "")</f>
        <v>TBFollowUp</v>
      </c>
      <c r="H136" s="122"/>
      <c r="I136" s="207"/>
      <c r="J136" s="207"/>
      <c r="K136" s="207"/>
      <c r="L136" s="207"/>
      <c r="M136" s="207"/>
      <c r="N136" s="207"/>
      <c r="O136" s="207"/>
      <c r="P136" s="207">
        <f t="shared" si="5"/>
        <v>0</v>
      </c>
      <c r="Q136" s="122" t="s">
        <v>1947</v>
      </c>
      <c r="R136" s="122">
        <f>IFERROR(
$AN136 * INDEX('WFOM - Time_Base'!$A$4:$API$29, MATCH("CenHos", 'WFOM - Time_Base'!$B$4:$B$29,0), MATCH(CONCATENATE($G136,R$2),'WFOM - Time_Base'!$A$8:$API$8,0)) *
INDEX('WFOM - Time_Base'!$A$4:$API$29, MATCH("CenHos_Per", 'WFOM - Time_Base'!$B$4:$B$29,0), MATCH(CONCATENATE($G136,R$2),'WFOM - Time_Base'!$A$8:$API$8,0)),
IFERROR($AN136 * INDEX('Inputs from Uganda staff'!$E$61:$BM$80,MATCH('HRH Need estimation'!R$2,'Inputs from Uganda staff'!$E$61:$E$80,0),MATCH('HRH Need estimation'!$D136,'Inputs from Uganda staff'!$E$6:$BM$6,0)),
""))</f>
        <v>2.5</v>
      </c>
      <c r="S136" s="122">
        <f>IFERROR(
$AN136 * INDEX('WFOM - Time_Base'!$A$4:$API$29, MATCH("CenHos", 'WFOM - Time_Base'!$B$4:$B$29,0), MATCH(CONCATENATE($G136,S$2),'WFOM - Time_Base'!$A$8:$API$8,0)) *
INDEX('WFOM - Time_Base'!$A$4:$API$29, MATCH("CenHos_Per", 'WFOM - Time_Base'!$B$4:$B$29,0), MATCH(CONCATENATE($G136,S$2),'WFOM - Time_Base'!$A$8:$API$8,0)),
IFERROR($AN136 * INDEX('Inputs from Uganda staff'!$E$61:$BM$80,MATCH('HRH Need estimation'!S$2,'Inputs from Uganda staff'!$E$61:$E$80,0),MATCH('HRH Need estimation'!$D136,'Inputs from Uganda staff'!$E$6:$BM$6,0)),
""))</f>
        <v>2.5</v>
      </c>
      <c r="T136" s="122">
        <f>IFERROR(
$AN136 * INDEX('WFOM - Time_Base'!$A$4:$API$29, MATCH("CenHos", 'WFOM - Time_Base'!$B$4:$B$29,0), MATCH(CONCATENATE($G136,T$2),'WFOM - Time_Base'!$A$8:$API$8,0)) *
INDEX('WFOM - Time_Base'!$A$4:$API$29, MATCH("CenHos_Per", 'WFOM - Time_Base'!$B$4:$B$29,0), MATCH(CONCATENATE($G136,T$2),'WFOM - Time_Base'!$A$8:$API$8,0)),
IFERROR($AN136 * INDEX('Inputs from Uganda staff'!$E$61:$BM$80,MATCH('HRH Need estimation'!T$2,'Inputs from Uganda staff'!$E$61:$E$80,0),MATCH('HRH Need estimation'!$D136,'Inputs from Uganda staff'!$E$6:$BM$6,0)),
""))</f>
        <v>0</v>
      </c>
      <c r="U136" s="122">
        <f>IFERROR(
$AN136 * INDEX('WFOM - Time_Base'!$A$4:$API$29, MATCH("CenHos", 'WFOM - Time_Base'!$B$4:$B$29,0), MATCH(CONCATENATE($G136,U$2),'WFOM - Time_Base'!$A$8:$API$8,0)) *
INDEX('WFOM - Time_Base'!$A$4:$API$29, MATCH("CenHos_Per", 'WFOM - Time_Base'!$B$4:$B$29,0), MATCH(CONCATENATE($G136,U$2),'WFOM - Time_Base'!$A$8:$API$8,0)),
IFERROR($AN136 * INDEX('Inputs from Uganda staff'!$E$61:$BM$80,MATCH('HRH Need estimation'!U$2,'Inputs from Uganda staff'!$E$61:$E$80,0),MATCH('HRH Need estimation'!$D136,'Inputs from Uganda staff'!$E$6:$BM$6,0)),
""))</f>
        <v>11.25</v>
      </c>
      <c r="V136" s="122">
        <f>IFERROR(
$AN136 * INDEX('WFOM - Time_Base'!$A$4:$API$29, MATCH("CenHos", 'WFOM - Time_Base'!$B$4:$B$29,0), MATCH(CONCATENATE($G136,V$2),'WFOM - Time_Base'!$A$8:$API$8,0)) *
INDEX('WFOM - Time_Base'!$A$4:$API$29, MATCH("CenHos_Per", 'WFOM - Time_Base'!$B$4:$B$29,0), MATCH(CONCATENATE($G136,V$2),'WFOM - Time_Base'!$A$8:$API$8,0)),
IFERROR($AN136 * INDEX('Inputs from Uganda staff'!$E$61:$BM$80,MATCH('HRH Need estimation'!V$2,'Inputs from Uganda staff'!$E$61:$E$80,0),MATCH('HRH Need estimation'!$D136,'Inputs from Uganda staff'!$E$6:$BM$6,0)),
""))</f>
        <v>5.25</v>
      </c>
      <c r="W136" s="122">
        <f>IFERROR(
$AN136 * INDEX('WFOM - Time_Base'!$A$4:$API$29, MATCH("CenHos", 'WFOM - Time_Base'!$B$4:$B$29,0), MATCH(CONCATENATE($G136,W$2),'WFOM - Time_Base'!$A$8:$API$8,0)) *
INDEX('WFOM - Time_Base'!$A$4:$API$29, MATCH("CenHos_Per", 'WFOM - Time_Base'!$B$4:$B$29,0), MATCH(CONCATENATE($G136,W$2),'WFOM - Time_Base'!$A$8:$API$8,0)),
IFERROR($AN136 * INDEX('Inputs from Uganda staff'!$E$61:$BM$80,MATCH('HRH Need estimation'!W$2,'Inputs from Uganda staff'!$E$61:$E$80,0),MATCH('HRH Need estimation'!$D136,'Inputs from Uganda staff'!$E$6:$BM$6,0)),
""))</f>
        <v>1.5</v>
      </c>
      <c r="X136" s="122">
        <f>IFERROR(
$AN136 * INDEX('WFOM - Time_Base'!$A$4:$API$29, MATCH("CenHos", 'WFOM - Time_Base'!$B$4:$B$29,0), MATCH(CONCATENATE($G136,X$2),'WFOM - Time_Base'!$A$8:$API$8,0)) *
INDEX('WFOM - Time_Base'!$A$4:$API$29, MATCH("CenHos_Per", 'WFOM - Time_Base'!$B$4:$B$29,0), MATCH(CONCATENATE($G136,X$2),'WFOM - Time_Base'!$A$8:$API$8,0)),
IFERROR($AN136 * INDEX('Inputs from Uganda staff'!$E$61:$BM$80,MATCH('HRH Need estimation'!X$2,'Inputs from Uganda staff'!$E$61:$E$80,0),MATCH('HRH Need estimation'!$D136,'Inputs from Uganda staff'!$E$6:$BM$6,0)),
""))</f>
        <v>1.5</v>
      </c>
      <c r="Y136" s="122">
        <f>IFERROR(
$AN136 * INDEX('WFOM - Time_Base'!$A$4:$API$29, MATCH("CenHos", 'WFOM - Time_Base'!$B$4:$B$29,0), MATCH(CONCATENATE($G136,Y$2),'WFOM - Time_Base'!$A$8:$API$8,0)) *
INDEX('WFOM - Time_Base'!$A$4:$API$29, MATCH("CenHos_Per", 'WFOM - Time_Base'!$B$4:$B$29,0), MATCH(CONCATENATE($G136,Y$2),'WFOM - Time_Base'!$A$8:$API$8,0)),
IFERROR($AN136 * INDEX('Inputs from Uganda staff'!$E$61:$BM$80,MATCH('HRH Need estimation'!Y$2,'Inputs from Uganda staff'!$E$61:$E$80,0),MATCH('HRH Need estimation'!$D136,'Inputs from Uganda staff'!$E$6:$BM$6,0)),
""))</f>
        <v>0</v>
      </c>
      <c r="Z136" s="122">
        <f>IFERROR(
$AN136 * INDEX('WFOM - Time_Base'!$A$4:$API$29, MATCH("CenHos", 'WFOM - Time_Base'!$B$4:$B$29,0), MATCH(CONCATENATE($G136,Z$2),'WFOM - Time_Base'!$A$8:$API$8,0)) *
INDEX('WFOM - Time_Base'!$A$4:$API$29, MATCH("CenHos_Per", 'WFOM - Time_Base'!$B$4:$B$29,0), MATCH(CONCATENATE($G136,Z$2),'WFOM - Time_Base'!$A$8:$API$8,0)),
IFERROR($AN136 * INDEX('Inputs from Uganda staff'!$E$61:$BM$80,MATCH('HRH Need estimation'!Z$2,'Inputs from Uganda staff'!$E$61:$E$80,0),MATCH('HRH Need estimation'!$D136,'Inputs from Uganda staff'!$E$6:$BM$6,0)),
""))</f>
        <v>0</v>
      </c>
      <c r="AA136" s="122">
        <f>IFERROR(
$AN136 * INDEX('WFOM - Time_Base'!$A$4:$API$29, MATCH("CenHos", 'WFOM - Time_Base'!$B$4:$B$29,0), MATCH(CONCATENATE($G136,AA$2),'WFOM - Time_Base'!$A$8:$API$8,0)) *
INDEX('WFOM - Time_Base'!$A$4:$API$29, MATCH("CenHos_Per", 'WFOM - Time_Base'!$B$4:$B$29,0), MATCH(CONCATENATE($G136,AA$2),'WFOM - Time_Base'!$A$8:$API$8,0)),
IFERROR($AN136 * INDEX('Inputs from Uganda staff'!$E$61:$BM$80,MATCH('HRH Need estimation'!AA$2,'Inputs from Uganda staff'!$E$61:$E$80,0),MATCH('HRH Need estimation'!$D136,'Inputs from Uganda staff'!$E$6:$BM$6,0)),
""))</f>
        <v>0</v>
      </c>
      <c r="AB136" s="122">
        <f>IFERROR(
$AN136 * INDEX('WFOM - Time_Base'!$A$4:$API$29, MATCH("CenHos", 'WFOM - Time_Base'!$B$4:$B$29,0), MATCH(CONCATENATE($G136,AB$2),'WFOM - Time_Base'!$A$8:$API$8,0)) *
INDEX('WFOM - Time_Base'!$A$4:$API$29, MATCH("CenHos_Per", 'WFOM - Time_Base'!$B$4:$B$29,0), MATCH(CONCATENATE($G136,AB$2),'WFOM - Time_Base'!$A$8:$API$8,0)),
IFERROR($AN136 * INDEX('Inputs from Uganda staff'!$E$61:$BM$80,MATCH('HRH Need estimation'!AB$2,'Inputs from Uganda staff'!$E$61:$E$80,0),MATCH('HRH Need estimation'!$D136,'Inputs from Uganda staff'!$E$6:$BM$6,0)),
""))</f>
        <v>0</v>
      </c>
      <c r="AC136" s="122" t="str">
        <f>IFERROR(
$AN136 * INDEX('WFOM - Time_Base'!$A$4:$API$29, MATCH("CenHos", 'WFOM - Time_Base'!$B$4:$B$29,0), MATCH(CONCATENATE($G136,AC$2),'WFOM - Time_Base'!$A$8:$API$8,0)) *
INDEX('WFOM - Time_Base'!$A$4:$API$29, MATCH("CenHos_Per", 'WFOM - Time_Base'!$B$4:$B$29,0), MATCH(CONCATENATE($G136,AC$2),'WFOM - Time_Base'!$A$8:$API$8,0)),
IFERROR($AN136 * INDEX('Inputs from Uganda staff'!$E$61:$BM$80,MATCH('HRH Need estimation'!AC$2,'Inputs from Uganda staff'!$E$61:$E$80,0),MATCH('HRH Need estimation'!$D136,'Inputs from Uganda staff'!$E$6:$BM$6,0)),
""))</f>
        <v/>
      </c>
      <c r="AD136" s="122">
        <f>IFERROR(
$AN136 * INDEX('WFOM - Time_Base'!$A$4:$API$29, MATCH("CenHos", 'WFOM - Time_Base'!$B$4:$B$29,0), MATCH(CONCATENATE($G136,AD$2),'WFOM - Time_Base'!$A$8:$API$8,0)) *
INDEX('WFOM - Time_Base'!$A$4:$API$29, MATCH("CenHos_Per", 'WFOM - Time_Base'!$B$4:$B$29,0), MATCH(CONCATENATE($G136,AD$2),'WFOM - Time_Base'!$A$8:$API$8,0)),
IFERROR($AN136 * INDEX('Inputs from Uganda staff'!$E$61:$BM$80,MATCH('HRH Need estimation'!AD$2,'Inputs from Uganda staff'!$E$61:$E$80,0),MATCH('HRH Need estimation'!$D136,'Inputs from Uganda staff'!$E$6:$BM$6,0)),
""))</f>
        <v>0</v>
      </c>
      <c r="AE136" s="122">
        <f>IFERROR(
$AN136 * INDEX('WFOM - Time_Base'!$A$4:$API$29, MATCH("CenHos", 'WFOM - Time_Base'!$B$4:$B$29,0), MATCH(CONCATENATE($G136,AE$2),'WFOM - Time_Base'!$A$8:$API$8,0)) *
INDEX('WFOM - Time_Base'!$A$4:$API$29, MATCH("CenHos_Per", 'WFOM - Time_Base'!$B$4:$B$29,0), MATCH(CONCATENATE($G136,AE$2),'WFOM - Time_Base'!$A$8:$API$8,0)),
IFERROR($AN136 * INDEX('Inputs from Uganda staff'!$E$61:$BM$80,MATCH('HRH Need estimation'!AE$2,'Inputs from Uganda staff'!$E$61:$E$80,0),MATCH('HRH Need estimation'!$D136,'Inputs from Uganda staff'!$E$6:$BM$6,0)),
""))</f>
        <v>0</v>
      </c>
      <c r="AF136" s="122">
        <f>IFERROR(
$AN136 * INDEX('WFOM - Time_Base'!$A$4:$API$29, MATCH("CenHos", 'WFOM - Time_Base'!$B$4:$B$29,0), MATCH(CONCATENATE($G136,AF$2),'WFOM - Time_Base'!$A$8:$API$8,0)) *
INDEX('WFOM - Time_Base'!$A$4:$API$29, MATCH("CenHos_Per", 'WFOM - Time_Base'!$B$4:$B$29,0), MATCH(CONCATENATE($G136,AF$2),'WFOM - Time_Base'!$A$8:$API$8,0)),
IFERROR($AN136 * INDEX('Inputs from Uganda staff'!$E$61:$BM$80,MATCH('HRH Need estimation'!AF$2,'Inputs from Uganda staff'!$E$61:$E$80,0),MATCH('HRH Need estimation'!$D136,'Inputs from Uganda staff'!$E$6:$BM$6,0)),
""))</f>
        <v>0</v>
      </c>
      <c r="AG136" s="122">
        <f>IFERROR(
$AN136 * INDEX('WFOM - Time_Base'!$A$4:$API$29, MATCH("CenHos", 'WFOM - Time_Base'!$B$4:$B$29,0), MATCH(CONCATENATE($G136,AG$2),'WFOM - Time_Base'!$A$8:$API$8,0)) *
INDEX('WFOM - Time_Base'!$A$4:$API$29, MATCH("CenHos_Per", 'WFOM - Time_Base'!$B$4:$B$29,0), MATCH(CONCATENATE($G136,AG$2),'WFOM - Time_Base'!$A$8:$API$8,0)),
IFERROR($AN136 * INDEX('Inputs from Uganda staff'!$E$61:$BM$80,MATCH('HRH Need estimation'!AG$2,'Inputs from Uganda staff'!$E$61:$E$80,0),MATCH('HRH Need estimation'!$D136,'Inputs from Uganda staff'!$E$6:$BM$6,0)),
""))</f>
        <v>0</v>
      </c>
      <c r="AH136" s="122">
        <f>IFERROR(
$AN136 * INDEX('WFOM - Time_Base'!$A$4:$API$29, MATCH("CenHos", 'WFOM - Time_Base'!$B$4:$B$29,0), MATCH(CONCATENATE($G136,AH$2),'WFOM - Time_Base'!$A$8:$API$8,0)) *
INDEX('WFOM - Time_Base'!$A$4:$API$29, MATCH("CenHos_Per", 'WFOM - Time_Base'!$B$4:$B$29,0), MATCH(CONCATENATE($G136,AH$2),'WFOM - Time_Base'!$A$8:$API$8,0)),
IFERROR($AN136 * INDEX('Inputs from Uganda staff'!$E$61:$BM$80,MATCH('HRH Need estimation'!AH$2,'Inputs from Uganda staff'!$E$61:$E$80,0),MATCH('HRH Need estimation'!$D136,'Inputs from Uganda staff'!$E$6:$BM$6,0)),
""))</f>
        <v>0</v>
      </c>
      <c r="AI136" s="122">
        <f>IFERROR(
$AN136 * INDEX('WFOM - Time_Base'!$A$4:$API$29, MATCH("CenHos", 'WFOM - Time_Base'!$B$4:$B$29,0), MATCH(CONCATENATE($G136,AI$2),'WFOM - Time_Base'!$A$8:$API$8,0)) *
INDEX('WFOM - Time_Base'!$A$4:$API$29, MATCH("CenHos_Per", 'WFOM - Time_Base'!$B$4:$B$29,0), MATCH(CONCATENATE($G136,AI$2),'WFOM - Time_Base'!$A$8:$API$8,0)),
IFERROR($AN136 * INDEX('Inputs from Uganda staff'!$E$61:$BM$80,MATCH('HRH Need estimation'!AI$2,'Inputs from Uganda staff'!$E$61:$E$80,0),MATCH('HRH Need estimation'!$D136,'Inputs from Uganda staff'!$E$6:$BM$6,0)),
""))</f>
        <v>0</v>
      </c>
      <c r="AJ136" s="122">
        <f>IFERROR(
$AN136 * INDEX('WFOM - Time_Base'!$A$4:$API$29, MATCH("CenHos", 'WFOM - Time_Base'!$B$4:$B$29,0), MATCH(CONCATENATE($G136,AJ$2),'WFOM - Time_Base'!$A$8:$API$8,0)) *
INDEX('WFOM - Time_Base'!$A$4:$API$29, MATCH("CenHos_Per", 'WFOM - Time_Base'!$B$4:$B$29,0), MATCH(CONCATENATE($G136,AJ$2),'WFOM - Time_Base'!$A$8:$API$8,0)),
IFERROR($AN136 * INDEX('Inputs from Uganda staff'!$E$61:$BM$80,MATCH('HRH Need estimation'!AJ$2,'Inputs from Uganda staff'!$E$61:$E$80,0),MATCH('HRH Need estimation'!$D136,'Inputs from Uganda staff'!$E$6:$BM$6,0)),
""))</f>
        <v>0</v>
      </c>
      <c r="AK136" s="122">
        <f>IFERROR(
$AN136 * INDEX('WFOM - Time_Base'!$A$4:$API$29, MATCH("CenHos", 'WFOM - Time_Base'!$B$4:$B$29,0), MATCH(CONCATENATE($G136,AK$2),'WFOM - Time_Base'!$A$8:$API$8,0)) *
INDEX('WFOM - Time_Base'!$A$4:$API$29, MATCH("CenHos_Per", 'WFOM - Time_Base'!$B$4:$B$29,0), MATCH(CONCATENATE($G136,AK$2),'WFOM - Time_Base'!$A$8:$API$8,0)),
IFERROR($AN136 * INDEX('Inputs from Uganda staff'!$E$61:$BM$80,MATCH('HRH Need estimation'!AK$2,'Inputs from Uganda staff'!$E$61:$E$80,0),MATCH('HRH Need estimation'!$D136,'Inputs from Uganda staff'!$E$6:$BM$6,0)),
""))</f>
        <v>0</v>
      </c>
      <c r="AL136" s="122">
        <f>IFERROR(
$AN136 * INDEX('WFOM - Time_Base'!$A$4:$API$29, MATCH("CenHos", 'WFOM - Time_Base'!$B$4:$B$29,0), MATCH(CONCATENATE($G136,AL$2),'WFOM - Time_Base'!$A$8:$API$8,0)) *
INDEX('WFOM - Time_Base'!$A$4:$API$29, MATCH("CenHos_Per", 'WFOM - Time_Base'!$B$4:$B$29,0), MATCH(CONCATENATE($G136,AL$2),'WFOM - Time_Base'!$A$8:$API$8,0)),
IFERROR($AN136 * INDEX('Inputs from Uganda staff'!$E$61:$BM$80,MATCH('HRH Need estimation'!AL$2,'Inputs from Uganda staff'!$E$61:$E$80,0),MATCH('HRH Need estimation'!$D136,'Inputs from Uganda staff'!$E$6:$BM$6,0)),
""))</f>
        <v>0</v>
      </c>
      <c r="AN136">
        <v>1</v>
      </c>
      <c r="AO136" t="e">
        <f t="shared" si="6"/>
        <v>#N/A</v>
      </c>
      <c r="AQ136" t="s">
        <v>789</v>
      </c>
    </row>
    <row r="137" spans="1:43">
      <c r="A137" s="106" t="s">
        <v>915</v>
      </c>
      <c r="B137" s="106" t="s">
        <v>292</v>
      </c>
      <c r="C137" s="107" t="s">
        <v>485</v>
      </c>
      <c r="D137" s="114" t="s">
        <v>486</v>
      </c>
      <c r="E137" s="199"/>
      <c r="F137" s="199"/>
      <c r="G137" s="203" t="str">
        <f>IF(F137&lt;&gt;"", VLOOKUP(F137,'WFOM - Cadre and Service List'!$E$4:$F$52,2,FALSE), "")</f>
        <v/>
      </c>
      <c r="H137" s="203" t="s">
        <v>910</v>
      </c>
      <c r="I137" s="208"/>
      <c r="J137" s="208"/>
      <c r="K137" s="208"/>
      <c r="L137" s="208"/>
      <c r="M137" s="208"/>
      <c r="N137" s="208"/>
      <c r="O137" s="208"/>
      <c r="P137" s="207">
        <f t="shared" si="5"/>
        <v>0</v>
      </c>
      <c r="Q137" s="122" t="s">
        <v>1947</v>
      </c>
      <c r="R137" s="122" t="str">
        <f>IFERROR(
$AN137 * INDEX('WFOM - Time_Base'!$A$4:$API$29, MATCH("CenHos", 'WFOM - Time_Base'!$B$4:$B$29,0), MATCH(CONCATENATE($G137,R$2),'WFOM - Time_Base'!$A$8:$API$8,0)) *
INDEX('WFOM - Time_Base'!$A$4:$API$29, MATCH("CenHos_Per", 'WFOM - Time_Base'!$B$4:$B$29,0), MATCH(CONCATENATE($G137,R$2),'WFOM - Time_Base'!$A$8:$API$8,0)),
IFERROR($AN137 * INDEX('Inputs from Uganda staff'!$E$61:$BM$80,MATCH('HRH Need estimation'!R$2,'Inputs from Uganda staff'!$E$61:$E$80,0),MATCH('HRH Need estimation'!$D137,'Inputs from Uganda staff'!$E$6:$BM$6,0)),
""))</f>
        <v/>
      </c>
      <c r="S137" s="122" t="str">
        <f>IFERROR(
$AN137 * INDEX('WFOM - Time_Base'!$A$4:$API$29, MATCH("CenHos", 'WFOM - Time_Base'!$B$4:$B$29,0), MATCH(CONCATENATE($G137,S$2),'WFOM - Time_Base'!$A$8:$API$8,0)) *
INDEX('WFOM - Time_Base'!$A$4:$API$29, MATCH("CenHos_Per", 'WFOM - Time_Base'!$B$4:$B$29,0), MATCH(CONCATENATE($G137,S$2),'WFOM - Time_Base'!$A$8:$API$8,0)),
IFERROR($AN137 * INDEX('Inputs from Uganda staff'!$E$61:$BM$80,MATCH('HRH Need estimation'!S$2,'Inputs from Uganda staff'!$E$61:$E$80,0),MATCH('HRH Need estimation'!$D137,'Inputs from Uganda staff'!$E$6:$BM$6,0)),
""))</f>
        <v/>
      </c>
      <c r="T137" s="122" t="str">
        <f>IFERROR(
$AN137 * INDEX('WFOM - Time_Base'!$A$4:$API$29, MATCH("CenHos", 'WFOM - Time_Base'!$B$4:$B$29,0), MATCH(CONCATENATE($G137,T$2),'WFOM - Time_Base'!$A$8:$API$8,0)) *
INDEX('WFOM - Time_Base'!$A$4:$API$29, MATCH("CenHos_Per", 'WFOM - Time_Base'!$B$4:$B$29,0), MATCH(CONCATENATE($G137,T$2),'WFOM - Time_Base'!$A$8:$API$8,0)),
IFERROR($AN137 * INDEX('Inputs from Uganda staff'!$E$61:$BM$80,MATCH('HRH Need estimation'!T$2,'Inputs from Uganda staff'!$E$61:$E$80,0),MATCH('HRH Need estimation'!$D137,'Inputs from Uganda staff'!$E$6:$BM$6,0)),
""))</f>
        <v/>
      </c>
      <c r="U137" s="122" t="str">
        <f>IFERROR(
$AN137 * INDEX('WFOM - Time_Base'!$A$4:$API$29, MATCH("CenHos", 'WFOM - Time_Base'!$B$4:$B$29,0), MATCH(CONCATENATE($G137,U$2),'WFOM - Time_Base'!$A$8:$API$8,0)) *
INDEX('WFOM - Time_Base'!$A$4:$API$29, MATCH("CenHos_Per", 'WFOM - Time_Base'!$B$4:$B$29,0), MATCH(CONCATENATE($G137,U$2),'WFOM - Time_Base'!$A$8:$API$8,0)),
IFERROR($AN137 * INDEX('Inputs from Uganda staff'!$E$61:$BM$80,MATCH('HRH Need estimation'!U$2,'Inputs from Uganda staff'!$E$61:$E$80,0),MATCH('HRH Need estimation'!$D137,'Inputs from Uganda staff'!$E$6:$BM$6,0)),
""))</f>
        <v/>
      </c>
      <c r="V137" s="122" t="str">
        <f>IFERROR(
$AN137 * INDEX('WFOM - Time_Base'!$A$4:$API$29, MATCH("CenHos", 'WFOM - Time_Base'!$B$4:$B$29,0), MATCH(CONCATENATE($G137,V$2),'WFOM - Time_Base'!$A$8:$API$8,0)) *
INDEX('WFOM - Time_Base'!$A$4:$API$29, MATCH("CenHos_Per", 'WFOM - Time_Base'!$B$4:$B$29,0), MATCH(CONCATENATE($G137,V$2),'WFOM - Time_Base'!$A$8:$API$8,0)),
IFERROR($AN137 * INDEX('Inputs from Uganda staff'!$E$61:$BM$80,MATCH('HRH Need estimation'!V$2,'Inputs from Uganda staff'!$E$61:$E$80,0),MATCH('HRH Need estimation'!$D137,'Inputs from Uganda staff'!$E$6:$BM$6,0)),
""))</f>
        <v/>
      </c>
      <c r="W137" s="122" t="str">
        <f>IFERROR(
$AN137 * INDEX('WFOM - Time_Base'!$A$4:$API$29, MATCH("CenHos", 'WFOM - Time_Base'!$B$4:$B$29,0), MATCH(CONCATENATE($G137,W$2),'WFOM - Time_Base'!$A$8:$API$8,0)) *
INDEX('WFOM - Time_Base'!$A$4:$API$29, MATCH("CenHos_Per", 'WFOM - Time_Base'!$B$4:$B$29,0), MATCH(CONCATENATE($G137,W$2),'WFOM - Time_Base'!$A$8:$API$8,0)),
IFERROR($AN137 * INDEX('Inputs from Uganda staff'!$E$61:$BM$80,MATCH('HRH Need estimation'!W$2,'Inputs from Uganda staff'!$E$61:$E$80,0),MATCH('HRH Need estimation'!$D137,'Inputs from Uganda staff'!$E$6:$BM$6,0)),
""))</f>
        <v/>
      </c>
      <c r="X137" s="122" t="str">
        <f>IFERROR(
$AN137 * INDEX('WFOM - Time_Base'!$A$4:$API$29, MATCH("CenHos", 'WFOM - Time_Base'!$B$4:$B$29,0), MATCH(CONCATENATE($G137,X$2),'WFOM - Time_Base'!$A$8:$API$8,0)) *
INDEX('WFOM - Time_Base'!$A$4:$API$29, MATCH("CenHos_Per", 'WFOM - Time_Base'!$B$4:$B$29,0), MATCH(CONCATENATE($G137,X$2),'WFOM - Time_Base'!$A$8:$API$8,0)),
IFERROR($AN137 * INDEX('Inputs from Uganda staff'!$E$61:$BM$80,MATCH('HRH Need estimation'!X$2,'Inputs from Uganda staff'!$E$61:$E$80,0),MATCH('HRH Need estimation'!$D137,'Inputs from Uganda staff'!$E$6:$BM$6,0)),
""))</f>
        <v/>
      </c>
      <c r="Y137" s="122" t="str">
        <f>IFERROR(
$AN137 * INDEX('WFOM - Time_Base'!$A$4:$API$29, MATCH("CenHos", 'WFOM - Time_Base'!$B$4:$B$29,0), MATCH(CONCATENATE($G137,Y$2),'WFOM - Time_Base'!$A$8:$API$8,0)) *
INDEX('WFOM - Time_Base'!$A$4:$API$29, MATCH("CenHos_Per", 'WFOM - Time_Base'!$B$4:$B$29,0), MATCH(CONCATENATE($G137,Y$2),'WFOM - Time_Base'!$A$8:$API$8,0)),
IFERROR($AN137 * INDEX('Inputs from Uganda staff'!$E$61:$BM$80,MATCH('HRH Need estimation'!Y$2,'Inputs from Uganda staff'!$E$61:$E$80,0),MATCH('HRH Need estimation'!$D137,'Inputs from Uganda staff'!$E$6:$BM$6,0)),
""))</f>
        <v/>
      </c>
      <c r="Z137" s="122" t="str">
        <f>IFERROR(
$AN137 * INDEX('WFOM - Time_Base'!$A$4:$API$29, MATCH("CenHos", 'WFOM - Time_Base'!$B$4:$B$29,0), MATCH(CONCATENATE($G137,Z$2),'WFOM - Time_Base'!$A$8:$API$8,0)) *
INDEX('WFOM - Time_Base'!$A$4:$API$29, MATCH("CenHos_Per", 'WFOM - Time_Base'!$B$4:$B$29,0), MATCH(CONCATENATE($G137,Z$2),'WFOM - Time_Base'!$A$8:$API$8,0)),
IFERROR($AN137 * INDEX('Inputs from Uganda staff'!$E$61:$BM$80,MATCH('HRH Need estimation'!Z$2,'Inputs from Uganda staff'!$E$61:$E$80,0),MATCH('HRH Need estimation'!$D137,'Inputs from Uganda staff'!$E$6:$BM$6,0)),
""))</f>
        <v/>
      </c>
      <c r="AA137" s="122" t="str">
        <f>IFERROR(
$AN137 * INDEX('WFOM - Time_Base'!$A$4:$API$29, MATCH("CenHos", 'WFOM - Time_Base'!$B$4:$B$29,0), MATCH(CONCATENATE($G137,AA$2),'WFOM - Time_Base'!$A$8:$API$8,0)) *
INDEX('WFOM - Time_Base'!$A$4:$API$29, MATCH("CenHos_Per", 'WFOM - Time_Base'!$B$4:$B$29,0), MATCH(CONCATENATE($G137,AA$2),'WFOM - Time_Base'!$A$8:$API$8,0)),
IFERROR($AN137 * INDEX('Inputs from Uganda staff'!$E$61:$BM$80,MATCH('HRH Need estimation'!AA$2,'Inputs from Uganda staff'!$E$61:$E$80,0),MATCH('HRH Need estimation'!$D137,'Inputs from Uganda staff'!$E$6:$BM$6,0)),
""))</f>
        <v/>
      </c>
      <c r="AB137" s="122" t="str">
        <f>IFERROR(
$AN137 * INDEX('WFOM - Time_Base'!$A$4:$API$29, MATCH("CenHos", 'WFOM - Time_Base'!$B$4:$B$29,0), MATCH(CONCATENATE($G137,AB$2),'WFOM - Time_Base'!$A$8:$API$8,0)) *
INDEX('WFOM - Time_Base'!$A$4:$API$29, MATCH("CenHos_Per", 'WFOM - Time_Base'!$B$4:$B$29,0), MATCH(CONCATENATE($G137,AB$2),'WFOM - Time_Base'!$A$8:$API$8,0)),
IFERROR($AN137 * INDEX('Inputs from Uganda staff'!$E$61:$BM$80,MATCH('HRH Need estimation'!AB$2,'Inputs from Uganda staff'!$E$61:$E$80,0),MATCH('HRH Need estimation'!$D137,'Inputs from Uganda staff'!$E$6:$BM$6,0)),
""))</f>
        <v/>
      </c>
      <c r="AC137" s="122" t="str">
        <f>IFERROR(
$AN137 * INDEX('WFOM - Time_Base'!$A$4:$API$29, MATCH("CenHos", 'WFOM - Time_Base'!$B$4:$B$29,0), MATCH(CONCATENATE($G137,AC$2),'WFOM - Time_Base'!$A$8:$API$8,0)) *
INDEX('WFOM - Time_Base'!$A$4:$API$29, MATCH("CenHos_Per", 'WFOM - Time_Base'!$B$4:$B$29,0), MATCH(CONCATENATE($G137,AC$2),'WFOM - Time_Base'!$A$8:$API$8,0)),
IFERROR($AN137 * INDEX('Inputs from Uganda staff'!$E$61:$BM$80,MATCH('HRH Need estimation'!AC$2,'Inputs from Uganda staff'!$E$61:$E$80,0),MATCH('HRH Need estimation'!$D137,'Inputs from Uganda staff'!$E$6:$BM$6,0)),
""))</f>
        <v/>
      </c>
      <c r="AD137" s="122" t="str">
        <f>IFERROR(
$AN137 * INDEX('WFOM - Time_Base'!$A$4:$API$29, MATCH("CenHos", 'WFOM - Time_Base'!$B$4:$B$29,0), MATCH(CONCATENATE($G137,AD$2),'WFOM - Time_Base'!$A$8:$API$8,0)) *
INDEX('WFOM - Time_Base'!$A$4:$API$29, MATCH("CenHos_Per", 'WFOM - Time_Base'!$B$4:$B$29,0), MATCH(CONCATENATE($G137,AD$2),'WFOM - Time_Base'!$A$8:$API$8,0)),
IFERROR($AN137 * INDEX('Inputs from Uganda staff'!$E$61:$BM$80,MATCH('HRH Need estimation'!AD$2,'Inputs from Uganda staff'!$E$61:$E$80,0),MATCH('HRH Need estimation'!$D137,'Inputs from Uganda staff'!$E$6:$BM$6,0)),
""))</f>
        <v/>
      </c>
      <c r="AE137" s="122" t="str">
        <f>IFERROR(
$AN137 * INDEX('WFOM - Time_Base'!$A$4:$API$29, MATCH("CenHos", 'WFOM - Time_Base'!$B$4:$B$29,0), MATCH(CONCATENATE($G137,AE$2),'WFOM - Time_Base'!$A$8:$API$8,0)) *
INDEX('WFOM - Time_Base'!$A$4:$API$29, MATCH("CenHos_Per", 'WFOM - Time_Base'!$B$4:$B$29,0), MATCH(CONCATENATE($G137,AE$2),'WFOM - Time_Base'!$A$8:$API$8,0)),
IFERROR($AN137 * INDEX('Inputs from Uganda staff'!$E$61:$BM$80,MATCH('HRH Need estimation'!AE$2,'Inputs from Uganda staff'!$E$61:$E$80,0),MATCH('HRH Need estimation'!$D137,'Inputs from Uganda staff'!$E$6:$BM$6,0)),
""))</f>
        <v/>
      </c>
      <c r="AF137" s="122" t="str">
        <f>IFERROR(
$AN137 * INDEX('WFOM - Time_Base'!$A$4:$API$29, MATCH("CenHos", 'WFOM - Time_Base'!$B$4:$B$29,0), MATCH(CONCATENATE($G137,AF$2),'WFOM - Time_Base'!$A$8:$API$8,0)) *
INDEX('WFOM - Time_Base'!$A$4:$API$29, MATCH("CenHos_Per", 'WFOM - Time_Base'!$B$4:$B$29,0), MATCH(CONCATENATE($G137,AF$2),'WFOM - Time_Base'!$A$8:$API$8,0)),
IFERROR($AN137 * INDEX('Inputs from Uganda staff'!$E$61:$BM$80,MATCH('HRH Need estimation'!AF$2,'Inputs from Uganda staff'!$E$61:$E$80,0),MATCH('HRH Need estimation'!$D137,'Inputs from Uganda staff'!$E$6:$BM$6,0)),
""))</f>
        <v/>
      </c>
      <c r="AG137" s="122" t="str">
        <f>IFERROR(
$AN137 * INDEX('WFOM - Time_Base'!$A$4:$API$29, MATCH("CenHos", 'WFOM - Time_Base'!$B$4:$B$29,0), MATCH(CONCATENATE($G137,AG$2),'WFOM - Time_Base'!$A$8:$API$8,0)) *
INDEX('WFOM - Time_Base'!$A$4:$API$29, MATCH("CenHos_Per", 'WFOM - Time_Base'!$B$4:$B$29,0), MATCH(CONCATENATE($G137,AG$2),'WFOM - Time_Base'!$A$8:$API$8,0)),
IFERROR($AN137 * INDEX('Inputs from Uganda staff'!$E$61:$BM$80,MATCH('HRH Need estimation'!AG$2,'Inputs from Uganda staff'!$E$61:$E$80,0),MATCH('HRH Need estimation'!$D137,'Inputs from Uganda staff'!$E$6:$BM$6,0)),
""))</f>
        <v/>
      </c>
      <c r="AH137" s="122" t="str">
        <f>IFERROR(
$AN137 * INDEX('WFOM - Time_Base'!$A$4:$API$29, MATCH("CenHos", 'WFOM - Time_Base'!$B$4:$B$29,0), MATCH(CONCATENATE($G137,AH$2),'WFOM - Time_Base'!$A$8:$API$8,0)) *
INDEX('WFOM - Time_Base'!$A$4:$API$29, MATCH("CenHos_Per", 'WFOM - Time_Base'!$B$4:$B$29,0), MATCH(CONCATENATE($G137,AH$2),'WFOM - Time_Base'!$A$8:$API$8,0)),
IFERROR($AN137 * INDEX('Inputs from Uganda staff'!$E$61:$BM$80,MATCH('HRH Need estimation'!AH$2,'Inputs from Uganda staff'!$E$61:$E$80,0),MATCH('HRH Need estimation'!$D137,'Inputs from Uganda staff'!$E$6:$BM$6,0)),
""))</f>
        <v/>
      </c>
      <c r="AI137" s="122" t="str">
        <f>IFERROR(
$AN137 * INDEX('WFOM - Time_Base'!$A$4:$API$29, MATCH("CenHos", 'WFOM - Time_Base'!$B$4:$B$29,0), MATCH(CONCATENATE($G137,AI$2),'WFOM - Time_Base'!$A$8:$API$8,0)) *
INDEX('WFOM - Time_Base'!$A$4:$API$29, MATCH("CenHos_Per", 'WFOM - Time_Base'!$B$4:$B$29,0), MATCH(CONCATENATE($G137,AI$2),'WFOM - Time_Base'!$A$8:$API$8,0)),
IFERROR($AN137 * INDEX('Inputs from Uganda staff'!$E$61:$BM$80,MATCH('HRH Need estimation'!AI$2,'Inputs from Uganda staff'!$E$61:$E$80,0),MATCH('HRH Need estimation'!$D137,'Inputs from Uganda staff'!$E$6:$BM$6,0)),
""))</f>
        <v/>
      </c>
      <c r="AJ137" s="122" t="str">
        <f>IFERROR(
$AN137 * INDEX('WFOM - Time_Base'!$A$4:$API$29, MATCH("CenHos", 'WFOM - Time_Base'!$B$4:$B$29,0), MATCH(CONCATENATE($G137,AJ$2),'WFOM - Time_Base'!$A$8:$API$8,0)) *
INDEX('WFOM - Time_Base'!$A$4:$API$29, MATCH("CenHos_Per", 'WFOM - Time_Base'!$B$4:$B$29,0), MATCH(CONCATENATE($G137,AJ$2),'WFOM - Time_Base'!$A$8:$API$8,0)),
IFERROR($AN137 * INDEX('Inputs from Uganda staff'!$E$61:$BM$80,MATCH('HRH Need estimation'!AJ$2,'Inputs from Uganda staff'!$E$61:$E$80,0),MATCH('HRH Need estimation'!$D137,'Inputs from Uganda staff'!$E$6:$BM$6,0)),
""))</f>
        <v/>
      </c>
      <c r="AK137" s="122" t="str">
        <f>IFERROR(
$AN137 * INDEX('WFOM - Time_Base'!$A$4:$API$29, MATCH("CenHos", 'WFOM - Time_Base'!$B$4:$B$29,0), MATCH(CONCATENATE($G137,AK$2),'WFOM - Time_Base'!$A$8:$API$8,0)) *
INDEX('WFOM - Time_Base'!$A$4:$API$29, MATCH("CenHos_Per", 'WFOM - Time_Base'!$B$4:$B$29,0), MATCH(CONCATENATE($G137,AK$2),'WFOM - Time_Base'!$A$8:$API$8,0)),
IFERROR($AN137 * INDEX('Inputs from Uganda staff'!$E$61:$BM$80,MATCH('HRH Need estimation'!AK$2,'Inputs from Uganda staff'!$E$61:$E$80,0),MATCH('HRH Need estimation'!$D137,'Inputs from Uganda staff'!$E$6:$BM$6,0)),
""))</f>
        <v/>
      </c>
      <c r="AL137" s="122" t="str">
        <f>IFERROR(
$AN137 * INDEX('WFOM - Time_Base'!$A$4:$API$29, MATCH("CenHos", 'WFOM - Time_Base'!$B$4:$B$29,0), MATCH(CONCATENATE($G137,AL$2),'WFOM - Time_Base'!$A$8:$API$8,0)) *
INDEX('WFOM - Time_Base'!$A$4:$API$29, MATCH("CenHos_Per", 'WFOM - Time_Base'!$B$4:$B$29,0), MATCH(CONCATENATE($G137,AL$2),'WFOM - Time_Base'!$A$8:$API$8,0)),
IFERROR($AN137 * INDEX('Inputs from Uganda staff'!$E$61:$BM$80,MATCH('HRH Need estimation'!AL$2,'Inputs from Uganda staff'!$E$61:$E$80,0),MATCH('HRH Need estimation'!$D137,'Inputs from Uganda staff'!$E$6:$BM$6,0)),
""))</f>
        <v/>
      </c>
      <c r="AN137">
        <v>1</v>
      </c>
      <c r="AO137" t="e">
        <f t="shared" si="6"/>
        <v>#N/A</v>
      </c>
      <c r="AQ137" t="s">
        <v>791</v>
      </c>
    </row>
    <row r="138" spans="1:43">
      <c r="A138" s="106" t="s">
        <v>915</v>
      </c>
      <c r="B138" s="106" t="s">
        <v>292</v>
      </c>
      <c r="C138" s="107" t="s">
        <v>487</v>
      </c>
      <c r="D138" s="115" t="s">
        <v>488</v>
      </c>
      <c r="E138" s="199"/>
      <c r="F138" s="199"/>
      <c r="G138" s="203" t="str">
        <f>IF(F138&lt;&gt;"", VLOOKUP(F138,'WFOM - Cadre and Service List'!$E$4:$F$52,2,FALSE), "")</f>
        <v/>
      </c>
      <c r="H138" s="203" t="s">
        <v>910</v>
      </c>
      <c r="I138" s="208"/>
      <c r="J138" s="208"/>
      <c r="K138" s="208"/>
      <c r="L138" s="208"/>
      <c r="M138" s="208"/>
      <c r="N138" s="208"/>
      <c r="O138" s="208"/>
      <c r="P138" s="207">
        <f t="shared" si="5"/>
        <v>0</v>
      </c>
      <c r="Q138" s="122" t="s">
        <v>1947</v>
      </c>
      <c r="R138" s="122" t="str">
        <f>IFERROR(
$AN138 * INDEX('WFOM - Time_Base'!$A$4:$API$29, MATCH("CenHos", 'WFOM - Time_Base'!$B$4:$B$29,0), MATCH(CONCATENATE($G138,R$2),'WFOM - Time_Base'!$A$8:$API$8,0)) *
INDEX('WFOM - Time_Base'!$A$4:$API$29, MATCH("CenHos_Per", 'WFOM - Time_Base'!$B$4:$B$29,0), MATCH(CONCATENATE($G138,R$2),'WFOM - Time_Base'!$A$8:$API$8,0)),
IFERROR($AN138 * INDEX('Inputs from Uganda staff'!$E$61:$BM$80,MATCH('HRH Need estimation'!R$2,'Inputs from Uganda staff'!$E$61:$E$80,0),MATCH('HRH Need estimation'!$D138,'Inputs from Uganda staff'!$E$6:$BM$6,0)),
""))</f>
        <v/>
      </c>
      <c r="S138" s="122" t="str">
        <f>IFERROR(
$AN138 * INDEX('WFOM - Time_Base'!$A$4:$API$29, MATCH("CenHos", 'WFOM - Time_Base'!$B$4:$B$29,0), MATCH(CONCATENATE($G138,S$2),'WFOM - Time_Base'!$A$8:$API$8,0)) *
INDEX('WFOM - Time_Base'!$A$4:$API$29, MATCH("CenHos_Per", 'WFOM - Time_Base'!$B$4:$B$29,0), MATCH(CONCATENATE($G138,S$2),'WFOM - Time_Base'!$A$8:$API$8,0)),
IFERROR($AN138 * INDEX('Inputs from Uganda staff'!$E$61:$BM$80,MATCH('HRH Need estimation'!S$2,'Inputs from Uganda staff'!$E$61:$E$80,0),MATCH('HRH Need estimation'!$D138,'Inputs from Uganda staff'!$E$6:$BM$6,0)),
""))</f>
        <v/>
      </c>
      <c r="T138" s="122" t="str">
        <f>IFERROR(
$AN138 * INDEX('WFOM - Time_Base'!$A$4:$API$29, MATCH("CenHos", 'WFOM - Time_Base'!$B$4:$B$29,0), MATCH(CONCATENATE($G138,T$2),'WFOM - Time_Base'!$A$8:$API$8,0)) *
INDEX('WFOM - Time_Base'!$A$4:$API$29, MATCH("CenHos_Per", 'WFOM - Time_Base'!$B$4:$B$29,0), MATCH(CONCATENATE($G138,T$2),'WFOM - Time_Base'!$A$8:$API$8,0)),
IFERROR($AN138 * INDEX('Inputs from Uganda staff'!$E$61:$BM$80,MATCH('HRH Need estimation'!T$2,'Inputs from Uganda staff'!$E$61:$E$80,0),MATCH('HRH Need estimation'!$D138,'Inputs from Uganda staff'!$E$6:$BM$6,0)),
""))</f>
        <v/>
      </c>
      <c r="U138" s="122" t="str">
        <f>IFERROR(
$AN138 * INDEX('WFOM - Time_Base'!$A$4:$API$29, MATCH("CenHos", 'WFOM - Time_Base'!$B$4:$B$29,0), MATCH(CONCATENATE($G138,U$2),'WFOM - Time_Base'!$A$8:$API$8,0)) *
INDEX('WFOM - Time_Base'!$A$4:$API$29, MATCH("CenHos_Per", 'WFOM - Time_Base'!$B$4:$B$29,0), MATCH(CONCATENATE($G138,U$2),'WFOM - Time_Base'!$A$8:$API$8,0)),
IFERROR($AN138 * INDEX('Inputs from Uganda staff'!$E$61:$BM$80,MATCH('HRH Need estimation'!U$2,'Inputs from Uganda staff'!$E$61:$E$80,0),MATCH('HRH Need estimation'!$D138,'Inputs from Uganda staff'!$E$6:$BM$6,0)),
""))</f>
        <v/>
      </c>
      <c r="V138" s="122" t="str">
        <f>IFERROR(
$AN138 * INDEX('WFOM - Time_Base'!$A$4:$API$29, MATCH("CenHos", 'WFOM - Time_Base'!$B$4:$B$29,0), MATCH(CONCATENATE($G138,V$2),'WFOM - Time_Base'!$A$8:$API$8,0)) *
INDEX('WFOM - Time_Base'!$A$4:$API$29, MATCH("CenHos_Per", 'WFOM - Time_Base'!$B$4:$B$29,0), MATCH(CONCATENATE($G138,V$2),'WFOM - Time_Base'!$A$8:$API$8,0)),
IFERROR($AN138 * INDEX('Inputs from Uganda staff'!$E$61:$BM$80,MATCH('HRH Need estimation'!V$2,'Inputs from Uganda staff'!$E$61:$E$80,0),MATCH('HRH Need estimation'!$D138,'Inputs from Uganda staff'!$E$6:$BM$6,0)),
""))</f>
        <v/>
      </c>
      <c r="W138" s="122" t="str">
        <f>IFERROR(
$AN138 * INDEX('WFOM - Time_Base'!$A$4:$API$29, MATCH("CenHos", 'WFOM - Time_Base'!$B$4:$B$29,0), MATCH(CONCATENATE($G138,W$2),'WFOM - Time_Base'!$A$8:$API$8,0)) *
INDEX('WFOM - Time_Base'!$A$4:$API$29, MATCH("CenHos_Per", 'WFOM - Time_Base'!$B$4:$B$29,0), MATCH(CONCATENATE($G138,W$2),'WFOM - Time_Base'!$A$8:$API$8,0)),
IFERROR($AN138 * INDEX('Inputs from Uganda staff'!$E$61:$BM$80,MATCH('HRH Need estimation'!W$2,'Inputs from Uganda staff'!$E$61:$E$80,0),MATCH('HRH Need estimation'!$D138,'Inputs from Uganda staff'!$E$6:$BM$6,0)),
""))</f>
        <v/>
      </c>
      <c r="X138" s="122" t="str">
        <f>IFERROR(
$AN138 * INDEX('WFOM - Time_Base'!$A$4:$API$29, MATCH("CenHos", 'WFOM - Time_Base'!$B$4:$B$29,0), MATCH(CONCATENATE($G138,X$2),'WFOM - Time_Base'!$A$8:$API$8,0)) *
INDEX('WFOM - Time_Base'!$A$4:$API$29, MATCH("CenHos_Per", 'WFOM - Time_Base'!$B$4:$B$29,0), MATCH(CONCATENATE($G138,X$2),'WFOM - Time_Base'!$A$8:$API$8,0)),
IFERROR($AN138 * INDEX('Inputs from Uganda staff'!$E$61:$BM$80,MATCH('HRH Need estimation'!X$2,'Inputs from Uganda staff'!$E$61:$E$80,0),MATCH('HRH Need estimation'!$D138,'Inputs from Uganda staff'!$E$6:$BM$6,0)),
""))</f>
        <v/>
      </c>
      <c r="Y138" s="122" t="str">
        <f>IFERROR(
$AN138 * INDEX('WFOM - Time_Base'!$A$4:$API$29, MATCH("CenHos", 'WFOM - Time_Base'!$B$4:$B$29,0), MATCH(CONCATENATE($G138,Y$2),'WFOM - Time_Base'!$A$8:$API$8,0)) *
INDEX('WFOM - Time_Base'!$A$4:$API$29, MATCH("CenHos_Per", 'WFOM - Time_Base'!$B$4:$B$29,0), MATCH(CONCATENATE($G138,Y$2),'WFOM - Time_Base'!$A$8:$API$8,0)),
IFERROR($AN138 * INDEX('Inputs from Uganda staff'!$E$61:$BM$80,MATCH('HRH Need estimation'!Y$2,'Inputs from Uganda staff'!$E$61:$E$80,0),MATCH('HRH Need estimation'!$D138,'Inputs from Uganda staff'!$E$6:$BM$6,0)),
""))</f>
        <v/>
      </c>
      <c r="Z138" s="122" t="str">
        <f>IFERROR(
$AN138 * INDEX('WFOM - Time_Base'!$A$4:$API$29, MATCH("CenHos", 'WFOM - Time_Base'!$B$4:$B$29,0), MATCH(CONCATENATE($G138,Z$2),'WFOM - Time_Base'!$A$8:$API$8,0)) *
INDEX('WFOM - Time_Base'!$A$4:$API$29, MATCH("CenHos_Per", 'WFOM - Time_Base'!$B$4:$B$29,0), MATCH(CONCATENATE($G138,Z$2),'WFOM - Time_Base'!$A$8:$API$8,0)),
IFERROR($AN138 * INDEX('Inputs from Uganda staff'!$E$61:$BM$80,MATCH('HRH Need estimation'!Z$2,'Inputs from Uganda staff'!$E$61:$E$80,0),MATCH('HRH Need estimation'!$D138,'Inputs from Uganda staff'!$E$6:$BM$6,0)),
""))</f>
        <v/>
      </c>
      <c r="AA138" s="122" t="str">
        <f>IFERROR(
$AN138 * INDEX('WFOM - Time_Base'!$A$4:$API$29, MATCH("CenHos", 'WFOM - Time_Base'!$B$4:$B$29,0), MATCH(CONCATENATE($G138,AA$2),'WFOM - Time_Base'!$A$8:$API$8,0)) *
INDEX('WFOM - Time_Base'!$A$4:$API$29, MATCH("CenHos_Per", 'WFOM - Time_Base'!$B$4:$B$29,0), MATCH(CONCATENATE($G138,AA$2),'WFOM - Time_Base'!$A$8:$API$8,0)),
IFERROR($AN138 * INDEX('Inputs from Uganda staff'!$E$61:$BM$80,MATCH('HRH Need estimation'!AA$2,'Inputs from Uganda staff'!$E$61:$E$80,0),MATCH('HRH Need estimation'!$D138,'Inputs from Uganda staff'!$E$6:$BM$6,0)),
""))</f>
        <v/>
      </c>
      <c r="AB138" s="122" t="str">
        <f>IFERROR(
$AN138 * INDEX('WFOM - Time_Base'!$A$4:$API$29, MATCH("CenHos", 'WFOM - Time_Base'!$B$4:$B$29,0), MATCH(CONCATENATE($G138,AB$2),'WFOM - Time_Base'!$A$8:$API$8,0)) *
INDEX('WFOM - Time_Base'!$A$4:$API$29, MATCH("CenHos_Per", 'WFOM - Time_Base'!$B$4:$B$29,0), MATCH(CONCATENATE($G138,AB$2),'WFOM - Time_Base'!$A$8:$API$8,0)),
IFERROR($AN138 * INDEX('Inputs from Uganda staff'!$E$61:$BM$80,MATCH('HRH Need estimation'!AB$2,'Inputs from Uganda staff'!$E$61:$E$80,0),MATCH('HRH Need estimation'!$D138,'Inputs from Uganda staff'!$E$6:$BM$6,0)),
""))</f>
        <v/>
      </c>
      <c r="AC138" s="122" t="str">
        <f>IFERROR(
$AN138 * INDEX('WFOM - Time_Base'!$A$4:$API$29, MATCH("CenHos", 'WFOM - Time_Base'!$B$4:$B$29,0), MATCH(CONCATENATE($G138,AC$2),'WFOM - Time_Base'!$A$8:$API$8,0)) *
INDEX('WFOM - Time_Base'!$A$4:$API$29, MATCH("CenHos_Per", 'WFOM - Time_Base'!$B$4:$B$29,0), MATCH(CONCATENATE($G138,AC$2),'WFOM - Time_Base'!$A$8:$API$8,0)),
IFERROR($AN138 * INDEX('Inputs from Uganda staff'!$E$61:$BM$80,MATCH('HRH Need estimation'!AC$2,'Inputs from Uganda staff'!$E$61:$E$80,0),MATCH('HRH Need estimation'!$D138,'Inputs from Uganda staff'!$E$6:$BM$6,0)),
""))</f>
        <v/>
      </c>
      <c r="AD138" s="122" t="str">
        <f>IFERROR(
$AN138 * INDEX('WFOM - Time_Base'!$A$4:$API$29, MATCH("CenHos", 'WFOM - Time_Base'!$B$4:$B$29,0), MATCH(CONCATENATE($G138,AD$2),'WFOM - Time_Base'!$A$8:$API$8,0)) *
INDEX('WFOM - Time_Base'!$A$4:$API$29, MATCH("CenHos_Per", 'WFOM - Time_Base'!$B$4:$B$29,0), MATCH(CONCATENATE($G138,AD$2),'WFOM - Time_Base'!$A$8:$API$8,0)),
IFERROR($AN138 * INDEX('Inputs from Uganda staff'!$E$61:$BM$80,MATCH('HRH Need estimation'!AD$2,'Inputs from Uganda staff'!$E$61:$E$80,0),MATCH('HRH Need estimation'!$D138,'Inputs from Uganda staff'!$E$6:$BM$6,0)),
""))</f>
        <v/>
      </c>
      <c r="AE138" s="122" t="str">
        <f>IFERROR(
$AN138 * INDEX('WFOM - Time_Base'!$A$4:$API$29, MATCH("CenHos", 'WFOM - Time_Base'!$B$4:$B$29,0), MATCH(CONCATENATE($G138,AE$2),'WFOM - Time_Base'!$A$8:$API$8,0)) *
INDEX('WFOM - Time_Base'!$A$4:$API$29, MATCH("CenHos_Per", 'WFOM - Time_Base'!$B$4:$B$29,0), MATCH(CONCATENATE($G138,AE$2),'WFOM - Time_Base'!$A$8:$API$8,0)),
IFERROR($AN138 * INDEX('Inputs from Uganda staff'!$E$61:$BM$80,MATCH('HRH Need estimation'!AE$2,'Inputs from Uganda staff'!$E$61:$E$80,0),MATCH('HRH Need estimation'!$D138,'Inputs from Uganda staff'!$E$6:$BM$6,0)),
""))</f>
        <v/>
      </c>
      <c r="AF138" s="122" t="str">
        <f>IFERROR(
$AN138 * INDEX('WFOM - Time_Base'!$A$4:$API$29, MATCH("CenHos", 'WFOM - Time_Base'!$B$4:$B$29,0), MATCH(CONCATENATE($G138,AF$2),'WFOM - Time_Base'!$A$8:$API$8,0)) *
INDEX('WFOM - Time_Base'!$A$4:$API$29, MATCH("CenHos_Per", 'WFOM - Time_Base'!$B$4:$B$29,0), MATCH(CONCATENATE($G138,AF$2),'WFOM - Time_Base'!$A$8:$API$8,0)),
IFERROR($AN138 * INDEX('Inputs from Uganda staff'!$E$61:$BM$80,MATCH('HRH Need estimation'!AF$2,'Inputs from Uganda staff'!$E$61:$E$80,0),MATCH('HRH Need estimation'!$D138,'Inputs from Uganda staff'!$E$6:$BM$6,0)),
""))</f>
        <v/>
      </c>
      <c r="AG138" s="122" t="str">
        <f>IFERROR(
$AN138 * INDEX('WFOM - Time_Base'!$A$4:$API$29, MATCH("CenHos", 'WFOM - Time_Base'!$B$4:$B$29,0), MATCH(CONCATENATE($G138,AG$2),'WFOM - Time_Base'!$A$8:$API$8,0)) *
INDEX('WFOM - Time_Base'!$A$4:$API$29, MATCH("CenHos_Per", 'WFOM - Time_Base'!$B$4:$B$29,0), MATCH(CONCATENATE($G138,AG$2),'WFOM - Time_Base'!$A$8:$API$8,0)),
IFERROR($AN138 * INDEX('Inputs from Uganda staff'!$E$61:$BM$80,MATCH('HRH Need estimation'!AG$2,'Inputs from Uganda staff'!$E$61:$E$80,0),MATCH('HRH Need estimation'!$D138,'Inputs from Uganda staff'!$E$6:$BM$6,0)),
""))</f>
        <v/>
      </c>
      <c r="AH138" s="122" t="str">
        <f>IFERROR(
$AN138 * INDEX('WFOM - Time_Base'!$A$4:$API$29, MATCH("CenHos", 'WFOM - Time_Base'!$B$4:$B$29,0), MATCH(CONCATENATE($G138,AH$2),'WFOM - Time_Base'!$A$8:$API$8,0)) *
INDEX('WFOM - Time_Base'!$A$4:$API$29, MATCH("CenHos_Per", 'WFOM - Time_Base'!$B$4:$B$29,0), MATCH(CONCATENATE($G138,AH$2),'WFOM - Time_Base'!$A$8:$API$8,0)),
IFERROR($AN138 * INDEX('Inputs from Uganda staff'!$E$61:$BM$80,MATCH('HRH Need estimation'!AH$2,'Inputs from Uganda staff'!$E$61:$E$80,0),MATCH('HRH Need estimation'!$D138,'Inputs from Uganda staff'!$E$6:$BM$6,0)),
""))</f>
        <v/>
      </c>
      <c r="AI138" s="122" t="str">
        <f>IFERROR(
$AN138 * INDEX('WFOM - Time_Base'!$A$4:$API$29, MATCH("CenHos", 'WFOM - Time_Base'!$B$4:$B$29,0), MATCH(CONCATENATE($G138,AI$2),'WFOM - Time_Base'!$A$8:$API$8,0)) *
INDEX('WFOM - Time_Base'!$A$4:$API$29, MATCH("CenHos_Per", 'WFOM - Time_Base'!$B$4:$B$29,0), MATCH(CONCATENATE($G138,AI$2),'WFOM - Time_Base'!$A$8:$API$8,0)),
IFERROR($AN138 * INDEX('Inputs from Uganda staff'!$E$61:$BM$80,MATCH('HRH Need estimation'!AI$2,'Inputs from Uganda staff'!$E$61:$E$80,0),MATCH('HRH Need estimation'!$D138,'Inputs from Uganda staff'!$E$6:$BM$6,0)),
""))</f>
        <v/>
      </c>
      <c r="AJ138" s="122" t="str">
        <f>IFERROR(
$AN138 * INDEX('WFOM - Time_Base'!$A$4:$API$29, MATCH("CenHos", 'WFOM - Time_Base'!$B$4:$B$29,0), MATCH(CONCATENATE($G138,AJ$2),'WFOM - Time_Base'!$A$8:$API$8,0)) *
INDEX('WFOM - Time_Base'!$A$4:$API$29, MATCH("CenHos_Per", 'WFOM - Time_Base'!$B$4:$B$29,0), MATCH(CONCATENATE($G138,AJ$2),'WFOM - Time_Base'!$A$8:$API$8,0)),
IFERROR($AN138 * INDEX('Inputs from Uganda staff'!$E$61:$BM$80,MATCH('HRH Need estimation'!AJ$2,'Inputs from Uganda staff'!$E$61:$E$80,0),MATCH('HRH Need estimation'!$D138,'Inputs from Uganda staff'!$E$6:$BM$6,0)),
""))</f>
        <v/>
      </c>
      <c r="AK138" s="122" t="str">
        <f>IFERROR(
$AN138 * INDEX('WFOM - Time_Base'!$A$4:$API$29, MATCH("CenHos", 'WFOM - Time_Base'!$B$4:$B$29,0), MATCH(CONCATENATE($G138,AK$2),'WFOM - Time_Base'!$A$8:$API$8,0)) *
INDEX('WFOM - Time_Base'!$A$4:$API$29, MATCH("CenHos_Per", 'WFOM - Time_Base'!$B$4:$B$29,0), MATCH(CONCATENATE($G138,AK$2),'WFOM - Time_Base'!$A$8:$API$8,0)),
IFERROR($AN138 * INDEX('Inputs from Uganda staff'!$E$61:$BM$80,MATCH('HRH Need estimation'!AK$2,'Inputs from Uganda staff'!$E$61:$E$80,0),MATCH('HRH Need estimation'!$D138,'Inputs from Uganda staff'!$E$6:$BM$6,0)),
""))</f>
        <v/>
      </c>
      <c r="AL138" s="122" t="str">
        <f>IFERROR(
$AN138 * INDEX('WFOM - Time_Base'!$A$4:$API$29, MATCH("CenHos", 'WFOM - Time_Base'!$B$4:$B$29,0), MATCH(CONCATENATE($G138,AL$2),'WFOM - Time_Base'!$A$8:$API$8,0)) *
INDEX('WFOM - Time_Base'!$A$4:$API$29, MATCH("CenHos_Per", 'WFOM - Time_Base'!$B$4:$B$29,0), MATCH(CONCATENATE($G138,AL$2),'WFOM - Time_Base'!$A$8:$API$8,0)),
IFERROR($AN138 * INDEX('Inputs from Uganda staff'!$E$61:$BM$80,MATCH('HRH Need estimation'!AL$2,'Inputs from Uganda staff'!$E$61:$E$80,0),MATCH('HRH Need estimation'!$D138,'Inputs from Uganda staff'!$E$6:$BM$6,0)),
""))</f>
        <v/>
      </c>
      <c r="AN138">
        <v>1</v>
      </c>
      <c r="AO138" t="e">
        <f t="shared" si="6"/>
        <v>#N/A</v>
      </c>
      <c r="AQ138" t="s">
        <v>807</v>
      </c>
    </row>
    <row r="139" spans="1:43">
      <c r="A139" s="106" t="s">
        <v>915</v>
      </c>
      <c r="B139" s="106" t="s">
        <v>55</v>
      </c>
      <c r="C139" s="107" t="s">
        <v>489</v>
      </c>
      <c r="D139" s="115" t="s">
        <v>490</v>
      </c>
      <c r="E139" s="122" t="s">
        <v>867</v>
      </c>
      <c r="F139" s="200" t="s">
        <v>21</v>
      </c>
      <c r="G139" s="122" t="str">
        <f>IF(F139&lt;&gt;"", VLOOKUP(F139,'WFOM - Cadre and Service List'!$E$4:$F$52,2,FALSE), "")</f>
        <v>Over5OPD</v>
      </c>
      <c r="H139" s="122"/>
      <c r="I139" s="207"/>
      <c r="J139" s="207"/>
      <c r="K139" s="207"/>
      <c r="L139" s="207"/>
      <c r="M139" s="207"/>
      <c r="N139" s="207"/>
      <c r="O139" s="207"/>
      <c r="P139" s="207">
        <f t="shared" si="5"/>
        <v>0</v>
      </c>
      <c r="Q139" s="122" t="s">
        <v>1947</v>
      </c>
      <c r="R139" s="122">
        <f>IFERROR(
$AN139 * INDEX('WFOM - Time_Base'!$A$4:$API$29, MATCH("CenHos", 'WFOM - Time_Base'!$B$4:$B$29,0), MATCH(CONCATENATE($G139,R$2),'WFOM - Time_Base'!$A$8:$API$8,0)) *
INDEX('WFOM - Time_Base'!$A$4:$API$29, MATCH("CenHos_Per", 'WFOM - Time_Base'!$B$4:$B$29,0), MATCH(CONCATENATE($G139,R$2),'WFOM - Time_Base'!$A$8:$API$8,0)),
IFERROR($AN139 * INDEX('Inputs from Uganda staff'!$E$61:$BM$80,MATCH('HRH Need estimation'!R$2,'Inputs from Uganda staff'!$E$61:$E$80,0),MATCH('HRH Need estimation'!$D139,'Inputs from Uganda staff'!$E$6:$BM$6,0)),
""))</f>
        <v>3.5</v>
      </c>
      <c r="S139" s="122">
        <f>IFERROR(
$AN139 * INDEX('WFOM - Time_Base'!$A$4:$API$29, MATCH("CenHos", 'WFOM - Time_Base'!$B$4:$B$29,0), MATCH(CONCATENATE($G139,S$2),'WFOM - Time_Base'!$A$8:$API$8,0)) *
INDEX('WFOM - Time_Base'!$A$4:$API$29, MATCH("CenHos_Per", 'WFOM - Time_Base'!$B$4:$B$29,0), MATCH(CONCATENATE($G139,S$2),'WFOM - Time_Base'!$A$8:$API$8,0)),
IFERROR($AN139 * INDEX('Inputs from Uganda staff'!$E$61:$BM$80,MATCH('HRH Need estimation'!S$2,'Inputs from Uganda staff'!$E$61:$E$80,0),MATCH('HRH Need estimation'!$D139,'Inputs from Uganda staff'!$E$6:$BM$6,0)),
""))</f>
        <v>6</v>
      </c>
      <c r="T139" s="122">
        <f>IFERROR(
$AN139 * INDEX('WFOM - Time_Base'!$A$4:$API$29, MATCH("CenHos", 'WFOM - Time_Base'!$B$4:$B$29,0), MATCH(CONCATENATE($G139,T$2),'WFOM - Time_Base'!$A$8:$API$8,0)) *
INDEX('WFOM - Time_Base'!$A$4:$API$29, MATCH("CenHos_Per", 'WFOM - Time_Base'!$B$4:$B$29,0), MATCH(CONCATENATE($G139,T$2),'WFOM - Time_Base'!$A$8:$API$8,0)),
IFERROR($AN139 * INDEX('Inputs from Uganda staff'!$E$61:$BM$80,MATCH('HRH Need estimation'!T$2,'Inputs from Uganda staff'!$E$61:$E$80,0),MATCH('HRH Need estimation'!$D139,'Inputs from Uganda staff'!$E$6:$BM$6,0)),
""))</f>
        <v>0</v>
      </c>
      <c r="U139" s="122">
        <f>IFERROR(
$AN139 * INDEX('WFOM - Time_Base'!$A$4:$API$29, MATCH("CenHos", 'WFOM - Time_Base'!$B$4:$B$29,0), MATCH(CONCATENATE($G139,U$2),'WFOM - Time_Base'!$A$8:$API$8,0)) *
INDEX('WFOM - Time_Base'!$A$4:$API$29, MATCH("CenHos_Per", 'WFOM - Time_Base'!$B$4:$B$29,0), MATCH(CONCATENATE($G139,U$2),'WFOM - Time_Base'!$A$8:$API$8,0)),
IFERROR($AN139 * INDEX('Inputs from Uganda staff'!$E$61:$BM$80,MATCH('HRH Need estimation'!U$2,'Inputs from Uganda staff'!$E$61:$E$80,0),MATCH('HRH Need estimation'!$D139,'Inputs from Uganda staff'!$E$6:$BM$6,0)),
""))</f>
        <v>1</v>
      </c>
      <c r="V139" s="122">
        <f>IFERROR(
$AN139 * INDEX('WFOM - Time_Base'!$A$4:$API$29, MATCH("CenHos", 'WFOM - Time_Base'!$B$4:$B$29,0), MATCH(CONCATENATE($G139,V$2),'WFOM - Time_Base'!$A$8:$API$8,0)) *
INDEX('WFOM - Time_Base'!$A$4:$API$29, MATCH("CenHos_Per", 'WFOM - Time_Base'!$B$4:$B$29,0), MATCH(CONCATENATE($G139,V$2),'WFOM - Time_Base'!$A$8:$API$8,0)),
IFERROR($AN139 * INDEX('Inputs from Uganda staff'!$E$61:$BM$80,MATCH('HRH Need estimation'!V$2,'Inputs from Uganda staff'!$E$61:$E$80,0),MATCH('HRH Need estimation'!$D139,'Inputs from Uganda staff'!$E$6:$BM$6,0)),
""))</f>
        <v>4</v>
      </c>
      <c r="W139" s="122">
        <f>IFERROR(
$AN139 * INDEX('WFOM - Time_Base'!$A$4:$API$29, MATCH("CenHos", 'WFOM - Time_Base'!$B$4:$B$29,0), MATCH(CONCATENATE($G139,W$2),'WFOM - Time_Base'!$A$8:$API$8,0)) *
INDEX('WFOM - Time_Base'!$A$4:$API$29, MATCH("CenHos_Per", 'WFOM - Time_Base'!$B$4:$B$29,0), MATCH(CONCATENATE($G139,W$2),'WFOM - Time_Base'!$A$8:$API$8,0)),
IFERROR($AN139 * INDEX('Inputs from Uganda staff'!$E$61:$BM$80,MATCH('HRH Need estimation'!W$2,'Inputs from Uganda staff'!$E$61:$E$80,0),MATCH('HRH Need estimation'!$D139,'Inputs from Uganda staff'!$E$6:$BM$6,0)),
""))</f>
        <v>0</v>
      </c>
      <c r="X139" s="122">
        <f>IFERROR(
$AN139 * INDEX('WFOM - Time_Base'!$A$4:$API$29, MATCH("CenHos", 'WFOM - Time_Base'!$B$4:$B$29,0), MATCH(CONCATENATE($G139,X$2),'WFOM - Time_Base'!$A$8:$API$8,0)) *
INDEX('WFOM - Time_Base'!$A$4:$API$29, MATCH("CenHos_Per", 'WFOM - Time_Base'!$B$4:$B$29,0), MATCH(CONCATENATE($G139,X$2),'WFOM - Time_Base'!$A$8:$API$8,0)),
IFERROR($AN139 * INDEX('Inputs from Uganda staff'!$E$61:$BM$80,MATCH('HRH Need estimation'!X$2,'Inputs from Uganda staff'!$E$61:$E$80,0),MATCH('HRH Need estimation'!$D139,'Inputs from Uganda staff'!$E$6:$BM$6,0)),
""))</f>
        <v>0</v>
      </c>
      <c r="Y139" s="122">
        <f>IFERROR(
$AN139 * INDEX('WFOM - Time_Base'!$A$4:$API$29, MATCH("CenHos", 'WFOM - Time_Base'!$B$4:$B$29,0), MATCH(CONCATENATE($G139,Y$2),'WFOM - Time_Base'!$A$8:$API$8,0)) *
INDEX('WFOM - Time_Base'!$A$4:$API$29, MATCH("CenHos_Per", 'WFOM - Time_Base'!$B$4:$B$29,0), MATCH(CONCATENATE($G139,Y$2),'WFOM - Time_Base'!$A$8:$API$8,0)),
IFERROR($AN139 * INDEX('Inputs from Uganda staff'!$E$61:$BM$80,MATCH('HRH Need estimation'!Y$2,'Inputs from Uganda staff'!$E$61:$E$80,0),MATCH('HRH Need estimation'!$D139,'Inputs from Uganda staff'!$E$6:$BM$6,0)),
""))</f>
        <v>0</v>
      </c>
      <c r="Z139" s="122">
        <f>IFERROR(
$AN139 * INDEX('WFOM - Time_Base'!$A$4:$API$29, MATCH("CenHos", 'WFOM - Time_Base'!$B$4:$B$29,0), MATCH(CONCATENATE($G139,Z$2),'WFOM - Time_Base'!$A$8:$API$8,0)) *
INDEX('WFOM - Time_Base'!$A$4:$API$29, MATCH("CenHos_Per", 'WFOM - Time_Base'!$B$4:$B$29,0), MATCH(CONCATENATE($G139,Z$2),'WFOM - Time_Base'!$A$8:$API$8,0)),
IFERROR($AN139 * INDEX('Inputs from Uganda staff'!$E$61:$BM$80,MATCH('HRH Need estimation'!Z$2,'Inputs from Uganda staff'!$E$61:$E$80,0),MATCH('HRH Need estimation'!$D139,'Inputs from Uganda staff'!$E$6:$BM$6,0)),
""))</f>
        <v>0</v>
      </c>
      <c r="AA139" s="122">
        <f>IFERROR(
$AN139 * INDEX('WFOM - Time_Base'!$A$4:$API$29, MATCH("CenHos", 'WFOM - Time_Base'!$B$4:$B$29,0), MATCH(CONCATENATE($G139,AA$2),'WFOM - Time_Base'!$A$8:$API$8,0)) *
INDEX('WFOM - Time_Base'!$A$4:$API$29, MATCH("CenHos_Per", 'WFOM - Time_Base'!$B$4:$B$29,0), MATCH(CONCATENATE($G139,AA$2),'WFOM - Time_Base'!$A$8:$API$8,0)),
IFERROR($AN139 * INDEX('Inputs from Uganda staff'!$E$61:$BM$80,MATCH('HRH Need estimation'!AA$2,'Inputs from Uganda staff'!$E$61:$E$80,0),MATCH('HRH Need estimation'!$D139,'Inputs from Uganda staff'!$E$6:$BM$6,0)),
""))</f>
        <v>0</v>
      </c>
      <c r="AB139" s="122">
        <f>IFERROR(
$AN139 * INDEX('WFOM - Time_Base'!$A$4:$API$29, MATCH("CenHos", 'WFOM - Time_Base'!$B$4:$B$29,0), MATCH(CONCATENATE($G139,AB$2),'WFOM - Time_Base'!$A$8:$API$8,0)) *
INDEX('WFOM - Time_Base'!$A$4:$API$29, MATCH("CenHos_Per", 'WFOM - Time_Base'!$B$4:$B$29,0), MATCH(CONCATENATE($G139,AB$2),'WFOM - Time_Base'!$A$8:$API$8,0)),
IFERROR($AN139 * INDEX('Inputs from Uganda staff'!$E$61:$BM$80,MATCH('HRH Need estimation'!AB$2,'Inputs from Uganda staff'!$E$61:$E$80,0),MATCH('HRH Need estimation'!$D139,'Inputs from Uganda staff'!$E$6:$BM$6,0)),
""))</f>
        <v>0</v>
      </c>
      <c r="AC139" s="122" t="str">
        <f>IFERROR(
$AN139 * INDEX('WFOM - Time_Base'!$A$4:$API$29, MATCH("CenHos", 'WFOM - Time_Base'!$B$4:$B$29,0), MATCH(CONCATENATE($G139,AC$2),'WFOM - Time_Base'!$A$8:$API$8,0)) *
INDEX('WFOM - Time_Base'!$A$4:$API$29, MATCH("CenHos_Per", 'WFOM - Time_Base'!$B$4:$B$29,0), MATCH(CONCATENATE($G139,AC$2),'WFOM - Time_Base'!$A$8:$API$8,0)),
IFERROR($AN139 * INDEX('Inputs from Uganda staff'!$E$61:$BM$80,MATCH('HRH Need estimation'!AC$2,'Inputs from Uganda staff'!$E$61:$E$80,0),MATCH('HRH Need estimation'!$D139,'Inputs from Uganda staff'!$E$6:$BM$6,0)),
""))</f>
        <v/>
      </c>
      <c r="AD139" s="122">
        <f>IFERROR(
$AN139 * INDEX('WFOM - Time_Base'!$A$4:$API$29, MATCH("CenHos", 'WFOM - Time_Base'!$B$4:$B$29,0), MATCH(CONCATENATE($G139,AD$2),'WFOM - Time_Base'!$A$8:$API$8,0)) *
INDEX('WFOM - Time_Base'!$A$4:$API$29, MATCH("CenHos_Per", 'WFOM - Time_Base'!$B$4:$B$29,0), MATCH(CONCATENATE($G139,AD$2),'WFOM - Time_Base'!$A$8:$API$8,0)),
IFERROR($AN139 * INDEX('Inputs from Uganda staff'!$E$61:$BM$80,MATCH('HRH Need estimation'!AD$2,'Inputs from Uganda staff'!$E$61:$E$80,0),MATCH('HRH Need estimation'!$D139,'Inputs from Uganda staff'!$E$6:$BM$6,0)),
""))</f>
        <v>0</v>
      </c>
      <c r="AE139" s="122">
        <f>IFERROR(
$AN139 * INDEX('WFOM - Time_Base'!$A$4:$API$29, MATCH("CenHos", 'WFOM - Time_Base'!$B$4:$B$29,0), MATCH(CONCATENATE($G139,AE$2),'WFOM - Time_Base'!$A$8:$API$8,0)) *
INDEX('WFOM - Time_Base'!$A$4:$API$29, MATCH("CenHos_Per", 'WFOM - Time_Base'!$B$4:$B$29,0), MATCH(CONCATENATE($G139,AE$2),'WFOM - Time_Base'!$A$8:$API$8,0)),
IFERROR($AN139 * INDEX('Inputs from Uganda staff'!$E$61:$BM$80,MATCH('HRH Need estimation'!AE$2,'Inputs from Uganda staff'!$E$61:$E$80,0),MATCH('HRH Need estimation'!$D139,'Inputs from Uganda staff'!$E$6:$BM$6,0)),
""))</f>
        <v>0</v>
      </c>
      <c r="AF139" s="122">
        <f>IFERROR(
$AN139 * INDEX('WFOM - Time_Base'!$A$4:$API$29, MATCH("CenHos", 'WFOM - Time_Base'!$B$4:$B$29,0), MATCH(CONCATENATE($G139,AF$2),'WFOM - Time_Base'!$A$8:$API$8,0)) *
INDEX('WFOM - Time_Base'!$A$4:$API$29, MATCH("CenHos_Per", 'WFOM - Time_Base'!$B$4:$B$29,0), MATCH(CONCATENATE($G139,AF$2),'WFOM - Time_Base'!$A$8:$API$8,0)),
IFERROR($AN139 * INDEX('Inputs from Uganda staff'!$E$61:$BM$80,MATCH('HRH Need estimation'!AF$2,'Inputs from Uganda staff'!$E$61:$E$80,0),MATCH('HRH Need estimation'!$D139,'Inputs from Uganda staff'!$E$6:$BM$6,0)),
""))</f>
        <v>0</v>
      </c>
      <c r="AG139" s="122">
        <f>IFERROR(
$AN139 * INDEX('WFOM - Time_Base'!$A$4:$API$29, MATCH("CenHos", 'WFOM - Time_Base'!$B$4:$B$29,0), MATCH(CONCATENATE($G139,AG$2),'WFOM - Time_Base'!$A$8:$API$8,0)) *
INDEX('WFOM - Time_Base'!$A$4:$API$29, MATCH("CenHos_Per", 'WFOM - Time_Base'!$B$4:$B$29,0), MATCH(CONCATENATE($G139,AG$2),'WFOM - Time_Base'!$A$8:$API$8,0)),
IFERROR($AN139 * INDEX('Inputs from Uganda staff'!$E$61:$BM$80,MATCH('HRH Need estimation'!AG$2,'Inputs from Uganda staff'!$E$61:$E$80,0),MATCH('HRH Need estimation'!$D139,'Inputs from Uganda staff'!$E$6:$BM$6,0)),
""))</f>
        <v>0</v>
      </c>
      <c r="AH139" s="122">
        <f>IFERROR(
$AN139 * INDEX('WFOM - Time_Base'!$A$4:$API$29, MATCH("CenHos", 'WFOM - Time_Base'!$B$4:$B$29,0), MATCH(CONCATENATE($G139,AH$2),'WFOM - Time_Base'!$A$8:$API$8,0)) *
INDEX('WFOM - Time_Base'!$A$4:$API$29, MATCH("CenHos_Per", 'WFOM - Time_Base'!$B$4:$B$29,0), MATCH(CONCATENATE($G139,AH$2),'WFOM - Time_Base'!$A$8:$API$8,0)),
IFERROR($AN139 * INDEX('Inputs from Uganda staff'!$E$61:$BM$80,MATCH('HRH Need estimation'!AH$2,'Inputs from Uganda staff'!$E$61:$E$80,0),MATCH('HRH Need estimation'!$D139,'Inputs from Uganda staff'!$E$6:$BM$6,0)),
""))</f>
        <v>0</v>
      </c>
      <c r="AI139" s="122">
        <f>IFERROR(
$AN139 * INDEX('WFOM - Time_Base'!$A$4:$API$29, MATCH("CenHos", 'WFOM - Time_Base'!$B$4:$B$29,0), MATCH(CONCATENATE($G139,AI$2),'WFOM - Time_Base'!$A$8:$API$8,0)) *
INDEX('WFOM - Time_Base'!$A$4:$API$29, MATCH("CenHos_Per", 'WFOM - Time_Base'!$B$4:$B$29,0), MATCH(CONCATENATE($G139,AI$2),'WFOM - Time_Base'!$A$8:$API$8,0)),
IFERROR($AN139 * INDEX('Inputs from Uganda staff'!$E$61:$BM$80,MATCH('HRH Need estimation'!AI$2,'Inputs from Uganda staff'!$E$61:$E$80,0),MATCH('HRH Need estimation'!$D139,'Inputs from Uganda staff'!$E$6:$BM$6,0)),
""))</f>
        <v>0</v>
      </c>
      <c r="AJ139" s="122">
        <f>IFERROR(
$AN139 * INDEX('WFOM - Time_Base'!$A$4:$API$29, MATCH("CenHos", 'WFOM - Time_Base'!$B$4:$B$29,0), MATCH(CONCATENATE($G139,AJ$2),'WFOM - Time_Base'!$A$8:$API$8,0)) *
INDEX('WFOM - Time_Base'!$A$4:$API$29, MATCH("CenHos_Per", 'WFOM - Time_Base'!$B$4:$B$29,0), MATCH(CONCATENATE($G139,AJ$2),'WFOM - Time_Base'!$A$8:$API$8,0)),
IFERROR($AN139 * INDEX('Inputs from Uganda staff'!$E$61:$BM$80,MATCH('HRH Need estimation'!AJ$2,'Inputs from Uganda staff'!$E$61:$E$80,0),MATCH('HRH Need estimation'!$D139,'Inputs from Uganda staff'!$E$6:$BM$6,0)),
""))</f>
        <v>0</v>
      </c>
      <c r="AK139" s="122">
        <f>IFERROR(
$AN139 * INDEX('WFOM - Time_Base'!$A$4:$API$29, MATCH("CenHos", 'WFOM - Time_Base'!$B$4:$B$29,0), MATCH(CONCATENATE($G139,AK$2),'WFOM - Time_Base'!$A$8:$API$8,0)) *
INDEX('WFOM - Time_Base'!$A$4:$API$29, MATCH("CenHos_Per", 'WFOM - Time_Base'!$B$4:$B$29,0), MATCH(CONCATENATE($G139,AK$2),'WFOM - Time_Base'!$A$8:$API$8,0)),
IFERROR($AN139 * INDEX('Inputs from Uganda staff'!$E$61:$BM$80,MATCH('HRH Need estimation'!AK$2,'Inputs from Uganda staff'!$E$61:$E$80,0),MATCH('HRH Need estimation'!$D139,'Inputs from Uganda staff'!$E$6:$BM$6,0)),
""))</f>
        <v>0</v>
      </c>
      <c r="AL139" s="122">
        <f>IFERROR(
$AN139 * INDEX('WFOM - Time_Base'!$A$4:$API$29, MATCH("CenHos", 'WFOM - Time_Base'!$B$4:$B$29,0), MATCH(CONCATENATE($G139,AL$2),'WFOM - Time_Base'!$A$8:$API$8,0)) *
INDEX('WFOM - Time_Base'!$A$4:$API$29, MATCH("CenHos_Per", 'WFOM - Time_Base'!$B$4:$B$29,0), MATCH(CONCATENATE($G139,AL$2),'WFOM - Time_Base'!$A$8:$API$8,0)),
IFERROR($AN139 * INDEX('Inputs from Uganda staff'!$E$61:$BM$80,MATCH('HRH Need estimation'!AL$2,'Inputs from Uganda staff'!$E$61:$E$80,0),MATCH('HRH Need estimation'!$D139,'Inputs from Uganda staff'!$E$6:$BM$6,0)),
""))</f>
        <v>0</v>
      </c>
      <c r="AN139">
        <v>1</v>
      </c>
      <c r="AO139" t="e">
        <f t="shared" si="6"/>
        <v>#N/A</v>
      </c>
      <c r="AQ139" t="s">
        <v>809</v>
      </c>
    </row>
    <row r="140" spans="1:43">
      <c r="A140" s="106" t="s">
        <v>915</v>
      </c>
      <c r="B140" s="106" t="s">
        <v>55</v>
      </c>
      <c r="C140" s="107" t="s">
        <v>491</v>
      </c>
      <c r="D140" s="115" t="s">
        <v>492</v>
      </c>
      <c r="E140" s="122" t="s">
        <v>867</v>
      </c>
      <c r="F140" s="122" t="s">
        <v>21</v>
      </c>
      <c r="G140" s="122" t="str">
        <f>IF(F140&lt;&gt;"", VLOOKUP(F140,'WFOM - Cadre and Service List'!$E$4:$F$52,2,FALSE), "")</f>
        <v>Over5OPD</v>
      </c>
      <c r="H140" s="122"/>
      <c r="I140" s="207"/>
      <c r="J140" s="207"/>
      <c r="K140" s="207"/>
      <c r="L140" s="207"/>
      <c r="M140" s="207"/>
      <c r="N140" s="207"/>
      <c r="O140" s="207"/>
      <c r="P140" s="207">
        <f t="shared" si="5"/>
        <v>0</v>
      </c>
      <c r="Q140" s="122" t="s">
        <v>1947</v>
      </c>
      <c r="R140" s="122">
        <f>IFERROR(
$AN140 * INDEX('WFOM - Time_Base'!$A$4:$API$29, MATCH("CenHos", 'WFOM - Time_Base'!$B$4:$B$29,0), MATCH(CONCATENATE($G140,R$2),'WFOM - Time_Base'!$A$8:$API$8,0)) *
INDEX('WFOM - Time_Base'!$A$4:$API$29, MATCH("CenHos_Per", 'WFOM - Time_Base'!$B$4:$B$29,0), MATCH(CONCATENATE($G140,R$2),'WFOM - Time_Base'!$A$8:$API$8,0)),
IFERROR($AN140 * INDEX('Inputs from Uganda staff'!$E$61:$BM$80,MATCH('HRH Need estimation'!R$2,'Inputs from Uganda staff'!$E$61:$E$80,0),MATCH('HRH Need estimation'!$D140,'Inputs from Uganda staff'!$E$6:$BM$6,0)),
""))</f>
        <v>3.5</v>
      </c>
      <c r="S140" s="122">
        <f>IFERROR(
$AN140 * INDEX('WFOM - Time_Base'!$A$4:$API$29, MATCH("CenHos", 'WFOM - Time_Base'!$B$4:$B$29,0), MATCH(CONCATENATE($G140,S$2),'WFOM - Time_Base'!$A$8:$API$8,0)) *
INDEX('WFOM - Time_Base'!$A$4:$API$29, MATCH("CenHos_Per", 'WFOM - Time_Base'!$B$4:$B$29,0), MATCH(CONCATENATE($G140,S$2),'WFOM - Time_Base'!$A$8:$API$8,0)),
IFERROR($AN140 * INDEX('Inputs from Uganda staff'!$E$61:$BM$80,MATCH('HRH Need estimation'!S$2,'Inputs from Uganda staff'!$E$61:$E$80,0),MATCH('HRH Need estimation'!$D140,'Inputs from Uganda staff'!$E$6:$BM$6,0)),
""))</f>
        <v>6</v>
      </c>
      <c r="T140" s="122">
        <f>IFERROR(
$AN140 * INDEX('WFOM - Time_Base'!$A$4:$API$29, MATCH("CenHos", 'WFOM - Time_Base'!$B$4:$B$29,0), MATCH(CONCATENATE($G140,T$2),'WFOM - Time_Base'!$A$8:$API$8,0)) *
INDEX('WFOM - Time_Base'!$A$4:$API$29, MATCH("CenHos_Per", 'WFOM - Time_Base'!$B$4:$B$29,0), MATCH(CONCATENATE($G140,T$2),'WFOM - Time_Base'!$A$8:$API$8,0)),
IFERROR($AN140 * INDEX('Inputs from Uganda staff'!$E$61:$BM$80,MATCH('HRH Need estimation'!T$2,'Inputs from Uganda staff'!$E$61:$E$80,0),MATCH('HRH Need estimation'!$D140,'Inputs from Uganda staff'!$E$6:$BM$6,0)),
""))</f>
        <v>0</v>
      </c>
      <c r="U140" s="122">
        <f>IFERROR(
$AN140 * INDEX('WFOM - Time_Base'!$A$4:$API$29, MATCH("CenHos", 'WFOM - Time_Base'!$B$4:$B$29,0), MATCH(CONCATENATE($G140,U$2),'WFOM - Time_Base'!$A$8:$API$8,0)) *
INDEX('WFOM - Time_Base'!$A$4:$API$29, MATCH("CenHos_Per", 'WFOM - Time_Base'!$B$4:$B$29,0), MATCH(CONCATENATE($G140,U$2),'WFOM - Time_Base'!$A$8:$API$8,0)),
IFERROR($AN140 * INDEX('Inputs from Uganda staff'!$E$61:$BM$80,MATCH('HRH Need estimation'!U$2,'Inputs from Uganda staff'!$E$61:$E$80,0),MATCH('HRH Need estimation'!$D140,'Inputs from Uganda staff'!$E$6:$BM$6,0)),
""))</f>
        <v>1</v>
      </c>
      <c r="V140" s="122">
        <f>IFERROR(
$AN140 * INDEX('WFOM - Time_Base'!$A$4:$API$29, MATCH("CenHos", 'WFOM - Time_Base'!$B$4:$B$29,0), MATCH(CONCATENATE($G140,V$2),'WFOM - Time_Base'!$A$8:$API$8,0)) *
INDEX('WFOM - Time_Base'!$A$4:$API$29, MATCH("CenHos_Per", 'WFOM - Time_Base'!$B$4:$B$29,0), MATCH(CONCATENATE($G140,V$2),'WFOM - Time_Base'!$A$8:$API$8,0)),
IFERROR($AN140 * INDEX('Inputs from Uganda staff'!$E$61:$BM$80,MATCH('HRH Need estimation'!V$2,'Inputs from Uganda staff'!$E$61:$E$80,0),MATCH('HRH Need estimation'!$D140,'Inputs from Uganda staff'!$E$6:$BM$6,0)),
""))</f>
        <v>4</v>
      </c>
      <c r="W140" s="122">
        <f>IFERROR(
$AN140 * INDEX('WFOM - Time_Base'!$A$4:$API$29, MATCH("CenHos", 'WFOM - Time_Base'!$B$4:$B$29,0), MATCH(CONCATENATE($G140,W$2),'WFOM - Time_Base'!$A$8:$API$8,0)) *
INDEX('WFOM - Time_Base'!$A$4:$API$29, MATCH("CenHos_Per", 'WFOM - Time_Base'!$B$4:$B$29,0), MATCH(CONCATENATE($G140,W$2),'WFOM - Time_Base'!$A$8:$API$8,0)),
IFERROR($AN140 * INDEX('Inputs from Uganda staff'!$E$61:$BM$80,MATCH('HRH Need estimation'!W$2,'Inputs from Uganda staff'!$E$61:$E$80,0),MATCH('HRH Need estimation'!$D140,'Inputs from Uganda staff'!$E$6:$BM$6,0)),
""))</f>
        <v>0</v>
      </c>
      <c r="X140" s="122">
        <f>IFERROR(
$AN140 * INDEX('WFOM - Time_Base'!$A$4:$API$29, MATCH("CenHos", 'WFOM - Time_Base'!$B$4:$B$29,0), MATCH(CONCATENATE($G140,X$2),'WFOM - Time_Base'!$A$8:$API$8,0)) *
INDEX('WFOM - Time_Base'!$A$4:$API$29, MATCH("CenHos_Per", 'WFOM - Time_Base'!$B$4:$B$29,0), MATCH(CONCATENATE($G140,X$2),'WFOM - Time_Base'!$A$8:$API$8,0)),
IFERROR($AN140 * INDEX('Inputs from Uganda staff'!$E$61:$BM$80,MATCH('HRH Need estimation'!X$2,'Inputs from Uganda staff'!$E$61:$E$80,0),MATCH('HRH Need estimation'!$D140,'Inputs from Uganda staff'!$E$6:$BM$6,0)),
""))</f>
        <v>0</v>
      </c>
      <c r="Y140" s="122">
        <f>IFERROR(
$AN140 * INDEX('WFOM - Time_Base'!$A$4:$API$29, MATCH("CenHos", 'WFOM - Time_Base'!$B$4:$B$29,0), MATCH(CONCATENATE($G140,Y$2),'WFOM - Time_Base'!$A$8:$API$8,0)) *
INDEX('WFOM - Time_Base'!$A$4:$API$29, MATCH("CenHos_Per", 'WFOM - Time_Base'!$B$4:$B$29,0), MATCH(CONCATENATE($G140,Y$2),'WFOM - Time_Base'!$A$8:$API$8,0)),
IFERROR($AN140 * INDEX('Inputs from Uganda staff'!$E$61:$BM$80,MATCH('HRH Need estimation'!Y$2,'Inputs from Uganda staff'!$E$61:$E$80,0),MATCH('HRH Need estimation'!$D140,'Inputs from Uganda staff'!$E$6:$BM$6,0)),
""))</f>
        <v>0</v>
      </c>
      <c r="Z140" s="122">
        <f>IFERROR(
$AN140 * INDEX('WFOM - Time_Base'!$A$4:$API$29, MATCH("CenHos", 'WFOM - Time_Base'!$B$4:$B$29,0), MATCH(CONCATENATE($G140,Z$2),'WFOM - Time_Base'!$A$8:$API$8,0)) *
INDEX('WFOM - Time_Base'!$A$4:$API$29, MATCH("CenHos_Per", 'WFOM - Time_Base'!$B$4:$B$29,0), MATCH(CONCATENATE($G140,Z$2),'WFOM - Time_Base'!$A$8:$API$8,0)),
IFERROR($AN140 * INDEX('Inputs from Uganda staff'!$E$61:$BM$80,MATCH('HRH Need estimation'!Z$2,'Inputs from Uganda staff'!$E$61:$E$80,0),MATCH('HRH Need estimation'!$D140,'Inputs from Uganda staff'!$E$6:$BM$6,0)),
""))</f>
        <v>0</v>
      </c>
      <c r="AA140" s="122">
        <f>IFERROR(
$AN140 * INDEX('WFOM - Time_Base'!$A$4:$API$29, MATCH("CenHos", 'WFOM - Time_Base'!$B$4:$B$29,0), MATCH(CONCATENATE($G140,AA$2),'WFOM - Time_Base'!$A$8:$API$8,0)) *
INDEX('WFOM - Time_Base'!$A$4:$API$29, MATCH("CenHos_Per", 'WFOM - Time_Base'!$B$4:$B$29,0), MATCH(CONCATENATE($G140,AA$2),'WFOM - Time_Base'!$A$8:$API$8,0)),
IFERROR($AN140 * INDEX('Inputs from Uganda staff'!$E$61:$BM$80,MATCH('HRH Need estimation'!AA$2,'Inputs from Uganda staff'!$E$61:$E$80,0),MATCH('HRH Need estimation'!$D140,'Inputs from Uganda staff'!$E$6:$BM$6,0)),
""))</f>
        <v>0</v>
      </c>
      <c r="AB140" s="122">
        <f>IFERROR(
$AN140 * INDEX('WFOM - Time_Base'!$A$4:$API$29, MATCH("CenHos", 'WFOM - Time_Base'!$B$4:$B$29,0), MATCH(CONCATENATE($G140,AB$2),'WFOM - Time_Base'!$A$8:$API$8,0)) *
INDEX('WFOM - Time_Base'!$A$4:$API$29, MATCH("CenHos_Per", 'WFOM - Time_Base'!$B$4:$B$29,0), MATCH(CONCATENATE($G140,AB$2),'WFOM - Time_Base'!$A$8:$API$8,0)),
IFERROR($AN140 * INDEX('Inputs from Uganda staff'!$E$61:$BM$80,MATCH('HRH Need estimation'!AB$2,'Inputs from Uganda staff'!$E$61:$E$80,0),MATCH('HRH Need estimation'!$D140,'Inputs from Uganda staff'!$E$6:$BM$6,0)),
""))</f>
        <v>0</v>
      </c>
      <c r="AC140" s="122" t="str">
        <f>IFERROR(
$AN140 * INDEX('WFOM - Time_Base'!$A$4:$API$29, MATCH("CenHos", 'WFOM - Time_Base'!$B$4:$B$29,0), MATCH(CONCATENATE($G140,AC$2),'WFOM - Time_Base'!$A$8:$API$8,0)) *
INDEX('WFOM - Time_Base'!$A$4:$API$29, MATCH("CenHos_Per", 'WFOM - Time_Base'!$B$4:$B$29,0), MATCH(CONCATENATE($G140,AC$2),'WFOM - Time_Base'!$A$8:$API$8,0)),
IFERROR($AN140 * INDEX('Inputs from Uganda staff'!$E$61:$BM$80,MATCH('HRH Need estimation'!AC$2,'Inputs from Uganda staff'!$E$61:$E$80,0),MATCH('HRH Need estimation'!$D140,'Inputs from Uganda staff'!$E$6:$BM$6,0)),
""))</f>
        <v/>
      </c>
      <c r="AD140" s="122">
        <f>IFERROR(
$AN140 * INDEX('WFOM - Time_Base'!$A$4:$API$29, MATCH("CenHos", 'WFOM - Time_Base'!$B$4:$B$29,0), MATCH(CONCATENATE($G140,AD$2),'WFOM - Time_Base'!$A$8:$API$8,0)) *
INDEX('WFOM - Time_Base'!$A$4:$API$29, MATCH("CenHos_Per", 'WFOM - Time_Base'!$B$4:$B$29,0), MATCH(CONCATENATE($G140,AD$2),'WFOM - Time_Base'!$A$8:$API$8,0)),
IFERROR($AN140 * INDEX('Inputs from Uganda staff'!$E$61:$BM$80,MATCH('HRH Need estimation'!AD$2,'Inputs from Uganda staff'!$E$61:$E$80,0),MATCH('HRH Need estimation'!$D140,'Inputs from Uganda staff'!$E$6:$BM$6,0)),
""))</f>
        <v>0</v>
      </c>
      <c r="AE140" s="122">
        <f>IFERROR(
$AN140 * INDEX('WFOM - Time_Base'!$A$4:$API$29, MATCH("CenHos", 'WFOM - Time_Base'!$B$4:$B$29,0), MATCH(CONCATENATE($G140,AE$2),'WFOM - Time_Base'!$A$8:$API$8,0)) *
INDEX('WFOM - Time_Base'!$A$4:$API$29, MATCH("CenHos_Per", 'WFOM - Time_Base'!$B$4:$B$29,0), MATCH(CONCATENATE($G140,AE$2),'WFOM - Time_Base'!$A$8:$API$8,0)),
IFERROR($AN140 * INDEX('Inputs from Uganda staff'!$E$61:$BM$80,MATCH('HRH Need estimation'!AE$2,'Inputs from Uganda staff'!$E$61:$E$80,0),MATCH('HRH Need estimation'!$D140,'Inputs from Uganda staff'!$E$6:$BM$6,0)),
""))</f>
        <v>0</v>
      </c>
      <c r="AF140" s="122">
        <f>IFERROR(
$AN140 * INDEX('WFOM - Time_Base'!$A$4:$API$29, MATCH("CenHos", 'WFOM - Time_Base'!$B$4:$B$29,0), MATCH(CONCATENATE($G140,AF$2),'WFOM - Time_Base'!$A$8:$API$8,0)) *
INDEX('WFOM - Time_Base'!$A$4:$API$29, MATCH("CenHos_Per", 'WFOM - Time_Base'!$B$4:$B$29,0), MATCH(CONCATENATE($G140,AF$2),'WFOM - Time_Base'!$A$8:$API$8,0)),
IFERROR($AN140 * INDEX('Inputs from Uganda staff'!$E$61:$BM$80,MATCH('HRH Need estimation'!AF$2,'Inputs from Uganda staff'!$E$61:$E$80,0),MATCH('HRH Need estimation'!$D140,'Inputs from Uganda staff'!$E$6:$BM$6,0)),
""))</f>
        <v>0</v>
      </c>
      <c r="AG140" s="122">
        <f>IFERROR(
$AN140 * INDEX('WFOM - Time_Base'!$A$4:$API$29, MATCH("CenHos", 'WFOM - Time_Base'!$B$4:$B$29,0), MATCH(CONCATENATE($G140,AG$2),'WFOM - Time_Base'!$A$8:$API$8,0)) *
INDEX('WFOM - Time_Base'!$A$4:$API$29, MATCH("CenHos_Per", 'WFOM - Time_Base'!$B$4:$B$29,0), MATCH(CONCATENATE($G140,AG$2),'WFOM - Time_Base'!$A$8:$API$8,0)),
IFERROR($AN140 * INDEX('Inputs from Uganda staff'!$E$61:$BM$80,MATCH('HRH Need estimation'!AG$2,'Inputs from Uganda staff'!$E$61:$E$80,0),MATCH('HRH Need estimation'!$D140,'Inputs from Uganda staff'!$E$6:$BM$6,0)),
""))</f>
        <v>0</v>
      </c>
      <c r="AH140" s="122">
        <f>IFERROR(
$AN140 * INDEX('WFOM - Time_Base'!$A$4:$API$29, MATCH("CenHos", 'WFOM - Time_Base'!$B$4:$B$29,0), MATCH(CONCATENATE($G140,AH$2),'WFOM - Time_Base'!$A$8:$API$8,0)) *
INDEX('WFOM - Time_Base'!$A$4:$API$29, MATCH("CenHos_Per", 'WFOM - Time_Base'!$B$4:$B$29,0), MATCH(CONCATENATE($G140,AH$2),'WFOM - Time_Base'!$A$8:$API$8,0)),
IFERROR($AN140 * INDEX('Inputs from Uganda staff'!$E$61:$BM$80,MATCH('HRH Need estimation'!AH$2,'Inputs from Uganda staff'!$E$61:$E$80,0),MATCH('HRH Need estimation'!$D140,'Inputs from Uganda staff'!$E$6:$BM$6,0)),
""))</f>
        <v>0</v>
      </c>
      <c r="AI140" s="122">
        <f>IFERROR(
$AN140 * INDEX('WFOM - Time_Base'!$A$4:$API$29, MATCH("CenHos", 'WFOM - Time_Base'!$B$4:$B$29,0), MATCH(CONCATENATE($G140,AI$2),'WFOM - Time_Base'!$A$8:$API$8,0)) *
INDEX('WFOM - Time_Base'!$A$4:$API$29, MATCH("CenHos_Per", 'WFOM - Time_Base'!$B$4:$B$29,0), MATCH(CONCATENATE($G140,AI$2),'WFOM - Time_Base'!$A$8:$API$8,0)),
IFERROR($AN140 * INDEX('Inputs from Uganda staff'!$E$61:$BM$80,MATCH('HRH Need estimation'!AI$2,'Inputs from Uganda staff'!$E$61:$E$80,0),MATCH('HRH Need estimation'!$D140,'Inputs from Uganda staff'!$E$6:$BM$6,0)),
""))</f>
        <v>0</v>
      </c>
      <c r="AJ140" s="122">
        <f>IFERROR(
$AN140 * INDEX('WFOM - Time_Base'!$A$4:$API$29, MATCH("CenHos", 'WFOM - Time_Base'!$B$4:$B$29,0), MATCH(CONCATENATE($G140,AJ$2),'WFOM - Time_Base'!$A$8:$API$8,0)) *
INDEX('WFOM - Time_Base'!$A$4:$API$29, MATCH("CenHos_Per", 'WFOM - Time_Base'!$B$4:$B$29,0), MATCH(CONCATENATE($G140,AJ$2),'WFOM - Time_Base'!$A$8:$API$8,0)),
IFERROR($AN140 * INDEX('Inputs from Uganda staff'!$E$61:$BM$80,MATCH('HRH Need estimation'!AJ$2,'Inputs from Uganda staff'!$E$61:$E$80,0),MATCH('HRH Need estimation'!$D140,'Inputs from Uganda staff'!$E$6:$BM$6,0)),
""))</f>
        <v>0</v>
      </c>
      <c r="AK140" s="122">
        <f>IFERROR(
$AN140 * INDEX('WFOM - Time_Base'!$A$4:$API$29, MATCH("CenHos", 'WFOM - Time_Base'!$B$4:$B$29,0), MATCH(CONCATENATE($G140,AK$2),'WFOM - Time_Base'!$A$8:$API$8,0)) *
INDEX('WFOM - Time_Base'!$A$4:$API$29, MATCH("CenHos_Per", 'WFOM - Time_Base'!$B$4:$B$29,0), MATCH(CONCATENATE($G140,AK$2),'WFOM - Time_Base'!$A$8:$API$8,0)),
IFERROR($AN140 * INDEX('Inputs from Uganda staff'!$E$61:$BM$80,MATCH('HRH Need estimation'!AK$2,'Inputs from Uganda staff'!$E$61:$E$80,0),MATCH('HRH Need estimation'!$D140,'Inputs from Uganda staff'!$E$6:$BM$6,0)),
""))</f>
        <v>0</v>
      </c>
      <c r="AL140" s="122">
        <f>IFERROR(
$AN140 * INDEX('WFOM - Time_Base'!$A$4:$API$29, MATCH("CenHos", 'WFOM - Time_Base'!$B$4:$B$29,0), MATCH(CONCATENATE($G140,AL$2),'WFOM - Time_Base'!$A$8:$API$8,0)) *
INDEX('WFOM - Time_Base'!$A$4:$API$29, MATCH("CenHos_Per", 'WFOM - Time_Base'!$B$4:$B$29,0), MATCH(CONCATENATE($G140,AL$2),'WFOM - Time_Base'!$A$8:$API$8,0)),
IFERROR($AN140 * INDEX('Inputs from Uganda staff'!$E$61:$BM$80,MATCH('HRH Need estimation'!AL$2,'Inputs from Uganda staff'!$E$61:$E$80,0),MATCH('HRH Need estimation'!$D140,'Inputs from Uganda staff'!$E$6:$BM$6,0)),
""))</f>
        <v>0</v>
      </c>
      <c r="AN140">
        <v>1</v>
      </c>
      <c r="AO140" t="e">
        <f t="shared" si="6"/>
        <v>#N/A</v>
      </c>
      <c r="AQ140" t="s">
        <v>815</v>
      </c>
    </row>
    <row r="141" spans="1:43">
      <c r="A141" s="106" t="s">
        <v>979</v>
      </c>
      <c r="B141" s="106" t="s">
        <v>55</v>
      </c>
      <c r="C141" s="107" t="s">
        <v>493</v>
      </c>
      <c r="D141" s="115" t="s">
        <v>494</v>
      </c>
      <c r="E141" s="122" t="s">
        <v>867</v>
      </c>
      <c r="F141" s="122" t="s">
        <v>21</v>
      </c>
      <c r="G141" s="122" t="str">
        <f>IF(F141&lt;&gt;"", VLOOKUP(F141,'WFOM - Cadre and Service List'!$E$4:$F$52,2,FALSE), "")</f>
        <v>Over5OPD</v>
      </c>
      <c r="H141" s="122"/>
      <c r="I141" s="207"/>
      <c r="J141" s="207"/>
      <c r="K141" s="207"/>
      <c r="L141" s="207"/>
      <c r="M141" s="207"/>
      <c r="N141" s="207"/>
      <c r="O141" s="207"/>
      <c r="P141" s="207">
        <f t="shared" si="5"/>
        <v>0</v>
      </c>
      <c r="Q141" s="122" t="s">
        <v>1947</v>
      </c>
      <c r="R141" s="252">
        <f>IFERROR(
$AN141 * INDEX('WFOM - Time_Base'!$A$4:$API$29, MATCH("CenHos", 'WFOM - Time_Base'!$B$4:$B$29,0), MATCH(CONCATENATE($G141,R$2),'WFOM - Time_Base'!$A$8:$API$8,0)) *
INDEX('WFOM - Time_Base'!$A$4:$API$29, MATCH("CenHos_Per", 'WFOM - Time_Base'!$B$4:$B$29,0), MATCH(CONCATENATE($G141,R$2),'WFOM - Time_Base'!$A$8:$API$8,0)),
IFERROR($AN141 * INDEX('Inputs from Uganda staff'!$E$61:$BM$80,MATCH('HRH Need estimation'!R$2,'Inputs from Uganda staff'!$E$61:$E$80,0),MATCH('HRH Need estimation'!$D141,'Inputs from Uganda staff'!$E$6:$BM$6,0)),
""))</f>
        <v>3.5</v>
      </c>
      <c r="S141" s="252">
        <f>IFERROR(
$AN141 * INDEX('WFOM - Time_Base'!$A$4:$API$29, MATCH("CenHos", 'WFOM - Time_Base'!$B$4:$B$29,0), MATCH(CONCATENATE($G141,S$2),'WFOM - Time_Base'!$A$8:$API$8,0)) *
INDEX('WFOM - Time_Base'!$A$4:$API$29, MATCH("CenHos_Per", 'WFOM - Time_Base'!$B$4:$B$29,0), MATCH(CONCATENATE($G141,S$2),'WFOM - Time_Base'!$A$8:$API$8,0)),
IFERROR($AN141 * INDEX('Inputs from Uganda staff'!$E$61:$BM$80,MATCH('HRH Need estimation'!S$2,'Inputs from Uganda staff'!$E$61:$E$80,0),MATCH('HRH Need estimation'!$D141,'Inputs from Uganda staff'!$E$6:$BM$6,0)),
""))</f>
        <v>6</v>
      </c>
      <c r="T141" s="252">
        <f>IFERROR(
$AN141 * INDEX('WFOM - Time_Base'!$A$4:$API$29, MATCH("CenHos", 'WFOM - Time_Base'!$B$4:$B$29,0), MATCH(CONCATENATE($G141,T$2),'WFOM - Time_Base'!$A$8:$API$8,0)) *
INDEX('WFOM - Time_Base'!$A$4:$API$29, MATCH("CenHos_Per", 'WFOM - Time_Base'!$B$4:$B$29,0), MATCH(CONCATENATE($G141,T$2),'WFOM - Time_Base'!$A$8:$API$8,0)),
IFERROR($AN141 * INDEX('Inputs from Uganda staff'!$E$61:$BM$80,MATCH('HRH Need estimation'!T$2,'Inputs from Uganda staff'!$E$61:$E$80,0),MATCH('HRH Need estimation'!$D141,'Inputs from Uganda staff'!$E$6:$BM$6,0)),
""))</f>
        <v>0</v>
      </c>
      <c r="U141" s="252">
        <f>IFERROR(
$AN141 * INDEX('WFOM - Time_Base'!$A$4:$API$29, MATCH("CenHos", 'WFOM - Time_Base'!$B$4:$B$29,0), MATCH(CONCATENATE($G141,U$2),'WFOM - Time_Base'!$A$8:$API$8,0)) *
INDEX('WFOM - Time_Base'!$A$4:$API$29, MATCH("CenHos_Per", 'WFOM - Time_Base'!$B$4:$B$29,0), MATCH(CONCATENATE($G141,U$2),'WFOM - Time_Base'!$A$8:$API$8,0)),
IFERROR($AN141 * INDEX('Inputs from Uganda staff'!$E$61:$BM$80,MATCH('HRH Need estimation'!U$2,'Inputs from Uganda staff'!$E$61:$E$80,0),MATCH('HRH Need estimation'!$D141,'Inputs from Uganda staff'!$E$6:$BM$6,0)),
""))</f>
        <v>1</v>
      </c>
      <c r="V141" s="252">
        <f>IFERROR(
$AN141 * INDEX('WFOM - Time_Base'!$A$4:$API$29, MATCH("CenHos", 'WFOM - Time_Base'!$B$4:$B$29,0), MATCH(CONCATENATE($G141,V$2),'WFOM - Time_Base'!$A$8:$API$8,0)) *
INDEX('WFOM - Time_Base'!$A$4:$API$29, MATCH("CenHos_Per", 'WFOM - Time_Base'!$B$4:$B$29,0), MATCH(CONCATENATE($G141,V$2),'WFOM - Time_Base'!$A$8:$API$8,0)),
IFERROR($AN141 * INDEX('Inputs from Uganda staff'!$E$61:$BM$80,MATCH('HRH Need estimation'!V$2,'Inputs from Uganda staff'!$E$61:$E$80,0),MATCH('HRH Need estimation'!$D141,'Inputs from Uganda staff'!$E$6:$BM$6,0)),
""))</f>
        <v>4</v>
      </c>
      <c r="W141" s="252">
        <f>IFERROR(
$AN141 * INDEX('WFOM - Time_Base'!$A$4:$API$29, MATCH("CenHos", 'WFOM - Time_Base'!$B$4:$B$29,0), MATCH(CONCATENATE($G141,W$2),'WFOM - Time_Base'!$A$8:$API$8,0)) *
INDEX('WFOM - Time_Base'!$A$4:$API$29, MATCH("CenHos_Per", 'WFOM - Time_Base'!$B$4:$B$29,0), MATCH(CONCATENATE($G141,W$2),'WFOM - Time_Base'!$A$8:$API$8,0)),
IFERROR($AN141 * INDEX('Inputs from Uganda staff'!$E$61:$BM$80,MATCH('HRH Need estimation'!W$2,'Inputs from Uganda staff'!$E$61:$E$80,0),MATCH('HRH Need estimation'!$D141,'Inputs from Uganda staff'!$E$6:$BM$6,0)),
""))</f>
        <v>0</v>
      </c>
      <c r="X141" s="252">
        <f>IFERROR(
$AN141 * INDEX('WFOM - Time_Base'!$A$4:$API$29, MATCH("CenHos", 'WFOM - Time_Base'!$B$4:$B$29,0), MATCH(CONCATENATE($G141,X$2),'WFOM - Time_Base'!$A$8:$API$8,0)) *
INDEX('WFOM - Time_Base'!$A$4:$API$29, MATCH("CenHos_Per", 'WFOM - Time_Base'!$B$4:$B$29,0), MATCH(CONCATENATE($G141,X$2),'WFOM - Time_Base'!$A$8:$API$8,0)),
IFERROR($AN141 * INDEX('Inputs from Uganda staff'!$E$61:$BM$80,MATCH('HRH Need estimation'!X$2,'Inputs from Uganda staff'!$E$61:$E$80,0),MATCH('HRH Need estimation'!$D141,'Inputs from Uganda staff'!$E$6:$BM$6,0)),
""))</f>
        <v>0</v>
      </c>
      <c r="Y141" s="252">
        <v>1</v>
      </c>
      <c r="Z141" s="252">
        <f>IFERROR(
$AN141 * INDEX('WFOM - Time_Base'!$A$4:$API$29, MATCH("CenHos", 'WFOM - Time_Base'!$B$4:$B$29,0), MATCH(CONCATENATE($G141,Z$2),'WFOM - Time_Base'!$A$8:$API$8,0)) *
INDEX('WFOM - Time_Base'!$A$4:$API$29, MATCH("CenHos_Per", 'WFOM - Time_Base'!$B$4:$B$29,0), MATCH(CONCATENATE($G141,Z$2),'WFOM - Time_Base'!$A$8:$API$8,0)),
IFERROR($AN141 * INDEX('Inputs from Uganda staff'!$E$61:$BM$80,MATCH('HRH Need estimation'!Z$2,'Inputs from Uganda staff'!$E$61:$E$80,0),MATCH('HRH Need estimation'!$D141,'Inputs from Uganda staff'!$E$6:$BM$6,0)),
""))</f>
        <v>0</v>
      </c>
      <c r="AA141" s="252">
        <f>IFERROR(
$AN141 * INDEX('WFOM - Time_Base'!$A$4:$API$29, MATCH("CenHos", 'WFOM - Time_Base'!$B$4:$B$29,0), MATCH(CONCATENATE($G141,AA$2),'WFOM - Time_Base'!$A$8:$API$8,0)) *
INDEX('WFOM - Time_Base'!$A$4:$API$29, MATCH("CenHos_Per", 'WFOM - Time_Base'!$B$4:$B$29,0), MATCH(CONCATENATE($G141,AA$2),'WFOM - Time_Base'!$A$8:$API$8,0)),
IFERROR($AN141 * INDEX('Inputs from Uganda staff'!$E$61:$BM$80,MATCH('HRH Need estimation'!AA$2,'Inputs from Uganda staff'!$E$61:$E$80,0),MATCH('HRH Need estimation'!$D141,'Inputs from Uganda staff'!$E$6:$BM$6,0)),
""))</f>
        <v>0</v>
      </c>
      <c r="AB141" s="252">
        <f>IFERROR(
$AN141 * INDEX('WFOM - Time_Base'!$A$4:$API$29, MATCH("CenHos", 'WFOM - Time_Base'!$B$4:$B$29,0), MATCH(CONCATENATE($G141,AB$2),'WFOM - Time_Base'!$A$8:$API$8,0)) *
INDEX('WFOM - Time_Base'!$A$4:$API$29, MATCH("CenHos_Per", 'WFOM - Time_Base'!$B$4:$B$29,0), MATCH(CONCATENATE($G141,AB$2),'WFOM - Time_Base'!$A$8:$API$8,0)),
IFERROR($AN141 * INDEX('Inputs from Uganda staff'!$E$61:$BM$80,MATCH('HRH Need estimation'!AB$2,'Inputs from Uganda staff'!$E$61:$E$80,0),MATCH('HRH Need estimation'!$D141,'Inputs from Uganda staff'!$E$6:$BM$6,0)),
""))</f>
        <v>0</v>
      </c>
      <c r="AC141" s="252" t="str">
        <f>IFERROR(
$AN141 * INDEX('WFOM - Time_Base'!$A$4:$API$29, MATCH("CenHos", 'WFOM - Time_Base'!$B$4:$B$29,0), MATCH(CONCATENATE($G141,AC$2),'WFOM - Time_Base'!$A$8:$API$8,0)) *
INDEX('WFOM - Time_Base'!$A$4:$API$29, MATCH("CenHos_Per", 'WFOM - Time_Base'!$B$4:$B$29,0), MATCH(CONCATENATE($G141,AC$2),'WFOM - Time_Base'!$A$8:$API$8,0)),
IFERROR($AN141 * INDEX('Inputs from Uganda staff'!$E$61:$BM$80,MATCH('HRH Need estimation'!AC$2,'Inputs from Uganda staff'!$E$61:$E$80,0),MATCH('HRH Need estimation'!$D141,'Inputs from Uganda staff'!$E$6:$BM$6,0)),
""))</f>
        <v/>
      </c>
      <c r="AD141" s="252">
        <f>IFERROR(
$AN141 * INDEX('WFOM - Time_Base'!$A$4:$API$29, MATCH("CenHos", 'WFOM - Time_Base'!$B$4:$B$29,0), MATCH(CONCATENATE($G141,AD$2),'WFOM - Time_Base'!$A$8:$API$8,0)) *
INDEX('WFOM - Time_Base'!$A$4:$API$29, MATCH("CenHos_Per", 'WFOM - Time_Base'!$B$4:$B$29,0), MATCH(CONCATENATE($G141,AD$2),'WFOM - Time_Base'!$A$8:$API$8,0)),
IFERROR($AN141 * INDEX('Inputs from Uganda staff'!$E$61:$BM$80,MATCH('HRH Need estimation'!AD$2,'Inputs from Uganda staff'!$E$61:$E$80,0),MATCH('HRH Need estimation'!$D141,'Inputs from Uganda staff'!$E$6:$BM$6,0)),
""))</f>
        <v>0</v>
      </c>
      <c r="AE141" s="252">
        <f>IFERROR(
$AN141 * INDEX('WFOM - Time_Base'!$A$4:$API$29, MATCH("CenHos", 'WFOM - Time_Base'!$B$4:$B$29,0), MATCH(CONCATENATE($G141,AE$2),'WFOM - Time_Base'!$A$8:$API$8,0)) *
INDEX('WFOM - Time_Base'!$A$4:$API$29, MATCH("CenHos_Per", 'WFOM - Time_Base'!$B$4:$B$29,0), MATCH(CONCATENATE($G141,AE$2),'WFOM - Time_Base'!$A$8:$API$8,0)),
IFERROR($AN141 * INDEX('Inputs from Uganda staff'!$E$61:$BM$80,MATCH('HRH Need estimation'!AE$2,'Inputs from Uganda staff'!$E$61:$E$80,0),MATCH('HRH Need estimation'!$D141,'Inputs from Uganda staff'!$E$6:$BM$6,0)),
""))</f>
        <v>0</v>
      </c>
      <c r="AF141" s="252">
        <f>IFERROR(
$AN141 * INDEX('WFOM - Time_Base'!$A$4:$API$29, MATCH("CenHos", 'WFOM - Time_Base'!$B$4:$B$29,0), MATCH(CONCATENATE($G141,AF$2),'WFOM - Time_Base'!$A$8:$API$8,0)) *
INDEX('WFOM - Time_Base'!$A$4:$API$29, MATCH("CenHos_Per", 'WFOM - Time_Base'!$B$4:$B$29,0), MATCH(CONCATENATE($G141,AF$2),'WFOM - Time_Base'!$A$8:$API$8,0)),
IFERROR($AN141 * INDEX('Inputs from Uganda staff'!$E$61:$BM$80,MATCH('HRH Need estimation'!AF$2,'Inputs from Uganda staff'!$E$61:$E$80,0),MATCH('HRH Need estimation'!$D141,'Inputs from Uganda staff'!$E$6:$BM$6,0)),
""))</f>
        <v>0</v>
      </c>
      <c r="AG141" s="252">
        <f>IFERROR(
$AN141 * INDEX('WFOM - Time_Base'!$A$4:$API$29, MATCH("CenHos", 'WFOM - Time_Base'!$B$4:$B$29,0), MATCH(CONCATENATE($G141,AG$2),'WFOM - Time_Base'!$A$8:$API$8,0)) *
INDEX('WFOM - Time_Base'!$A$4:$API$29, MATCH("CenHos_Per", 'WFOM - Time_Base'!$B$4:$B$29,0), MATCH(CONCATENATE($G141,AG$2),'WFOM - Time_Base'!$A$8:$API$8,0)),
IFERROR($AN141 * INDEX('Inputs from Uganda staff'!$E$61:$BM$80,MATCH('HRH Need estimation'!AG$2,'Inputs from Uganda staff'!$E$61:$E$80,0),MATCH('HRH Need estimation'!$D141,'Inputs from Uganda staff'!$E$6:$BM$6,0)),
""))</f>
        <v>0</v>
      </c>
      <c r="AH141" s="252">
        <f>IFERROR(
$AN141 * INDEX('WFOM - Time_Base'!$A$4:$API$29, MATCH("CenHos", 'WFOM - Time_Base'!$B$4:$B$29,0), MATCH(CONCATENATE($G141,AH$2),'WFOM - Time_Base'!$A$8:$API$8,0)) *
INDEX('WFOM - Time_Base'!$A$4:$API$29, MATCH("CenHos_Per", 'WFOM - Time_Base'!$B$4:$B$29,0), MATCH(CONCATENATE($G141,AH$2),'WFOM - Time_Base'!$A$8:$API$8,0)),
IFERROR($AN141 * INDEX('Inputs from Uganda staff'!$E$61:$BM$80,MATCH('HRH Need estimation'!AH$2,'Inputs from Uganda staff'!$E$61:$E$80,0),MATCH('HRH Need estimation'!$D141,'Inputs from Uganda staff'!$E$6:$BM$6,0)),
""))</f>
        <v>0</v>
      </c>
      <c r="AI141" s="252">
        <f>IFERROR(
$AN141 * INDEX('WFOM - Time_Base'!$A$4:$API$29, MATCH("CenHos", 'WFOM - Time_Base'!$B$4:$B$29,0), MATCH(CONCATENATE($G141,AI$2),'WFOM - Time_Base'!$A$8:$API$8,0)) *
INDEX('WFOM - Time_Base'!$A$4:$API$29, MATCH("CenHos_Per", 'WFOM - Time_Base'!$B$4:$B$29,0), MATCH(CONCATENATE($G141,AI$2),'WFOM - Time_Base'!$A$8:$API$8,0)),
IFERROR($AN141 * INDEX('Inputs from Uganda staff'!$E$61:$BM$80,MATCH('HRH Need estimation'!AI$2,'Inputs from Uganda staff'!$E$61:$E$80,0),MATCH('HRH Need estimation'!$D141,'Inputs from Uganda staff'!$E$6:$BM$6,0)),
""))</f>
        <v>0</v>
      </c>
      <c r="AJ141" s="252">
        <f>IFERROR(
$AN141 * INDEX('WFOM - Time_Base'!$A$4:$API$29, MATCH("CenHos", 'WFOM - Time_Base'!$B$4:$B$29,0), MATCH(CONCATENATE($G141,AJ$2),'WFOM - Time_Base'!$A$8:$API$8,0)) *
INDEX('WFOM - Time_Base'!$A$4:$API$29, MATCH("CenHos_Per", 'WFOM - Time_Base'!$B$4:$B$29,0), MATCH(CONCATENATE($G141,AJ$2),'WFOM - Time_Base'!$A$8:$API$8,0)),
IFERROR($AN141 * INDEX('Inputs from Uganda staff'!$E$61:$BM$80,MATCH('HRH Need estimation'!AJ$2,'Inputs from Uganda staff'!$E$61:$E$80,0),MATCH('HRH Need estimation'!$D141,'Inputs from Uganda staff'!$E$6:$BM$6,0)),
""))</f>
        <v>0</v>
      </c>
      <c r="AK141" s="252">
        <f>IFERROR(
$AN141 * INDEX('WFOM - Time_Base'!$A$4:$API$29, MATCH("CenHos", 'WFOM - Time_Base'!$B$4:$B$29,0), MATCH(CONCATENATE($G141,AK$2),'WFOM - Time_Base'!$A$8:$API$8,0)) *
INDEX('WFOM - Time_Base'!$A$4:$API$29, MATCH("CenHos_Per", 'WFOM - Time_Base'!$B$4:$B$29,0), MATCH(CONCATENATE($G141,AK$2),'WFOM - Time_Base'!$A$8:$API$8,0)),
IFERROR($AN141 * INDEX('Inputs from Uganda staff'!$E$61:$BM$80,MATCH('HRH Need estimation'!AK$2,'Inputs from Uganda staff'!$E$61:$E$80,0),MATCH('HRH Need estimation'!$D141,'Inputs from Uganda staff'!$E$6:$BM$6,0)),
""))</f>
        <v>0</v>
      </c>
      <c r="AL141" s="252">
        <f>IFERROR(
$AN141 * INDEX('WFOM - Time_Base'!$A$4:$API$29, MATCH("CenHos", 'WFOM - Time_Base'!$B$4:$B$29,0), MATCH(CONCATENATE($G141,AL$2),'WFOM - Time_Base'!$A$8:$API$8,0)) *
INDEX('WFOM - Time_Base'!$A$4:$API$29, MATCH("CenHos_Per", 'WFOM - Time_Base'!$B$4:$B$29,0), MATCH(CONCATENATE($G141,AL$2),'WFOM - Time_Base'!$A$8:$API$8,0)),
IFERROR($AN141 * INDEX('Inputs from Uganda staff'!$E$61:$BM$80,MATCH('HRH Need estimation'!AL$2,'Inputs from Uganda staff'!$E$61:$E$80,0),MATCH('HRH Need estimation'!$D141,'Inputs from Uganda staff'!$E$6:$BM$6,0)),
""))</f>
        <v>0</v>
      </c>
      <c r="AN141">
        <v>1</v>
      </c>
      <c r="AO141" t="str">
        <f t="shared" si="6"/>
        <v>156</v>
      </c>
    </row>
    <row r="142" spans="1:43">
      <c r="A142" s="106" t="s">
        <v>915</v>
      </c>
      <c r="B142" s="106" t="s">
        <v>55</v>
      </c>
      <c r="C142" s="107" t="s">
        <v>495</v>
      </c>
      <c r="D142" s="114" t="s">
        <v>496</v>
      </c>
      <c r="E142" s="199"/>
      <c r="F142" s="199"/>
      <c r="G142" s="199" t="str">
        <f>IF(F142&lt;&gt;"", VLOOKUP(F142,'WFOM - Cadre and Service List'!$E$4:$F$52,2,FALSE), "")</f>
        <v/>
      </c>
      <c r="H142" s="199" t="s">
        <v>1058</v>
      </c>
      <c r="I142" s="208"/>
      <c r="J142" s="208"/>
      <c r="K142" s="208"/>
      <c r="L142" s="208"/>
      <c r="M142" s="208"/>
      <c r="N142" s="208"/>
      <c r="O142" s="208"/>
      <c r="P142" s="207">
        <f t="shared" si="5"/>
        <v>0</v>
      </c>
      <c r="Q142" s="122" t="s">
        <v>1947</v>
      </c>
      <c r="R142" s="122" t="str">
        <f>IFERROR(
$AN142 * INDEX('WFOM - Time_Base'!$A$4:$API$29, MATCH("CenHos", 'WFOM - Time_Base'!$B$4:$B$29,0), MATCH(CONCATENATE($G142,R$2),'WFOM - Time_Base'!$A$8:$API$8,0)) *
INDEX('WFOM - Time_Base'!$A$4:$API$29, MATCH("CenHos_Per", 'WFOM - Time_Base'!$B$4:$B$29,0), MATCH(CONCATENATE($G142,R$2),'WFOM - Time_Base'!$A$8:$API$8,0)),
IFERROR($AN142 * INDEX('Inputs from Uganda staff'!$E$61:$BM$80,MATCH('HRH Need estimation'!R$2,'Inputs from Uganda staff'!$E$61:$E$80,0),MATCH('HRH Need estimation'!$D142,'Inputs from Uganda staff'!$E$6:$BM$6,0)),
""))</f>
        <v/>
      </c>
      <c r="S142" s="122" t="str">
        <f>IFERROR(
$AN142 * INDEX('WFOM - Time_Base'!$A$4:$API$29, MATCH("CenHos", 'WFOM - Time_Base'!$B$4:$B$29,0), MATCH(CONCATENATE($G142,S$2),'WFOM - Time_Base'!$A$8:$API$8,0)) *
INDEX('WFOM - Time_Base'!$A$4:$API$29, MATCH("CenHos_Per", 'WFOM - Time_Base'!$B$4:$B$29,0), MATCH(CONCATENATE($G142,S$2),'WFOM - Time_Base'!$A$8:$API$8,0)),
IFERROR($AN142 * INDEX('Inputs from Uganda staff'!$E$61:$BM$80,MATCH('HRH Need estimation'!S$2,'Inputs from Uganda staff'!$E$61:$E$80,0),MATCH('HRH Need estimation'!$D142,'Inputs from Uganda staff'!$E$6:$BM$6,0)),
""))</f>
        <v/>
      </c>
      <c r="T142" s="122" t="str">
        <f>IFERROR(
$AN142 * INDEX('WFOM - Time_Base'!$A$4:$API$29, MATCH("CenHos", 'WFOM - Time_Base'!$B$4:$B$29,0), MATCH(CONCATENATE($G142,T$2),'WFOM - Time_Base'!$A$8:$API$8,0)) *
INDEX('WFOM - Time_Base'!$A$4:$API$29, MATCH("CenHos_Per", 'WFOM - Time_Base'!$B$4:$B$29,0), MATCH(CONCATENATE($G142,T$2),'WFOM - Time_Base'!$A$8:$API$8,0)),
IFERROR($AN142 * INDEX('Inputs from Uganda staff'!$E$61:$BM$80,MATCH('HRH Need estimation'!T$2,'Inputs from Uganda staff'!$E$61:$E$80,0),MATCH('HRH Need estimation'!$D142,'Inputs from Uganda staff'!$E$6:$BM$6,0)),
""))</f>
        <v/>
      </c>
      <c r="U142" s="122" t="str">
        <f>IFERROR(
$AN142 * INDEX('WFOM - Time_Base'!$A$4:$API$29, MATCH("CenHos", 'WFOM - Time_Base'!$B$4:$B$29,0), MATCH(CONCATENATE($G142,U$2),'WFOM - Time_Base'!$A$8:$API$8,0)) *
INDEX('WFOM - Time_Base'!$A$4:$API$29, MATCH("CenHos_Per", 'WFOM - Time_Base'!$B$4:$B$29,0), MATCH(CONCATENATE($G142,U$2),'WFOM - Time_Base'!$A$8:$API$8,0)),
IFERROR($AN142 * INDEX('Inputs from Uganda staff'!$E$61:$BM$80,MATCH('HRH Need estimation'!U$2,'Inputs from Uganda staff'!$E$61:$E$80,0),MATCH('HRH Need estimation'!$D142,'Inputs from Uganda staff'!$E$6:$BM$6,0)),
""))</f>
        <v/>
      </c>
      <c r="V142" s="122" t="str">
        <f>IFERROR(
$AN142 * INDEX('WFOM - Time_Base'!$A$4:$API$29, MATCH("CenHos", 'WFOM - Time_Base'!$B$4:$B$29,0), MATCH(CONCATENATE($G142,V$2),'WFOM - Time_Base'!$A$8:$API$8,0)) *
INDEX('WFOM - Time_Base'!$A$4:$API$29, MATCH("CenHos_Per", 'WFOM - Time_Base'!$B$4:$B$29,0), MATCH(CONCATENATE($G142,V$2),'WFOM - Time_Base'!$A$8:$API$8,0)),
IFERROR($AN142 * INDEX('Inputs from Uganda staff'!$E$61:$BM$80,MATCH('HRH Need estimation'!V$2,'Inputs from Uganda staff'!$E$61:$E$80,0),MATCH('HRH Need estimation'!$D142,'Inputs from Uganda staff'!$E$6:$BM$6,0)),
""))</f>
        <v/>
      </c>
      <c r="W142" s="122" t="str">
        <f>IFERROR(
$AN142 * INDEX('WFOM - Time_Base'!$A$4:$API$29, MATCH("CenHos", 'WFOM - Time_Base'!$B$4:$B$29,0), MATCH(CONCATENATE($G142,W$2),'WFOM - Time_Base'!$A$8:$API$8,0)) *
INDEX('WFOM - Time_Base'!$A$4:$API$29, MATCH("CenHos_Per", 'WFOM - Time_Base'!$B$4:$B$29,0), MATCH(CONCATENATE($G142,W$2),'WFOM - Time_Base'!$A$8:$API$8,0)),
IFERROR($AN142 * INDEX('Inputs from Uganda staff'!$E$61:$BM$80,MATCH('HRH Need estimation'!W$2,'Inputs from Uganda staff'!$E$61:$E$80,0),MATCH('HRH Need estimation'!$D142,'Inputs from Uganda staff'!$E$6:$BM$6,0)),
""))</f>
        <v/>
      </c>
      <c r="X142" s="122" t="str">
        <f>IFERROR(
$AN142 * INDEX('WFOM - Time_Base'!$A$4:$API$29, MATCH("CenHos", 'WFOM - Time_Base'!$B$4:$B$29,0), MATCH(CONCATENATE($G142,X$2),'WFOM - Time_Base'!$A$8:$API$8,0)) *
INDEX('WFOM - Time_Base'!$A$4:$API$29, MATCH("CenHos_Per", 'WFOM - Time_Base'!$B$4:$B$29,0), MATCH(CONCATENATE($G142,X$2),'WFOM - Time_Base'!$A$8:$API$8,0)),
IFERROR($AN142 * INDEX('Inputs from Uganda staff'!$E$61:$BM$80,MATCH('HRH Need estimation'!X$2,'Inputs from Uganda staff'!$E$61:$E$80,0),MATCH('HRH Need estimation'!$D142,'Inputs from Uganda staff'!$E$6:$BM$6,0)),
""))</f>
        <v/>
      </c>
      <c r="Y142" s="122" t="str">
        <f>IFERROR(
$AN142 * INDEX('WFOM - Time_Base'!$A$4:$API$29, MATCH("CenHos", 'WFOM - Time_Base'!$B$4:$B$29,0), MATCH(CONCATENATE($G142,Y$2),'WFOM - Time_Base'!$A$8:$API$8,0)) *
INDEX('WFOM - Time_Base'!$A$4:$API$29, MATCH("CenHos_Per", 'WFOM - Time_Base'!$B$4:$B$29,0), MATCH(CONCATENATE($G142,Y$2),'WFOM - Time_Base'!$A$8:$API$8,0)),
IFERROR($AN142 * INDEX('Inputs from Uganda staff'!$E$61:$BM$80,MATCH('HRH Need estimation'!Y$2,'Inputs from Uganda staff'!$E$61:$E$80,0),MATCH('HRH Need estimation'!$D142,'Inputs from Uganda staff'!$E$6:$BM$6,0)),
""))</f>
        <v/>
      </c>
      <c r="Z142" s="122" t="str">
        <f>IFERROR(
$AN142 * INDEX('WFOM - Time_Base'!$A$4:$API$29, MATCH("CenHos", 'WFOM - Time_Base'!$B$4:$B$29,0), MATCH(CONCATENATE($G142,Z$2),'WFOM - Time_Base'!$A$8:$API$8,0)) *
INDEX('WFOM - Time_Base'!$A$4:$API$29, MATCH("CenHos_Per", 'WFOM - Time_Base'!$B$4:$B$29,0), MATCH(CONCATENATE($G142,Z$2),'WFOM - Time_Base'!$A$8:$API$8,0)),
IFERROR($AN142 * INDEX('Inputs from Uganda staff'!$E$61:$BM$80,MATCH('HRH Need estimation'!Z$2,'Inputs from Uganda staff'!$E$61:$E$80,0),MATCH('HRH Need estimation'!$D142,'Inputs from Uganda staff'!$E$6:$BM$6,0)),
""))</f>
        <v/>
      </c>
      <c r="AA142" s="122" t="str">
        <f>IFERROR(
$AN142 * INDEX('WFOM - Time_Base'!$A$4:$API$29, MATCH("CenHos", 'WFOM - Time_Base'!$B$4:$B$29,0), MATCH(CONCATENATE($G142,AA$2),'WFOM - Time_Base'!$A$8:$API$8,0)) *
INDEX('WFOM - Time_Base'!$A$4:$API$29, MATCH("CenHos_Per", 'WFOM - Time_Base'!$B$4:$B$29,0), MATCH(CONCATENATE($G142,AA$2),'WFOM - Time_Base'!$A$8:$API$8,0)),
IFERROR($AN142 * INDEX('Inputs from Uganda staff'!$E$61:$BM$80,MATCH('HRH Need estimation'!AA$2,'Inputs from Uganda staff'!$E$61:$E$80,0),MATCH('HRH Need estimation'!$D142,'Inputs from Uganda staff'!$E$6:$BM$6,0)),
""))</f>
        <v/>
      </c>
      <c r="AB142" s="122" t="str">
        <f>IFERROR(
$AN142 * INDEX('WFOM - Time_Base'!$A$4:$API$29, MATCH("CenHos", 'WFOM - Time_Base'!$B$4:$B$29,0), MATCH(CONCATENATE($G142,AB$2),'WFOM - Time_Base'!$A$8:$API$8,0)) *
INDEX('WFOM - Time_Base'!$A$4:$API$29, MATCH("CenHos_Per", 'WFOM - Time_Base'!$B$4:$B$29,0), MATCH(CONCATENATE($G142,AB$2),'WFOM - Time_Base'!$A$8:$API$8,0)),
IFERROR($AN142 * INDEX('Inputs from Uganda staff'!$E$61:$BM$80,MATCH('HRH Need estimation'!AB$2,'Inputs from Uganda staff'!$E$61:$E$80,0),MATCH('HRH Need estimation'!$D142,'Inputs from Uganda staff'!$E$6:$BM$6,0)),
""))</f>
        <v/>
      </c>
      <c r="AC142" s="122" t="str">
        <f>IFERROR(
$AN142 * INDEX('WFOM - Time_Base'!$A$4:$API$29, MATCH("CenHos", 'WFOM - Time_Base'!$B$4:$B$29,0), MATCH(CONCATENATE($G142,AC$2),'WFOM - Time_Base'!$A$8:$API$8,0)) *
INDEX('WFOM - Time_Base'!$A$4:$API$29, MATCH("CenHos_Per", 'WFOM - Time_Base'!$B$4:$B$29,0), MATCH(CONCATENATE($G142,AC$2),'WFOM - Time_Base'!$A$8:$API$8,0)),
IFERROR($AN142 * INDEX('Inputs from Uganda staff'!$E$61:$BM$80,MATCH('HRH Need estimation'!AC$2,'Inputs from Uganda staff'!$E$61:$E$80,0),MATCH('HRH Need estimation'!$D142,'Inputs from Uganda staff'!$E$6:$BM$6,0)),
""))</f>
        <v/>
      </c>
      <c r="AD142" s="122" t="str">
        <f>IFERROR(
$AN142 * INDEX('WFOM - Time_Base'!$A$4:$API$29, MATCH("CenHos", 'WFOM - Time_Base'!$B$4:$B$29,0), MATCH(CONCATENATE($G142,AD$2),'WFOM - Time_Base'!$A$8:$API$8,0)) *
INDEX('WFOM - Time_Base'!$A$4:$API$29, MATCH("CenHos_Per", 'WFOM - Time_Base'!$B$4:$B$29,0), MATCH(CONCATENATE($G142,AD$2),'WFOM - Time_Base'!$A$8:$API$8,0)),
IFERROR($AN142 * INDEX('Inputs from Uganda staff'!$E$61:$BM$80,MATCH('HRH Need estimation'!AD$2,'Inputs from Uganda staff'!$E$61:$E$80,0),MATCH('HRH Need estimation'!$D142,'Inputs from Uganda staff'!$E$6:$BM$6,0)),
""))</f>
        <v/>
      </c>
      <c r="AE142" s="122" t="str">
        <f>IFERROR(
$AN142 * INDEX('WFOM - Time_Base'!$A$4:$API$29, MATCH("CenHos", 'WFOM - Time_Base'!$B$4:$B$29,0), MATCH(CONCATENATE($G142,AE$2),'WFOM - Time_Base'!$A$8:$API$8,0)) *
INDEX('WFOM - Time_Base'!$A$4:$API$29, MATCH("CenHos_Per", 'WFOM - Time_Base'!$B$4:$B$29,0), MATCH(CONCATENATE($G142,AE$2),'WFOM - Time_Base'!$A$8:$API$8,0)),
IFERROR($AN142 * INDEX('Inputs from Uganda staff'!$E$61:$BM$80,MATCH('HRH Need estimation'!AE$2,'Inputs from Uganda staff'!$E$61:$E$80,0),MATCH('HRH Need estimation'!$D142,'Inputs from Uganda staff'!$E$6:$BM$6,0)),
""))</f>
        <v/>
      </c>
      <c r="AF142" s="122" t="str">
        <f>IFERROR(
$AN142 * INDEX('WFOM - Time_Base'!$A$4:$API$29, MATCH("CenHos", 'WFOM - Time_Base'!$B$4:$B$29,0), MATCH(CONCATENATE($G142,AF$2),'WFOM - Time_Base'!$A$8:$API$8,0)) *
INDEX('WFOM - Time_Base'!$A$4:$API$29, MATCH("CenHos_Per", 'WFOM - Time_Base'!$B$4:$B$29,0), MATCH(CONCATENATE($G142,AF$2),'WFOM - Time_Base'!$A$8:$API$8,0)),
IFERROR($AN142 * INDEX('Inputs from Uganda staff'!$E$61:$BM$80,MATCH('HRH Need estimation'!AF$2,'Inputs from Uganda staff'!$E$61:$E$80,0),MATCH('HRH Need estimation'!$D142,'Inputs from Uganda staff'!$E$6:$BM$6,0)),
""))</f>
        <v/>
      </c>
      <c r="AG142" s="122" t="str">
        <f>IFERROR(
$AN142 * INDEX('WFOM - Time_Base'!$A$4:$API$29, MATCH("CenHos", 'WFOM - Time_Base'!$B$4:$B$29,0), MATCH(CONCATENATE($G142,AG$2),'WFOM - Time_Base'!$A$8:$API$8,0)) *
INDEX('WFOM - Time_Base'!$A$4:$API$29, MATCH("CenHos_Per", 'WFOM - Time_Base'!$B$4:$B$29,0), MATCH(CONCATENATE($G142,AG$2),'WFOM - Time_Base'!$A$8:$API$8,0)),
IFERROR($AN142 * INDEX('Inputs from Uganda staff'!$E$61:$BM$80,MATCH('HRH Need estimation'!AG$2,'Inputs from Uganda staff'!$E$61:$E$80,0),MATCH('HRH Need estimation'!$D142,'Inputs from Uganda staff'!$E$6:$BM$6,0)),
""))</f>
        <v/>
      </c>
      <c r="AH142" s="122" t="str">
        <f>IFERROR(
$AN142 * INDEX('WFOM - Time_Base'!$A$4:$API$29, MATCH("CenHos", 'WFOM - Time_Base'!$B$4:$B$29,0), MATCH(CONCATENATE($G142,AH$2),'WFOM - Time_Base'!$A$8:$API$8,0)) *
INDEX('WFOM - Time_Base'!$A$4:$API$29, MATCH("CenHos_Per", 'WFOM - Time_Base'!$B$4:$B$29,0), MATCH(CONCATENATE($G142,AH$2),'WFOM - Time_Base'!$A$8:$API$8,0)),
IFERROR($AN142 * INDEX('Inputs from Uganda staff'!$E$61:$BM$80,MATCH('HRH Need estimation'!AH$2,'Inputs from Uganda staff'!$E$61:$E$80,0),MATCH('HRH Need estimation'!$D142,'Inputs from Uganda staff'!$E$6:$BM$6,0)),
""))</f>
        <v/>
      </c>
      <c r="AI142" s="122" t="str">
        <f>IFERROR(
$AN142 * INDEX('WFOM - Time_Base'!$A$4:$API$29, MATCH("CenHos", 'WFOM - Time_Base'!$B$4:$B$29,0), MATCH(CONCATENATE($G142,AI$2),'WFOM - Time_Base'!$A$8:$API$8,0)) *
INDEX('WFOM - Time_Base'!$A$4:$API$29, MATCH("CenHos_Per", 'WFOM - Time_Base'!$B$4:$B$29,0), MATCH(CONCATENATE($G142,AI$2),'WFOM - Time_Base'!$A$8:$API$8,0)),
IFERROR($AN142 * INDEX('Inputs from Uganda staff'!$E$61:$BM$80,MATCH('HRH Need estimation'!AI$2,'Inputs from Uganda staff'!$E$61:$E$80,0),MATCH('HRH Need estimation'!$D142,'Inputs from Uganda staff'!$E$6:$BM$6,0)),
""))</f>
        <v/>
      </c>
      <c r="AJ142" s="122" t="str">
        <f>IFERROR(
$AN142 * INDEX('WFOM - Time_Base'!$A$4:$API$29, MATCH("CenHos", 'WFOM - Time_Base'!$B$4:$B$29,0), MATCH(CONCATENATE($G142,AJ$2),'WFOM - Time_Base'!$A$8:$API$8,0)) *
INDEX('WFOM - Time_Base'!$A$4:$API$29, MATCH("CenHos_Per", 'WFOM - Time_Base'!$B$4:$B$29,0), MATCH(CONCATENATE($G142,AJ$2),'WFOM - Time_Base'!$A$8:$API$8,0)),
IFERROR($AN142 * INDEX('Inputs from Uganda staff'!$E$61:$BM$80,MATCH('HRH Need estimation'!AJ$2,'Inputs from Uganda staff'!$E$61:$E$80,0),MATCH('HRH Need estimation'!$D142,'Inputs from Uganda staff'!$E$6:$BM$6,0)),
""))</f>
        <v/>
      </c>
      <c r="AK142" s="122" t="str">
        <f>IFERROR(
$AN142 * INDEX('WFOM - Time_Base'!$A$4:$API$29, MATCH("CenHos", 'WFOM - Time_Base'!$B$4:$B$29,0), MATCH(CONCATENATE($G142,AK$2),'WFOM - Time_Base'!$A$8:$API$8,0)) *
INDEX('WFOM - Time_Base'!$A$4:$API$29, MATCH("CenHos_Per", 'WFOM - Time_Base'!$B$4:$B$29,0), MATCH(CONCATENATE($G142,AK$2),'WFOM - Time_Base'!$A$8:$API$8,0)),
IFERROR($AN142 * INDEX('Inputs from Uganda staff'!$E$61:$BM$80,MATCH('HRH Need estimation'!AK$2,'Inputs from Uganda staff'!$E$61:$E$80,0),MATCH('HRH Need estimation'!$D142,'Inputs from Uganda staff'!$E$6:$BM$6,0)),
""))</f>
        <v/>
      </c>
      <c r="AL142" s="122" t="str">
        <f>IFERROR(
$AN142 * INDEX('WFOM - Time_Base'!$A$4:$API$29, MATCH("CenHos", 'WFOM - Time_Base'!$B$4:$B$29,0), MATCH(CONCATENATE($G142,AL$2),'WFOM - Time_Base'!$A$8:$API$8,0)) *
INDEX('WFOM - Time_Base'!$A$4:$API$29, MATCH("CenHos_Per", 'WFOM - Time_Base'!$B$4:$B$29,0), MATCH(CONCATENATE($G142,AL$2),'WFOM - Time_Base'!$A$8:$API$8,0)),
IFERROR($AN142 * INDEX('Inputs from Uganda staff'!$E$61:$BM$80,MATCH('HRH Need estimation'!AL$2,'Inputs from Uganda staff'!$E$61:$E$80,0),MATCH('HRH Need estimation'!$D142,'Inputs from Uganda staff'!$E$6:$BM$6,0)),
""))</f>
        <v/>
      </c>
      <c r="AN142">
        <v>1</v>
      </c>
      <c r="AO142" t="e">
        <f t="shared" si="6"/>
        <v>#N/A</v>
      </c>
      <c r="AQ142" t="s">
        <v>835</v>
      </c>
    </row>
    <row r="143" spans="1:43">
      <c r="A143" s="106" t="s">
        <v>915</v>
      </c>
      <c r="B143" s="106" t="s">
        <v>55</v>
      </c>
      <c r="C143" s="107" t="s">
        <v>497</v>
      </c>
      <c r="D143" s="114" t="s">
        <v>498</v>
      </c>
      <c r="E143" s="199"/>
      <c r="F143" s="199"/>
      <c r="G143" s="199" t="str">
        <f>IF(F143&lt;&gt;"", VLOOKUP(F143,'WFOM - Cadre and Service List'!$E$4:$F$52,2,FALSE), "")</f>
        <v/>
      </c>
      <c r="H143" s="199" t="s">
        <v>1058</v>
      </c>
      <c r="I143" s="208"/>
      <c r="J143" s="208"/>
      <c r="K143" s="208"/>
      <c r="L143" s="208"/>
      <c r="M143" s="208"/>
      <c r="N143" s="208"/>
      <c r="O143" s="208"/>
      <c r="P143" s="207">
        <f t="shared" si="5"/>
        <v>0</v>
      </c>
      <c r="Q143" s="122" t="s">
        <v>1947</v>
      </c>
      <c r="R143" s="122" t="str">
        <f>IFERROR(
$AN143 * INDEX('WFOM - Time_Base'!$A$4:$API$29, MATCH("CenHos", 'WFOM - Time_Base'!$B$4:$B$29,0), MATCH(CONCATENATE($G143,R$2),'WFOM - Time_Base'!$A$8:$API$8,0)) *
INDEX('WFOM - Time_Base'!$A$4:$API$29, MATCH("CenHos_Per", 'WFOM - Time_Base'!$B$4:$B$29,0), MATCH(CONCATENATE($G143,R$2),'WFOM - Time_Base'!$A$8:$API$8,0)),
IFERROR($AN143 * INDEX('Inputs from Uganda staff'!$E$61:$BM$80,MATCH('HRH Need estimation'!R$2,'Inputs from Uganda staff'!$E$61:$E$80,0),MATCH('HRH Need estimation'!$D143,'Inputs from Uganda staff'!$E$6:$BM$6,0)),
""))</f>
        <v/>
      </c>
      <c r="S143" s="122" t="str">
        <f>IFERROR(
$AN143 * INDEX('WFOM - Time_Base'!$A$4:$API$29, MATCH("CenHos", 'WFOM - Time_Base'!$B$4:$B$29,0), MATCH(CONCATENATE($G143,S$2),'WFOM - Time_Base'!$A$8:$API$8,0)) *
INDEX('WFOM - Time_Base'!$A$4:$API$29, MATCH("CenHos_Per", 'WFOM - Time_Base'!$B$4:$B$29,0), MATCH(CONCATENATE($G143,S$2),'WFOM - Time_Base'!$A$8:$API$8,0)),
IFERROR($AN143 * INDEX('Inputs from Uganda staff'!$E$61:$BM$80,MATCH('HRH Need estimation'!S$2,'Inputs from Uganda staff'!$E$61:$E$80,0),MATCH('HRH Need estimation'!$D143,'Inputs from Uganda staff'!$E$6:$BM$6,0)),
""))</f>
        <v/>
      </c>
      <c r="T143" s="122" t="str">
        <f>IFERROR(
$AN143 * INDEX('WFOM - Time_Base'!$A$4:$API$29, MATCH("CenHos", 'WFOM - Time_Base'!$B$4:$B$29,0), MATCH(CONCATENATE($G143,T$2),'WFOM - Time_Base'!$A$8:$API$8,0)) *
INDEX('WFOM - Time_Base'!$A$4:$API$29, MATCH("CenHos_Per", 'WFOM - Time_Base'!$B$4:$B$29,0), MATCH(CONCATENATE($G143,T$2),'WFOM - Time_Base'!$A$8:$API$8,0)),
IFERROR($AN143 * INDEX('Inputs from Uganda staff'!$E$61:$BM$80,MATCH('HRH Need estimation'!T$2,'Inputs from Uganda staff'!$E$61:$E$80,0),MATCH('HRH Need estimation'!$D143,'Inputs from Uganda staff'!$E$6:$BM$6,0)),
""))</f>
        <v/>
      </c>
      <c r="U143" s="122" t="str">
        <f>IFERROR(
$AN143 * INDEX('WFOM - Time_Base'!$A$4:$API$29, MATCH("CenHos", 'WFOM - Time_Base'!$B$4:$B$29,0), MATCH(CONCATENATE($G143,U$2),'WFOM - Time_Base'!$A$8:$API$8,0)) *
INDEX('WFOM - Time_Base'!$A$4:$API$29, MATCH("CenHos_Per", 'WFOM - Time_Base'!$B$4:$B$29,0), MATCH(CONCATENATE($G143,U$2),'WFOM - Time_Base'!$A$8:$API$8,0)),
IFERROR($AN143 * INDEX('Inputs from Uganda staff'!$E$61:$BM$80,MATCH('HRH Need estimation'!U$2,'Inputs from Uganda staff'!$E$61:$E$80,0),MATCH('HRH Need estimation'!$D143,'Inputs from Uganda staff'!$E$6:$BM$6,0)),
""))</f>
        <v/>
      </c>
      <c r="V143" s="122" t="str">
        <f>IFERROR(
$AN143 * INDEX('WFOM - Time_Base'!$A$4:$API$29, MATCH("CenHos", 'WFOM - Time_Base'!$B$4:$B$29,0), MATCH(CONCATENATE($G143,V$2),'WFOM - Time_Base'!$A$8:$API$8,0)) *
INDEX('WFOM - Time_Base'!$A$4:$API$29, MATCH("CenHos_Per", 'WFOM - Time_Base'!$B$4:$B$29,0), MATCH(CONCATENATE($G143,V$2),'WFOM - Time_Base'!$A$8:$API$8,0)),
IFERROR($AN143 * INDEX('Inputs from Uganda staff'!$E$61:$BM$80,MATCH('HRH Need estimation'!V$2,'Inputs from Uganda staff'!$E$61:$E$80,0),MATCH('HRH Need estimation'!$D143,'Inputs from Uganda staff'!$E$6:$BM$6,0)),
""))</f>
        <v/>
      </c>
      <c r="W143" s="122" t="str">
        <f>IFERROR(
$AN143 * INDEX('WFOM - Time_Base'!$A$4:$API$29, MATCH("CenHos", 'WFOM - Time_Base'!$B$4:$B$29,0), MATCH(CONCATENATE($G143,W$2),'WFOM - Time_Base'!$A$8:$API$8,0)) *
INDEX('WFOM - Time_Base'!$A$4:$API$29, MATCH("CenHos_Per", 'WFOM - Time_Base'!$B$4:$B$29,0), MATCH(CONCATENATE($G143,W$2),'WFOM - Time_Base'!$A$8:$API$8,0)),
IFERROR($AN143 * INDEX('Inputs from Uganda staff'!$E$61:$BM$80,MATCH('HRH Need estimation'!W$2,'Inputs from Uganda staff'!$E$61:$E$80,0),MATCH('HRH Need estimation'!$D143,'Inputs from Uganda staff'!$E$6:$BM$6,0)),
""))</f>
        <v/>
      </c>
      <c r="X143" s="122" t="str">
        <f>IFERROR(
$AN143 * INDEX('WFOM - Time_Base'!$A$4:$API$29, MATCH("CenHos", 'WFOM - Time_Base'!$B$4:$B$29,0), MATCH(CONCATENATE($G143,X$2),'WFOM - Time_Base'!$A$8:$API$8,0)) *
INDEX('WFOM - Time_Base'!$A$4:$API$29, MATCH("CenHos_Per", 'WFOM - Time_Base'!$B$4:$B$29,0), MATCH(CONCATENATE($G143,X$2),'WFOM - Time_Base'!$A$8:$API$8,0)),
IFERROR($AN143 * INDEX('Inputs from Uganda staff'!$E$61:$BM$80,MATCH('HRH Need estimation'!X$2,'Inputs from Uganda staff'!$E$61:$E$80,0),MATCH('HRH Need estimation'!$D143,'Inputs from Uganda staff'!$E$6:$BM$6,0)),
""))</f>
        <v/>
      </c>
      <c r="Y143" s="122" t="str">
        <f>IFERROR(
$AN143 * INDEX('WFOM - Time_Base'!$A$4:$API$29, MATCH("CenHos", 'WFOM - Time_Base'!$B$4:$B$29,0), MATCH(CONCATENATE($G143,Y$2),'WFOM - Time_Base'!$A$8:$API$8,0)) *
INDEX('WFOM - Time_Base'!$A$4:$API$29, MATCH("CenHos_Per", 'WFOM - Time_Base'!$B$4:$B$29,0), MATCH(CONCATENATE($G143,Y$2),'WFOM - Time_Base'!$A$8:$API$8,0)),
IFERROR($AN143 * INDEX('Inputs from Uganda staff'!$E$61:$BM$80,MATCH('HRH Need estimation'!Y$2,'Inputs from Uganda staff'!$E$61:$E$80,0),MATCH('HRH Need estimation'!$D143,'Inputs from Uganda staff'!$E$6:$BM$6,0)),
""))</f>
        <v/>
      </c>
      <c r="Z143" s="122" t="str">
        <f>IFERROR(
$AN143 * INDEX('WFOM - Time_Base'!$A$4:$API$29, MATCH("CenHos", 'WFOM - Time_Base'!$B$4:$B$29,0), MATCH(CONCATENATE($G143,Z$2),'WFOM - Time_Base'!$A$8:$API$8,0)) *
INDEX('WFOM - Time_Base'!$A$4:$API$29, MATCH("CenHos_Per", 'WFOM - Time_Base'!$B$4:$B$29,0), MATCH(CONCATENATE($G143,Z$2),'WFOM - Time_Base'!$A$8:$API$8,0)),
IFERROR($AN143 * INDEX('Inputs from Uganda staff'!$E$61:$BM$80,MATCH('HRH Need estimation'!Z$2,'Inputs from Uganda staff'!$E$61:$E$80,0),MATCH('HRH Need estimation'!$D143,'Inputs from Uganda staff'!$E$6:$BM$6,0)),
""))</f>
        <v/>
      </c>
      <c r="AA143" s="122" t="str">
        <f>IFERROR(
$AN143 * INDEX('WFOM - Time_Base'!$A$4:$API$29, MATCH("CenHos", 'WFOM - Time_Base'!$B$4:$B$29,0), MATCH(CONCATENATE($G143,AA$2),'WFOM - Time_Base'!$A$8:$API$8,0)) *
INDEX('WFOM - Time_Base'!$A$4:$API$29, MATCH("CenHos_Per", 'WFOM - Time_Base'!$B$4:$B$29,0), MATCH(CONCATENATE($G143,AA$2),'WFOM - Time_Base'!$A$8:$API$8,0)),
IFERROR($AN143 * INDEX('Inputs from Uganda staff'!$E$61:$BM$80,MATCH('HRH Need estimation'!AA$2,'Inputs from Uganda staff'!$E$61:$E$80,0),MATCH('HRH Need estimation'!$D143,'Inputs from Uganda staff'!$E$6:$BM$6,0)),
""))</f>
        <v/>
      </c>
      <c r="AB143" s="122" t="str">
        <f>IFERROR(
$AN143 * INDEX('WFOM - Time_Base'!$A$4:$API$29, MATCH("CenHos", 'WFOM - Time_Base'!$B$4:$B$29,0), MATCH(CONCATENATE($G143,AB$2),'WFOM - Time_Base'!$A$8:$API$8,0)) *
INDEX('WFOM - Time_Base'!$A$4:$API$29, MATCH("CenHos_Per", 'WFOM - Time_Base'!$B$4:$B$29,0), MATCH(CONCATENATE($G143,AB$2),'WFOM - Time_Base'!$A$8:$API$8,0)),
IFERROR($AN143 * INDEX('Inputs from Uganda staff'!$E$61:$BM$80,MATCH('HRH Need estimation'!AB$2,'Inputs from Uganda staff'!$E$61:$E$80,0),MATCH('HRH Need estimation'!$D143,'Inputs from Uganda staff'!$E$6:$BM$6,0)),
""))</f>
        <v/>
      </c>
      <c r="AC143" s="122" t="str">
        <f>IFERROR(
$AN143 * INDEX('WFOM - Time_Base'!$A$4:$API$29, MATCH("CenHos", 'WFOM - Time_Base'!$B$4:$B$29,0), MATCH(CONCATENATE($G143,AC$2),'WFOM - Time_Base'!$A$8:$API$8,0)) *
INDEX('WFOM - Time_Base'!$A$4:$API$29, MATCH("CenHos_Per", 'WFOM - Time_Base'!$B$4:$B$29,0), MATCH(CONCATENATE($G143,AC$2),'WFOM - Time_Base'!$A$8:$API$8,0)),
IFERROR($AN143 * INDEX('Inputs from Uganda staff'!$E$61:$BM$80,MATCH('HRH Need estimation'!AC$2,'Inputs from Uganda staff'!$E$61:$E$80,0),MATCH('HRH Need estimation'!$D143,'Inputs from Uganda staff'!$E$6:$BM$6,0)),
""))</f>
        <v/>
      </c>
      <c r="AD143" s="122" t="str">
        <f>IFERROR(
$AN143 * INDEX('WFOM - Time_Base'!$A$4:$API$29, MATCH("CenHos", 'WFOM - Time_Base'!$B$4:$B$29,0), MATCH(CONCATENATE($G143,AD$2),'WFOM - Time_Base'!$A$8:$API$8,0)) *
INDEX('WFOM - Time_Base'!$A$4:$API$29, MATCH("CenHos_Per", 'WFOM - Time_Base'!$B$4:$B$29,0), MATCH(CONCATENATE($G143,AD$2),'WFOM - Time_Base'!$A$8:$API$8,0)),
IFERROR($AN143 * INDEX('Inputs from Uganda staff'!$E$61:$BM$80,MATCH('HRH Need estimation'!AD$2,'Inputs from Uganda staff'!$E$61:$E$80,0),MATCH('HRH Need estimation'!$D143,'Inputs from Uganda staff'!$E$6:$BM$6,0)),
""))</f>
        <v/>
      </c>
      <c r="AE143" s="122" t="str">
        <f>IFERROR(
$AN143 * INDEX('WFOM - Time_Base'!$A$4:$API$29, MATCH("CenHos", 'WFOM - Time_Base'!$B$4:$B$29,0), MATCH(CONCATENATE($G143,AE$2),'WFOM - Time_Base'!$A$8:$API$8,0)) *
INDEX('WFOM - Time_Base'!$A$4:$API$29, MATCH("CenHos_Per", 'WFOM - Time_Base'!$B$4:$B$29,0), MATCH(CONCATENATE($G143,AE$2),'WFOM - Time_Base'!$A$8:$API$8,0)),
IFERROR($AN143 * INDEX('Inputs from Uganda staff'!$E$61:$BM$80,MATCH('HRH Need estimation'!AE$2,'Inputs from Uganda staff'!$E$61:$E$80,0),MATCH('HRH Need estimation'!$D143,'Inputs from Uganda staff'!$E$6:$BM$6,0)),
""))</f>
        <v/>
      </c>
      <c r="AF143" s="122" t="str">
        <f>IFERROR(
$AN143 * INDEX('WFOM - Time_Base'!$A$4:$API$29, MATCH("CenHos", 'WFOM - Time_Base'!$B$4:$B$29,0), MATCH(CONCATENATE($G143,AF$2),'WFOM - Time_Base'!$A$8:$API$8,0)) *
INDEX('WFOM - Time_Base'!$A$4:$API$29, MATCH("CenHos_Per", 'WFOM - Time_Base'!$B$4:$B$29,0), MATCH(CONCATENATE($G143,AF$2),'WFOM - Time_Base'!$A$8:$API$8,0)),
IFERROR($AN143 * INDEX('Inputs from Uganda staff'!$E$61:$BM$80,MATCH('HRH Need estimation'!AF$2,'Inputs from Uganda staff'!$E$61:$E$80,0),MATCH('HRH Need estimation'!$D143,'Inputs from Uganda staff'!$E$6:$BM$6,0)),
""))</f>
        <v/>
      </c>
      <c r="AG143" s="122" t="str">
        <f>IFERROR(
$AN143 * INDEX('WFOM - Time_Base'!$A$4:$API$29, MATCH("CenHos", 'WFOM - Time_Base'!$B$4:$B$29,0), MATCH(CONCATENATE($G143,AG$2),'WFOM - Time_Base'!$A$8:$API$8,0)) *
INDEX('WFOM - Time_Base'!$A$4:$API$29, MATCH("CenHos_Per", 'WFOM - Time_Base'!$B$4:$B$29,0), MATCH(CONCATENATE($G143,AG$2),'WFOM - Time_Base'!$A$8:$API$8,0)),
IFERROR($AN143 * INDEX('Inputs from Uganda staff'!$E$61:$BM$80,MATCH('HRH Need estimation'!AG$2,'Inputs from Uganda staff'!$E$61:$E$80,0),MATCH('HRH Need estimation'!$D143,'Inputs from Uganda staff'!$E$6:$BM$6,0)),
""))</f>
        <v/>
      </c>
      <c r="AH143" s="122" t="str">
        <f>IFERROR(
$AN143 * INDEX('WFOM - Time_Base'!$A$4:$API$29, MATCH("CenHos", 'WFOM - Time_Base'!$B$4:$B$29,0), MATCH(CONCATENATE($G143,AH$2),'WFOM - Time_Base'!$A$8:$API$8,0)) *
INDEX('WFOM - Time_Base'!$A$4:$API$29, MATCH("CenHos_Per", 'WFOM - Time_Base'!$B$4:$B$29,0), MATCH(CONCATENATE($G143,AH$2),'WFOM - Time_Base'!$A$8:$API$8,0)),
IFERROR($AN143 * INDEX('Inputs from Uganda staff'!$E$61:$BM$80,MATCH('HRH Need estimation'!AH$2,'Inputs from Uganda staff'!$E$61:$E$80,0),MATCH('HRH Need estimation'!$D143,'Inputs from Uganda staff'!$E$6:$BM$6,0)),
""))</f>
        <v/>
      </c>
      <c r="AI143" s="122" t="str">
        <f>IFERROR(
$AN143 * INDEX('WFOM - Time_Base'!$A$4:$API$29, MATCH("CenHos", 'WFOM - Time_Base'!$B$4:$B$29,0), MATCH(CONCATENATE($G143,AI$2),'WFOM - Time_Base'!$A$8:$API$8,0)) *
INDEX('WFOM - Time_Base'!$A$4:$API$29, MATCH("CenHos_Per", 'WFOM - Time_Base'!$B$4:$B$29,0), MATCH(CONCATENATE($G143,AI$2),'WFOM - Time_Base'!$A$8:$API$8,0)),
IFERROR($AN143 * INDEX('Inputs from Uganda staff'!$E$61:$BM$80,MATCH('HRH Need estimation'!AI$2,'Inputs from Uganda staff'!$E$61:$E$80,0),MATCH('HRH Need estimation'!$D143,'Inputs from Uganda staff'!$E$6:$BM$6,0)),
""))</f>
        <v/>
      </c>
      <c r="AJ143" s="122" t="str">
        <f>IFERROR(
$AN143 * INDEX('WFOM - Time_Base'!$A$4:$API$29, MATCH("CenHos", 'WFOM - Time_Base'!$B$4:$B$29,0), MATCH(CONCATENATE($G143,AJ$2),'WFOM - Time_Base'!$A$8:$API$8,0)) *
INDEX('WFOM - Time_Base'!$A$4:$API$29, MATCH("CenHos_Per", 'WFOM - Time_Base'!$B$4:$B$29,0), MATCH(CONCATENATE($G143,AJ$2),'WFOM - Time_Base'!$A$8:$API$8,0)),
IFERROR($AN143 * INDEX('Inputs from Uganda staff'!$E$61:$BM$80,MATCH('HRH Need estimation'!AJ$2,'Inputs from Uganda staff'!$E$61:$E$80,0),MATCH('HRH Need estimation'!$D143,'Inputs from Uganda staff'!$E$6:$BM$6,0)),
""))</f>
        <v/>
      </c>
      <c r="AK143" s="122" t="str">
        <f>IFERROR(
$AN143 * INDEX('WFOM - Time_Base'!$A$4:$API$29, MATCH("CenHos", 'WFOM - Time_Base'!$B$4:$B$29,0), MATCH(CONCATENATE($G143,AK$2),'WFOM - Time_Base'!$A$8:$API$8,0)) *
INDEX('WFOM - Time_Base'!$A$4:$API$29, MATCH("CenHos_Per", 'WFOM - Time_Base'!$B$4:$B$29,0), MATCH(CONCATENATE($G143,AK$2),'WFOM - Time_Base'!$A$8:$API$8,0)),
IFERROR($AN143 * INDEX('Inputs from Uganda staff'!$E$61:$BM$80,MATCH('HRH Need estimation'!AK$2,'Inputs from Uganda staff'!$E$61:$E$80,0),MATCH('HRH Need estimation'!$D143,'Inputs from Uganda staff'!$E$6:$BM$6,0)),
""))</f>
        <v/>
      </c>
      <c r="AL143" s="122" t="str">
        <f>IFERROR(
$AN143 * INDEX('WFOM - Time_Base'!$A$4:$API$29, MATCH("CenHos", 'WFOM - Time_Base'!$B$4:$B$29,0), MATCH(CONCATENATE($G143,AL$2),'WFOM - Time_Base'!$A$8:$API$8,0)) *
INDEX('WFOM - Time_Base'!$A$4:$API$29, MATCH("CenHos_Per", 'WFOM - Time_Base'!$B$4:$B$29,0), MATCH(CONCATENATE($G143,AL$2),'WFOM - Time_Base'!$A$8:$API$8,0)),
IFERROR($AN143 * INDEX('Inputs from Uganda staff'!$E$61:$BM$80,MATCH('HRH Need estimation'!AL$2,'Inputs from Uganda staff'!$E$61:$E$80,0),MATCH('HRH Need estimation'!$D143,'Inputs from Uganda staff'!$E$6:$BM$6,0)),
""))</f>
        <v/>
      </c>
      <c r="AN143">
        <v>1</v>
      </c>
      <c r="AO143" t="e">
        <f t="shared" si="6"/>
        <v>#N/A</v>
      </c>
      <c r="AQ143" t="s">
        <v>841</v>
      </c>
    </row>
    <row r="144" spans="1:43">
      <c r="A144" s="106" t="s">
        <v>915</v>
      </c>
      <c r="B144" s="106" t="s">
        <v>55</v>
      </c>
      <c r="C144" s="107" t="s">
        <v>499</v>
      </c>
      <c r="D144" s="114" t="s">
        <v>500</v>
      </c>
      <c r="E144" s="199"/>
      <c r="F144" s="199"/>
      <c r="G144" s="203" t="str">
        <f>IF(F144&lt;&gt;"", VLOOKUP(F144,'WFOM - Cadre and Service List'!$E$4:$F$52,2,FALSE), "")</f>
        <v/>
      </c>
      <c r="H144" s="203" t="s">
        <v>910</v>
      </c>
      <c r="I144" s="208"/>
      <c r="J144" s="208"/>
      <c r="K144" s="208"/>
      <c r="L144" s="208"/>
      <c r="M144" s="208"/>
      <c r="N144" s="208"/>
      <c r="O144" s="208"/>
      <c r="P144" s="207">
        <f t="shared" si="5"/>
        <v>0</v>
      </c>
      <c r="Q144" s="122" t="s">
        <v>1947</v>
      </c>
      <c r="R144" s="122" t="str">
        <f>IFERROR(
$AN144 * INDEX('WFOM - Time_Base'!$A$4:$API$29, MATCH("CenHos", 'WFOM - Time_Base'!$B$4:$B$29,0), MATCH(CONCATENATE($G144,R$2),'WFOM - Time_Base'!$A$8:$API$8,0)) *
INDEX('WFOM - Time_Base'!$A$4:$API$29, MATCH("CenHos_Per", 'WFOM - Time_Base'!$B$4:$B$29,0), MATCH(CONCATENATE($G144,R$2),'WFOM - Time_Base'!$A$8:$API$8,0)),
IFERROR($AN144 * INDEX('Inputs from Uganda staff'!$E$61:$BM$80,MATCH('HRH Need estimation'!R$2,'Inputs from Uganda staff'!$E$61:$E$80,0),MATCH('HRH Need estimation'!$D144,'Inputs from Uganda staff'!$E$6:$BM$6,0)),
""))</f>
        <v/>
      </c>
      <c r="S144" s="122" t="str">
        <f>IFERROR(
$AN144 * INDEX('WFOM - Time_Base'!$A$4:$API$29, MATCH("CenHos", 'WFOM - Time_Base'!$B$4:$B$29,0), MATCH(CONCATENATE($G144,S$2),'WFOM - Time_Base'!$A$8:$API$8,0)) *
INDEX('WFOM - Time_Base'!$A$4:$API$29, MATCH("CenHos_Per", 'WFOM - Time_Base'!$B$4:$B$29,0), MATCH(CONCATENATE($G144,S$2),'WFOM - Time_Base'!$A$8:$API$8,0)),
IFERROR($AN144 * INDEX('Inputs from Uganda staff'!$E$61:$BM$80,MATCH('HRH Need estimation'!S$2,'Inputs from Uganda staff'!$E$61:$E$80,0),MATCH('HRH Need estimation'!$D144,'Inputs from Uganda staff'!$E$6:$BM$6,0)),
""))</f>
        <v/>
      </c>
      <c r="T144" s="122" t="str">
        <f>IFERROR(
$AN144 * INDEX('WFOM - Time_Base'!$A$4:$API$29, MATCH("CenHos", 'WFOM - Time_Base'!$B$4:$B$29,0), MATCH(CONCATENATE($G144,T$2),'WFOM - Time_Base'!$A$8:$API$8,0)) *
INDEX('WFOM - Time_Base'!$A$4:$API$29, MATCH("CenHos_Per", 'WFOM - Time_Base'!$B$4:$B$29,0), MATCH(CONCATENATE($G144,T$2),'WFOM - Time_Base'!$A$8:$API$8,0)),
IFERROR($AN144 * INDEX('Inputs from Uganda staff'!$E$61:$BM$80,MATCH('HRH Need estimation'!T$2,'Inputs from Uganda staff'!$E$61:$E$80,0),MATCH('HRH Need estimation'!$D144,'Inputs from Uganda staff'!$E$6:$BM$6,0)),
""))</f>
        <v/>
      </c>
      <c r="U144" s="122" t="str">
        <f>IFERROR(
$AN144 * INDEX('WFOM - Time_Base'!$A$4:$API$29, MATCH("CenHos", 'WFOM - Time_Base'!$B$4:$B$29,0), MATCH(CONCATENATE($G144,U$2),'WFOM - Time_Base'!$A$8:$API$8,0)) *
INDEX('WFOM - Time_Base'!$A$4:$API$29, MATCH("CenHos_Per", 'WFOM - Time_Base'!$B$4:$B$29,0), MATCH(CONCATENATE($G144,U$2),'WFOM - Time_Base'!$A$8:$API$8,0)),
IFERROR($AN144 * INDEX('Inputs from Uganda staff'!$E$61:$BM$80,MATCH('HRH Need estimation'!U$2,'Inputs from Uganda staff'!$E$61:$E$80,0),MATCH('HRH Need estimation'!$D144,'Inputs from Uganda staff'!$E$6:$BM$6,0)),
""))</f>
        <v/>
      </c>
      <c r="V144" s="122" t="str">
        <f>IFERROR(
$AN144 * INDEX('WFOM - Time_Base'!$A$4:$API$29, MATCH("CenHos", 'WFOM - Time_Base'!$B$4:$B$29,0), MATCH(CONCATENATE($G144,V$2),'WFOM - Time_Base'!$A$8:$API$8,0)) *
INDEX('WFOM - Time_Base'!$A$4:$API$29, MATCH("CenHos_Per", 'WFOM - Time_Base'!$B$4:$B$29,0), MATCH(CONCATENATE($G144,V$2),'WFOM - Time_Base'!$A$8:$API$8,0)),
IFERROR($AN144 * INDEX('Inputs from Uganda staff'!$E$61:$BM$80,MATCH('HRH Need estimation'!V$2,'Inputs from Uganda staff'!$E$61:$E$80,0),MATCH('HRH Need estimation'!$D144,'Inputs from Uganda staff'!$E$6:$BM$6,0)),
""))</f>
        <v/>
      </c>
      <c r="W144" s="122" t="str">
        <f>IFERROR(
$AN144 * INDEX('WFOM - Time_Base'!$A$4:$API$29, MATCH("CenHos", 'WFOM - Time_Base'!$B$4:$B$29,0), MATCH(CONCATENATE($G144,W$2),'WFOM - Time_Base'!$A$8:$API$8,0)) *
INDEX('WFOM - Time_Base'!$A$4:$API$29, MATCH("CenHos_Per", 'WFOM - Time_Base'!$B$4:$B$29,0), MATCH(CONCATENATE($G144,W$2),'WFOM - Time_Base'!$A$8:$API$8,0)),
IFERROR($AN144 * INDEX('Inputs from Uganda staff'!$E$61:$BM$80,MATCH('HRH Need estimation'!W$2,'Inputs from Uganda staff'!$E$61:$E$80,0),MATCH('HRH Need estimation'!$D144,'Inputs from Uganda staff'!$E$6:$BM$6,0)),
""))</f>
        <v/>
      </c>
      <c r="X144" s="122" t="str">
        <f>IFERROR(
$AN144 * INDEX('WFOM - Time_Base'!$A$4:$API$29, MATCH("CenHos", 'WFOM - Time_Base'!$B$4:$B$29,0), MATCH(CONCATENATE($G144,X$2),'WFOM - Time_Base'!$A$8:$API$8,0)) *
INDEX('WFOM - Time_Base'!$A$4:$API$29, MATCH("CenHos_Per", 'WFOM - Time_Base'!$B$4:$B$29,0), MATCH(CONCATENATE($G144,X$2),'WFOM - Time_Base'!$A$8:$API$8,0)),
IFERROR($AN144 * INDEX('Inputs from Uganda staff'!$E$61:$BM$80,MATCH('HRH Need estimation'!X$2,'Inputs from Uganda staff'!$E$61:$E$80,0),MATCH('HRH Need estimation'!$D144,'Inputs from Uganda staff'!$E$6:$BM$6,0)),
""))</f>
        <v/>
      </c>
      <c r="Y144" s="122" t="str">
        <f>IFERROR(
$AN144 * INDEX('WFOM - Time_Base'!$A$4:$API$29, MATCH("CenHos", 'WFOM - Time_Base'!$B$4:$B$29,0), MATCH(CONCATENATE($G144,Y$2),'WFOM - Time_Base'!$A$8:$API$8,0)) *
INDEX('WFOM - Time_Base'!$A$4:$API$29, MATCH("CenHos_Per", 'WFOM - Time_Base'!$B$4:$B$29,0), MATCH(CONCATENATE($G144,Y$2),'WFOM - Time_Base'!$A$8:$API$8,0)),
IFERROR($AN144 * INDEX('Inputs from Uganda staff'!$E$61:$BM$80,MATCH('HRH Need estimation'!Y$2,'Inputs from Uganda staff'!$E$61:$E$80,0),MATCH('HRH Need estimation'!$D144,'Inputs from Uganda staff'!$E$6:$BM$6,0)),
""))</f>
        <v/>
      </c>
      <c r="Z144" s="122" t="str">
        <f>IFERROR(
$AN144 * INDEX('WFOM - Time_Base'!$A$4:$API$29, MATCH("CenHos", 'WFOM - Time_Base'!$B$4:$B$29,0), MATCH(CONCATENATE($G144,Z$2),'WFOM - Time_Base'!$A$8:$API$8,0)) *
INDEX('WFOM - Time_Base'!$A$4:$API$29, MATCH("CenHos_Per", 'WFOM - Time_Base'!$B$4:$B$29,0), MATCH(CONCATENATE($G144,Z$2),'WFOM - Time_Base'!$A$8:$API$8,0)),
IFERROR($AN144 * INDEX('Inputs from Uganda staff'!$E$61:$BM$80,MATCH('HRH Need estimation'!Z$2,'Inputs from Uganda staff'!$E$61:$E$80,0),MATCH('HRH Need estimation'!$D144,'Inputs from Uganda staff'!$E$6:$BM$6,0)),
""))</f>
        <v/>
      </c>
      <c r="AA144" s="122" t="str">
        <f>IFERROR(
$AN144 * INDEX('WFOM - Time_Base'!$A$4:$API$29, MATCH("CenHos", 'WFOM - Time_Base'!$B$4:$B$29,0), MATCH(CONCATENATE($G144,AA$2),'WFOM - Time_Base'!$A$8:$API$8,0)) *
INDEX('WFOM - Time_Base'!$A$4:$API$29, MATCH("CenHos_Per", 'WFOM - Time_Base'!$B$4:$B$29,0), MATCH(CONCATENATE($G144,AA$2),'WFOM - Time_Base'!$A$8:$API$8,0)),
IFERROR($AN144 * INDEX('Inputs from Uganda staff'!$E$61:$BM$80,MATCH('HRH Need estimation'!AA$2,'Inputs from Uganda staff'!$E$61:$E$80,0),MATCH('HRH Need estimation'!$D144,'Inputs from Uganda staff'!$E$6:$BM$6,0)),
""))</f>
        <v/>
      </c>
      <c r="AB144" s="122" t="str">
        <f>IFERROR(
$AN144 * INDEX('WFOM - Time_Base'!$A$4:$API$29, MATCH("CenHos", 'WFOM - Time_Base'!$B$4:$B$29,0), MATCH(CONCATENATE($G144,AB$2),'WFOM - Time_Base'!$A$8:$API$8,0)) *
INDEX('WFOM - Time_Base'!$A$4:$API$29, MATCH("CenHos_Per", 'WFOM - Time_Base'!$B$4:$B$29,0), MATCH(CONCATENATE($G144,AB$2),'WFOM - Time_Base'!$A$8:$API$8,0)),
IFERROR($AN144 * INDEX('Inputs from Uganda staff'!$E$61:$BM$80,MATCH('HRH Need estimation'!AB$2,'Inputs from Uganda staff'!$E$61:$E$80,0),MATCH('HRH Need estimation'!$D144,'Inputs from Uganda staff'!$E$6:$BM$6,0)),
""))</f>
        <v/>
      </c>
      <c r="AC144" s="122" t="str">
        <f>IFERROR(
$AN144 * INDEX('WFOM - Time_Base'!$A$4:$API$29, MATCH("CenHos", 'WFOM - Time_Base'!$B$4:$B$29,0), MATCH(CONCATENATE($G144,AC$2),'WFOM - Time_Base'!$A$8:$API$8,0)) *
INDEX('WFOM - Time_Base'!$A$4:$API$29, MATCH("CenHos_Per", 'WFOM - Time_Base'!$B$4:$B$29,0), MATCH(CONCATENATE($G144,AC$2),'WFOM - Time_Base'!$A$8:$API$8,0)),
IFERROR($AN144 * INDEX('Inputs from Uganda staff'!$E$61:$BM$80,MATCH('HRH Need estimation'!AC$2,'Inputs from Uganda staff'!$E$61:$E$80,0),MATCH('HRH Need estimation'!$D144,'Inputs from Uganda staff'!$E$6:$BM$6,0)),
""))</f>
        <v/>
      </c>
      <c r="AD144" s="122" t="str">
        <f>IFERROR(
$AN144 * INDEX('WFOM - Time_Base'!$A$4:$API$29, MATCH("CenHos", 'WFOM - Time_Base'!$B$4:$B$29,0), MATCH(CONCATENATE($G144,AD$2),'WFOM - Time_Base'!$A$8:$API$8,0)) *
INDEX('WFOM - Time_Base'!$A$4:$API$29, MATCH("CenHos_Per", 'WFOM - Time_Base'!$B$4:$B$29,0), MATCH(CONCATENATE($G144,AD$2),'WFOM - Time_Base'!$A$8:$API$8,0)),
IFERROR($AN144 * INDEX('Inputs from Uganda staff'!$E$61:$BM$80,MATCH('HRH Need estimation'!AD$2,'Inputs from Uganda staff'!$E$61:$E$80,0),MATCH('HRH Need estimation'!$D144,'Inputs from Uganda staff'!$E$6:$BM$6,0)),
""))</f>
        <v/>
      </c>
      <c r="AE144" s="122" t="str">
        <f>IFERROR(
$AN144 * INDEX('WFOM - Time_Base'!$A$4:$API$29, MATCH("CenHos", 'WFOM - Time_Base'!$B$4:$B$29,0), MATCH(CONCATENATE($G144,AE$2),'WFOM - Time_Base'!$A$8:$API$8,0)) *
INDEX('WFOM - Time_Base'!$A$4:$API$29, MATCH("CenHos_Per", 'WFOM - Time_Base'!$B$4:$B$29,0), MATCH(CONCATENATE($G144,AE$2),'WFOM - Time_Base'!$A$8:$API$8,0)),
IFERROR($AN144 * INDEX('Inputs from Uganda staff'!$E$61:$BM$80,MATCH('HRH Need estimation'!AE$2,'Inputs from Uganda staff'!$E$61:$E$80,0),MATCH('HRH Need estimation'!$D144,'Inputs from Uganda staff'!$E$6:$BM$6,0)),
""))</f>
        <v/>
      </c>
      <c r="AF144" s="122" t="str">
        <f>IFERROR(
$AN144 * INDEX('WFOM - Time_Base'!$A$4:$API$29, MATCH("CenHos", 'WFOM - Time_Base'!$B$4:$B$29,0), MATCH(CONCATENATE($G144,AF$2),'WFOM - Time_Base'!$A$8:$API$8,0)) *
INDEX('WFOM - Time_Base'!$A$4:$API$29, MATCH("CenHos_Per", 'WFOM - Time_Base'!$B$4:$B$29,0), MATCH(CONCATENATE($G144,AF$2),'WFOM - Time_Base'!$A$8:$API$8,0)),
IFERROR($AN144 * INDEX('Inputs from Uganda staff'!$E$61:$BM$80,MATCH('HRH Need estimation'!AF$2,'Inputs from Uganda staff'!$E$61:$E$80,0),MATCH('HRH Need estimation'!$D144,'Inputs from Uganda staff'!$E$6:$BM$6,0)),
""))</f>
        <v/>
      </c>
      <c r="AG144" s="122" t="str">
        <f>IFERROR(
$AN144 * INDEX('WFOM - Time_Base'!$A$4:$API$29, MATCH("CenHos", 'WFOM - Time_Base'!$B$4:$B$29,0), MATCH(CONCATENATE($G144,AG$2),'WFOM - Time_Base'!$A$8:$API$8,0)) *
INDEX('WFOM - Time_Base'!$A$4:$API$29, MATCH("CenHos_Per", 'WFOM - Time_Base'!$B$4:$B$29,0), MATCH(CONCATENATE($G144,AG$2),'WFOM - Time_Base'!$A$8:$API$8,0)),
IFERROR($AN144 * INDEX('Inputs from Uganda staff'!$E$61:$BM$80,MATCH('HRH Need estimation'!AG$2,'Inputs from Uganda staff'!$E$61:$E$80,0),MATCH('HRH Need estimation'!$D144,'Inputs from Uganda staff'!$E$6:$BM$6,0)),
""))</f>
        <v/>
      </c>
      <c r="AH144" s="122" t="str">
        <f>IFERROR(
$AN144 * INDEX('WFOM - Time_Base'!$A$4:$API$29, MATCH("CenHos", 'WFOM - Time_Base'!$B$4:$B$29,0), MATCH(CONCATENATE($G144,AH$2),'WFOM - Time_Base'!$A$8:$API$8,0)) *
INDEX('WFOM - Time_Base'!$A$4:$API$29, MATCH("CenHos_Per", 'WFOM - Time_Base'!$B$4:$B$29,0), MATCH(CONCATENATE($G144,AH$2),'WFOM - Time_Base'!$A$8:$API$8,0)),
IFERROR($AN144 * INDEX('Inputs from Uganda staff'!$E$61:$BM$80,MATCH('HRH Need estimation'!AH$2,'Inputs from Uganda staff'!$E$61:$E$80,0),MATCH('HRH Need estimation'!$D144,'Inputs from Uganda staff'!$E$6:$BM$6,0)),
""))</f>
        <v/>
      </c>
      <c r="AI144" s="122" t="str">
        <f>IFERROR(
$AN144 * INDEX('WFOM - Time_Base'!$A$4:$API$29, MATCH("CenHos", 'WFOM - Time_Base'!$B$4:$B$29,0), MATCH(CONCATENATE($G144,AI$2),'WFOM - Time_Base'!$A$8:$API$8,0)) *
INDEX('WFOM - Time_Base'!$A$4:$API$29, MATCH("CenHos_Per", 'WFOM - Time_Base'!$B$4:$B$29,0), MATCH(CONCATENATE($G144,AI$2),'WFOM - Time_Base'!$A$8:$API$8,0)),
IFERROR($AN144 * INDEX('Inputs from Uganda staff'!$E$61:$BM$80,MATCH('HRH Need estimation'!AI$2,'Inputs from Uganda staff'!$E$61:$E$80,0),MATCH('HRH Need estimation'!$D144,'Inputs from Uganda staff'!$E$6:$BM$6,0)),
""))</f>
        <v/>
      </c>
      <c r="AJ144" s="122" t="str">
        <f>IFERROR(
$AN144 * INDEX('WFOM - Time_Base'!$A$4:$API$29, MATCH("CenHos", 'WFOM - Time_Base'!$B$4:$B$29,0), MATCH(CONCATENATE($G144,AJ$2),'WFOM - Time_Base'!$A$8:$API$8,0)) *
INDEX('WFOM - Time_Base'!$A$4:$API$29, MATCH("CenHos_Per", 'WFOM - Time_Base'!$B$4:$B$29,0), MATCH(CONCATENATE($G144,AJ$2),'WFOM - Time_Base'!$A$8:$API$8,0)),
IFERROR($AN144 * INDEX('Inputs from Uganda staff'!$E$61:$BM$80,MATCH('HRH Need estimation'!AJ$2,'Inputs from Uganda staff'!$E$61:$E$80,0),MATCH('HRH Need estimation'!$D144,'Inputs from Uganda staff'!$E$6:$BM$6,0)),
""))</f>
        <v/>
      </c>
      <c r="AK144" s="122" t="str">
        <f>IFERROR(
$AN144 * INDEX('WFOM - Time_Base'!$A$4:$API$29, MATCH("CenHos", 'WFOM - Time_Base'!$B$4:$B$29,0), MATCH(CONCATENATE($G144,AK$2),'WFOM - Time_Base'!$A$8:$API$8,0)) *
INDEX('WFOM - Time_Base'!$A$4:$API$29, MATCH("CenHos_Per", 'WFOM - Time_Base'!$B$4:$B$29,0), MATCH(CONCATENATE($G144,AK$2),'WFOM - Time_Base'!$A$8:$API$8,0)),
IFERROR($AN144 * INDEX('Inputs from Uganda staff'!$E$61:$BM$80,MATCH('HRH Need estimation'!AK$2,'Inputs from Uganda staff'!$E$61:$E$80,0),MATCH('HRH Need estimation'!$D144,'Inputs from Uganda staff'!$E$6:$BM$6,0)),
""))</f>
        <v/>
      </c>
      <c r="AL144" s="122" t="str">
        <f>IFERROR(
$AN144 * INDEX('WFOM - Time_Base'!$A$4:$API$29, MATCH("CenHos", 'WFOM - Time_Base'!$B$4:$B$29,0), MATCH(CONCATENATE($G144,AL$2),'WFOM - Time_Base'!$A$8:$API$8,0)) *
INDEX('WFOM - Time_Base'!$A$4:$API$29, MATCH("CenHos_Per", 'WFOM - Time_Base'!$B$4:$B$29,0), MATCH(CONCATENATE($G144,AL$2),'WFOM - Time_Base'!$A$8:$API$8,0)),
IFERROR($AN144 * INDEX('Inputs from Uganda staff'!$E$61:$BM$80,MATCH('HRH Need estimation'!AL$2,'Inputs from Uganda staff'!$E$61:$E$80,0),MATCH('HRH Need estimation'!$D144,'Inputs from Uganda staff'!$E$6:$BM$6,0)),
""))</f>
        <v/>
      </c>
      <c r="AN144">
        <v>1</v>
      </c>
      <c r="AO144" t="e">
        <f t="shared" si="6"/>
        <v>#N/A</v>
      </c>
      <c r="AQ144" t="s">
        <v>2040</v>
      </c>
    </row>
    <row r="145" spans="1:43">
      <c r="A145" s="106" t="s">
        <v>915</v>
      </c>
      <c r="B145" s="106" t="s">
        <v>55</v>
      </c>
      <c r="C145" s="107" t="s">
        <v>501</v>
      </c>
      <c r="D145" s="113" t="s">
        <v>502</v>
      </c>
      <c r="E145" s="199"/>
      <c r="F145" s="199"/>
      <c r="G145" s="203" t="str">
        <f>IF(F145&lt;&gt;"", VLOOKUP(F145,'WFOM - Cadre and Service List'!$E$4:$F$52,2,FALSE), "")</f>
        <v/>
      </c>
      <c r="H145" s="203" t="s">
        <v>910</v>
      </c>
      <c r="I145" s="208"/>
      <c r="J145" s="208"/>
      <c r="K145" s="208"/>
      <c r="L145" s="208"/>
      <c r="M145" s="208"/>
      <c r="N145" s="208"/>
      <c r="O145" s="208"/>
      <c r="P145" s="207">
        <f t="shared" si="5"/>
        <v>0</v>
      </c>
      <c r="Q145" s="122" t="s">
        <v>1947</v>
      </c>
      <c r="R145" s="122" t="str">
        <f>IFERROR(
$AN145 * INDEX('WFOM - Time_Base'!$A$4:$API$29, MATCH("CenHos", 'WFOM - Time_Base'!$B$4:$B$29,0), MATCH(CONCATENATE($G145,R$2),'WFOM - Time_Base'!$A$8:$API$8,0)) *
INDEX('WFOM - Time_Base'!$A$4:$API$29, MATCH("CenHos_Per", 'WFOM - Time_Base'!$B$4:$B$29,0), MATCH(CONCATENATE($G145,R$2),'WFOM - Time_Base'!$A$8:$API$8,0)),
IFERROR($AN145 * INDEX('Inputs from Uganda staff'!$E$61:$BM$80,MATCH('HRH Need estimation'!R$2,'Inputs from Uganda staff'!$E$61:$E$80,0),MATCH('HRH Need estimation'!$D145,'Inputs from Uganda staff'!$E$6:$BM$6,0)),
""))</f>
        <v/>
      </c>
      <c r="S145" s="122" t="str">
        <f>IFERROR(
$AN145 * INDEX('WFOM - Time_Base'!$A$4:$API$29, MATCH("CenHos", 'WFOM - Time_Base'!$B$4:$B$29,0), MATCH(CONCATENATE($G145,S$2),'WFOM - Time_Base'!$A$8:$API$8,0)) *
INDEX('WFOM - Time_Base'!$A$4:$API$29, MATCH("CenHos_Per", 'WFOM - Time_Base'!$B$4:$B$29,0), MATCH(CONCATENATE($G145,S$2),'WFOM - Time_Base'!$A$8:$API$8,0)),
IFERROR($AN145 * INDEX('Inputs from Uganda staff'!$E$61:$BM$80,MATCH('HRH Need estimation'!S$2,'Inputs from Uganda staff'!$E$61:$E$80,0),MATCH('HRH Need estimation'!$D145,'Inputs from Uganda staff'!$E$6:$BM$6,0)),
""))</f>
        <v/>
      </c>
      <c r="T145" s="122" t="str">
        <f>IFERROR(
$AN145 * INDEX('WFOM - Time_Base'!$A$4:$API$29, MATCH("CenHos", 'WFOM - Time_Base'!$B$4:$B$29,0), MATCH(CONCATENATE($G145,T$2),'WFOM - Time_Base'!$A$8:$API$8,0)) *
INDEX('WFOM - Time_Base'!$A$4:$API$29, MATCH("CenHos_Per", 'WFOM - Time_Base'!$B$4:$B$29,0), MATCH(CONCATENATE($G145,T$2),'WFOM - Time_Base'!$A$8:$API$8,0)),
IFERROR($AN145 * INDEX('Inputs from Uganda staff'!$E$61:$BM$80,MATCH('HRH Need estimation'!T$2,'Inputs from Uganda staff'!$E$61:$E$80,0),MATCH('HRH Need estimation'!$D145,'Inputs from Uganda staff'!$E$6:$BM$6,0)),
""))</f>
        <v/>
      </c>
      <c r="U145" s="122" t="str">
        <f>IFERROR(
$AN145 * INDEX('WFOM - Time_Base'!$A$4:$API$29, MATCH("CenHos", 'WFOM - Time_Base'!$B$4:$B$29,0), MATCH(CONCATENATE($G145,U$2),'WFOM - Time_Base'!$A$8:$API$8,0)) *
INDEX('WFOM - Time_Base'!$A$4:$API$29, MATCH("CenHos_Per", 'WFOM - Time_Base'!$B$4:$B$29,0), MATCH(CONCATENATE($G145,U$2),'WFOM - Time_Base'!$A$8:$API$8,0)),
IFERROR($AN145 * INDEX('Inputs from Uganda staff'!$E$61:$BM$80,MATCH('HRH Need estimation'!U$2,'Inputs from Uganda staff'!$E$61:$E$80,0),MATCH('HRH Need estimation'!$D145,'Inputs from Uganda staff'!$E$6:$BM$6,0)),
""))</f>
        <v/>
      </c>
      <c r="V145" s="122" t="str">
        <f>IFERROR(
$AN145 * INDEX('WFOM - Time_Base'!$A$4:$API$29, MATCH("CenHos", 'WFOM - Time_Base'!$B$4:$B$29,0), MATCH(CONCATENATE($G145,V$2),'WFOM - Time_Base'!$A$8:$API$8,0)) *
INDEX('WFOM - Time_Base'!$A$4:$API$29, MATCH("CenHos_Per", 'WFOM - Time_Base'!$B$4:$B$29,0), MATCH(CONCATENATE($G145,V$2),'WFOM - Time_Base'!$A$8:$API$8,0)),
IFERROR($AN145 * INDEX('Inputs from Uganda staff'!$E$61:$BM$80,MATCH('HRH Need estimation'!V$2,'Inputs from Uganda staff'!$E$61:$E$80,0),MATCH('HRH Need estimation'!$D145,'Inputs from Uganda staff'!$E$6:$BM$6,0)),
""))</f>
        <v/>
      </c>
      <c r="W145" s="122" t="str">
        <f>IFERROR(
$AN145 * INDEX('WFOM - Time_Base'!$A$4:$API$29, MATCH("CenHos", 'WFOM - Time_Base'!$B$4:$B$29,0), MATCH(CONCATENATE($G145,W$2),'WFOM - Time_Base'!$A$8:$API$8,0)) *
INDEX('WFOM - Time_Base'!$A$4:$API$29, MATCH("CenHos_Per", 'WFOM - Time_Base'!$B$4:$B$29,0), MATCH(CONCATENATE($G145,W$2),'WFOM - Time_Base'!$A$8:$API$8,0)),
IFERROR($AN145 * INDEX('Inputs from Uganda staff'!$E$61:$BM$80,MATCH('HRH Need estimation'!W$2,'Inputs from Uganda staff'!$E$61:$E$80,0),MATCH('HRH Need estimation'!$D145,'Inputs from Uganda staff'!$E$6:$BM$6,0)),
""))</f>
        <v/>
      </c>
      <c r="X145" s="122" t="str">
        <f>IFERROR(
$AN145 * INDEX('WFOM - Time_Base'!$A$4:$API$29, MATCH("CenHos", 'WFOM - Time_Base'!$B$4:$B$29,0), MATCH(CONCATENATE($G145,X$2),'WFOM - Time_Base'!$A$8:$API$8,0)) *
INDEX('WFOM - Time_Base'!$A$4:$API$29, MATCH("CenHos_Per", 'WFOM - Time_Base'!$B$4:$B$29,0), MATCH(CONCATENATE($G145,X$2),'WFOM - Time_Base'!$A$8:$API$8,0)),
IFERROR($AN145 * INDEX('Inputs from Uganda staff'!$E$61:$BM$80,MATCH('HRH Need estimation'!X$2,'Inputs from Uganda staff'!$E$61:$E$80,0),MATCH('HRH Need estimation'!$D145,'Inputs from Uganda staff'!$E$6:$BM$6,0)),
""))</f>
        <v/>
      </c>
      <c r="Y145" s="122" t="str">
        <f>IFERROR(
$AN145 * INDEX('WFOM - Time_Base'!$A$4:$API$29, MATCH("CenHos", 'WFOM - Time_Base'!$B$4:$B$29,0), MATCH(CONCATENATE($G145,Y$2),'WFOM - Time_Base'!$A$8:$API$8,0)) *
INDEX('WFOM - Time_Base'!$A$4:$API$29, MATCH("CenHos_Per", 'WFOM - Time_Base'!$B$4:$B$29,0), MATCH(CONCATENATE($G145,Y$2),'WFOM - Time_Base'!$A$8:$API$8,0)),
IFERROR($AN145 * INDEX('Inputs from Uganda staff'!$E$61:$BM$80,MATCH('HRH Need estimation'!Y$2,'Inputs from Uganda staff'!$E$61:$E$80,0),MATCH('HRH Need estimation'!$D145,'Inputs from Uganda staff'!$E$6:$BM$6,0)),
""))</f>
        <v/>
      </c>
      <c r="Z145" s="122" t="str">
        <f>IFERROR(
$AN145 * INDEX('WFOM - Time_Base'!$A$4:$API$29, MATCH("CenHos", 'WFOM - Time_Base'!$B$4:$B$29,0), MATCH(CONCATENATE($G145,Z$2),'WFOM - Time_Base'!$A$8:$API$8,0)) *
INDEX('WFOM - Time_Base'!$A$4:$API$29, MATCH("CenHos_Per", 'WFOM - Time_Base'!$B$4:$B$29,0), MATCH(CONCATENATE($G145,Z$2),'WFOM - Time_Base'!$A$8:$API$8,0)),
IFERROR($AN145 * INDEX('Inputs from Uganda staff'!$E$61:$BM$80,MATCH('HRH Need estimation'!Z$2,'Inputs from Uganda staff'!$E$61:$E$80,0),MATCH('HRH Need estimation'!$D145,'Inputs from Uganda staff'!$E$6:$BM$6,0)),
""))</f>
        <v/>
      </c>
      <c r="AA145" s="122" t="str">
        <f>IFERROR(
$AN145 * INDEX('WFOM - Time_Base'!$A$4:$API$29, MATCH("CenHos", 'WFOM - Time_Base'!$B$4:$B$29,0), MATCH(CONCATENATE($G145,AA$2),'WFOM - Time_Base'!$A$8:$API$8,0)) *
INDEX('WFOM - Time_Base'!$A$4:$API$29, MATCH("CenHos_Per", 'WFOM - Time_Base'!$B$4:$B$29,0), MATCH(CONCATENATE($G145,AA$2),'WFOM - Time_Base'!$A$8:$API$8,0)),
IFERROR($AN145 * INDEX('Inputs from Uganda staff'!$E$61:$BM$80,MATCH('HRH Need estimation'!AA$2,'Inputs from Uganda staff'!$E$61:$E$80,0),MATCH('HRH Need estimation'!$D145,'Inputs from Uganda staff'!$E$6:$BM$6,0)),
""))</f>
        <v/>
      </c>
      <c r="AB145" s="122" t="str">
        <f>IFERROR(
$AN145 * INDEX('WFOM - Time_Base'!$A$4:$API$29, MATCH("CenHos", 'WFOM - Time_Base'!$B$4:$B$29,0), MATCH(CONCATENATE($G145,AB$2),'WFOM - Time_Base'!$A$8:$API$8,0)) *
INDEX('WFOM - Time_Base'!$A$4:$API$29, MATCH("CenHos_Per", 'WFOM - Time_Base'!$B$4:$B$29,0), MATCH(CONCATENATE($G145,AB$2),'WFOM - Time_Base'!$A$8:$API$8,0)),
IFERROR($AN145 * INDEX('Inputs from Uganda staff'!$E$61:$BM$80,MATCH('HRH Need estimation'!AB$2,'Inputs from Uganda staff'!$E$61:$E$80,0),MATCH('HRH Need estimation'!$D145,'Inputs from Uganda staff'!$E$6:$BM$6,0)),
""))</f>
        <v/>
      </c>
      <c r="AC145" s="122" t="str">
        <f>IFERROR(
$AN145 * INDEX('WFOM - Time_Base'!$A$4:$API$29, MATCH("CenHos", 'WFOM - Time_Base'!$B$4:$B$29,0), MATCH(CONCATENATE($G145,AC$2),'WFOM - Time_Base'!$A$8:$API$8,0)) *
INDEX('WFOM - Time_Base'!$A$4:$API$29, MATCH("CenHos_Per", 'WFOM - Time_Base'!$B$4:$B$29,0), MATCH(CONCATENATE($G145,AC$2),'WFOM - Time_Base'!$A$8:$API$8,0)),
IFERROR($AN145 * INDEX('Inputs from Uganda staff'!$E$61:$BM$80,MATCH('HRH Need estimation'!AC$2,'Inputs from Uganda staff'!$E$61:$E$80,0),MATCH('HRH Need estimation'!$D145,'Inputs from Uganda staff'!$E$6:$BM$6,0)),
""))</f>
        <v/>
      </c>
      <c r="AD145" s="122" t="str">
        <f>IFERROR(
$AN145 * INDEX('WFOM - Time_Base'!$A$4:$API$29, MATCH("CenHos", 'WFOM - Time_Base'!$B$4:$B$29,0), MATCH(CONCATENATE($G145,AD$2),'WFOM - Time_Base'!$A$8:$API$8,0)) *
INDEX('WFOM - Time_Base'!$A$4:$API$29, MATCH("CenHos_Per", 'WFOM - Time_Base'!$B$4:$B$29,0), MATCH(CONCATENATE($G145,AD$2),'WFOM - Time_Base'!$A$8:$API$8,0)),
IFERROR($AN145 * INDEX('Inputs from Uganda staff'!$E$61:$BM$80,MATCH('HRH Need estimation'!AD$2,'Inputs from Uganda staff'!$E$61:$E$80,0),MATCH('HRH Need estimation'!$D145,'Inputs from Uganda staff'!$E$6:$BM$6,0)),
""))</f>
        <v/>
      </c>
      <c r="AE145" s="122" t="str">
        <f>IFERROR(
$AN145 * INDEX('WFOM - Time_Base'!$A$4:$API$29, MATCH("CenHos", 'WFOM - Time_Base'!$B$4:$B$29,0), MATCH(CONCATENATE($G145,AE$2),'WFOM - Time_Base'!$A$8:$API$8,0)) *
INDEX('WFOM - Time_Base'!$A$4:$API$29, MATCH("CenHos_Per", 'WFOM - Time_Base'!$B$4:$B$29,0), MATCH(CONCATENATE($G145,AE$2),'WFOM - Time_Base'!$A$8:$API$8,0)),
IFERROR($AN145 * INDEX('Inputs from Uganda staff'!$E$61:$BM$80,MATCH('HRH Need estimation'!AE$2,'Inputs from Uganda staff'!$E$61:$E$80,0),MATCH('HRH Need estimation'!$D145,'Inputs from Uganda staff'!$E$6:$BM$6,0)),
""))</f>
        <v/>
      </c>
      <c r="AF145" s="122" t="str">
        <f>IFERROR(
$AN145 * INDEX('WFOM - Time_Base'!$A$4:$API$29, MATCH("CenHos", 'WFOM - Time_Base'!$B$4:$B$29,0), MATCH(CONCATENATE($G145,AF$2),'WFOM - Time_Base'!$A$8:$API$8,0)) *
INDEX('WFOM - Time_Base'!$A$4:$API$29, MATCH("CenHos_Per", 'WFOM - Time_Base'!$B$4:$B$29,0), MATCH(CONCATENATE($G145,AF$2),'WFOM - Time_Base'!$A$8:$API$8,0)),
IFERROR($AN145 * INDEX('Inputs from Uganda staff'!$E$61:$BM$80,MATCH('HRH Need estimation'!AF$2,'Inputs from Uganda staff'!$E$61:$E$80,0),MATCH('HRH Need estimation'!$D145,'Inputs from Uganda staff'!$E$6:$BM$6,0)),
""))</f>
        <v/>
      </c>
      <c r="AG145" s="122" t="str">
        <f>IFERROR(
$AN145 * INDEX('WFOM - Time_Base'!$A$4:$API$29, MATCH("CenHos", 'WFOM - Time_Base'!$B$4:$B$29,0), MATCH(CONCATENATE($G145,AG$2),'WFOM - Time_Base'!$A$8:$API$8,0)) *
INDEX('WFOM - Time_Base'!$A$4:$API$29, MATCH("CenHos_Per", 'WFOM - Time_Base'!$B$4:$B$29,0), MATCH(CONCATENATE($G145,AG$2),'WFOM - Time_Base'!$A$8:$API$8,0)),
IFERROR($AN145 * INDEX('Inputs from Uganda staff'!$E$61:$BM$80,MATCH('HRH Need estimation'!AG$2,'Inputs from Uganda staff'!$E$61:$E$80,0),MATCH('HRH Need estimation'!$D145,'Inputs from Uganda staff'!$E$6:$BM$6,0)),
""))</f>
        <v/>
      </c>
      <c r="AH145" s="122" t="str">
        <f>IFERROR(
$AN145 * INDEX('WFOM - Time_Base'!$A$4:$API$29, MATCH("CenHos", 'WFOM - Time_Base'!$B$4:$B$29,0), MATCH(CONCATENATE($G145,AH$2),'WFOM - Time_Base'!$A$8:$API$8,0)) *
INDEX('WFOM - Time_Base'!$A$4:$API$29, MATCH("CenHos_Per", 'WFOM - Time_Base'!$B$4:$B$29,0), MATCH(CONCATENATE($G145,AH$2),'WFOM - Time_Base'!$A$8:$API$8,0)),
IFERROR($AN145 * INDEX('Inputs from Uganda staff'!$E$61:$BM$80,MATCH('HRH Need estimation'!AH$2,'Inputs from Uganda staff'!$E$61:$E$80,0),MATCH('HRH Need estimation'!$D145,'Inputs from Uganda staff'!$E$6:$BM$6,0)),
""))</f>
        <v/>
      </c>
      <c r="AI145" s="122" t="str">
        <f>IFERROR(
$AN145 * INDEX('WFOM - Time_Base'!$A$4:$API$29, MATCH("CenHos", 'WFOM - Time_Base'!$B$4:$B$29,0), MATCH(CONCATENATE($G145,AI$2),'WFOM - Time_Base'!$A$8:$API$8,0)) *
INDEX('WFOM - Time_Base'!$A$4:$API$29, MATCH("CenHos_Per", 'WFOM - Time_Base'!$B$4:$B$29,0), MATCH(CONCATENATE($G145,AI$2),'WFOM - Time_Base'!$A$8:$API$8,0)),
IFERROR($AN145 * INDEX('Inputs from Uganda staff'!$E$61:$BM$80,MATCH('HRH Need estimation'!AI$2,'Inputs from Uganda staff'!$E$61:$E$80,0),MATCH('HRH Need estimation'!$D145,'Inputs from Uganda staff'!$E$6:$BM$6,0)),
""))</f>
        <v/>
      </c>
      <c r="AJ145" s="122" t="str">
        <f>IFERROR(
$AN145 * INDEX('WFOM - Time_Base'!$A$4:$API$29, MATCH("CenHos", 'WFOM - Time_Base'!$B$4:$B$29,0), MATCH(CONCATENATE($G145,AJ$2),'WFOM - Time_Base'!$A$8:$API$8,0)) *
INDEX('WFOM - Time_Base'!$A$4:$API$29, MATCH("CenHos_Per", 'WFOM - Time_Base'!$B$4:$B$29,0), MATCH(CONCATENATE($G145,AJ$2),'WFOM - Time_Base'!$A$8:$API$8,0)),
IFERROR($AN145 * INDEX('Inputs from Uganda staff'!$E$61:$BM$80,MATCH('HRH Need estimation'!AJ$2,'Inputs from Uganda staff'!$E$61:$E$80,0),MATCH('HRH Need estimation'!$D145,'Inputs from Uganda staff'!$E$6:$BM$6,0)),
""))</f>
        <v/>
      </c>
      <c r="AK145" s="122" t="str">
        <f>IFERROR(
$AN145 * INDEX('WFOM - Time_Base'!$A$4:$API$29, MATCH("CenHos", 'WFOM - Time_Base'!$B$4:$B$29,0), MATCH(CONCATENATE($G145,AK$2),'WFOM - Time_Base'!$A$8:$API$8,0)) *
INDEX('WFOM - Time_Base'!$A$4:$API$29, MATCH("CenHos_Per", 'WFOM - Time_Base'!$B$4:$B$29,0), MATCH(CONCATENATE($G145,AK$2),'WFOM - Time_Base'!$A$8:$API$8,0)),
IFERROR($AN145 * INDEX('Inputs from Uganda staff'!$E$61:$BM$80,MATCH('HRH Need estimation'!AK$2,'Inputs from Uganda staff'!$E$61:$E$80,0),MATCH('HRH Need estimation'!$D145,'Inputs from Uganda staff'!$E$6:$BM$6,0)),
""))</f>
        <v/>
      </c>
      <c r="AL145" s="122" t="str">
        <f>IFERROR(
$AN145 * INDEX('WFOM - Time_Base'!$A$4:$API$29, MATCH("CenHos", 'WFOM - Time_Base'!$B$4:$B$29,0), MATCH(CONCATENATE($G145,AL$2),'WFOM - Time_Base'!$A$8:$API$8,0)) *
INDEX('WFOM - Time_Base'!$A$4:$API$29, MATCH("CenHos_Per", 'WFOM - Time_Base'!$B$4:$B$29,0), MATCH(CONCATENATE($G145,AL$2),'WFOM - Time_Base'!$A$8:$API$8,0)),
IFERROR($AN145 * INDEX('Inputs from Uganda staff'!$E$61:$BM$80,MATCH('HRH Need estimation'!AL$2,'Inputs from Uganda staff'!$E$61:$E$80,0),MATCH('HRH Need estimation'!$D145,'Inputs from Uganda staff'!$E$6:$BM$6,0)),
""))</f>
        <v/>
      </c>
      <c r="AN145">
        <v>1</v>
      </c>
      <c r="AO145" t="e">
        <f t="shared" si="6"/>
        <v>#N/A</v>
      </c>
      <c r="AQ145" t="s">
        <v>2042</v>
      </c>
    </row>
    <row r="146" spans="1:43">
      <c r="A146" s="106" t="s">
        <v>980</v>
      </c>
      <c r="B146" s="106" t="s">
        <v>55</v>
      </c>
      <c r="C146" s="107" t="s">
        <v>503</v>
      </c>
      <c r="D146" s="115" t="s">
        <v>504</v>
      </c>
      <c r="E146" s="199"/>
      <c r="F146" s="199"/>
      <c r="G146" s="203" t="str">
        <f>IF(F146&lt;&gt;"", VLOOKUP(F146,'WFOM - Cadre and Service List'!$E$4:$F$52,2,FALSE), "")</f>
        <v/>
      </c>
      <c r="H146" s="203" t="s">
        <v>910</v>
      </c>
      <c r="I146" s="208"/>
      <c r="J146" s="208"/>
      <c r="K146" s="208"/>
      <c r="L146" s="208"/>
      <c r="M146" s="208"/>
      <c r="N146" s="208"/>
      <c r="O146" s="208"/>
      <c r="P146" s="207">
        <f t="shared" si="5"/>
        <v>0</v>
      </c>
      <c r="Q146" s="122" t="s">
        <v>1947</v>
      </c>
      <c r="R146" s="252">
        <v>0</v>
      </c>
      <c r="S146" s="252">
        <v>0</v>
      </c>
      <c r="T146" s="252">
        <v>0</v>
      </c>
      <c r="U146" s="252">
        <v>0</v>
      </c>
      <c r="V146" s="252">
        <v>0</v>
      </c>
      <c r="W146" s="252">
        <v>2</v>
      </c>
      <c r="X146" s="252">
        <v>0</v>
      </c>
      <c r="Y146" s="252">
        <v>0</v>
      </c>
      <c r="Z146" s="252">
        <v>0</v>
      </c>
      <c r="AA146" s="252">
        <v>0</v>
      </c>
      <c r="AB146" s="252">
        <v>0</v>
      </c>
      <c r="AC146" s="252">
        <v>0</v>
      </c>
      <c r="AD146" s="252">
        <v>0</v>
      </c>
      <c r="AE146" s="252">
        <v>0</v>
      </c>
      <c r="AF146" s="252">
        <v>0</v>
      </c>
      <c r="AG146" s="252">
        <v>0</v>
      </c>
      <c r="AH146" s="252">
        <f>10*4</f>
        <v>40</v>
      </c>
      <c r="AI146" s="252">
        <v>0</v>
      </c>
      <c r="AJ146" s="252">
        <v>0</v>
      </c>
      <c r="AK146" s="252">
        <v>0</v>
      </c>
      <c r="AL146" s="252">
        <v>0</v>
      </c>
      <c r="AM146" t="s">
        <v>2035</v>
      </c>
      <c r="AN146">
        <v>1</v>
      </c>
      <c r="AO146" t="str">
        <f t="shared" si="6"/>
        <v>161</v>
      </c>
    </row>
    <row r="147" spans="1:43">
      <c r="A147" s="106" t="s">
        <v>980</v>
      </c>
      <c r="B147" s="106" t="s">
        <v>55</v>
      </c>
      <c r="C147" s="107" t="s">
        <v>505</v>
      </c>
      <c r="D147" s="115" t="s">
        <v>506</v>
      </c>
      <c r="E147" s="199"/>
      <c r="F147" s="199"/>
      <c r="G147" s="203" t="str">
        <f>IF(F147&lt;&gt;"", VLOOKUP(F147,'WFOM - Cadre and Service List'!$E$4:$F$52,2,FALSE), "")</f>
        <v/>
      </c>
      <c r="H147" s="203" t="s">
        <v>910</v>
      </c>
      <c r="I147" s="208"/>
      <c r="J147" s="208"/>
      <c r="K147" s="208"/>
      <c r="L147" s="208"/>
      <c r="M147" s="208"/>
      <c r="N147" s="208"/>
      <c r="O147" s="208"/>
      <c r="P147" s="207">
        <f t="shared" si="5"/>
        <v>0</v>
      </c>
      <c r="Q147" s="122" t="s">
        <v>1947</v>
      </c>
      <c r="R147" s="252">
        <v>0</v>
      </c>
      <c r="S147" s="252">
        <v>0</v>
      </c>
      <c r="T147" s="252">
        <v>0</v>
      </c>
      <c r="U147" s="252">
        <v>0</v>
      </c>
      <c r="V147" s="252">
        <v>0</v>
      </c>
      <c r="W147" s="252">
        <v>1</v>
      </c>
      <c r="X147" s="252">
        <v>0</v>
      </c>
      <c r="Y147" s="252">
        <v>0</v>
      </c>
      <c r="Z147" s="252">
        <v>0</v>
      </c>
      <c r="AA147" s="252">
        <v>0</v>
      </c>
      <c r="AB147" s="252">
        <v>0</v>
      </c>
      <c r="AC147" s="252">
        <v>0</v>
      </c>
      <c r="AD147" s="252">
        <v>0</v>
      </c>
      <c r="AE147" s="252">
        <v>0</v>
      </c>
      <c r="AF147" s="252">
        <v>0</v>
      </c>
      <c r="AG147" s="252">
        <v>0</v>
      </c>
      <c r="AH147" s="252">
        <v>30</v>
      </c>
      <c r="AI147" s="252">
        <v>0</v>
      </c>
      <c r="AJ147" s="252">
        <v>0</v>
      </c>
      <c r="AK147" s="252">
        <v>0</v>
      </c>
      <c r="AL147" s="252">
        <v>0</v>
      </c>
      <c r="AM147" s="294" t="s">
        <v>2036</v>
      </c>
      <c r="AN147">
        <v>1</v>
      </c>
      <c r="AO147" t="str">
        <f t="shared" si="6"/>
        <v>162</v>
      </c>
    </row>
    <row r="148" spans="1:43">
      <c r="A148" s="106" t="s">
        <v>981</v>
      </c>
      <c r="B148" s="106" t="s">
        <v>55</v>
      </c>
      <c r="C148" s="107" t="s">
        <v>507</v>
      </c>
      <c r="D148" s="115" t="s">
        <v>508</v>
      </c>
      <c r="E148" s="122" t="s">
        <v>867</v>
      </c>
      <c r="F148" s="122" t="s">
        <v>9</v>
      </c>
      <c r="G148" s="122" t="str">
        <f>IF(F148&lt;&gt;"", VLOOKUP(F148,'WFOM - Cadre and Service List'!$E$4:$F$52,2,FALSE), "")</f>
        <v>InpatientDays</v>
      </c>
      <c r="H148" s="122"/>
      <c r="I148" s="207"/>
      <c r="J148" s="207"/>
      <c r="K148" s="207"/>
      <c r="L148" s="207"/>
      <c r="M148" s="207"/>
      <c r="N148" s="207"/>
      <c r="O148" s="207"/>
      <c r="P148" s="207">
        <f t="shared" si="5"/>
        <v>0</v>
      </c>
      <c r="Q148" s="122" t="s">
        <v>1947</v>
      </c>
      <c r="R148" s="252">
        <f>45/2</f>
        <v>22.5</v>
      </c>
      <c r="S148" s="252">
        <f>45/2</f>
        <v>22.5</v>
      </c>
      <c r="T148" s="252" t="str">
        <f ca="1" xml:space="preserve"> IFERROR(
INDEX('WFOM - Time_Base'!$A$4:$API$29, MATCH("CenHos", 'WFOM - Time_Base'!$B$4:$B$29,0), MATCH(_xlfn.CONCAT($G148,T$2),'WFOM - Time_Base'!$A$8:$API$8,0)) *
INDEX('WFOM - Time_Base'!$A$4:$API$29, MATCH("CenHos_Per", 'WFOM - Time_Base'!$B$4:$B$29,0), MATCH(_xlfn.CONCAT($G148,T$2),'WFOM - Time_Base'!$A$8:$API$8,0)),
IFERROR( INDEX('Inputs from Uganda staff'!$E$61:$BM$80,MATCH('HRH Need estimation'!T$2,'Inputs from Uganda staff'!$E$61:$E$80,0),MATCH('HRH Need estimation'!$D148,'Inputs from Uganda staff'!$E$6:$BM$6,0)),
""))</f>
        <v/>
      </c>
      <c r="U148" s="252">
        <v>137.6</v>
      </c>
      <c r="V148" s="252">
        <v>34.4</v>
      </c>
      <c r="W148" s="252" t="str">
        <f ca="1" xml:space="preserve"> IFERROR(
INDEX('WFOM - Time_Base'!$A$4:$API$29, MATCH("CenHos", 'WFOM - Time_Base'!$B$4:$B$29,0), MATCH(_xlfn.CONCAT($G148,W$2),'WFOM - Time_Base'!$A$8:$API$8,0)) *
INDEX('WFOM - Time_Base'!$A$4:$API$29, MATCH("CenHos_Per", 'WFOM - Time_Base'!$B$4:$B$29,0), MATCH(_xlfn.CONCAT($G148,W$2),'WFOM - Time_Base'!$A$8:$API$8,0)),
IFERROR( INDEX('Inputs from Uganda staff'!$E$61:$BM$80,MATCH('HRH Need estimation'!W$2,'Inputs from Uganda staff'!$E$61:$E$80,0),MATCH('HRH Need estimation'!$D148,'Inputs from Uganda staff'!$E$6:$BM$6,0)),
""))</f>
        <v/>
      </c>
      <c r="X148" s="252" t="str">
        <f ca="1" xml:space="preserve"> IFERROR(
INDEX('WFOM - Time_Base'!$A$4:$API$29, MATCH("CenHos", 'WFOM - Time_Base'!$B$4:$B$29,0), MATCH(_xlfn.CONCAT($G148,X$2),'WFOM - Time_Base'!$A$8:$API$8,0)) *
INDEX('WFOM - Time_Base'!$A$4:$API$29, MATCH("CenHos_Per", 'WFOM - Time_Base'!$B$4:$B$29,0), MATCH(_xlfn.CONCAT($G148,X$2),'WFOM - Time_Base'!$A$8:$API$8,0)),
IFERROR( INDEX('Inputs from Uganda staff'!$E$61:$BM$80,MATCH('HRH Need estimation'!X$2,'Inputs from Uganda staff'!$E$61:$E$80,0),MATCH('HRH Need estimation'!$D148,'Inputs from Uganda staff'!$E$6:$BM$6,0)),
""))</f>
        <v/>
      </c>
      <c r="Y148" s="252" t="str">
        <f ca="1" xml:space="preserve"> IFERROR(
INDEX('WFOM - Time_Base'!$A$4:$API$29, MATCH("CenHos", 'WFOM - Time_Base'!$B$4:$B$29,0), MATCH(_xlfn.CONCAT($G148,Y$2),'WFOM - Time_Base'!$A$8:$API$8,0)) *
INDEX('WFOM - Time_Base'!$A$4:$API$29, MATCH("CenHos_Per", 'WFOM - Time_Base'!$B$4:$B$29,0), MATCH(_xlfn.CONCAT($G148,Y$2),'WFOM - Time_Base'!$A$8:$API$8,0)),
IFERROR( INDEX('Inputs from Uganda staff'!$E$61:$BM$80,MATCH('HRH Need estimation'!Y$2,'Inputs from Uganda staff'!$E$61:$E$80,0),MATCH('HRH Need estimation'!$D148,'Inputs from Uganda staff'!$E$6:$BM$6,0)),
""))</f>
        <v/>
      </c>
      <c r="Z148" s="252" t="str">
        <f ca="1" xml:space="preserve"> IFERROR(
INDEX('WFOM - Time_Base'!$A$4:$API$29, MATCH("CenHos", 'WFOM - Time_Base'!$B$4:$B$29,0), MATCH(_xlfn.CONCAT($G148,Z$2),'WFOM - Time_Base'!$A$8:$API$8,0)) *
INDEX('WFOM - Time_Base'!$A$4:$API$29, MATCH("CenHos_Per", 'WFOM - Time_Base'!$B$4:$B$29,0), MATCH(_xlfn.CONCAT($G148,Z$2),'WFOM - Time_Base'!$A$8:$API$8,0)),
IFERROR( INDEX('Inputs from Uganda staff'!$E$61:$BM$80,MATCH('HRH Need estimation'!Z$2,'Inputs from Uganda staff'!$E$61:$E$80,0),MATCH('HRH Need estimation'!$D148,'Inputs from Uganda staff'!$E$6:$BM$6,0)),
""))</f>
        <v/>
      </c>
      <c r="AA148" s="252" t="str">
        <f ca="1" xml:space="preserve"> IFERROR(
INDEX('WFOM - Time_Base'!$A$4:$API$29, MATCH("CenHos", 'WFOM - Time_Base'!$B$4:$B$29,0), MATCH(_xlfn.CONCAT($G148,AA$2),'WFOM - Time_Base'!$A$8:$API$8,0)) *
INDEX('WFOM - Time_Base'!$A$4:$API$29, MATCH("CenHos_Per", 'WFOM - Time_Base'!$B$4:$B$29,0), MATCH(_xlfn.CONCAT($G148,AA$2),'WFOM - Time_Base'!$A$8:$API$8,0)),
IFERROR( INDEX('Inputs from Uganda staff'!$E$61:$BM$80,MATCH('HRH Need estimation'!AA$2,'Inputs from Uganda staff'!$E$61:$E$80,0),MATCH('HRH Need estimation'!$D148,'Inputs from Uganda staff'!$E$6:$BM$6,0)),
""))</f>
        <v/>
      </c>
      <c r="AB148" s="252" t="str">
        <f ca="1" xml:space="preserve"> IFERROR(
INDEX('WFOM - Time_Base'!$A$4:$API$29, MATCH("CenHos", 'WFOM - Time_Base'!$B$4:$B$29,0), MATCH(_xlfn.CONCAT($G148,AB$2),'WFOM - Time_Base'!$A$8:$API$8,0)) *
INDEX('WFOM - Time_Base'!$A$4:$API$29, MATCH("CenHos_Per", 'WFOM - Time_Base'!$B$4:$B$29,0), MATCH(_xlfn.CONCAT($G148,AB$2),'WFOM - Time_Base'!$A$8:$API$8,0)),
IFERROR( INDEX('Inputs from Uganda staff'!$E$61:$BM$80,MATCH('HRH Need estimation'!AB$2,'Inputs from Uganda staff'!$E$61:$E$80,0),MATCH('HRH Need estimation'!$D148,'Inputs from Uganda staff'!$E$6:$BM$6,0)),
""))</f>
        <v/>
      </c>
      <c r="AC148" s="252" t="str">
        <f ca="1" xml:space="preserve"> IFERROR(
INDEX('WFOM - Time_Base'!$A$4:$API$29, MATCH("CenHos", 'WFOM - Time_Base'!$B$4:$B$29,0), MATCH(_xlfn.CONCAT($G148,AC$2),'WFOM - Time_Base'!$A$8:$API$8,0)) *
INDEX('WFOM - Time_Base'!$A$4:$API$29, MATCH("CenHos_Per", 'WFOM - Time_Base'!$B$4:$B$29,0), MATCH(_xlfn.CONCAT($G148,AC$2),'WFOM - Time_Base'!$A$8:$API$8,0)),
IFERROR( INDEX('Inputs from Uganda staff'!$E$61:$BM$80,MATCH('HRH Need estimation'!AC$2,'Inputs from Uganda staff'!$E$61:$E$80,0),MATCH('HRH Need estimation'!$D148,'Inputs from Uganda staff'!$E$6:$BM$6,0)),
""))</f>
        <v/>
      </c>
      <c r="AD148" s="252" t="str">
        <f ca="1" xml:space="preserve"> IFERROR(
INDEX('WFOM - Time_Base'!$A$4:$API$29, MATCH("CenHos", 'WFOM - Time_Base'!$B$4:$B$29,0), MATCH(_xlfn.CONCAT($G148,AD$2),'WFOM - Time_Base'!$A$8:$API$8,0)) *
INDEX('WFOM - Time_Base'!$A$4:$API$29, MATCH("CenHos_Per", 'WFOM - Time_Base'!$B$4:$B$29,0), MATCH(_xlfn.CONCAT($G148,AD$2),'WFOM - Time_Base'!$A$8:$API$8,0)),
IFERROR( INDEX('Inputs from Uganda staff'!$E$61:$BM$80,MATCH('HRH Need estimation'!AD$2,'Inputs from Uganda staff'!$E$61:$E$80,0),MATCH('HRH Need estimation'!$D148,'Inputs from Uganda staff'!$E$6:$BM$6,0)),
""))</f>
        <v/>
      </c>
      <c r="AE148" s="252" t="str">
        <f ca="1" xml:space="preserve"> IFERROR(
INDEX('WFOM - Time_Base'!$A$4:$API$29, MATCH("CenHos", 'WFOM - Time_Base'!$B$4:$B$29,0), MATCH(_xlfn.CONCAT($G148,AE$2),'WFOM - Time_Base'!$A$8:$API$8,0)) *
INDEX('WFOM - Time_Base'!$A$4:$API$29, MATCH("CenHos_Per", 'WFOM - Time_Base'!$B$4:$B$29,0), MATCH(_xlfn.CONCAT($G148,AE$2),'WFOM - Time_Base'!$A$8:$API$8,0)),
IFERROR( INDEX('Inputs from Uganda staff'!$E$61:$BM$80,MATCH('HRH Need estimation'!AE$2,'Inputs from Uganda staff'!$E$61:$E$80,0),MATCH('HRH Need estimation'!$D148,'Inputs from Uganda staff'!$E$6:$BM$6,0)),
""))</f>
        <v/>
      </c>
      <c r="AF148" s="252" t="str">
        <f ca="1" xml:space="preserve"> IFERROR(
INDEX('WFOM - Time_Base'!$A$4:$API$29, MATCH("CenHos", 'WFOM - Time_Base'!$B$4:$B$29,0), MATCH(_xlfn.CONCAT($G148,AF$2),'WFOM - Time_Base'!$A$8:$API$8,0)) *
INDEX('WFOM - Time_Base'!$A$4:$API$29, MATCH("CenHos_Per", 'WFOM - Time_Base'!$B$4:$B$29,0), MATCH(_xlfn.CONCAT($G148,AF$2),'WFOM - Time_Base'!$A$8:$API$8,0)),
IFERROR( INDEX('Inputs from Uganda staff'!$E$61:$BM$80,MATCH('HRH Need estimation'!AF$2,'Inputs from Uganda staff'!$E$61:$E$80,0),MATCH('HRH Need estimation'!$D148,'Inputs from Uganda staff'!$E$6:$BM$6,0)),
""))</f>
        <v/>
      </c>
      <c r="AG148" s="252" t="str">
        <f ca="1" xml:space="preserve"> IFERROR(
INDEX('WFOM - Time_Base'!$A$4:$API$29, MATCH("CenHos", 'WFOM - Time_Base'!$B$4:$B$29,0), MATCH(_xlfn.CONCAT($G148,AG$2),'WFOM - Time_Base'!$A$8:$API$8,0)) *
INDEX('WFOM - Time_Base'!$A$4:$API$29, MATCH("CenHos_Per", 'WFOM - Time_Base'!$B$4:$B$29,0), MATCH(_xlfn.CONCAT($G148,AG$2),'WFOM - Time_Base'!$A$8:$API$8,0)),
IFERROR( INDEX('Inputs from Uganda staff'!$E$61:$BM$80,MATCH('HRH Need estimation'!AG$2,'Inputs from Uganda staff'!$E$61:$E$80,0),MATCH('HRH Need estimation'!$D148,'Inputs from Uganda staff'!$E$6:$BM$6,0)),
""))</f>
        <v/>
      </c>
      <c r="AH148" s="252">
        <f>30*7</f>
        <v>210</v>
      </c>
      <c r="AI148" s="252" t="str">
        <f ca="1" xml:space="preserve"> IFERROR(
INDEX('WFOM - Time_Base'!$A$4:$API$29, MATCH("CenHos", 'WFOM - Time_Base'!$B$4:$B$29,0), MATCH(_xlfn.CONCAT($G148,AI$2),'WFOM - Time_Base'!$A$8:$API$8,0)) *
INDEX('WFOM - Time_Base'!$A$4:$API$29, MATCH("CenHos_Per", 'WFOM - Time_Base'!$B$4:$B$29,0), MATCH(_xlfn.CONCAT($G148,AI$2),'WFOM - Time_Base'!$A$8:$API$8,0)),
IFERROR( INDEX('Inputs from Uganda staff'!$E$61:$BM$80,MATCH('HRH Need estimation'!AI$2,'Inputs from Uganda staff'!$E$61:$E$80,0),MATCH('HRH Need estimation'!$D148,'Inputs from Uganda staff'!$E$6:$BM$6,0)),
""))</f>
        <v/>
      </c>
      <c r="AJ148" s="252" t="str">
        <f ca="1" xml:space="preserve"> IFERROR(
INDEX('WFOM - Time_Base'!$A$4:$API$29, MATCH("CenHos", 'WFOM - Time_Base'!$B$4:$B$29,0), MATCH(_xlfn.CONCAT($G148,AJ$2),'WFOM - Time_Base'!$A$8:$API$8,0)) *
INDEX('WFOM - Time_Base'!$A$4:$API$29, MATCH("CenHos_Per", 'WFOM - Time_Base'!$B$4:$B$29,0), MATCH(_xlfn.CONCAT($G148,AJ$2),'WFOM - Time_Base'!$A$8:$API$8,0)),
IFERROR( INDEX('Inputs from Uganda staff'!$E$61:$BM$80,MATCH('HRH Need estimation'!AJ$2,'Inputs from Uganda staff'!$E$61:$E$80,0),MATCH('HRH Need estimation'!$D148,'Inputs from Uganda staff'!$E$6:$BM$6,0)),
""))</f>
        <v/>
      </c>
      <c r="AK148" s="252" t="str">
        <f ca="1" xml:space="preserve"> IFERROR(
INDEX('WFOM - Time_Base'!$A$4:$API$29, MATCH("CenHos", 'WFOM - Time_Base'!$B$4:$B$29,0), MATCH(_xlfn.CONCAT($G148,AK$2),'WFOM - Time_Base'!$A$8:$API$8,0)) *
INDEX('WFOM - Time_Base'!$A$4:$API$29, MATCH("CenHos_Per", 'WFOM - Time_Base'!$B$4:$B$29,0), MATCH(_xlfn.CONCAT($G148,AK$2),'WFOM - Time_Base'!$A$8:$API$8,0)),
IFERROR( INDEX('Inputs from Uganda staff'!$E$61:$BM$80,MATCH('HRH Need estimation'!AK$2,'Inputs from Uganda staff'!$E$61:$E$80,0),MATCH('HRH Need estimation'!$D148,'Inputs from Uganda staff'!$E$6:$BM$6,0)),
""))</f>
        <v/>
      </c>
      <c r="AL148" s="252" t="str">
        <f ca="1" xml:space="preserve"> IFERROR(
INDEX('WFOM - Time_Base'!$A$4:$API$29, MATCH("CenHos", 'WFOM - Time_Base'!$B$4:$B$29,0), MATCH(_xlfn.CONCAT($G148,AL$2),'WFOM - Time_Base'!$A$8:$API$8,0)) *
INDEX('WFOM - Time_Base'!$A$4:$API$29, MATCH("CenHos_Per", 'WFOM - Time_Base'!$B$4:$B$29,0), MATCH(_xlfn.CONCAT($G148,AL$2),'WFOM - Time_Base'!$A$8:$API$8,0)),
IFERROR( INDEX('Inputs from Uganda staff'!$E$61:$BM$80,MATCH('HRH Need estimation'!AL$2,'Inputs from Uganda staff'!$E$61:$E$80,0),MATCH('HRH Need estimation'!$D148,'Inputs from Uganda staff'!$E$6:$BM$6,0)),
""))</f>
        <v/>
      </c>
      <c r="AM148" s="294" t="s">
        <v>2037</v>
      </c>
      <c r="AN148">
        <v>1</v>
      </c>
      <c r="AO148" t="str">
        <f t="shared" si="6"/>
        <v>163</v>
      </c>
    </row>
    <row r="149" spans="1:43">
      <c r="A149" s="106" t="s">
        <v>915</v>
      </c>
      <c r="B149" s="106" t="s">
        <v>55</v>
      </c>
      <c r="C149" s="107" t="s">
        <v>509</v>
      </c>
      <c r="D149" s="115" t="s">
        <v>510</v>
      </c>
      <c r="E149" s="122" t="s">
        <v>867</v>
      </c>
      <c r="F149" s="122" t="s">
        <v>17</v>
      </c>
      <c r="G149" s="122" t="str">
        <f>IF(F149&lt;&gt;"", VLOOKUP(F149,'WFOM - Cadre and Service List'!$E$4:$F$52,2,FALSE), "")</f>
        <v>Under5OPD</v>
      </c>
      <c r="H149" s="122"/>
      <c r="I149" s="207"/>
      <c r="J149" s="207"/>
      <c r="K149" s="207"/>
      <c r="L149" s="207"/>
      <c r="M149" s="207"/>
      <c r="N149" s="207"/>
      <c r="O149" s="207"/>
      <c r="P149" s="207">
        <f t="shared" si="5"/>
        <v>0</v>
      </c>
      <c r="Q149" s="122" t="s">
        <v>1947</v>
      </c>
      <c r="R149" s="122">
        <f>IFERROR(
$AN149 * INDEX('WFOM - Time_Base'!$A$4:$API$29, MATCH("CenHos", 'WFOM - Time_Base'!$B$4:$B$29,0), MATCH(CONCATENATE($G149,R$2),'WFOM - Time_Base'!$A$8:$API$8,0)) *
INDEX('WFOM - Time_Base'!$A$4:$API$29, MATCH("CenHos_Per", 'WFOM - Time_Base'!$B$4:$B$29,0), MATCH(CONCATENATE($G149,R$2),'WFOM - Time_Base'!$A$8:$API$8,0)),
IFERROR($AN149 * INDEX('Inputs from Uganda staff'!$E$61:$BM$80,MATCH('HRH Need estimation'!R$2,'Inputs from Uganda staff'!$E$61:$E$80,0),MATCH('HRH Need estimation'!$D149,'Inputs from Uganda staff'!$E$6:$BM$6,0)),
""))</f>
        <v>5</v>
      </c>
      <c r="S149" s="122">
        <f>IFERROR(
$AN149 * INDEX('WFOM - Time_Base'!$A$4:$API$29, MATCH("CenHos", 'WFOM - Time_Base'!$B$4:$B$29,0), MATCH(CONCATENATE($G149,S$2),'WFOM - Time_Base'!$A$8:$API$8,0)) *
INDEX('WFOM - Time_Base'!$A$4:$API$29, MATCH("CenHos_Per", 'WFOM - Time_Base'!$B$4:$B$29,0), MATCH(CONCATENATE($G149,S$2),'WFOM - Time_Base'!$A$8:$API$8,0)),
IFERROR($AN149 * INDEX('Inputs from Uganda staff'!$E$61:$BM$80,MATCH('HRH Need estimation'!S$2,'Inputs from Uganda staff'!$E$61:$E$80,0),MATCH('HRH Need estimation'!$D149,'Inputs from Uganda staff'!$E$6:$BM$6,0)),
""))</f>
        <v>6</v>
      </c>
      <c r="T149" s="122">
        <f>IFERROR(
$AN149 * INDEX('WFOM - Time_Base'!$A$4:$API$29, MATCH("CenHos", 'WFOM - Time_Base'!$B$4:$B$29,0), MATCH(CONCATENATE($G149,T$2),'WFOM - Time_Base'!$A$8:$API$8,0)) *
INDEX('WFOM - Time_Base'!$A$4:$API$29, MATCH("CenHos_Per", 'WFOM - Time_Base'!$B$4:$B$29,0), MATCH(CONCATENATE($G149,T$2),'WFOM - Time_Base'!$A$8:$API$8,0)),
IFERROR($AN149 * INDEX('Inputs from Uganda staff'!$E$61:$BM$80,MATCH('HRH Need estimation'!T$2,'Inputs from Uganda staff'!$E$61:$E$80,0),MATCH('HRH Need estimation'!$D149,'Inputs from Uganda staff'!$E$6:$BM$6,0)),
""))</f>
        <v>0</v>
      </c>
      <c r="U149" s="122">
        <f>IFERROR(
$AN149 * INDEX('WFOM - Time_Base'!$A$4:$API$29, MATCH("CenHos", 'WFOM - Time_Base'!$B$4:$B$29,0), MATCH(CONCATENATE($G149,U$2),'WFOM - Time_Base'!$A$8:$API$8,0)) *
INDEX('WFOM - Time_Base'!$A$4:$API$29, MATCH("CenHos_Per", 'WFOM - Time_Base'!$B$4:$B$29,0), MATCH(CONCATENATE($G149,U$2),'WFOM - Time_Base'!$A$8:$API$8,0)),
IFERROR($AN149 * INDEX('Inputs from Uganda staff'!$E$61:$BM$80,MATCH('HRH Need estimation'!U$2,'Inputs from Uganda staff'!$E$61:$E$80,0),MATCH('HRH Need estimation'!$D149,'Inputs from Uganda staff'!$E$6:$BM$6,0)),
""))</f>
        <v>3.5</v>
      </c>
      <c r="V149" s="122">
        <f>IFERROR(
$AN149 * INDEX('WFOM - Time_Base'!$A$4:$API$29, MATCH("CenHos", 'WFOM - Time_Base'!$B$4:$B$29,0), MATCH(CONCATENATE($G149,V$2),'WFOM - Time_Base'!$A$8:$API$8,0)) *
INDEX('WFOM - Time_Base'!$A$4:$API$29, MATCH("CenHos_Per", 'WFOM - Time_Base'!$B$4:$B$29,0), MATCH(CONCATENATE($G149,V$2),'WFOM - Time_Base'!$A$8:$API$8,0)),
IFERROR($AN149 * INDEX('Inputs from Uganda staff'!$E$61:$BM$80,MATCH('HRH Need estimation'!V$2,'Inputs from Uganda staff'!$E$61:$E$80,0),MATCH('HRH Need estimation'!$D149,'Inputs from Uganda staff'!$E$6:$BM$6,0)),
""))</f>
        <v>3.5</v>
      </c>
      <c r="W149" s="122">
        <f>IFERROR(
$AN149 * INDEX('WFOM - Time_Base'!$A$4:$API$29, MATCH("CenHos", 'WFOM - Time_Base'!$B$4:$B$29,0), MATCH(CONCATENATE($G149,W$2),'WFOM - Time_Base'!$A$8:$API$8,0)) *
INDEX('WFOM - Time_Base'!$A$4:$API$29, MATCH("CenHos_Per", 'WFOM - Time_Base'!$B$4:$B$29,0), MATCH(CONCATENATE($G149,W$2),'WFOM - Time_Base'!$A$8:$API$8,0)),
IFERROR($AN149 * INDEX('Inputs from Uganda staff'!$E$61:$BM$80,MATCH('HRH Need estimation'!W$2,'Inputs from Uganda staff'!$E$61:$E$80,0),MATCH('HRH Need estimation'!$D149,'Inputs from Uganda staff'!$E$6:$BM$6,0)),
""))</f>
        <v>0</v>
      </c>
      <c r="X149" s="122">
        <f>IFERROR(
$AN149 * INDEX('WFOM - Time_Base'!$A$4:$API$29, MATCH("CenHos", 'WFOM - Time_Base'!$B$4:$B$29,0), MATCH(CONCATENATE($G149,X$2),'WFOM - Time_Base'!$A$8:$API$8,0)) *
INDEX('WFOM - Time_Base'!$A$4:$API$29, MATCH("CenHos_Per", 'WFOM - Time_Base'!$B$4:$B$29,0), MATCH(CONCATENATE($G149,X$2),'WFOM - Time_Base'!$A$8:$API$8,0)),
IFERROR($AN149 * INDEX('Inputs from Uganda staff'!$E$61:$BM$80,MATCH('HRH Need estimation'!X$2,'Inputs from Uganda staff'!$E$61:$E$80,0),MATCH('HRH Need estimation'!$D149,'Inputs from Uganda staff'!$E$6:$BM$6,0)),
""))</f>
        <v>0.8</v>
      </c>
      <c r="Y149" s="122">
        <f>IFERROR(
$AN149 * INDEX('WFOM - Time_Base'!$A$4:$API$29, MATCH("CenHos", 'WFOM - Time_Base'!$B$4:$B$29,0), MATCH(CONCATENATE($G149,Y$2),'WFOM - Time_Base'!$A$8:$API$8,0)) *
INDEX('WFOM - Time_Base'!$A$4:$API$29, MATCH("CenHos_Per", 'WFOM - Time_Base'!$B$4:$B$29,0), MATCH(CONCATENATE($G149,Y$2),'WFOM - Time_Base'!$A$8:$API$8,0)),
IFERROR($AN149 * INDEX('Inputs from Uganda staff'!$E$61:$BM$80,MATCH('HRH Need estimation'!Y$2,'Inputs from Uganda staff'!$E$61:$E$80,0),MATCH('HRH Need estimation'!$D149,'Inputs from Uganda staff'!$E$6:$BM$6,0)),
""))</f>
        <v>0.8</v>
      </c>
      <c r="Z149" s="122">
        <f>IFERROR(
$AN149 * INDEX('WFOM - Time_Base'!$A$4:$API$29, MATCH("CenHos", 'WFOM - Time_Base'!$B$4:$B$29,0), MATCH(CONCATENATE($G149,Z$2),'WFOM - Time_Base'!$A$8:$API$8,0)) *
INDEX('WFOM - Time_Base'!$A$4:$API$29, MATCH("CenHos_Per", 'WFOM - Time_Base'!$B$4:$B$29,0), MATCH(CONCATENATE($G149,Z$2),'WFOM - Time_Base'!$A$8:$API$8,0)),
IFERROR($AN149 * INDEX('Inputs from Uganda staff'!$E$61:$BM$80,MATCH('HRH Need estimation'!Z$2,'Inputs from Uganda staff'!$E$61:$E$80,0),MATCH('HRH Need estimation'!$D149,'Inputs from Uganda staff'!$E$6:$BM$6,0)),
""))</f>
        <v>0</v>
      </c>
      <c r="AA149" s="122">
        <f>IFERROR(
$AN149 * INDEX('WFOM - Time_Base'!$A$4:$API$29, MATCH("CenHos", 'WFOM - Time_Base'!$B$4:$B$29,0), MATCH(CONCATENATE($G149,AA$2),'WFOM - Time_Base'!$A$8:$API$8,0)) *
INDEX('WFOM - Time_Base'!$A$4:$API$29, MATCH("CenHos_Per", 'WFOM - Time_Base'!$B$4:$B$29,0), MATCH(CONCATENATE($G149,AA$2),'WFOM - Time_Base'!$A$8:$API$8,0)),
IFERROR($AN149 * INDEX('Inputs from Uganda staff'!$E$61:$BM$80,MATCH('HRH Need estimation'!AA$2,'Inputs from Uganda staff'!$E$61:$E$80,0),MATCH('HRH Need estimation'!$D149,'Inputs from Uganda staff'!$E$6:$BM$6,0)),
""))</f>
        <v>0</v>
      </c>
      <c r="AB149" s="122">
        <f>IFERROR(
$AN149 * INDEX('WFOM - Time_Base'!$A$4:$API$29, MATCH("CenHos", 'WFOM - Time_Base'!$B$4:$B$29,0), MATCH(CONCATENATE($G149,AB$2),'WFOM - Time_Base'!$A$8:$API$8,0)) *
INDEX('WFOM - Time_Base'!$A$4:$API$29, MATCH("CenHos_Per", 'WFOM - Time_Base'!$B$4:$B$29,0), MATCH(CONCATENATE($G149,AB$2),'WFOM - Time_Base'!$A$8:$API$8,0)),
IFERROR($AN149 * INDEX('Inputs from Uganda staff'!$E$61:$BM$80,MATCH('HRH Need estimation'!AB$2,'Inputs from Uganda staff'!$E$61:$E$80,0),MATCH('HRH Need estimation'!$D149,'Inputs from Uganda staff'!$E$6:$BM$6,0)),
""))</f>
        <v>0</v>
      </c>
      <c r="AC149" s="122" t="str">
        <f>IFERROR(
$AN149 * INDEX('WFOM - Time_Base'!$A$4:$API$29, MATCH("CenHos", 'WFOM - Time_Base'!$B$4:$B$29,0), MATCH(CONCATENATE($G149,AC$2),'WFOM - Time_Base'!$A$8:$API$8,0)) *
INDEX('WFOM - Time_Base'!$A$4:$API$29, MATCH("CenHos_Per", 'WFOM - Time_Base'!$B$4:$B$29,0), MATCH(CONCATENATE($G149,AC$2),'WFOM - Time_Base'!$A$8:$API$8,0)),
IFERROR($AN149 * INDEX('Inputs from Uganda staff'!$E$61:$BM$80,MATCH('HRH Need estimation'!AC$2,'Inputs from Uganda staff'!$E$61:$E$80,0),MATCH('HRH Need estimation'!$D149,'Inputs from Uganda staff'!$E$6:$BM$6,0)),
""))</f>
        <v/>
      </c>
      <c r="AD149" s="122">
        <f>IFERROR(
$AN149 * INDEX('WFOM - Time_Base'!$A$4:$API$29, MATCH("CenHos", 'WFOM - Time_Base'!$B$4:$B$29,0), MATCH(CONCATENATE($G149,AD$2),'WFOM - Time_Base'!$A$8:$API$8,0)) *
INDEX('WFOM - Time_Base'!$A$4:$API$29, MATCH("CenHos_Per", 'WFOM - Time_Base'!$B$4:$B$29,0), MATCH(CONCATENATE($G149,AD$2),'WFOM - Time_Base'!$A$8:$API$8,0)),
IFERROR($AN149 * INDEX('Inputs from Uganda staff'!$E$61:$BM$80,MATCH('HRH Need estimation'!AD$2,'Inputs from Uganda staff'!$E$61:$E$80,0),MATCH('HRH Need estimation'!$D149,'Inputs from Uganda staff'!$E$6:$BM$6,0)),
""))</f>
        <v>0</v>
      </c>
      <c r="AE149" s="122">
        <f>IFERROR(
$AN149 * INDEX('WFOM - Time_Base'!$A$4:$API$29, MATCH("CenHos", 'WFOM - Time_Base'!$B$4:$B$29,0), MATCH(CONCATENATE($G149,AE$2),'WFOM - Time_Base'!$A$8:$API$8,0)) *
INDEX('WFOM - Time_Base'!$A$4:$API$29, MATCH("CenHos_Per", 'WFOM - Time_Base'!$B$4:$B$29,0), MATCH(CONCATENATE($G149,AE$2),'WFOM - Time_Base'!$A$8:$API$8,0)),
IFERROR($AN149 * INDEX('Inputs from Uganda staff'!$E$61:$BM$80,MATCH('HRH Need estimation'!AE$2,'Inputs from Uganda staff'!$E$61:$E$80,0),MATCH('HRH Need estimation'!$D149,'Inputs from Uganda staff'!$E$6:$BM$6,0)),
""))</f>
        <v>0</v>
      </c>
      <c r="AF149" s="122">
        <f>IFERROR(
$AN149 * INDEX('WFOM - Time_Base'!$A$4:$API$29, MATCH("CenHos", 'WFOM - Time_Base'!$B$4:$B$29,0), MATCH(CONCATENATE($G149,AF$2),'WFOM - Time_Base'!$A$8:$API$8,0)) *
INDEX('WFOM - Time_Base'!$A$4:$API$29, MATCH("CenHos_Per", 'WFOM - Time_Base'!$B$4:$B$29,0), MATCH(CONCATENATE($G149,AF$2),'WFOM - Time_Base'!$A$8:$API$8,0)),
IFERROR($AN149 * INDEX('Inputs from Uganda staff'!$E$61:$BM$80,MATCH('HRH Need estimation'!AF$2,'Inputs from Uganda staff'!$E$61:$E$80,0),MATCH('HRH Need estimation'!$D149,'Inputs from Uganda staff'!$E$6:$BM$6,0)),
""))</f>
        <v>0</v>
      </c>
      <c r="AG149" s="122">
        <f>IFERROR(
$AN149 * INDEX('WFOM - Time_Base'!$A$4:$API$29, MATCH("CenHos", 'WFOM - Time_Base'!$B$4:$B$29,0), MATCH(CONCATENATE($G149,AG$2),'WFOM - Time_Base'!$A$8:$API$8,0)) *
INDEX('WFOM - Time_Base'!$A$4:$API$29, MATCH("CenHos_Per", 'WFOM - Time_Base'!$B$4:$B$29,0), MATCH(CONCATENATE($G149,AG$2),'WFOM - Time_Base'!$A$8:$API$8,0)),
IFERROR($AN149 * INDEX('Inputs from Uganda staff'!$E$61:$BM$80,MATCH('HRH Need estimation'!AG$2,'Inputs from Uganda staff'!$E$61:$E$80,0),MATCH('HRH Need estimation'!$D149,'Inputs from Uganda staff'!$E$6:$BM$6,0)),
""))</f>
        <v>0</v>
      </c>
      <c r="AH149" s="122">
        <f>IFERROR(
$AN149 * INDEX('WFOM - Time_Base'!$A$4:$API$29, MATCH("CenHos", 'WFOM - Time_Base'!$B$4:$B$29,0), MATCH(CONCATENATE($G149,AH$2),'WFOM - Time_Base'!$A$8:$API$8,0)) *
INDEX('WFOM - Time_Base'!$A$4:$API$29, MATCH("CenHos_Per", 'WFOM - Time_Base'!$B$4:$B$29,0), MATCH(CONCATENATE($G149,AH$2),'WFOM - Time_Base'!$A$8:$API$8,0)),
IFERROR($AN149 * INDEX('Inputs from Uganda staff'!$E$61:$BM$80,MATCH('HRH Need estimation'!AH$2,'Inputs from Uganda staff'!$E$61:$E$80,0),MATCH('HRH Need estimation'!$D149,'Inputs from Uganda staff'!$E$6:$BM$6,0)),
""))</f>
        <v>0</v>
      </c>
      <c r="AI149" s="122">
        <f>IFERROR(
$AN149 * INDEX('WFOM - Time_Base'!$A$4:$API$29, MATCH("CenHos", 'WFOM - Time_Base'!$B$4:$B$29,0), MATCH(CONCATENATE($G149,AI$2),'WFOM - Time_Base'!$A$8:$API$8,0)) *
INDEX('WFOM - Time_Base'!$A$4:$API$29, MATCH("CenHos_Per", 'WFOM - Time_Base'!$B$4:$B$29,0), MATCH(CONCATENATE($G149,AI$2),'WFOM - Time_Base'!$A$8:$API$8,0)),
IFERROR($AN149 * INDEX('Inputs from Uganda staff'!$E$61:$BM$80,MATCH('HRH Need estimation'!AI$2,'Inputs from Uganda staff'!$E$61:$E$80,0),MATCH('HRH Need estimation'!$D149,'Inputs from Uganda staff'!$E$6:$BM$6,0)),
""))</f>
        <v>0</v>
      </c>
      <c r="AJ149" s="122">
        <f>IFERROR(
$AN149 * INDEX('WFOM - Time_Base'!$A$4:$API$29, MATCH("CenHos", 'WFOM - Time_Base'!$B$4:$B$29,0), MATCH(CONCATENATE($G149,AJ$2),'WFOM - Time_Base'!$A$8:$API$8,0)) *
INDEX('WFOM - Time_Base'!$A$4:$API$29, MATCH("CenHos_Per", 'WFOM - Time_Base'!$B$4:$B$29,0), MATCH(CONCATENATE($G149,AJ$2),'WFOM - Time_Base'!$A$8:$API$8,0)),
IFERROR($AN149 * INDEX('Inputs from Uganda staff'!$E$61:$BM$80,MATCH('HRH Need estimation'!AJ$2,'Inputs from Uganda staff'!$E$61:$E$80,0),MATCH('HRH Need estimation'!$D149,'Inputs from Uganda staff'!$E$6:$BM$6,0)),
""))</f>
        <v>0</v>
      </c>
      <c r="AK149" s="122">
        <f>IFERROR(
$AN149 * INDEX('WFOM - Time_Base'!$A$4:$API$29, MATCH("CenHos", 'WFOM - Time_Base'!$B$4:$B$29,0), MATCH(CONCATENATE($G149,AK$2),'WFOM - Time_Base'!$A$8:$API$8,0)) *
INDEX('WFOM - Time_Base'!$A$4:$API$29, MATCH("CenHos_Per", 'WFOM - Time_Base'!$B$4:$B$29,0), MATCH(CONCATENATE($G149,AK$2),'WFOM - Time_Base'!$A$8:$API$8,0)),
IFERROR($AN149 * INDEX('Inputs from Uganda staff'!$E$61:$BM$80,MATCH('HRH Need estimation'!AK$2,'Inputs from Uganda staff'!$E$61:$E$80,0),MATCH('HRH Need estimation'!$D149,'Inputs from Uganda staff'!$E$6:$BM$6,0)),
""))</f>
        <v>0</v>
      </c>
      <c r="AL149" s="122">
        <f>IFERROR(
$AN149 * INDEX('WFOM - Time_Base'!$A$4:$API$29, MATCH("CenHos", 'WFOM - Time_Base'!$B$4:$B$29,0), MATCH(CONCATENATE($G149,AL$2),'WFOM - Time_Base'!$A$8:$API$8,0)) *
INDEX('WFOM - Time_Base'!$A$4:$API$29, MATCH("CenHos_Per", 'WFOM - Time_Base'!$B$4:$B$29,0), MATCH(CONCATENATE($G149,AL$2),'WFOM - Time_Base'!$A$8:$API$8,0)),
IFERROR($AN149 * INDEX('Inputs from Uganda staff'!$E$61:$BM$80,MATCH('HRH Need estimation'!AL$2,'Inputs from Uganda staff'!$E$61:$E$80,0),MATCH('HRH Need estimation'!$D149,'Inputs from Uganda staff'!$E$6:$BM$6,0)),
""))</f>
        <v>0</v>
      </c>
      <c r="AN149">
        <v>1</v>
      </c>
      <c r="AO149" t="e">
        <f t="shared" si="6"/>
        <v>#N/A</v>
      </c>
      <c r="AQ149" t="s">
        <v>2065</v>
      </c>
    </row>
    <row r="150" spans="1:43">
      <c r="A150" s="106" t="s">
        <v>982</v>
      </c>
      <c r="B150" s="106" t="s">
        <v>55</v>
      </c>
      <c r="C150" s="107" t="s">
        <v>511</v>
      </c>
      <c r="D150" s="115" t="s">
        <v>512</v>
      </c>
      <c r="E150" s="199" t="s">
        <v>1056</v>
      </c>
      <c r="F150" s="199"/>
      <c r="G150" s="199" t="str">
        <f>IF(F150&lt;&gt;"", VLOOKUP(F150,'WFOM - Cadre and Service List'!$E$4:$F$52,2,FALSE), "")</f>
        <v/>
      </c>
      <c r="H150" s="199" t="s">
        <v>1058</v>
      </c>
      <c r="I150" s="208"/>
      <c r="J150" s="208"/>
      <c r="K150" s="208"/>
      <c r="L150" s="208"/>
      <c r="M150" s="208"/>
      <c r="N150" s="208"/>
      <c r="O150" s="208"/>
      <c r="P150" s="207">
        <f t="shared" si="5"/>
        <v>0</v>
      </c>
      <c r="Q150" s="122" t="s">
        <v>1947</v>
      </c>
      <c r="R150" s="252">
        <v>0</v>
      </c>
      <c r="S150" s="252">
        <v>0</v>
      </c>
      <c r="T150" s="252">
        <v>0</v>
      </c>
      <c r="U150" s="252">
        <v>0</v>
      </c>
      <c r="V150" s="252">
        <v>0</v>
      </c>
      <c r="W150" s="252">
        <v>0</v>
      </c>
      <c r="X150" s="252">
        <v>0</v>
      </c>
      <c r="Y150" s="252">
        <v>0</v>
      </c>
      <c r="Z150" s="252">
        <v>0</v>
      </c>
      <c r="AA150" s="252">
        <v>0</v>
      </c>
      <c r="AB150" s="252">
        <v>0</v>
      </c>
      <c r="AC150" s="252">
        <v>0</v>
      </c>
      <c r="AD150" s="252">
        <v>0</v>
      </c>
      <c r="AE150" s="252">
        <v>0</v>
      </c>
      <c r="AF150" s="252">
        <v>0</v>
      </c>
      <c r="AG150" s="252">
        <v>0</v>
      </c>
      <c r="AH150" s="252">
        <v>0</v>
      </c>
      <c r="AI150" s="252">
        <v>0</v>
      </c>
      <c r="AJ150" s="252">
        <v>0</v>
      </c>
      <c r="AK150" s="252">
        <v>0</v>
      </c>
      <c r="AL150" s="252">
        <v>0</v>
      </c>
      <c r="AN150">
        <v>1</v>
      </c>
      <c r="AO150" t="str">
        <f t="shared" si="6"/>
        <v>165</v>
      </c>
    </row>
    <row r="151" spans="1:43">
      <c r="A151" s="106" t="s">
        <v>983</v>
      </c>
      <c r="B151" s="106" t="s">
        <v>55</v>
      </c>
      <c r="C151" s="107" t="s">
        <v>513</v>
      </c>
      <c r="D151" s="115" t="s">
        <v>514</v>
      </c>
      <c r="E151" s="122" t="s">
        <v>867</v>
      </c>
      <c r="F151" s="122" t="s">
        <v>17</v>
      </c>
      <c r="G151" s="122" t="str">
        <f>IF(F151&lt;&gt;"", VLOOKUP(F151,'WFOM - Cadre and Service List'!$E$4:$F$52,2,FALSE), "")</f>
        <v>Under5OPD</v>
      </c>
      <c r="H151" s="122"/>
      <c r="I151" s="207"/>
      <c r="J151" s="207"/>
      <c r="K151" s="207"/>
      <c r="L151" s="207"/>
      <c r="M151" s="207"/>
      <c r="N151" s="207"/>
      <c r="O151" s="207"/>
      <c r="P151" s="207">
        <f t="shared" si="5"/>
        <v>0</v>
      </c>
      <c r="Q151" s="122" t="s">
        <v>1947</v>
      </c>
      <c r="R151" s="122">
        <f>IFERROR(
$AN151 * INDEX('WFOM - Time_Base'!$A$4:$API$29, MATCH("CenHos", 'WFOM - Time_Base'!$B$4:$B$29,0), MATCH(CONCATENATE($G151,R$2),'WFOM - Time_Base'!$A$8:$API$8,0)) *
INDEX('WFOM - Time_Base'!$A$4:$API$29, MATCH("CenHos_Per", 'WFOM - Time_Base'!$B$4:$B$29,0), MATCH(CONCATENATE($G151,R$2),'WFOM - Time_Base'!$A$8:$API$8,0)),
IFERROR($AN151 * INDEX('Inputs from Uganda staff'!$E$61:$BM$80,MATCH('HRH Need estimation'!R$2,'Inputs from Uganda staff'!$E$61:$E$80,0),MATCH('HRH Need estimation'!$D151,'Inputs from Uganda staff'!$E$6:$BM$6,0)),
""))</f>
        <v>5</v>
      </c>
      <c r="S151" s="122">
        <f>IFERROR(
$AN151 * INDEX('WFOM - Time_Base'!$A$4:$API$29, MATCH("CenHos", 'WFOM - Time_Base'!$B$4:$B$29,0), MATCH(CONCATENATE($G151,S$2),'WFOM - Time_Base'!$A$8:$API$8,0)) *
INDEX('WFOM - Time_Base'!$A$4:$API$29, MATCH("CenHos_Per", 'WFOM - Time_Base'!$B$4:$B$29,0), MATCH(CONCATENATE($G151,S$2),'WFOM - Time_Base'!$A$8:$API$8,0)),
IFERROR($AN151 * INDEX('Inputs from Uganda staff'!$E$61:$BM$80,MATCH('HRH Need estimation'!S$2,'Inputs from Uganda staff'!$E$61:$E$80,0),MATCH('HRH Need estimation'!$D151,'Inputs from Uganda staff'!$E$6:$BM$6,0)),
""))</f>
        <v>6</v>
      </c>
      <c r="T151" s="122">
        <f>IFERROR(
$AN151 * INDEX('WFOM - Time_Base'!$A$4:$API$29, MATCH("CenHos", 'WFOM - Time_Base'!$B$4:$B$29,0), MATCH(CONCATENATE($G151,T$2),'WFOM - Time_Base'!$A$8:$API$8,0)) *
INDEX('WFOM - Time_Base'!$A$4:$API$29, MATCH("CenHos_Per", 'WFOM - Time_Base'!$B$4:$B$29,0), MATCH(CONCATENATE($G151,T$2),'WFOM - Time_Base'!$A$8:$API$8,0)),
IFERROR($AN151 * INDEX('Inputs from Uganda staff'!$E$61:$BM$80,MATCH('HRH Need estimation'!T$2,'Inputs from Uganda staff'!$E$61:$E$80,0),MATCH('HRH Need estimation'!$D151,'Inputs from Uganda staff'!$E$6:$BM$6,0)),
""))</f>
        <v>0</v>
      </c>
      <c r="U151" s="122">
        <f>IFERROR(
$AN151 * INDEX('WFOM - Time_Base'!$A$4:$API$29, MATCH("CenHos", 'WFOM - Time_Base'!$B$4:$B$29,0), MATCH(CONCATENATE($G151,U$2),'WFOM - Time_Base'!$A$8:$API$8,0)) *
INDEX('WFOM - Time_Base'!$A$4:$API$29, MATCH("CenHos_Per", 'WFOM - Time_Base'!$B$4:$B$29,0), MATCH(CONCATENATE($G151,U$2),'WFOM - Time_Base'!$A$8:$API$8,0)),
IFERROR($AN151 * INDEX('Inputs from Uganda staff'!$E$61:$BM$80,MATCH('HRH Need estimation'!U$2,'Inputs from Uganda staff'!$E$61:$E$80,0),MATCH('HRH Need estimation'!$D151,'Inputs from Uganda staff'!$E$6:$BM$6,0)),
""))</f>
        <v>3.5</v>
      </c>
      <c r="V151" s="122">
        <f>IFERROR(
$AN151 * INDEX('WFOM - Time_Base'!$A$4:$API$29, MATCH("CenHos", 'WFOM - Time_Base'!$B$4:$B$29,0), MATCH(CONCATENATE($G151,V$2),'WFOM - Time_Base'!$A$8:$API$8,0)) *
INDEX('WFOM - Time_Base'!$A$4:$API$29, MATCH("CenHos_Per", 'WFOM - Time_Base'!$B$4:$B$29,0), MATCH(CONCATENATE($G151,V$2),'WFOM - Time_Base'!$A$8:$API$8,0)),
IFERROR($AN151 * INDEX('Inputs from Uganda staff'!$E$61:$BM$80,MATCH('HRH Need estimation'!V$2,'Inputs from Uganda staff'!$E$61:$E$80,0),MATCH('HRH Need estimation'!$D151,'Inputs from Uganda staff'!$E$6:$BM$6,0)),
""))</f>
        <v>3.5</v>
      </c>
      <c r="W151" s="122">
        <f>IFERROR(
$AN151 * INDEX('WFOM - Time_Base'!$A$4:$API$29, MATCH("CenHos", 'WFOM - Time_Base'!$B$4:$B$29,0), MATCH(CONCATENATE($G151,W$2),'WFOM - Time_Base'!$A$8:$API$8,0)) *
INDEX('WFOM - Time_Base'!$A$4:$API$29, MATCH("CenHos_Per", 'WFOM - Time_Base'!$B$4:$B$29,0), MATCH(CONCATENATE($G151,W$2),'WFOM - Time_Base'!$A$8:$API$8,0)),
IFERROR($AN151 * INDEX('Inputs from Uganda staff'!$E$61:$BM$80,MATCH('HRH Need estimation'!W$2,'Inputs from Uganda staff'!$E$61:$E$80,0),MATCH('HRH Need estimation'!$D151,'Inputs from Uganda staff'!$E$6:$BM$6,0)),
""))</f>
        <v>0</v>
      </c>
      <c r="X151" s="122">
        <f>IFERROR(
$AN151 * INDEX('WFOM - Time_Base'!$A$4:$API$29, MATCH("CenHos", 'WFOM - Time_Base'!$B$4:$B$29,0), MATCH(CONCATENATE($G151,X$2),'WFOM - Time_Base'!$A$8:$API$8,0)) *
INDEX('WFOM - Time_Base'!$A$4:$API$29, MATCH("CenHos_Per", 'WFOM - Time_Base'!$B$4:$B$29,0), MATCH(CONCATENATE($G151,X$2),'WFOM - Time_Base'!$A$8:$API$8,0)),
IFERROR($AN151 * INDEX('Inputs from Uganda staff'!$E$61:$BM$80,MATCH('HRH Need estimation'!X$2,'Inputs from Uganda staff'!$E$61:$E$80,0),MATCH('HRH Need estimation'!$D151,'Inputs from Uganda staff'!$E$6:$BM$6,0)),
""))</f>
        <v>0.8</v>
      </c>
      <c r="Y151" s="122">
        <f>IFERROR(
$AN151 * INDEX('WFOM - Time_Base'!$A$4:$API$29, MATCH("CenHos", 'WFOM - Time_Base'!$B$4:$B$29,0), MATCH(CONCATENATE($G151,Y$2),'WFOM - Time_Base'!$A$8:$API$8,0)) *
INDEX('WFOM - Time_Base'!$A$4:$API$29, MATCH("CenHos_Per", 'WFOM - Time_Base'!$B$4:$B$29,0), MATCH(CONCATENATE($G151,Y$2),'WFOM - Time_Base'!$A$8:$API$8,0)),
IFERROR($AN151 * INDEX('Inputs from Uganda staff'!$E$61:$BM$80,MATCH('HRH Need estimation'!Y$2,'Inputs from Uganda staff'!$E$61:$E$80,0),MATCH('HRH Need estimation'!$D151,'Inputs from Uganda staff'!$E$6:$BM$6,0)),
""))</f>
        <v>0.8</v>
      </c>
      <c r="Z151" s="122">
        <f>IFERROR(
$AN151 * INDEX('WFOM - Time_Base'!$A$4:$API$29, MATCH("CenHos", 'WFOM - Time_Base'!$B$4:$B$29,0), MATCH(CONCATENATE($G151,Z$2),'WFOM - Time_Base'!$A$8:$API$8,0)) *
INDEX('WFOM - Time_Base'!$A$4:$API$29, MATCH("CenHos_Per", 'WFOM - Time_Base'!$B$4:$B$29,0), MATCH(CONCATENATE($G151,Z$2),'WFOM - Time_Base'!$A$8:$API$8,0)),
IFERROR($AN151 * INDEX('Inputs from Uganda staff'!$E$61:$BM$80,MATCH('HRH Need estimation'!Z$2,'Inputs from Uganda staff'!$E$61:$E$80,0),MATCH('HRH Need estimation'!$D151,'Inputs from Uganda staff'!$E$6:$BM$6,0)),
""))</f>
        <v>0</v>
      </c>
      <c r="AA151" s="122">
        <f>IFERROR(
$AN151 * INDEX('WFOM - Time_Base'!$A$4:$API$29, MATCH("CenHos", 'WFOM - Time_Base'!$B$4:$B$29,0), MATCH(CONCATENATE($G151,AA$2),'WFOM - Time_Base'!$A$8:$API$8,0)) *
INDEX('WFOM - Time_Base'!$A$4:$API$29, MATCH("CenHos_Per", 'WFOM - Time_Base'!$B$4:$B$29,0), MATCH(CONCATENATE($G151,AA$2),'WFOM - Time_Base'!$A$8:$API$8,0)),
IFERROR($AN151 * INDEX('Inputs from Uganda staff'!$E$61:$BM$80,MATCH('HRH Need estimation'!AA$2,'Inputs from Uganda staff'!$E$61:$E$80,0),MATCH('HRH Need estimation'!$D151,'Inputs from Uganda staff'!$E$6:$BM$6,0)),
""))</f>
        <v>0</v>
      </c>
      <c r="AB151" s="122">
        <f>IFERROR(
$AN151 * INDEX('WFOM - Time_Base'!$A$4:$API$29, MATCH("CenHos", 'WFOM - Time_Base'!$B$4:$B$29,0), MATCH(CONCATENATE($G151,AB$2),'WFOM - Time_Base'!$A$8:$API$8,0)) *
INDEX('WFOM - Time_Base'!$A$4:$API$29, MATCH("CenHos_Per", 'WFOM - Time_Base'!$B$4:$B$29,0), MATCH(CONCATENATE($G151,AB$2),'WFOM - Time_Base'!$A$8:$API$8,0)),
IFERROR($AN151 * INDEX('Inputs from Uganda staff'!$E$61:$BM$80,MATCH('HRH Need estimation'!AB$2,'Inputs from Uganda staff'!$E$61:$E$80,0),MATCH('HRH Need estimation'!$D151,'Inputs from Uganda staff'!$E$6:$BM$6,0)),
""))</f>
        <v>0</v>
      </c>
      <c r="AC151" s="122" t="str">
        <f>IFERROR(
$AN151 * INDEX('WFOM - Time_Base'!$A$4:$API$29, MATCH("CenHos", 'WFOM - Time_Base'!$B$4:$B$29,0), MATCH(CONCATENATE($G151,AC$2),'WFOM - Time_Base'!$A$8:$API$8,0)) *
INDEX('WFOM - Time_Base'!$A$4:$API$29, MATCH("CenHos_Per", 'WFOM - Time_Base'!$B$4:$B$29,0), MATCH(CONCATENATE($G151,AC$2),'WFOM - Time_Base'!$A$8:$API$8,0)),
IFERROR($AN151 * INDEX('Inputs from Uganda staff'!$E$61:$BM$80,MATCH('HRH Need estimation'!AC$2,'Inputs from Uganda staff'!$E$61:$E$80,0),MATCH('HRH Need estimation'!$D151,'Inputs from Uganda staff'!$E$6:$BM$6,0)),
""))</f>
        <v/>
      </c>
      <c r="AD151" s="122">
        <f>IFERROR(
$AN151 * INDEX('WFOM - Time_Base'!$A$4:$API$29, MATCH("CenHos", 'WFOM - Time_Base'!$B$4:$B$29,0), MATCH(CONCATENATE($G151,AD$2),'WFOM - Time_Base'!$A$8:$API$8,0)) *
INDEX('WFOM - Time_Base'!$A$4:$API$29, MATCH("CenHos_Per", 'WFOM - Time_Base'!$B$4:$B$29,0), MATCH(CONCATENATE($G151,AD$2),'WFOM - Time_Base'!$A$8:$API$8,0)),
IFERROR($AN151 * INDEX('Inputs from Uganda staff'!$E$61:$BM$80,MATCH('HRH Need estimation'!AD$2,'Inputs from Uganda staff'!$E$61:$E$80,0),MATCH('HRH Need estimation'!$D151,'Inputs from Uganda staff'!$E$6:$BM$6,0)),
""))</f>
        <v>0</v>
      </c>
      <c r="AE151" s="122">
        <f>IFERROR(
$AN151 * INDEX('WFOM - Time_Base'!$A$4:$API$29, MATCH("CenHos", 'WFOM - Time_Base'!$B$4:$B$29,0), MATCH(CONCATENATE($G151,AE$2),'WFOM - Time_Base'!$A$8:$API$8,0)) *
INDEX('WFOM - Time_Base'!$A$4:$API$29, MATCH("CenHos_Per", 'WFOM - Time_Base'!$B$4:$B$29,0), MATCH(CONCATENATE($G151,AE$2),'WFOM - Time_Base'!$A$8:$API$8,0)),
IFERROR($AN151 * INDEX('Inputs from Uganda staff'!$E$61:$BM$80,MATCH('HRH Need estimation'!AE$2,'Inputs from Uganda staff'!$E$61:$E$80,0),MATCH('HRH Need estimation'!$D151,'Inputs from Uganda staff'!$E$6:$BM$6,0)),
""))</f>
        <v>0</v>
      </c>
      <c r="AF151" s="122">
        <f>IFERROR(
$AN151 * INDEX('WFOM - Time_Base'!$A$4:$API$29, MATCH("CenHos", 'WFOM - Time_Base'!$B$4:$B$29,0), MATCH(CONCATENATE($G151,AF$2),'WFOM - Time_Base'!$A$8:$API$8,0)) *
INDEX('WFOM - Time_Base'!$A$4:$API$29, MATCH("CenHos_Per", 'WFOM - Time_Base'!$B$4:$B$29,0), MATCH(CONCATENATE($G151,AF$2),'WFOM - Time_Base'!$A$8:$API$8,0)),
IFERROR($AN151 * INDEX('Inputs from Uganda staff'!$E$61:$BM$80,MATCH('HRH Need estimation'!AF$2,'Inputs from Uganda staff'!$E$61:$E$80,0),MATCH('HRH Need estimation'!$D151,'Inputs from Uganda staff'!$E$6:$BM$6,0)),
""))</f>
        <v>0</v>
      </c>
      <c r="AG151" s="122">
        <f>IFERROR(
$AN151 * INDEX('WFOM - Time_Base'!$A$4:$API$29, MATCH("CenHos", 'WFOM - Time_Base'!$B$4:$B$29,0), MATCH(CONCATENATE($G151,AG$2),'WFOM - Time_Base'!$A$8:$API$8,0)) *
INDEX('WFOM - Time_Base'!$A$4:$API$29, MATCH("CenHos_Per", 'WFOM - Time_Base'!$B$4:$B$29,0), MATCH(CONCATENATE($G151,AG$2),'WFOM - Time_Base'!$A$8:$API$8,0)),
IFERROR($AN151 * INDEX('Inputs from Uganda staff'!$E$61:$BM$80,MATCH('HRH Need estimation'!AG$2,'Inputs from Uganda staff'!$E$61:$E$80,0),MATCH('HRH Need estimation'!$D151,'Inputs from Uganda staff'!$E$6:$BM$6,0)),
""))</f>
        <v>0</v>
      </c>
      <c r="AH151" s="122">
        <f>IFERROR(
$AN151 * INDEX('WFOM - Time_Base'!$A$4:$API$29, MATCH("CenHos", 'WFOM - Time_Base'!$B$4:$B$29,0), MATCH(CONCATENATE($G151,AH$2),'WFOM - Time_Base'!$A$8:$API$8,0)) *
INDEX('WFOM - Time_Base'!$A$4:$API$29, MATCH("CenHos_Per", 'WFOM - Time_Base'!$B$4:$B$29,0), MATCH(CONCATENATE($G151,AH$2),'WFOM - Time_Base'!$A$8:$API$8,0)),
IFERROR($AN151 * INDEX('Inputs from Uganda staff'!$E$61:$BM$80,MATCH('HRH Need estimation'!AH$2,'Inputs from Uganda staff'!$E$61:$E$80,0),MATCH('HRH Need estimation'!$D151,'Inputs from Uganda staff'!$E$6:$BM$6,0)),
""))</f>
        <v>0</v>
      </c>
      <c r="AI151" s="122">
        <f>IFERROR(
$AN151 * INDEX('WFOM - Time_Base'!$A$4:$API$29, MATCH("CenHos", 'WFOM - Time_Base'!$B$4:$B$29,0), MATCH(CONCATENATE($G151,AI$2),'WFOM - Time_Base'!$A$8:$API$8,0)) *
INDEX('WFOM - Time_Base'!$A$4:$API$29, MATCH("CenHos_Per", 'WFOM - Time_Base'!$B$4:$B$29,0), MATCH(CONCATENATE($G151,AI$2),'WFOM - Time_Base'!$A$8:$API$8,0)),
IFERROR($AN151 * INDEX('Inputs from Uganda staff'!$E$61:$BM$80,MATCH('HRH Need estimation'!AI$2,'Inputs from Uganda staff'!$E$61:$E$80,0),MATCH('HRH Need estimation'!$D151,'Inputs from Uganda staff'!$E$6:$BM$6,0)),
""))</f>
        <v>0</v>
      </c>
      <c r="AJ151" s="122">
        <f>IFERROR(
$AN151 * INDEX('WFOM - Time_Base'!$A$4:$API$29, MATCH("CenHos", 'WFOM - Time_Base'!$B$4:$B$29,0), MATCH(CONCATENATE($G151,AJ$2),'WFOM - Time_Base'!$A$8:$API$8,0)) *
INDEX('WFOM - Time_Base'!$A$4:$API$29, MATCH("CenHos_Per", 'WFOM - Time_Base'!$B$4:$B$29,0), MATCH(CONCATENATE($G151,AJ$2),'WFOM - Time_Base'!$A$8:$API$8,0)),
IFERROR($AN151 * INDEX('Inputs from Uganda staff'!$E$61:$BM$80,MATCH('HRH Need estimation'!AJ$2,'Inputs from Uganda staff'!$E$61:$E$80,0),MATCH('HRH Need estimation'!$D151,'Inputs from Uganda staff'!$E$6:$BM$6,0)),
""))</f>
        <v>0</v>
      </c>
      <c r="AK151" s="122">
        <f>IFERROR(
$AN151 * INDEX('WFOM - Time_Base'!$A$4:$API$29, MATCH("CenHos", 'WFOM - Time_Base'!$B$4:$B$29,0), MATCH(CONCATENATE($G151,AK$2),'WFOM - Time_Base'!$A$8:$API$8,0)) *
INDEX('WFOM - Time_Base'!$A$4:$API$29, MATCH("CenHos_Per", 'WFOM - Time_Base'!$B$4:$B$29,0), MATCH(CONCATENATE($G151,AK$2),'WFOM - Time_Base'!$A$8:$API$8,0)),
IFERROR($AN151 * INDEX('Inputs from Uganda staff'!$E$61:$BM$80,MATCH('HRH Need estimation'!AK$2,'Inputs from Uganda staff'!$E$61:$E$80,0),MATCH('HRH Need estimation'!$D151,'Inputs from Uganda staff'!$E$6:$BM$6,0)),
""))</f>
        <v>0</v>
      </c>
      <c r="AL151" s="122">
        <f>IFERROR(
$AN151 * INDEX('WFOM - Time_Base'!$A$4:$API$29, MATCH("CenHos", 'WFOM - Time_Base'!$B$4:$B$29,0), MATCH(CONCATENATE($G151,AL$2),'WFOM - Time_Base'!$A$8:$API$8,0)) *
INDEX('WFOM - Time_Base'!$A$4:$API$29, MATCH("CenHos_Per", 'WFOM - Time_Base'!$B$4:$B$29,0), MATCH(CONCATENATE($G151,AL$2),'WFOM - Time_Base'!$A$8:$API$8,0)),
IFERROR($AN151 * INDEX('Inputs from Uganda staff'!$E$61:$BM$80,MATCH('HRH Need estimation'!AL$2,'Inputs from Uganda staff'!$E$61:$E$80,0),MATCH('HRH Need estimation'!$D151,'Inputs from Uganda staff'!$E$6:$BM$6,0)),
""))</f>
        <v>0</v>
      </c>
      <c r="AN151">
        <v>1</v>
      </c>
      <c r="AO151" t="str">
        <f t="shared" si="6"/>
        <v>166</v>
      </c>
    </row>
    <row r="152" spans="1:43">
      <c r="A152" s="106" t="s">
        <v>984</v>
      </c>
      <c r="B152" s="106" t="s">
        <v>55</v>
      </c>
      <c r="C152" s="107" t="s">
        <v>515</v>
      </c>
      <c r="D152" s="115" t="s">
        <v>516</v>
      </c>
      <c r="E152" s="122" t="s">
        <v>55</v>
      </c>
      <c r="F152" s="122" t="s">
        <v>56</v>
      </c>
      <c r="G152" s="122" t="str">
        <f>IF(F152&lt;&gt;"", VLOOKUP(F152,'WFOM - Cadre and Service List'!$E$4:$F$52,2,FALSE), "")</f>
        <v>GrowthMon</v>
      </c>
      <c r="H152" s="122"/>
      <c r="I152" s="207"/>
      <c r="J152" s="207"/>
      <c r="K152" s="207"/>
      <c r="L152" s="207"/>
      <c r="M152" s="207"/>
      <c r="N152" s="207"/>
      <c r="O152" s="207"/>
      <c r="P152" s="207">
        <f t="shared" si="5"/>
        <v>0</v>
      </c>
      <c r="Q152" s="122" t="s">
        <v>1947</v>
      </c>
      <c r="R152" s="252">
        <f xml:space="preserve"> IFERROR(
INDEX('WFOM - Time_Base'!$A$4:$API$29, MATCH("ComHos", 'WFOM - Time_Base'!$B$4:$B$29,0), MATCH(CONCATENATE($G152,R$2),'WFOM - Time_Base'!$A$8:$API$8,0)) *
INDEX('WFOM - Time_Base'!$A$4:$API$29, MATCH("ComHos_Per", 'WFOM - Time_Base'!$B$4:$B$29,0), MATCH(CONCATENATE($G152,R$2),'WFOM - Time_Base'!$A$8:$API$8,0)),
IFERROR( INDEX('Inputs from Uganda staff'!$E$61:$BM$80,MATCH('HRH Need estimation'!R$2,'Inputs from Uganda staff'!$E$61:$E$80,0),MATCH('HRH Need estimation'!$D152,'Inputs from Uganda staff'!$E$6:$BM$6,0)),
""))</f>
        <v>0</v>
      </c>
      <c r="S152" s="252">
        <f xml:space="preserve"> IFERROR(
INDEX('WFOM - Time_Base'!$A$4:$API$29, MATCH("ComHos", 'WFOM - Time_Base'!$B$4:$B$29,0), MATCH(CONCATENATE($G152,S$2),'WFOM - Time_Base'!$A$8:$API$8,0)) *
INDEX('WFOM - Time_Base'!$A$4:$API$29, MATCH("ComHos_Per", 'WFOM - Time_Base'!$B$4:$B$29,0), MATCH(CONCATENATE($G152,S$2),'WFOM - Time_Base'!$A$8:$API$8,0)),
IFERROR( INDEX('Inputs from Uganda staff'!$E$61:$BM$80,MATCH('HRH Need estimation'!S$2,'Inputs from Uganda staff'!$E$61:$E$80,0),MATCH('HRH Need estimation'!$D152,'Inputs from Uganda staff'!$E$6:$BM$6,0)),
""))</f>
        <v>1</v>
      </c>
      <c r="T152" s="252">
        <f xml:space="preserve"> IFERROR(
INDEX('WFOM - Time_Base'!$A$4:$API$29, MATCH("ComHos", 'WFOM - Time_Base'!$B$4:$B$29,0), MATCH(CONCATENATE($G152,T$2),'WFOM - Time_Base'!$A$8:$API$8,0)) *
INDEX('WFOM - Time_Base'!$A$4:$API$29, MATCH("ComHos_Per", 'WFOM - Time_Base'!$B$4:$B$29,0), MATCH(CONCATENATE($G152,T$2),'WFOM - Time_Base'!$A$8:$API$8,0)),
IFERROR( INDEX('Inputs from Uganda staff'!$E$61:$BM$80,MATCH('HRH Need estimation'!T$2,'Inputs from Uganda staff'!$E$61:$E$80,0),MATCH('HRH Need estimation'!$D152,'Inputs from Uganda staff'!$E$6:$BM$6,0)),
""))</f>
        <v>1</v>
      </c>
      <c r="U152" s="252">
        <f xml:space="preserve"> IFERROR(
INDEX('WFOM - Time_Base'!$A$4:$API$29, MATCH("ComHos", 'WFOM - Time_Base'!$B$4:$B$29,0), MATCH(CONCATENATE($G152,U$2),'WFOM - Time_Base'!$A$8:$API$8,0)) *
INDEX('WFOM - Time_Base'!$A$4:$API$29, MATCH("ComHos_Per", 'WFOM - Time_Base'!$B$4:$B$29,0), MATCH(CONCATENATE($G152,U$2),'WFOM - Time_Base'!$A$8:$API$8,0)),
IFERROR( INDEX('Inputs from Uganda staff'!$E$61:$BM$80,MATCH('HRH Need estimation'!U$2,'Inputs from Uganda staff'!$E$61:$E$80,0),MATCH('HRH Need estimation'!$D152,'Inputs from Uganda staff'!$E$6:$BM$6,0)),
""))</f>
        <v>0</v>
      </c>
      <c r="V152" s="252">
        <f xml:space="preserve"> IFERROR(
INDEX('WFOM - Time_Base'!$A$4:$API$29, MATCH("ComHos", 'WFOM - Time_Base'!$B$4:$B$29,0), MATCH(CONCATENATE($G152,V$2),'WFOM - Time_Base'!$A$8:$API$8,0)) *
INDEX('WFOM - Time_Base'!$A$4:$API$29, MATCH("ComHos_Per", 'WFOM - Time_Base'!$B$4:$B$29,0), MATCH(CONCATENATE($G152,V$2),'WFOM - Time_Base'!$A$8:$API$8,0)),
IFERROR( INDEX('Inputs from Uganda staff'!$E$61:$BM$80,MATCH('HRH Need estimation'!V$2,'Inputs from Uganda staff'!$E$61:$E$80,0),MATCH('HRH Need estimation'!$D152,'Inputs from Uganda staff'!$E$6:$BM$6,0)),
""))</f>
        <v>2.5</v>
      </c>
      <c r="W152" s="252">
        <f xml:space="preserve"> IFERROR(
INDEX('WFOM - Time_Base'!$A$4:$API$29, MATCH("ComHos", 'WFOM - Time_Base'!$B$4:$B$29,0), MATCH(CONCATENATE($G152,W$2),'WFOM - Time_Base'!$A$8:$API$8,0)) *
INDEX('WFOM - Time_Base'!$A$4:$API$29, MATCH("ComHos_Per", 'WFOM - Time_Base'!$B$4:$B$29,0), MATCH(CONCATENATE($G152,W$2),'WFOM - Time_Base'!$A$8:$API$8,0)),
IFERROR( INDEX('Inputs from Uganda staff'!$E$61:$BM$80,MATCH('HRH Need estimation'!W$2,'Inputs from Uganda staff'!$E$61:$E$80,0),MATCH('HRH Need estimation'!$D152,'Inputs from Uganda staff'!$E$6:$BM$6,0)),
""))</f>
        <v>0</v>
      </c>
      <c r="X152" s="252">
        <f xml:space="preserve"> IFERROR(
INDEX('WFOM - Time_Base'!$A$4:$API$29, MATCH("ComHos", 'WFOM - Time_Base'!$B$4:$B$29,0), MATCH(CONCATENATE($G152,X$2),'WFOM - Time_Base'!$A$8:$API$8,0)) *
INDEX('WFOM - Time_Base'!$A$4:$API$29, MATCH("ComHos_Per", 'WFOM - Time_Base'!$B$4:$B$29,0), MATCH(CONCATENATE($G152,X$2),'WFOM - Time_Base'!$A$8:$API$8,0)),
IFERROR( INDEX('Inputs from Uganda staff'!$E$61:$BM$80,MATCH('HRH Need estimation'!X$2,'Inputs from Uganda staff'!$E$61:$E$80,0),MATCH('HRH Need estimation'!$D152,'Inputs from Uganda staff'!$E$6:$BM$6,0)),
""))</f>
        <v>0</v>
      </c>
      <c r="Y152" s="252">
        <f xml:space="preserve"> IFERROR(
INDEX('WFOM - Time_Base'!$A$4:$API$29, MATCH("ComHos", 'WFOM - Time_Base'!$B$4:$B$29,0), MATCH(CONCATENATE($G152,Y$2),'WFOM - Time_Base'!$A$8:$API$8,0)) *
INDEX('WFOM - Time_Base'!$A$4:$API$29, MATCH("ComHos_Per", 'WFOM - Time_Base'!$B$4:$B$29,0), MATCH(CONCATENATE($G152,Y$2),'WFOM - Time_Base'!$A$8:$API$8,0)),
IFERROR( INDEX('Inputs from Uganda staff'!$E$61:$BM$80,MATCH('HRH Need estimation'!Y$2,'Inputs from Uganda staff'!$E$61:$E$80,0),MATCH('HRH Need estimation'!$D152,'Inputs from Uganda staff'!$E$6:$BM$6,0)),
""))</f>
        <v>0</v>
      </c>
      <c r="Z152" s="252">
        <f xml:space="preserve"> IFERROR(
INDEX('WFOM - Time_Base'!$A$4:$API$29, MATCH("ComHos", 'WFOM - Time_Base'!$B$4:$B$29,0), MATCH(CONCATENATE($G152,Z$2),'WFOM - Time_Base'!$A$8:$API$8,0)) *
INDEX('WFOM - Time_Base'!$A$4:$API$29, MATCH("ComHos_Per", 'WFOM - Time_Base'!$B$4:$B$29,0), MATCH(CONCATENATE($G152,Z$2),'WFOM - Time_Base'!$A$8:$API$8,0)),
IFERROR( INDEX('Inputs from Uganda staff'!$E$61:$BM$80,MATCH('HRH Need estimation'!Z$2,'Inputs from Uganda staff'!$E$61:$E$80,0),MATCH('HRH Need estimation'!$D152,'Inputs from Uganda staff'!$E$6:$BM$6,0)),
""))</f>
        <v>0</v>
      </c>
      <c r="AA152" s="252">
        <f xml:space="preserve"> IFERROR(
INDEX('WFOM - Time_Base'!$A$4:$API$29, MATCH("ComHos", 'WFOM - Time_Base'!$B$4:$B$29,0), MATCH(CONCATENATE($G152,AA$2),'WFOM - Time_Base'!$A$8:$API$8,0)) *
INDEX('WFOM - Time_Base'!$A$4:$API$29, MATCH("ComHos_Per", 'WFOM - Time_Base'!$B$4:$B$29,0), MATCH(CONCATENATE($G152,AA$2),'WFOM - Time_Base'!$A$8:$API$8,0)),
IFERROR( INDEX('Inputs from Uganda staff'!$E$61:$BM$80,MATCH('HRH Need estimation'!AA$2,'Inputs from Uganda staff'!$E$61:$E$80,0),MATCH('HRH Need estimation'!$D152,'Inputs from Uganda staff'!$E$6:$BM$6,0)),
""))</f>
        <v>0</v>
      </c>
      <c r="AB152" s="252">
        <f xml:space="preserve"> IFERROR(
INDEX('WFOM - Time_Base'!$A$4:$API$29, MATCH("ComHos", 'WFOM - Time_Base'!$B$4:$B$29,0), MATCH(CONCATENATE($G152,AB$2),'WFOM - Time_Base'!$A$8:$API$8,0)) *
INDEX('WFOM - Time_Base'!$A$4:$API$29, MATCH("ComHos_Per", 'WFOM - Time_Base'!$B$4:$B$29,0), MATCH(CONCATENATE($G152,AB$2),'WFOM - Time_Base'!$A$8:$API$8,0)),
IFERROR( INDEX('Inputs from Uganda staff'!$E$61:$BM$80,MATCH('HRH Need estimation'!AB$2,'Inputs from Uganda staff'!$E$61:$E$80,0),MATCH('HRH Need estimation'!$D152,'Inputs from Uganda staff'!$E$6:$BM$6,0)),
""))</f>
        <v>0</v>
      </c>
      <c r="AC152" s="252" t="str">
        <f xml:space="preserve"> IFERROR(
INDEX('WFOM - Time_Base'!$A$4:$API$29, MATCH("ComHos", 'WFOM - Time_Base'!$B$4:$B$29,0), MATCH(CONCATENATE($G152,AC$2),'WFOM - Time_Base'!$A$8:$API$8,0)) *
INDEX('WFOM - Time_Base'!$A$4:$API$29, MATCH("ComHos_Per", 'WFOM - Time_Base'!$B$4:$B$29,0), MATCH(CONCATENATE($G152,AC$2),'WFOM - Time_Base'!$A$8:$API$8,0)),
IFERROR( INDEX('Inputs from Uganda staff'!$E$61:$BM$80,MATCH('HRH Need estimation'!AC$2,'Inputs from Uganda staff'!$E$61:$E$80,0),MATCH('HRH Need estimation'!$D152,'Inputs from Uganda staff'!$E$6:$BM$6,0)),
""))</f>
        <v/>
      </c>
      <c r="AD152" s="252">
        <f xml:space="preserve"> IFERROR(
INDEX('WFOM - Time_Base'!$A$4:$API$29, MATCH("ComHos", 'WFOM - Time_Base'!$B$4:$B$29,0), MATCH(CONCATENATE($G152,AD$2),'WFOM - Time_Base'!$A$8:$API$8,0)) *
INDEX('WFOM - Time_Base'!$A$4:$API$29, MATCH("ComHos_Per", 'WFOM - Time_Base'!$B$4:$B$29,0), MATCH(CONCATENATE($G152,AD$2),'WFOM - Time_Base'!$A$8:$API$8,0)),
IFERROR( INDEX('Inputs from Uganda staff'!$E$61:$BM$80,MATCH('HRH Need estimation'!AD$2,'Inputs from Uganda staff'!$E$61:$E$80,0),MATCH('HRH Need estimation'!$D152,'Inputs from Uganda staff'!$E$6:$BM$6,0)),
""))</f>
        <v>0</v>
      </c>
      <c r="AE152" s="252">
        <f xml:space="preserve"> IFERROR(
INDEX('WFOM - Time_Base'!$A$4:$API$29, MATCH("ComHos", 'WFOM - Time_Base'!$B$4:$B$29,0), MATCH(CONCATENATE($G152,AE$2),'WFOM - Time_Base'!$A$8:$API$8,0)) *
INDEX('WFOM - Time_Base'!$A$4:$API$29, MATCH("ComHos_Per", 'WFOM - Time_Base'!$B$4:$B$29,0), MATCH(CONCATENATE($G152,AE$2),'WFOM - Time_Base'!$A$8:$API$8,0)),
IFERROR( INDEX('Inputs from Uganda staff'!$E$61:$BM$80,MATCH('HRH Need estimation'!AE$2,'Inputs from Uganda staff'!$E$61:$E$80,0),MATCH('HRH Need estimation'!$D152,'Inputs from Uganda staff'!$E$6:$BM$6,0)),
""))</f>
        <v>0</v>
      </c>
      <c r="AF152" s="252">
        <f xml:space="preserve"> IFERROR(
INDEX('WFOM - Time_Base'!$A$4:$API$29, MATCH("ComHos", 'WFOM - Time_Base'!$B$4:$B$29,0), MATCH(CONCATENATE($G152,AF$2),'WFOM - Time_Base'!$A$8:$API$8,0)) *
INDEX('WFOM - Time_Base'!$A$4:$API$29, MATCH("ComHos_Per", 'WFOM - Time_Base'!$B$4:$B$29,0), MATCH(CONCATENATE($G152,AF$2),'WFOM - Time_Base'!$A$8:$API$8,0)),
IFERROR( INDEX('Inputs from Uganda staff'!$E$61:$BM$80,MATCH('HRH Need estimation'!AF$2,'Inputs from Uganda staff'!$E$61:$E$80,0),MATCH('HRH Need estimation'!$D152,'Inputs from Uganda staff'!$E$6:$BM$6,0)),
""))</f>
        <v>0</v>
      </c>
      <c r="AG152" s="252">
        <f xml:space="preserve"> IFERROR(
INDEX('WFOM - Time_Base'!$A$4:$API$29, MATCH("ComHos", 'WFOM - Time_Base'!$B$4:$B$29,0), MATCH(CONCATENATE($G152,AG$2),'WFOM - Time_Base'!$A$8:$API$8,0)) *
INDEX('WFOM - Time_Base'!$A$4:$API$29, MATCH("ComHos_Per", 'WFOM - Time_Base'!$B$4:$B$29,0), MATCH(CONCATENATE($G152,AG$2),'WFOM - Time_Base'!$A$8:$API$8,0)),
IFERROR( INDEX('Inputs from Uganda staff'!$E$61:$BM$80,MATCH('HRH Need estimation'!AG$2,'Inputs from Uganda staff'!$E$61:$E$80,0),MATCH('HRH Need estimation'!$D152,'Inputs from Uganda staff'!$E$6:$BM$6,0)),
""))</f>
        <v>0</v>
      </c>
      <c r="AH152" s="252">
        <f>SUM(U84:V84)</f>
        <v>13</v>
      </c>
      <c r="AI152" s="252">
        <f xml:space="preserve"> IFERROR(
INDEX('WFOM - Time_Base'!$A$4:$API$29, MATCH("ComHos", 'WFOM - Time_Base'!$B$4:$B$29,0), MATCH(CONCATENATE($G152,AI$2),'WFOM - Time_Base'!$A$8:$API$8,0)) *
INDEX('WFOM - Time_Base'!$A$4:$API$29, MATCH("ComHos_Per", 'WFOM - Time_Base'!$B$4:$B$29,0), MATCH(CONCATENATE($G152,AI$2),'WFOM - Time_Base'!$A$8:$API$8,0)),
IFERROR( INDEX('Inputs from Uganda staff'!$E$61:$BM$80,MATCH('HRH Need estimation'!AI$2,'Inputs from Uganda staff'!$E$61:$E$80,0),MATCH('HRH Need estimation'!$D152,'Inputs from Uganda staff'!$E$6:$BM$6,0)),
""))</f>
        <v>0</v>
      </c>
      <c r="AJ152" s="252">
        <f xml:space="preserve"> IFERROR(
INDEX('WFOM - Time_Base'!$A$4:$API$29, MATCH("ComHos", 'WFOM - Time_Base'!$B$4:$B$29,0), MATCH(CONCATENATE($G152,AJ$2),'WFOM - Time_Base'!$A$8:$API$8,0)) *
INDEX('WFOM - Time_Base'!$A$4:$API$29, MATCH("ComHos_Per", 'WFOM - Time_Base'!$B$4:$B$29,0), MATCH(CONCATENATE($G152,AJ$2),'WFOM - Time_Base'!$A$8:$API$8,0)),
IFERROR( INDEX('Inputs from Uganda staff'!$E$61:$BM$80,MATCH('HRH Need estimation'!AJ$2,'Inputs from Uganda staff'!$E$61:$E$80,0),MATCH('HRH Need estimation'!$D152,'Inputs from Uganda staff'!$E$6:$BM$6,0)),
""))</f>
        <v>0</v>
      </c>
      <c r="AK152" s="252">
        <f xml:space="preserve"> IFERROR(
INDEX('WFOM - Time_Base'!$A$4:$API$29, MATCH("ComHos", 'WFOM - Time_Base'!$B$4:$B$29,0), MATCH(CONCATENATE($G152,AK$2),'WFOM - Time_Base'!$A$8:$API$8,0)) *
INDEX('WFOM - Time_Base'!$A$4:$API$29, MATCH("ComHos_Per", 'WFOM - Time_Base'!$B$4:$B$29,0), MATCH(CONCATENATE($G152,AK$2),'WFOM - Time_Base'!$A$8:$API$8,0)),
IFERROR( INDEX('Inputs from Uganda staff'!$E$61:$BM$80,MATCH('HRH Need estimation'!AK$2,'Inputs from Uganda staff'!$E$61:$E$80,0),MATCH('HRH Need estimation'!$D152,'Inputs from Uganda staff'!$E$6:$BM$6,0)),
""))</f>
        <v>0</v>
      </c>
      <c r="AL152" s="252">
        <f xml:space="preserve"> IFERROR(
INDEX('WFOM - Time_Base'!$A$4:$API$29, MATCH("ComHos", 'WFOM - Time_Base'!$B$4:$B$29,0), MATCH(CONCATENATE($G152,AL$2),'WFOM - Time_Base'!$A$8:$API$8,0)) *
INDEX('WFOM - Time_Base'!$A$4:$API$29, MATCH("ComHos_Per", 'WFOM - Time_Base'!$B$4:$B$29,0), MATCH(CONCATENATE($G152,AL$2),'WFOM - Time_Base'!$A$8:$API$8,0)),
IFERROR( INDEX('Inputs from Uganda staff'!$E$61:$BM$80,MATCH('HRH Need estimation'!AL$2,'Inputs from Uganda staff'!$E$61:$E$80,0),MATCH('HRH Need estimation'!$D152,'Inputs from Uganda staff'!$E$6:$BM$6,0)),
""))</f>
        <v>0</v>
      </c>
      <c r="AM152" t="s">
        <v>2046</v>
      </c>
      <c r="AN152">
        <v>1</v>
      </c>
      <c r="AO152" t="str">
        <f t="shared" si="6"/>
        <v>167</v>
      </c>
    </row>
    <row r="153" spans="1:43">
      <c r="A153" s="106" t="s">
        <v>985</v>
      </c>
      <c r="B153" s="106" t="s">
        <v>55</v>
      </c>
      <c r="C153" s="107" t="s">
        <v>517</v>
      </c>
      <c r="D153" s="115" t="s">
        <v>518</v>
      </c>
      <c r="E153" s="122" t="s">
        <v>867</v>
      </c>
      <c r="F153" s="122" t="s">
        <v>17</v>
      </c>
      <c r="G153" s="122" t="str">
        <f>IF(F153&lt;&gt;"", VLOOKUP(F153,'WFOM - Cadre and Service List'!$E$4:$F$52,2,FALSE), "")</f>
        <v>Under5OPD</v>
      </c>
      <c r="H153" s="122"/>
      <c r="I153" s="207"/>
      <c r="J153" s="207"/>
      <c r="K153" s="207"/>
      <c r="L153" s="207"/>
      <c r="M153" s="207"/>
      <c r="N153" s="207"/>
      <c r="O153" s="207"/>
      <c r="P153" s="207">
        <f t="shared" si="5"/>
        <v>0</v>
      </c>
      <c r="Q153" s="122" t="s">
        <v>1947</v>
      </c>
      <c r="R153" s="122">
        <f>IFERROR(
$AN153 * INDEX('WFOM - Time_Base'!$A$4:$API$29, MATCH("CenHos", 'WFOM - Time_Base'!$B$4:$B$29,0), MATCH(CONCATENATE($G153,R$2),'WFOM - Time_Base'!$A$8:$API$8,0)) *
INDEX('WFOM - Time_Base'!$A$4:$API$29, MATCH("CenHos_Per", 'WFOM - Time_Base'!$B$4:$B$29,0), MATCH(CONCATENATE($G153,R$2),'WFOM - Time_Base'!$A$8:$API$8,0)),
IFERROR($AN153 * INDEX('Inputs from Uganda staff'!$E$61:$BM$80,MATCH('HRH Need estimation'!R$2,'Inputs from Uganda staff'!$E$61:$E$80,0),MATCH('HRH Need estimation'!$D153,'Inputs from Uganda staff'!$E$6:$BM$6,0)),
""))</f>
        <v>5</v>
      </c>
      <c r="S153" s="122">
        <f>IFERROR(
$AN153 * INDEX('WFOM - Time_Base'!$A$4:$API$29, MATCH("CenHos", 'WFOM - Time_Base'!$B$4:$B$29,0), MATCH(CONCATENATE($G153,S$2),'WFOM - Time_Base'!$A$8:$API$8,0)) *
INDEX('WFOM - Time_Base'!$A$4:$API$29, MATCH("CenHos_Per", 'WFOM - Time_Base'!$B$4:$B$29,0), MATCH(CONCATENATE($G153,S$2),'WFOM - Time_Base'!$A$8:$API$8,0)),
IFERROR($AN153 * INDEX('Inputs from Uganda staff'!$E$61:$BM$80,MATCH('HRH Need estimation'!S$2,'Inputs from Uganda staff'!$E$61:$E$80,0),MATCH('HRH Need estimation'!$D153,'Inputs from Uganda staff'!$E$6:$BM$6,0)),
""))</f>
        <v>6</v>
      </c>
      <c r="T153" s="122">
        <f>IFERROR(
$AN153 * INDEX('WFOM - Time_Base'!$A$4:$API$29, MATCH("CenHos", 'WFOM - Time_Base'!$B$4:$B$29,0), MATCH(CONCATENATE($G153,T$2),'WFOM - Time_Base'!$A$8:$API$8,0)) *
INDEX('WFOM - Time_Base'!$A$4:$API$29, MATCH("CenHos_Per", 'WFOM - Time_Base'!$B$4:$B$29,0), MATCH(CONCATENATE($G153,T$2),'WFOM - Time_Base'!$A$8:$API$8,0)),
IFERROR($AN153 * INDEX('Inputs from Uganda staff'!$E$61:$BM$80,MATCH('HRH Need estimation'!T$2,'Inputs from Uganda staff'!$E$61:$E$80,0),MATCH('HRH Need estimation'!$D153,'Inputs from Uganda staff'!$E$6:$BM$6,0)),
""))</f>
        <v>0</v>
      </c>
      <c r="U153" s="122">
        <f>IFERROR(
$AN153 * INDEX('WFOM - Time_Base'!$A$4:$API$29, MATCH("CenHos", 'WFOM - Time_Base'!$B$4:$B$29,0), MATCH(CONCATENATE($G153,U$2),'WFOM - Time_Base'!$A$8:$API$8,0)) *
INDEX('WFOM - Time_Base'!$A$4:$API$29, MATCH("CenHos_Per", 'WFOM - Time_Base'!$B$4:$B$29,0), MATCH(CONCATENATE($G153,U$2),'WFOM - Time_Base'!$A$8:$API$8,0)),
IFERROR($AN153 * INDEX('Inputs from Uganda staff'!$E$61:$BM$80,MATCH('HRH Need estimation'!U$2,'Inputs from Uganda staff'!$E$61:$E$80,0),MATCH('HRH Need estimation'!$D153,'Inputs from Uganda staff'!$E$6:$BM$6,0)),
""))</f>
        <v>3.5</v>
      </c>
      <c r="V153" s="122">
        <f>IFERROR(
$AN153 * INDEX('WFOM - Time_Base'!$A$4:$API$29, MATCH("CenHos", 'WFOM - Time_Base'!$B$4:$B$29,0), MATCH(CONCATENATE($G153,V$2),'WFOM - Time_Base'!$A$8:$API$8,0)) *
INDEX('WFOM - Time_Base'!$A$4:$API$29, MATCH("CenHos_Per", 'WFOM - Time_Base'!$B$4:$B$29,0), MATCH(CONCATENATE($G153,V$2),'WFOM - Time_Base'!$A$8:$API$8,0)),
IFERROR($AN153 * INDEX('Inputs from Uganda staff'!$E$61:$BM$80,MATCH('HRH Need estimation'!V$2,'Inputs from Uganda staff'!$E$61:$E$80,0),MATCH('HRH Need estimation'!$D153,'Inputs from Uganda staff'!$E$6:$BM$6,0)),
""))</f>
        <v>3.5</v>
      </c>
      <c r="W153" s="122">
        <f>IFERROR(
$AN153 * INDEX('WFOM - Time_Base'!$A$4:$API$29, MATCH("CenHos", 'WFOM - Time_Base'!$B$4:$B$29,0), MATCH(CONCATENATE($G153,W$2),'WFOM - Time_Base'!$A$8:$API$8,0)) *
INDEX('WFOM - Time_Base'!$A$4:$API$29, MATCH("CenHos_Per", 'WFOM - Time_Base'!$B$4:$B$29,0), MATCH(CONCATENATE($G153,W$2),'WFOM - Time_Base'!$A$8:$API$8,0)),
IFERROR($AN153 * INDEX('Inputs from Uganda staff'!$E$61:$BM$80,MATCH('HRH Need estimation'!W$2,'Inputs from Uganda staff'!$E$61:$E$80,0),MATCH('HRH Need estimation'!$D153,'Inputs from Uganda staff'!$E$6:$BM$6,0)),
""))</f>
        <v>0</v>
      </c>
      <c r="X153" s="122">
        <f>IFERROR(
$AN153 * INDEX('WFOM - Time_Base'!$A$4:$API$29, MATCH("CenHos", 'WFOM - Time_Base'!$B$4:$B$29,0), MATCH(CONCATENATE($G153,X$2),'WFOM - Time_Base'!$A$8:$API$8,0)) *
INDEX('WFOM - Time_Base'!$A$4:$API$29, MATCH("CenHos_Per", 'WFOM - Time_Base'!$B$4:$B$29,0), MATCH(CONCATENATE($G153,X$2),'WFOM - Time_Base'!$A$8:$API$8,0)),
IFERROR($AN153 * INDEX('Inputs from Uganda staff'!$E$61:$BM$80,MATCH('HRH Need estimation'!X$2,'Inputs from Uganda staff'!$E$61:$E$80,0),MATCH('HRH Need estimation'!$D153,'Inputs from Uganda staff'!$E$6:$BM$6,0)),
""))</f>
        <v>0.8</v>
      </c>
      <c r="Y153" s="122">
        <f>IFERROR(
$AN153 * INDEX('WFOM - Time_Base'!$A$4:$API$29, MATCH("CenHos", 'WFOM - Time_Base'!$B$4:$B$29,0), MATCH(CONCATENATE($G153,Y$2),'WFOM - Time_Base'!$A$8:$API$8,0)) *
INDEX('WFOM - Time_Base'!$A$4:$API$29, MATCH("CenHos_Per", 'WFOM - Time_Base'!$B$4:$B$29,0), MATCH(CONCATENATE($G153,Y$2),'WFOM - Time_Base'!$A$8:$API$8,0)),
IFERROR($AN153 * INDEX('Inputs from Uganda staff'!$E$61:$BM$80,MATCH('HRH Need estimation'!Y$2,'Inputs from Uganda staff'!$E$61:$E$80,0),MATCH('HRH Need estimation'!$D153,'Inputs from Uganda staff'!$E$6:$BM$6,0)),
""))</f>
        <v>0.8</v>
      </c>
      <c r="Z153" s="122">
        <f>IFERROR(
$AN153 * INDEX('WFOM - Time_Base'!$A$4:$API$29, MATCH("CenHos", 'WFOM - Time_Base'!$B$4:$B$29,0), MATCH(CONCATENATE($G153,Z$2),'WFOM - Time_Base'!$A$8:$API$8,0)) *
INDEX('WFOM - Time_Base'!$A$4:$API$29, MATCH("CenHos_Per", 'WFOM - Time_Base'!$B$4:$B$29,0), MATCH(CONCATENATE($G153,Z$2),'WFOM - Time_Base'!$A$8:$API$8,0)),
IFERROR($AN153 * INDEX('Inputs from Uganda staff'!$E$61:$BM$80,MATCH('HRH Need estimation'!Z$2,'Inputs from Uganda staff'!$E$61:$E$80,0),MATCH('HRH Need estimation'!$D153,'Inputs from Uganda staff'!$E$6:$BM$6,0)),
""))</f>
        <v>0</v>
      </c>
      <c r="AA153" s="122">
        <f>IFERROR(
$AN153 * INDEX('WFOM - Time_Base'!$A$4:$API$29, MATCH("CenHos", 'WFOM - Time_Base'!$B$4:$B$29,0), MATCH(CONCATENATE($G153,AA$2),'WFOM - Time_Base'!$A$8:$API$8,0)) *
INDEX('WFOM - Time_Base'!$A$4:$API$29, MATCH("CenHos_Per", 'WFOM - Time_Base'!$B$4:$B$29,0), MATCH(CONCATENATE($G153,AA$2),'WFOM - Time_Base'!$A$8:$API$8,0)),
IFERROR($AN153 * INDEX('Inputs from Uganda staff'!$E$61:$BM$80,MATCH('HRH Need estimation'!AA$2,'Inputs from Uganda staff'!$E$61:$E$80,0),MATCH('HRH Need estimation'!$D153,'Inputs from Uganda staff'!$E$6:$BM$6,0)),
""))</f>
        <v>0</v>
      </c>
      <c r="AB153" s="122">
        <f>IFERROR(
$AN153 * INDEX('WFOM - Time_Base'!$A$4:$API$29, MATCH("CenHos", 'WFOM - Time_Base'!$B$4:$B$29,0), MATCH(CONCATENATE($G153,AB$2),'WFOM - Time_Base'!$A$8:$API$8,0)) *
INDEX('WFOM - Time_Base'!$A$4:$API$29, MATCH("CenHos_Per", 'WFOM - Time_Base'!$B$4:$B$29,0), MATCH(CONCATENATE($G153,AB$2),'WFOM - Time_Base'!$A$8:$API$8,0)),
IFERROR($AN153 * INDEX('Inputs from Uganda staff'!$E$61:$BM$80,MATCH('HRH Need estimation'!AB$2,'Inputs from Uganda staff'!$E$61:$E$80,0),MATCH('HRH Need estimation'!$D153,'Inputs from Uganda staff'!$E$6:$BM$6,0)),
""))</f>
        <v>0</v>
      </c>
      <c r="AC153" s="122" t="str">
        <f>IFERROR(
$AN153 * INDEX('WFOM - Time_Base'!$A$4:$API$29, MATCH("CenHos", 'WFOM - Time_Base'!$B$4:$B$29,0), MATCH(CONCATENATE($G153,AC$2),'WFOM - Time_Base'!$A$8:$API$8,0)) *
INDEX('WFOM - Time_Base'!$A$4:$API$29, MATCH("CenHos_Per", 'WFOM - Time_Base'!$B$4:$B$29,0), MATCH(CONCATENATE($G153,AC$2),'WFOM - Time_Base'!$A$8:$API$8,0)),
IFERROR($AN153 * INDEX('Inputs from Uganda staff'!$E$61:$BM$80,MATCH('HRH Need estimation'!AC$2,'Inputs from Uganda staff'!$E$61:$E$80,0),MATCH('HRH Need estimation'!$D153,'Inputs from Uganda staff'!$E$6:$BM$6,0)),
""))</f>
        <v/>
      </c>
      <c r="AD153" s="122">
        <f>IFERROR(
$AN153 * INDEX('WFOM - Time_Base'!$A$4:$API$29, MATCH("CenHos", 'WFOM - Time_Base'!$B$4:$B$29,0), MATCH(CONCATENATE($G153,AD$2),'WFOM - Time_Base'!$A$8:$API$8,0)) *
INDEX('WFOM - Time_Base'!$A$4:$API$29, MATCH("CenHos_Per", 'WFOM - Time_Base'!$B$4:$B$29,0), MATCH(CONCATENATE($G153,AD$2),'WFOM - Time_Base'!$A$8:$API$8,0)),
IFERROR($AN153 * INDEX('Inputs from Uganda staff'!$E$61:$BM$80,MATCH('HRH Need estimation'!AD$2,'Inputs from Uganda staff'!$E$61:$E$80,0),MATCH('HRH Need estimation'!$D153,'Inputs from Uganda staff'!$E$6:$BM$6,0)),
""))</f>
        <v>0</v>
      </c>
      <c r="AE153" s="122">
        <f>IFERROR(
$AN153 * INDEX('WFOM - Time_Base'!$A$4:$API$29, MATCH("CenHos", 'WFOM - Time_Base'!$B$4:$B$29,0), MATCH(CONCATENATE($G153,AE$2),'WFOM - Time_Base'!$A$8:$API$8,0)) *
INDEX('WFOM - Time_Base'!$A$4:$API$29, MATCH("CenHos_Per", 'WFOM - Time_Base'!$B$4:$B$29,0), MATCH(CONCATENATE($G153,AE$2),'WFOM - Time_Base'!$A$8:$API$8,0)),
IFERROR($AN153 * INDEX('Inputs from Uganda staff'!$E$61:$BM$80,MATCH('HRH Need estimation'!AE$2,'Inputs from Uganda staff'!$E$61:$E$80,0),MATCH('HRH Need estimation'!$D153,'Inputs from Uganda staff'!$E$6:$BM$6,0)),
""))</f>
        <v>0</v>
      </c>
      <c r="AF153" s="122">
        <f>IFERROR(
$AN153 * INDEX('WFOM - Time_Base'!$A$4:$API$29, MATCH("CenHos", 'WFOM - Time_Base'!$B$4:$B$29,0), MATCH(CONCATENATE($G153,AF$2),'WFOM - Time_Base'!$A$8:$API$8,0)) *
INDEX('WFOM - Time_Base'!$A$4:$API$29, MATCH("CenHos_Per", 'WFOM - Time_Base'!$B$4:$B$29,0), MATCH(CONCATENATE($G153,AF$2),'WFOM - Time_Base'!$A$8:$API$8,0)),
IFERROR($AN153 * INDEX('Inputs from Uganda staff'!$E$61:$BM$80,MATCH('HRH Need estimation'!AF$2,'Inputs from Uganda staff'!$E$61:$E$80,0),MATCH('HRH Need estimation'!$D153,'Inputs from Uganda staff'!$E$6:$BM$6,0)),
""))</f>
        <v>0</v>
      </c>
      <c r="AG153" s="122">
        <f>IFERROR(
$AN153 * INDEX('WFOM - Time_Base'!$A$4:$API$29, MATCH("CenHos", 'WFOM - Time_Base'!$B$4:$B$29,0), MATCH(CONCATENATE($G153,AG$2),'WFOM - Time_Base'!$A$8:$API$8,0)) *
INDEX('WFOM - Time_Base'!$A$4:$API$29, MATCH("CenHos_Per", 'WFOM - Time_Base'!$B$4:$B$29,0), MATCH(CONCATENATE($G153,AG$2),'WFOM - Time_Base'!$A$8:$API$8,0)),
IFERROR($AN153 * INDEX('Inputs from Uganda staff'!$E$61:$BM$80,MATCH('HRH Need estimation'!AG$2,'Inputs from Uganda staff'!$E$61:$E$80,0),MATCH('HRH Need estimation'!$D153,'Inputs from Uganda staff'!$E$6:$BM$6,0)),
""))</f>
        <v>0</v>
      </c>
      <c r="AH153" s="122">
        <f>IFERROR(
$AN153 * INDEX('WFOM - Time_Base'!$A$4:$API$29, MATCH("CenHos", 'WFOM - Time_Base'!$B$4:$B$29,0), MATCH(CONCATENATE($G153,AH$2),'WFOM - Time_Base'!$A$8:$API$8,0)) *
INDEX('WFOM - Time_Base'!$A$4:$API$29, MATCH("CenHos_Per", 'WFOM - Time_Base'!$B$4:$B$29,0), MATCH(CONCATENATE($G153,AH$2),'WFOM - Time_Base'!$A$8:$API$8,0)),
IFERROR($AN153 * INDEX('Inputs from Uganda staff'!$E$61:$BM$80,MATCH('HRH Need estimation'!AH$2,'Inputs from Uganda staff'!$E$61:$E$80,0),MATCH('HRH Need estimation'!$D153,'Inputs from Uganda staff'!$E$6:$BM$6,0)),
""))</f>
        <v>0</v>
      </c>
      <c r="AI153" s="122">
        <f>IFERROR(
$AN153 * INDEX('WFOM - Time_Base'!$A$4:$API$29, MATCH("CenHos", 'WFOM - Time_Base'!$B$4:$B$29,0), MATCH(CONCATENATE($G153,AI$2),'WFOM - Time_Base'!$A$8:$API$8,0)) *
INDEX('WFOM - Time_Base'!$A$4:$API$29, MATCH("CenHos_Per", 'WFOM - Time_Base'!$B$4:$B$29,0), MATCH(CONCATENATE($G153,AI$2),'WFOM - Time_Base'!$A$8:$API$8,0)),
IFERROR($AN153 * INDEX('Inputs from Uganda staff'!$E$61:$BM$80,MATCH('HRH Need estimation'!AI$2,'Inputs from Uganda staff'!$E$61:$E$80,0),MATCH('HRH Need estimation'!$D153,'Inputs from Uganda staff'!$E$6:$BM$6,0)),
""))</f>
        <v>0</v>
      </c>
      <c r="AJ153" s="122">
        <f>IFERROR(
$AN153 * INDEX('WFOM - Time_Base'!$A$4:$API$29, MATCH("CenHos", 'WFOM - Time_Base'!$B$4:$B$29,0), MATCH(CONCATENATE($G153,AJ$2),'WFOM - Time_Base'!$A$8:$API$8,0)) *
INDEX('WFOM - Time_Base'!$A$4:$API$29, MATCH("CenHos_Per", 'WFOM - Time_Base'!$B$4:$B$29,0), MATCH(CONCATENATE($G153,AJ$2),'WFOM - Time_Base'!$A$8:$API$8,0)),
IFERROR($AN153 * INDEX('Inputs from Uganda staff'!$E$61:$BM$80,MATCH('HRH Need estimation'!AJ$2,'Inputs from Uganda staff'!$E$61:$E$80,0),MATCH('HRH Need estimation'!$D153,'Inputs from Uganda staff'!$E$6:$BM$6,0)),
""))</f>
        <v>0</v>
      </c>
      <c r="AK153" s="122">
        <f>IFERROR(
$AN153 * INDEX('WFOM - Time_Base'!$A$4:$API$29, MATCH("CenHos", 'WFOM - Time_Base'!$B$4:$B$29,0), MATCH(CONCATENATE($G153,AK$2),'WFOM - Time_Base'!$A$8:$API$8,0)) *
INDEX('WFOM - Time_Base'!$A$4:$API$29, MATCH("CenHos_Per", 'WFOM - Time_Base'!$B$4:$B$29,0), MATCH(CONCATENATE($G153,AK$2),'WFOM - Time_Base'!$A$8:$API$8,0)),
IFERROR($AN153 * INDEX('Inputs from Uganda staff'!$E$61:$BM$80,MATCH('HRH Need estimation'!AK$2,'Inputs from Uganda staff'!$E$61:$E$80,0),MATCH('HRH Need estimation'!$D153,'Inputs from Uganda staff'!$E$6:$BM$6,0)),
""))</f>
        <v>0</v>
      </c>
      <c r="AL153" s="122">
        <f>IFERROR(
$AN153 * INDEX('WFOM - Time_Base'!$A$4:$API$29, MATCH("CenHos", 'WFOM - Time_Base'!$B$4:$B$29,0), MATCH(CONCATENATE($G153,AL$2),'WFOM - Time_Base'!$A$8:$API$8,0)) *
INDEX('WFOM - Time_Base'!$A$4:$API$29, MATCH("CenHos_Per", 'WFOM - Time_Base'!$B$4:$B$29,0), MATCH(CONCATENATE($G153,AL$2),'WFOM - Time_Base'!$A$8:$API$8,0)),
IFERROR($AN153 * INDEX('Inputs from Uganda staff'!$E$61:$BM$80,MATCH('HRH Need estimation'!AL$2,'Inputs from Uganda staff'!$E$61:$E$80,0),MATCH('HRH Need estimation'!$D153,'Inputs from Uganda staff'!$E$6:$BM$6,0)),
""))</f>
        <v>0</v>
      </c>
      <c r="AN153">
        <v>1</v>
      </c>
      <c r="AO153" t="str">
        <f t="shared" si="6"/>
        <v>168</v>
      </c>
    </row>
    <row r="154" spans="1:43">
      <c r="A154" s="106" t="s">
        <v>986</v>
      </c>
      <c r="B154" s="106" t="s">
        <v>55</v>
      </c>
      <c r="C154" s="107" t="s">
        <v>519</v>
      </c>
      <c r="D154" s="115" t="s">
        <v>520</v>
      </c>
      <c r="E154" s="199"/>
      <c r="F154" s="199"/>
      <c r="G154" s="199" t="str">
        <f>IF(F154&lt;&gt;"", VLOOKUP(F154,'WFOM - Cadre and Service List'!$E$4:$F$52,2,FALSE), "")</f>
        <v/>
      </c>
      <c r="H154" s="199" t="s">
        <v>909</v>
      </c>
      <c r="I154" s="208"/>
      <c r="J154" s="208"/>
      <c r="K154" s="208"/>
      <c r="L154" s="208"/>
      <c r="M154" s="208"/>
      <c r="N154" s="208"/>
      <c r="O154" s="208"/>
      <c r="P154" s="207">
        <f t="shared" si="5"/>
        <v>0</v>
      </c>
      <c r="Q154" s="122" t="s">
        <v>1947</v>
      </c>
      <c r="R154" s="122" t="str">
        <f>IFERROR(
$AN154 * INDEX('WFOM - Time_Base'!$A$4:$API$29, MATCH("CenHos", 'WFOM - Time_Base'!$B$4:$B$29,0), MATCH(CONCATENATE($G154,R$2),'WFOM - Time_Base'!$A$8:$API$8,0)) *
INDEX('WFOM - Time_Base'!$A$4:$API$29, MATCH("CenHos_Per", 'WFOM - Time_Base'!$B$4:$B$29,0), MATCH(CONCATENATE($G154,R$2),'WFOM - Time_Base'!$A$8:$API$8,0)),
IFERROR($AN154 * INDEX('Inputs from Uganda staff'!$E$61:$BM$80,MATCH('HRH Need estimation'!R$2,'Inputs from Uganda staff'!$E$61:$E$80,0),MATCH('HRH Need estimation'!$D154,'Inputs from Uganda staff'!$E$6:$BM$6,0)),
""))</f>
        <v/>
      </c>
      <c r="S154" s="122" t="str">
        <f>IFERROR(
$AN154 * INDEX('WFOM - Time_Base'!$A$4:$API$29, MATCH("CenHos", 'WFOM - Time_Base'!$B$4:$B$29,0), MATCH(CONCATENATE($G154,S$2),'WFOM - Time_Base'!$A$8:$API$8,0)) *
INDEX('WFOM - Time_Base'!$A$4:$API$29, MATCH("CenHos_Per", 'WFOM - Time_Base'!$B$4:$B$29,0), MATCH(CONCATENATE($G154,S$2),'WFOM - Time_Base'!$A$8:$API$8,0)),
IFERROR($AN154 * INDEX('Inputs from Uganda staff'!$E$61:$BM$80,MATCH('HRH Need estimation'!S$2,'Inputs from Uganda staff'!$E$61:$E$80,0),MATCH('HRH Need estimation'!$D154,'Inputs from Uganda staff'!$E$6:$BM$6,0)),
""))</f>
        <v/>
      </c>
      <c r="T154" s="122" t="str">
        <f>IFERROR(
$AN154 * INDEX('WFOM - Time_Base'!$A$4:$API$29, MATCH("CenHos", 'WFOM - Time_Base'!$B$4:$B$29,0), MATCH(CONCATENATE($G154,T$2),'WFOM - Time_Base'!$A$8:$API$8,0)) *
INDEX('WFOM - Time_Base'!$A$4:$API$29, MATCH("CenHos_Per", 'WFOM - Time_Base'!$B$4:$B$29,0), MATCH(CONCATENATE($G154,T$2),'WFOM - Time_Base'!$A$8:$API$8,0)),
IFERROR($AN154 * INDEX('Inputs from Uganda staff'!$E$61:$BM$80,MATCH('HRH Need estimation'!T$2,'Inputs from Uganda staff'!$E$61:$E$80,0),MATCH('HRH Need estimation'!$D154,'Inputs from Uganda staff'!$E$6:$BM$6,0)),
""))</f>
        <v/>
      </c>
      <c r="U154" s="122" t="str">
        <f>IFERROR(
$AN154 * INDEX('WFOM - Time_Base'!$A$4:$API$29, MATCH("CenHos", 'WFOM - Time_Base'!$B$4:$B$29,0), MATCH(CONCATENATE($G154,U$2),'WFOM - Time_Base'!$A$8:$API$8,0)) *
INDEX('WFOM - Time_Base'!$A$4:$API$29, MATCH("CenHos_Per", 'WFOM - Time_Base'!$B$4:$B$29,0), MATCH(CONCATENATE($G154,U$2),'WFOM - Time_Base'!$A$8:$API$8,0)),
IFERROR($AN154 * INDEX('Inputs from Uganda staff'!$E$61:$BM$80,MATCH('HRH Need estimation'!U$2,'Inputs from Uganda staff'!$E$61:$E$80,0),MATCH('HRH Need estimation'!$D154,'Inputs from Uganda staff'!$E$6:$BM$6,0)),
""))</f>
        <v/>
      </c>
      <c r="V154" s="122" t="str">
        <f>IFERROR(
$AN154 * INDEX('WFOM - Time_Base'!$A$4:$API$29, MATCH("CenHos", 'WFOM - Time_Base'!$B$4:$B$29,0), MATCH(CONCATENATE($G154,V$2),'WFOM - Time_Base'!$A$8:$API$8,0)) *
INDEX('WFOM - Time_Base'!$A$4:$API$29, MATCH("CenHos_Per", 'WFOM - Time_Base'!$B$4:$B$29,0), MATCH(CONCATENATE($G154,V$2),'WFOM - Time_Base'!$A$8:$API$8,0)),
IFERROR($AN154 * INDEX('Inputs from Uganda staff'!$E$61:$BM$80,MATCH('HRH Need estimation'!V$2,'Inputs from Uganda staff'!$E$61:$E$80,0),MATCH('HRH Need estimation'!$D154,'Inputs from Uganda staff'!$E$6:$BM$6,0)),
""))</f>
        <v/>
      </c>
      <c r="W154" s="122" t="str">
        <f>IFERROR(
$AN154 * INDEX('WFOM - Time_Base'!$A$4:$API$29, MATCH("CenHos", 'WFOM - Time_Base'!$B$4:$B$29,0), MATCH(CONCATENATE($G154,W$2),'WFOM - Time_Base'!$A$8:$API$8,0)) *
INDEX('WFOM - Time_Base'!$A$4:$API$29, MATCH("CenHos_Per", 'WFOM - Time_Base'!$B$4:$B$29,0), MATCH(CONCATENATE($G154,W$2),'WFOM - Time_Base'!$A$8:$API$8,0)),
IFERROR($AN154 * INDEX('Inputs from Uganda staff'!$E$61:$BM$80,MATCH('HRH Need estimation'!W$2,'Inputs from Uganda staff'!$E$61:$E$80,0),MATCH('HRH Need estimation'!$D154,'Inputs from Uganda staff'!$E$6:$BM$6,0)),
""))</f>
        <v/>
      </c>
      <c r="X154" s="122" t="str">
        <f>IFERROR(
$AN154 * INDEX('WFOM - Time_Base'!$A$4:$API$29, MATCH("CenHos", 'WFOM - Time_Base'!$B$4:$B$29,0), MATCH(CONCATENATE($G154,X$2),'WFOM - Time_Base'!$A$8:$API$8,0)) *
INDEX('WFOM - Time_Base'!$A$4:$API$29, MATCH("CenHos_Per", 'WFOM - Time_Base'!$B$4:$B$29,0), MATCH(CONCATENATE($G154,X$2),'WFOM - Time_Base'!$A$8:$API$8,0)),
IFERROR($AN154 * INDEX('Inputs from Uganda staff'!$E$61:$BM$80,MATCH('HRH Need estimation'!X$2,'Inputs from Uganda staff'!$E$61:$E$80,0),MATCH('HRH Need estimation'!$D154,'Inputs from Uganda staff'!$E$6:$BM$6,0)),
""))</f>
        <v/>
      </c>
      <c r="Y154" s="122" t="str">
        <f>IFERROR(
$AN154 * INDEX('WFOM - Time_Base'!$A$4:$API$29, MATCH("CenHos", 'WFOM - Time_Base'!$B$4:$B$29,0), MATCH(CONCATENATE($G154,Y$2),'WFOM - Time_Base'!$A$8:$API$8,0)) *
INDEX('WFOM - Time_Base'!$A$4:$API$29, MATCH("CenHos_Per", 'WFOM - Time_Base'!$B$4:$B$29,0), MATCH(CONCATENATE($G154,Y$2),'WFOM - Time_Base'!$A$8:$API$8,0)),
IFERROR($AN154 * INDEX('Inputs from Uganda staff'!$E$61:$BM$80,MATCH('HRH Need estimation'!Y$2,'Inputs from Uganda staff'!$E$61:$E$80,0),MATCH('HRH Need estimation'!$D154,'Inputs from Uganda staff'!$E$6:$BM$6,0)),
""))</f>
        <v/>
      </c>
      <c r="Z154" s="122" t="str">
        <f>IFERROR(
$AN154 * INDEX('WFOM - Time_Base'!$A$4:$API$29, MATCH("CenHos", 'WFOM - Time_Base'!$B$4:$B$29,0), MATCH(CONCATENATE($G154,Z$2),'WFOM - Time_Base'!$A$8:$API$8,0)) *
INDEX('WFOM - Time_Base'!$A$4:$API$29, MATCH("CenHos_Per", 'WFOM - Time_Base'!$B$4:$B$29,0), MATCH(CONCATENATE($G154,Z$2),'WFOM - Time_Base'!$A$8:$API$8,0)),
IFERROR($AN154 * INDEX('Inputs from Uganda staff'!$E$61:$BM$80,MATCH('HRH Need estimation'!Z$2,'Inputs from Uganda staff'!$E$61:$E$80,0),MATCH('HRH Need estimation'!$D154,'Inputs from Uganda staff'!$E$6:$BM$6,0)),
""))</f>
        <v/>
      </c>
      <c r="AA154" s="122" t="str">
        <f>IFERROR(
$AN154 * INDEX('WFOM - Time_Base'!$A$4:$API$29, MATCH("CenHos", 'WFOM - Time_Base'!$B$4:$B$29,0), MATCH(CONCATENATE($G154,AA$2),'WFOM - Time_Base'!$A$8:$API$8,0)) *
INDEX('WFOM - Time_Base'!$A$4:$API$29, MATCH("CenHos_Per", 'WFOM - Time_Base'!$B$4:$B$29,0), MATCH(CONCATENATE($G154,AA$2),'WFOM - Time_Base'!$A$8:$API$8,0)),
IFERROR($AN154 * INDEX('Inputs from Uganda staff'!$E$61:$BM$80,MATCH('HRH Need estimation'!AA$2,'Inputs from Uganda staff'!$E$61:$E$80,0),MATCH('HRH Need estimation'!$D154,'Inputs from Uganda staff'!$E$6:$BM$6,0)),
""))</f>
        <v/>
      </c>
      <c r="AB154" s="122" t="str">
        <f>IFERROR(
$AN154 * INDEX('WFOM - Time_Base'!$A$4:$API$29, MATCH("CenHos", 'WFOM - Time_Base'!$B$4:$B$29,0), MATCH(CONCATENATE($G154,AB$2),'WFOM - Time_Base'!$A$8:$API$8,0)) *
INDEX('WFOM - Time_Base'!$A$4:$API$29, MATCH("CenHos_Per", 'WFOM - Time_Base'!$B$4:$B$29,0), MATCH(CONCATENATE($G154,AB$2),'WFOM - Time_Base'!$A$8:$API$8,0)),
IFERROR($AN154 * INDEX('Inputs from Uganda staff'!$E$61:$BM$80,MATCH('HRH Need estimation'!AB$2,'Inputs from Uganda staff'!$E$61:$E$80,0),MATCH('HRH Need estimation'!$D154,'Inputs from Uganda staff'!$E$6:$BM$6,0)),
""))</f>
        <v/>
      </c>
      <c r="AC154" s="122" t="str">
        <f>IFERROR(
$AN154 * INDEX('WFOM - Time_Base'!$A$4:$API$29, MATCH("CenHos", 'WFOM - Time_Base'!$B$4:$B$29,0), MATCH(CONCATENATE($G154,AC$2),'WFOM - Time_Base'!$A$8:$API$8,0)) *
INDEX('WFOM - Time_Base'!$A$4:$API$29, MATCH("CenHos_Per", 'WFOM - Time_Base'!$B$4:$B$29,0), MATCH(CONCATENATE($G154,AC$2),'WFOM - Time_Base'!$A$8:$API$8,0)),
IFERROR($AN154 * INDEX('Inputs from Uganda staff'!$E$61:$BM$80,MATCH('HRH Need estimation'!AC$2,'Inputs from Uganda staff'!$E$61:$E$80,0),MATCH('HRH Need estimation'!$D154,'Inputs from Uganda staff'!$E$6:$BM$6,0)),
""))</f>
        <v/>
      </c>
      <c r="AD154" s="122" t="str">
        <f>IFERROR(
$AN154 * INDEX('WFOM - Time_Base'!$A$4:$API$29, MATCH("CenHos", 'WFOM - Time_Base'!$B$4:$B$29,0), MATCH(CONCATENATE($G154,AD$2),'WFOM - Time_Base'!$A$8:$API$8,0)) *
INDEX('WFOM - Time_Base'!$A$4:$API$29, MATCH("CenHos_Per", 'WFOM - Time_Base'!$B$4:$B$29,0), MATCH(CONCATENATE($G154,AD$2),'WFOM - Time_Base'!$A$8:$API$8,0)),
IFERROR($AN154 * INDEX('Inputs from Uganda staff'!$E$61:$BM$80,MATCH('HRH Need estimation'!AD$2,'Inputs from Uganda staff'!$E$61:$E$80,0),MATCH('HRH Need estimation'!$D154,'Inputs from Uganda staff'!$E$6:$BM$6,0)),
""))</f>
        <v/>
      </c>
      <c r="AE154" s="122" t="str">
        <f>IFERROR(
$AN154 * INDEX('WFOM - Time_Base'!$A$4:$API$29, MATCH("CenHos", 'WFOM - Time_Base'!$B$4:$B$29,0), MATCH(CONCATENATE($G154,AE$2),'WFOM - Time_Base'!$A$8:$API$8,0)) *
INDEX('WFOM - Time_Base'!$A$4:$API$29, MATCH("CenHos_Per", 'WFOM - Time_Base'!$B$4:$B$29,0), MATCH(CONCATENATE($G154,AE$2),'WFOM - Time_Base'!$A$8:$API$8,0)),
IFERROR($AN154 * INDEX('Inputs from Uganda staff'!$E$61:$BM$80,MATCH('HRH Need estimation'!AE$2,'Inputs from Uganda staff'!$E$61:$E$80,0),MATCH('HRH Need estimation'!$D154,'Inputs from Uganda staff'!$E$6:$BM$6,0)),
""))</f>
        <v/>
      </c>
      <c r="AF154" s="122" t="str">
        <f>IFERROR(
$AN154 * INDEX('WFOM - Time_Base'!$A$4:$API$29, MATCH("CenHos", 'WFOM - Time_Base'!$B$4:$B$29,0), MATCH(CONCATENATE($G154,AF$2),'WFOM - Time_Base'!$A$8:$API$8,0)) *
INDEX('WFOM - Time_Base'!$A$4:$API$29, MATCH("CenHos_Per", 'WFOM - Time_Base'!$B$4:$B$29,0), MATCH(CONCATENATE($G154,AF$2),'WFOM - Time_Base'!$A$8:$API$8,0)),
IFERROR($AN154 * INDEX('Inputs from Uganda staff'!$E$61:$BM$80,MATCH('HRH Need estimation'!AF$2,'Inputs from Uganda staff'!$E$61:$E$80,0),MATCH('HRH Need estimation'!$D154,'Inputs from Uganda staff'!$E$6:$BM$6,0)),
""))</f>
        <v/>
      </c>
      <c r="AG154" s="122" t="str">
        <f>IFERROR(
$AN154 * INDEX('WFOM - Time_Base'!$A$4:$API$29, MATCH("CenHos", 'WFOM - Time_Base'!$B$4:$B$29,0), MATCH(CONCATENATE($G154,AG$2),'WFOM - Time_Base'!$A$8:$API$8,0)) *
INDEX('WFOM - Time_Base'!$A$4:$API$29, MATCH("CenHos_Per", 'WFOM - Time_Base'!$B$4:$B$29,0), MATCH(CONCATENATE($G154,AG$2),'WFOM - Time_Base'!$A$8:$API$8,0)),
IFERROR($AN154 * INDEX('Inputs from Uganda staff'!$E$61:$BM$80,MATCH('HRH Need estimation'!AG$2,'Inputs from Uganda staff'!$E$61:$E$80,0),MATCH('HRH Need estimation'!$D154,'Inputs from Uganda staff'!$E$6:$BM$6,0)),
""))</f>
        <v/>
      </c>
      <c r="AH154" s="122" t="str">
        <f>IFERROR(
$AN154 * INDEX('WFOM - Time_Base'!$A$4:$API$29, MATCH("CenHos", 'WFOM - Time_Base'!$B$4:$B$29,0), MATCH(CONCATENATE($G154,AH$2),'WFOM - Time_Base'!$A$8:$API$8,0)) *
INDEX('WFOM - Time_Base'!$A$4:$API$29, MATCH("CenHos_Per", 'WFOM - Time_Base'!$B$4:$B$29,0), MATCH(CONCATENATE($G154,AH$2),'WFOM - Time_Base'!$A$8:$API$8,0)),
IFERROR($AN154 * INDEX('Inputs from Uganda staff'!$E$61:$BM$80,MATCH('HRH Need estimation'!AH$2,'Inputs from Uganda staff'!$E$61:$E$80,0),MATCH('HRH Need estimation'!$D154,'Inputs from Uganda staff'!$E$6:$BM$6,0)),
""))</f>
        <v/>
      </c>
      <c r="AI154" s="122" t="str">
        <f>IFERROR(
$AN154 * INDEX('WFOM - Time_Base'!$A$4:$API$29, MATCH("CenHos", 'WFOM - Time_Base'!$B$4:$B$29,0), MATCH(CONCATENATE($G154,AI$2),'WFOM - Time_Base'!$A$8:$API$8,0)) *
INDEX('WFOM - Time_Base'!$A$4:$API$29, MATCH("CenHos_Per", 'WFOM - Time_Base'!$B$4:$B$29,0), MATCH(CONCATENATE($G154,AI$2),'WFOM - Time_Base'!$A$8:$API$8,0)),
IFERROR($AN154 * INDEX('Inputs from Uganda staff'!$E$61:$BM$80,MATCH('HRH Need estimation'!AI$2,'Inputs from Uganda staff'!$E$61:$E$80,0),MATCH('HRH Need estimation'!$D154,'Inputs from Uganda staff'!$E$6:$BM$6,0)),
""))</f>
        <v/>
      </c>
      <c r="AJ154" s="122" t="str">
        <f>IFERROR(
$AN154 * INDEX('WFOM - Time_Base'!$A$4:$API$29, MATCH("CenHos", 'WFOM - Time_Base'!$B$4:$B$29,0), MATCH(CONCATENATE($G154,AJ$2),'WFOM - Time_Base'!$A$8:$API$8,0)) *
INDEX('WFOM - Time_Base'!$A$4:$API$29, MATCH("CenHos_Per", 'WFOM - Time_Base'!$B$4:$B$29,0), MATCH(CONCATENATE($G154,AJ$2),'WFOM - Time_Base'!$A$8:$API$8,0)),
IFERROR($AN154 * INDEX('Inputs from Uganda staff'!$E$61:$BM$80,MATCH('HRH Need estimation'!AJ$2,'Inputs from Uganda staff'!$E$61:$E$80,0),MATCH('HRH Need estimation'!$D154,'Inputs from Uganda staff'!$E$6:$BM$6,0)),
""))</f>
        <v/>
      </c>
      <c r="AK154" s="122" t="str">
        <f>IFERROR(
$AN154 * INDEX('WFOM - Time_Base'!$A$4:$API$29, MATCH("CenHos", 'WFOM - Time_Base'!$B$4:$B$29,0), MATCH(CONCATENATE($G154,AK$2),'WFOM - Time_Base'!$A$8:$API$8,0)) *
INDEX('WFOM - Time_Base'!$A$4:$API$29, MATCH("CenHos_Per", 'WFOM - Time_Base'!$B$4:$B$29,0), MATCH(CONCATENATE($G154,AK$2),'WFOM - Time_Base'!$A$8:$API$8,0)),
IFERROR($AN154 * INDEX('Inputs from Uganda staff'!$E$61:$BM$80,MATCH('HRH Need estimation'!AK$2,'Inputs from Uganda staff'!$E$61:$E$80,0),MATCH('HRH Need estimation'!$D154,'Inputs from Uganda staff'!$E$6:$BM$6,0)),
""))</f>
        <v/>
      </c>
      <c r="AL154" s="122" t="str">
        <f>IFERROR(
$AN154 * INDEX('WFOM - Time_Base'!$A$4:$API$29, MATCH("CenHos", 'WFOM - Time_Base'!$B$4:$B$29,0), MATCH(CONCATENATE($G154,AL$2),'WFOM - Time_Base'!$A$8:$API$8,0)) *
INDEX('WFOM - Time_Base'!$A$4:$API$29, MATCH("CenHos_Per", 'WFOM - Time_Base'!$B$4:$B$29,0), MATCH(CONCATENATE($G154,AL$2),'WFOM - Time_Base'!$A$8:$API$8,0)),
IFERROR($AN154 * INDEX('Inputs from Uganda staff'!$E$61:$BM$80,MATCH('HRH Need estimation'!AL$2,'Inputs from Uganda staff'!$E$61:$E$80,0),MATCH('HRH Need estimation'!$D154,'Inputs from Uganda staff'!$E$6:$BM$6,0)),
""))</f>
        <v/>
      </c>
      <c r="AN154">
        <v>1</v>
      </c>
      <c r="AO154" t="e">
        <f t="shared" si="6"/>
        <v>#N/A</v>
      </c>
    </row>
    <row r="155" spans="1:43">
      <c r="A155" s="106" t="s">
        <v>987</v>
      </c>
      <c r="B155" s="106" t="s">
        <v>55</v>
      </c>
      <c r="C155" s="107" t="s">
        <v>521</v>
      </c>
      <c r="D155" s="115" t="s">
        <v>522</v>
      </c>
      <c r="E155" s="199"/>
      <c r="F155" s="199"/>
      <c r="G155" s="199" t="str">
        <f>IF(F155&lt;&gt;"", VLOOKUP(F155,'WFOM - Cadre and Service List'!$E$4:$F$52,2,FALSE), "")</f>
        <v/>
      </c>
      <c r="H155" s="199" t="s">
        <v>909</v>
      </c>
      <c r="I155" s="208"/>
      <c r="J155" s="208"/>
      <c r="K155" s="208"/>
      <c r="L155" s="208"/>
      <c r="M155" s="208"/>
      <c r="N155" s="208"/>
      <c r="O155" s="208"/>
      <c r="P155" s="207">
        <f t="shared" si="5"/>
        <v>0</v>
      </c>
      <c r="Q155" s="122" t="s">
        <v>1947</v>
      </c>
      <c r="R155" s="122" t="str">
        <f>IFERROR(
$AN155 * INDEX('WFOM - Time_Base'!$A$4:$API$29, MATCH("CenHos", 'WFOM - Time_Base'!$B$4:$B$29,0), MATCH(CONCATENATE($G155,R$2),'WFOM - Time_Base'!$A$8:$API$8,0)) *
INDEX('WFOM - Time_Base'!$A$4:$API$29, MATCH("CenHos_Per", 'WFOM - Time_Base'!$B$4:$B$29,0), MATCH(CONCATENATE($G155,R$2),'WFOM - Time_Base'!$A$8:$API$8,0)),
IFERROR($AN155 * INDEX('Inputs from Uganda staff'!$E$61:$BM$80,MATCH('HRH Need estimation'!R$2,'Inputs from Uganda staff'!$E$61:$E$80,0),MATCH('HRH Need estimation'!$D155,'Inputs from Uganda staff'!$E$6:$BM$6,0)),
""))</f>
        <v/>
      </c>
      <c r="S155" s="122" t="str">
        <f>IFERROR(
$AN155 * INDEX('WFOM - Time_Base'!$A$4:$API$29, MATCH("CenHos", 'WFOM - Time_Base'!$B$4:$B$29,0), MATCH(CONCATENATE($G155,S$2),'WFOM - Time_Base'!$A$8:$API$8,0)) *
INDEX('WFOM - Time_Base'!$A$4:$API$29, MATCH("CenHos_Per", 'WFOM - Time_Base'!$B$4:$B$29,0), MATCH(CONCATENATE($G155,S$2),'WFOM - Time_Base'!$A$8:$API$8,0)),
IFERROR($AN155 * INDEX('Inputs from Uganda staff'!$E$61:$BM$80,MATCH('HRH Need estimation'!S$2,'Inputs from Uganda staff'!$E$61:$E$80,0),MATCH('HRH Need estimation'!$D155,'Inputs from Uganda staff'!$E$6:$BM$6,0)),
""))</f>
        <v/>
      </c>
      <c r="T155" s="122" t="str">
        <f>IFERROR(
$AN155 * INDEX('WFOM - Time_Base'!$A$4:$API$29, MATCH("CenHos", 'WFOM - Time_Base'!$B$4:$B$29,0), MATCH(CONCATENATE($G155,T$2),'WFOM - Time_Base'!$A$8:$API$8,0)) *
INDEX('WFOM - Time_Base'!$A$4:$API$29, MATCH("CenHos_Per", 'WFOM - Time_Base'!$B$4:$B$29,0), MATCH(CONCATENATE($G155,T$2),'WFOM - Time_Base'!$A$8:$API$8,0)),
IFERROR($AN155 * INDEX('Inputs from Uganda staff'!$E$61:$BM$80,MATCH('HRH Need estimation'!T$2,'Inputs from Uganda staff'!$E$61:$E$80,0),MATCH('HRH Need estimation'!$D155,'Inputs from Uganda staff'!$E$6:$BM$6,0)),
""))</f>
        <v/>
      </c>
      <c r="U155" s="122" t="str">
        <f>IFERROR(
$AN155 * INDEX('WFOM - Time_Base'!$A$4:$API$29, MATCH("CenHos", 'WFOM - Time_Base'!$B$4:$B$29,0), MATCH(CONCATENATE($G155,U$2),'WFOM - Time_Base'!$A$8:$API$8,0)) *
INDEX('WFOM - Time_Base'!$A$4:$API$29, MATCH("CenHos_Per", 'WFOM - Time_Base'!$B$4:$B$29,0), MATCH(CONCATENATE($G155,U$2),'WFOM - Time_Base'!$A$8:$API$8,0)),
IFERROR($AN155 * INDEX('Inputs from Uganda staff'!$E$61:$BM$80,MATCH('HRH Need estimation'!U$2,'Inputs from Uganda staff'!$E$61:$E$80,0),MATCH('HRH Need estimation'!$D155,'Inputs from Uganda staff'!$E$6:$BM$6,0)),
""))</f>
        <v/>
      </c>
      <c r="V155" s="122" t="str">
        <f>IFERROR(
$AN155 * INDEX('WFOM - Time_Base'!$A$4:$API$29, MATCH("CenHos", 'WFOM - Time_Base'!$B$4:$B$29,0), MATCH(CONCATENATE($G155,V$2),'WFOM - Time_Base'!$A$8:$API$8,0)) *
INDEX('WFOM - Time_Base'!$A$4:$API$29, MATCH("CenHos_Per", 'WFOM - Time_Base'!$B$4:$B$29,0), MATCH(CONCATENATE($G155,V$2),'WFOM - Time_Base'!$A$8:$API$8,0)),
IFERROR($AN155 * INDEX('Inputs from Uganda staff'!$E$61:$BM$80,MATCH('HRH Need estimation'!V$2,'Inputs from Uganda staff'!$E$61:$E$80,0),MATCH('HRH Need estimation'!$D155,'Inputs from Uganda staff'!$E$6:$BM$6,0)),
""))</f>
        <v/>
      </c>
      <c r="W155" s="122" t="str">
        <f>IFERROR(
$AN155 * INDEX('WFOM - Time_Base'!$A$4:$API$29, MATCH("CenHos", 'WFOM - Time_Base'!$B$4:$B$29,0), MATCH(CONCATENATE($G155,W$2),'WFOM - Time_Base'!$A$8:$API$8,0)) *
INDEX('WFOM - Time_Base'!$A$4:$API$29, MATCH("CenHos_Per", 'WFOM - Time_Base'!$B$4:$B$29,0), MATCH(CONCATENATE($G155,W$2),'WFOM - Time_Base'!$A$8:$API$8,0)),
IFERROR($AN155 * INDEX('Inputs from Uganda staff'!$E$61:$BM$80,MATCH('HRH Need estimation'!W$2,'Inputs from Uganda staff'!$E$61:$E$80,0),MATCH('HRH Need estimation'!$D155,'Inputs from Uganda staff'!$E$6:$BM$6,0)),
""))</f>
        <v/>
      </c>
      <c r="X155" s="122" t="str">
        <f>IFERROR(
$AN155 * INDEX('WFOM - Time_Base'!$A$4:$API$29, MATCH("CenHos", 'WFOM - Time_Base'!$B$4:$B$29,0), MATCH(CONCATENATE($G155,X$2),'WFOM - Time_Base'!$A$8:$API$8,0)) *
INDEX('WFOM - Time_Base'!$A$4:$API$29, MATCH("CenHos_Per", 'WFOM - Time_Base'!$B$4:$B$29,0), MATCH(CONCATENATE($G155,X$2),'WFOM - Time_Base'!$A$8:$API$8,0)),
IFERROR($AN155 * INDEX('Inputs from Uganda staff'!$E$61:$BM$80,MATCH('HRH Need estimation'!X$2,'Inputs from Uganda staff'!$E$61:$E$80,0),MATCH('HRH Need estimation'!$D155,'Inputs from Uganda staff'!$E$6:$BM$6,0)),
""))</f>
        <v/>
      </c>
      <c r="Y155" s="122" t="str">
        <f>IFERROR(
$AN155 * INDEX('WFOM - Time_Base'!$A$4:$API$29, MATCH("CenHos", 'WFOM - Time_Base'!$B$4:$B$29,0), MATCH(CONCATENATE($G155,Y$2),'WFOM - Time_Base'!$A$8:$API$8,0)) *
INDEX('WFOM - Time_Base'!$A$4:$API$29, MATCH("CenHos_Per", 'WFOM - Time_Base'!$B$4:$B$29,0), MATCH(CONCATENATE($G155,Y$2),'WFOM - Time_Base'!$A$8:$API$8,0)),
IFERROR($AN155 * INDEX('Inputs from Uganda staff'!$E$61:$BM$80,MATCH('HRH Need estimation'!Y$2,'Inputs from Uganda staff'!$E$61:$E$80,0),MATCH('HRH Need estimation'!$D155,'Inputs from Uganda staff'!$E$6:$BM$6,0)),
""))</f>
        <v/>
      </c>
      <c r="Z155" s="122" t="str">
        <f>IFERROR(
$AN155 * INDEX('WFOM - Time_Base'!$A$4:$API$29, MATCH("CenHos", 'WFOM - Time_Base'!$B$4:$B$29,0), MATCH(CONCATENATE($G155,Z$2),'WFOM - Time_Base'!$A$8:$API$8,0)) *
INDEX('WFOM - Time_Base'!$A$4:$API$29, MATCH("CenHos_Per", 'WFOM - Time_Base'!$B$4:$B$29,0), MATCH(CONCATENATE($G155,Z$2),'WFOM - Time_Base'!$A$8:$API$8,0)),
IFERROR($AN155 * INDEX('Inputs from Uganda staff'!$E$61:$BM$80,MATCH('HRH Need estimation'!Z$2,'Inputs from Uganda staff'!$E$61:$E$80,0),MATCH('HRH Need estimation'!$D155,'Inputs from Uganda staff'!$E$6:$BM$6,0)),
""))</f>
        <v/>
      </c>
      <c r="AA155" s="122" t="str">
        <f>IFERROR(
$AN155 * INDEX('WFOM - Time_Base'!$A$4:$API$29, MATCH("CenHos", 'WFOM - Time_Base'!$B$4:$B$29,0), MATCH(CONCATENATE($G155,AA$2),'WFOM - Time_Base'!$A$8:$API$8,0)) *
INDEX('WFOM - Time_Base'!$A$4:$API$29, MATCH("CenHos_Per", 'WFOM - Time_Base'!$B$4:$B$29,0), MATCH(CONCATENATE($G155,AA$2),'WFOM - Time_Base'!$A$8:$API$8,0)),
IFERROR($AN155 * INDEX('Inputs from Uganda staff'!$E$61:$BM$80,MATCH('HRH Need estimation'!AA$2,'Inputs from Uganda staff'!$E$61:$E$80,0),MATCH('HRH Need estimation'!$D155,'Inputs from Uganda staff'!$E$6:$BM$6,0)),
""))</f>
        <v/>
      </c>
      <c r="AB155" s="122" t="str">
        <f>IFERROR(
$AN155 * INDEX('WFOM - Time_Base'!$A$4:$API$29, MATCH("CenHos", 'WFOM - Time_Base'!$B$4:$B$29,0), MATCH(CONCATENATE($G155,AB$2),'WFOM - Time_Base'!$A$8:$API$8,0)) *
INDEX('WFOM - Time_Base'!$A$4:$API$29, MATCH("CenHos_Per", 'WFOM - Time_Base'!$B$4:$B$29,0), MATCH(CONCATENATE($G155,AB$2),'WFOM - Time_Base'!$A$8:$API$8,0)),
IFERROR($AN155 * INDEX('Inputs from Uganda staff'!$E$61:$BM$80,MATCH('HRH Need estimation'!AB$2,'Inputs from Uganda staff'!$E$61:$E$80,0),MATCH('HRH Need estimation'!$D155,'Inputs from Uganda staff'!$E$6:$BM$6,0)),
""))</f>
        <v/>
      </c>
      <c r="AC155" s="122" t="str">
        <f>IFERROR(
$AN155 * INDEX('WFOM - Time_Base'!$A$4:$API$29, MATCH("CenHos", 'WFOM - Time_Base'!$B$4:$B$29,0), MATCH(CONCATENATE($G155,AC$2),'WFOM - Time_Base'!$A$8:$API$8,0)) *
INDEX('WFOM - Time_Base'!$A$4:$API$29, MATCH("CenHos_Per", 'WFOM - Time_Base'!$B$4:$B$29,0), MATCH(CONCATENATE($G155,AC$2),'WFOM - Time_Base'!$A$8:$API$8,0)),
IFERROR($AN155 * INDEX('Inputs from Uganda staff'!$E$61:$BM$80,MATCH('HRH Need estimation'!AC$2,'Inputs from Uganda staff'!$E$61:$E$80,0),MATCH('HRH Need estimation'!$D155,'Inputs from Uganda staff'!$E$6:$BM$6,0)),
""))</f>
        <v/>
      </c>
      <c r="AD155" s="122" t="str">
        <f>IFERROR(
$AN155 * INDEX('WFOM - Time_Base'!$A$4:$API$29, MATCH("CenHos", 'WFOM - Time_Base'!$B$4:$B$29,0), MATCH(CONCATENATE($G155,AD$2),'WFOM - Time_Base'!$A$8:$API$8,0)) *
INDEX('WFOM - Time_Base'!$A$4:$API$29, MATCH("CenHos_Per", 'WFOM - Time_Base'!$B$4:$B$29,0), MATCH(CONCATENATE($G155,AD$2),'WFOM - Time_Base'!$A$8:$API$8,0)),
IFERROR($AN155 * INDEX('Inputs from Uganda staff'!$E$61:$BM$80,MATCH('HRH Need estimation'!AD$2,'Inputs from Uganda staff'!$E$61:$E$80,0),MATCH('HRH Need estimation'!$D155,'Inputs from Uganda staff'!$E$6:$BM$6,0)),
""))</f>
        <v/>
      </c>
      <c r="AE155" s="122" t="str">
        <f>IFERROR(
$AN155 * INDEX('WFOM - Time_Base'!$A$4:$API$29, MATCH("CenHos", 'WFOM - Time_Base'!$B$4:$B$29,0), MATCH(CONCATENATE($G155,AE$2),'WFOM - Time_Base'!$A$8:$API$8,0)) *
INDEX('WFOM - Time_Base'!$A$4:$API$29, MATCH("CenHos_Per", 'WFOM - Time_Base'!$B$4:$B$29,0), MATCH(CONCATENATE($G155,AE$2),'WFOM - Time_Base'!$A$8:$API$8,0)),
IFERROR($AN155 * INDEX('Inputs from Uganda staff'!$E$61:$BM$80,MATCH('HRH Need estimation'!AE$2,'Inputs from Uganda staff'!$E$61:$E$80,0),MATCH('HRH Need estimation'!$D155,'Inputs from Uganda staff'!$E$6:$BM$6,0)),
""))</f>
        <v/>
      </c>
      <c r="AF155" s="122" t="str">
        <f>IFERROR(
$AN155 * INDEX('WFOM - Time_Base'!$A$4:$API$29, MATCH("CenHos", 'WFOM - Time_Base'!$B$4:$B$29,0), MATCH(CONCATENATE($G155,AF$2),'WFOM - Time_Base'!$A$8:$API$8,0)) *
INDEX('WFOM - Time_Base'!$A$4:$API$29, MATCH("CenHos_Per", 'WFOM - Time_Base'!$B$4:$B$29,0), MATCH(CONCATENATE($G155,AF$2),'WFOM - Time_Base'!$A$8:$API$8,0)),
IFERROR($AN155 * INDEX('Inputs from Uganda staff'!$E$61:$BM$80,MATCH('HRH Need estimation'!AF$2,'Inputs from Uganda staff'!$E$61:$E$80,0),MATCH('HRH Need estimation'!$D155,'Inputs from Uganda staff'!$E$6:$BM$6,0)),
""))</f>
        <v/>
      </c>
      <c r="AG155" s="122" t="str">
        <f>IFERROR(
$AN155 * INDEX('WFOM - Time_Base'!$A$4:$API$29, MATCH("CenHos", 'WFOM - Time_Base'!$B$4:$B$29,0), MATCH(CONCATENATE($G155,AG$2),'WFOM - Time_Base'!$A$8:$API$8,0)) *
INDEX('WFOM - Time_Base'!$A$4:$API$29, MATCH("CenHos_Per", 'WFOM - Time_Base'!$B$4:$B$29,0), MATCH(CONCATENATE($G155,AG$2),'WFOM - Time_Base'!$A$8:$API$8,0)),
IFERROR($AN155 * INDEX('Inputs from Uganda staff'!$E$61:$BM$80,MATCH('HRH Need estimation'!AG$2,'Inputs from Uganda staff'!$E$61:$E$80,0),MATCH('HRH Need estimation'!$D155,'Inputs from Uganda staff'!$E$6:$BM$6,0)),
""))</f>
        <v/>
      </c>
      <c r="AH155" s="122" t="str">
        <f>IFERROR(
$AN155 * INDEX('WFOM - Time_Base'!$A$4:$API$29, MATCH("CenHos", 'WFOM - Time_Base'!$B$4:$B$29,0), MATCH(CONCATENATE($G155,AH$2),'WFOM - Time_Base'!$A$8:$API$8,0)) *
INDEX('WFOM - Time_Base'!$A$4:$API$29, MATCH("CenHos_Per", 'WFOM - Time_Base'!$B$4:$B$29,0), MATCH(CONCATENATE($G155,AH$2),'WFOM - Time_Base'!$A$8:$API$8,0)),
IFERROR($AN155 * INDEX('Inputs from Uganda staff'!$E$61:$BM$80,MATCH('HRH Need estimation'!AH$2,'Inputs from Uganda staff'!$E$61:$E$80,0),MATCH('HRH Need estimation'!$D155,'Inputs from Uganda staff'!$E$6:$BM$6,0)),
""))</f>
        <v/>
      </c>
      <c r="AI155" s="122" t="str">
        <f>IFERROR(
$AN155 * INDEX('WFOM - Time_Base'!$A$4:$API$29, MATCH("CenHos", 'WFOM - Time_Base'!$B$4:$B$29,0), MATCH(CONCATENATE($G155,AI$2),'WFOM - Time_Base'!$A$8:$API$8,0)) *
INDEX('WFOM - Time_Base'!$A$4:$API$29, MATCH("CenHos_Per", 'WFOM - Time_Base'!$B$4:$B$29,0), MATCH(CONCATENATE($G155,AI$2),'WFOM - Time_Base'!$A$8:$API$8,0)),
IFERROR($AN155 * INDEX('Inputs from Uganda staff'!$E$61:$BM$80,MATCH('HRH Need estimation'!AI$2,'Inputs from Uganda staff'!$E$61:$E$80,0),MATCH('HRH Need estimation'!$D155,'Inputs from Uganda staff'!$E$6:$BM$6,0)),
""))</f>
        <v/>
      </c>
      <c r="AJ155" s="122" t="str">
        <f>IFERROR(
$AN155 * INDEX('WFOM - Time_Base'!$A$4:$API$29, MATCH("CenHos", 'WFOM - Time_Base'!$B$4:$B$29,0), MATCH(CONCATENATE($G155,AJ$2),'WFOM - Time_Base'!$A$8:$API$8,0)) *
INDEX('WFOM - Time_Base'!$A$4:$API$29, MATCH("CenHos_Per", 'WFOM - Time_Base'!$B$4:$B$29,0), MATCH(CONCATENATE($G155,AJ$2),'WFOM - Time_Base'!$A$8:$API$8,0)),
IFERROR($AN155 * INDEX('Inputs from Uganda staff'!$E$61:$BM$80,MATCH('HRH Need estimation'!AJ$2,'Inputs from Uganda staff'!$E$61:$E$80,0),MATCH('HRH Need estimation'!$D155,'Inputs from Uganda staff'!$E$6:$BM$6,0)),
""))</f>
        <v/>
      </c>
      <c r="AK155" s="122" t="str">
        <f>IFERROR(
$AN155 * INDEX('WFOM - Time_Base'!$A$4:$API$29, MATCH("CenHos", 'WFOM - Time_Base'!$B$4:$B$29,0), MATCH(CONCATENATE($G155,AK$2),'WFOM - Time_Base'!$A$8:$API$8,0)) *
INDEX('WFOM - Time_Base'!$A$4:$API$29, MATCH("CenHos_Per", 'WFOM - Time_Base'!$B$4:$B$29,0), MATCH(CONCATENATE($G155,AK$2),'WFOM - Time_Base'!$A$8:$API$8,0)),
IFERROR($AN155 * INDEX('Inputs from Uganda staff'!$E$61:$BM$80,MATCH('HRH Need estimation'!AK$2,'Inputs from Uganda staff'!$E$61:$E$80,0),MATCH('HRH Need estimation'!$D155,'Inputs from Uganda staff'!$E$6:$BM$6,0)),
""))</f>
        <v/>
      </c>
      <c r="AL155" s="122" t="str">
        <f>IFERROR(
$AN155 * INDEX('WFOM - Time_Base'!$A$4:$API$29, MATCH("CenHos", 'WFOM - Time_Base'!$B$4:$B$29,0), MATCH(CONCATENATE($G155,AL$2),'WFOM - Time_Base'!$A$8:$API$8,0)) *
INDEX('WFOM - Time_Base'!$A$4:$API$29, MATCH("CenHos_Per", 'WFOM - Time_Base'!$B$4:$B$29,0), MATCH(CONCATENATE($G155,AL$2),'WFOM - Time_Base'!$A$8:$API$8,0)),
IFERROR($AN155 * INDEX('Inputs from Uganda staff'!$E$61:$BM$80,MATCH('HRH Need estimation'!AL$2,'Inputs from Uganda staff'!$E$61:$E$80,0),MATCH('HRH Need estimation'!$D155,'Inputs from Uganda staff'!$E$6:$BM$6,0)),
""))</f>
        <v/>
      </c>
      <c r="AN155">
        <v>1</v>
      </c>
      <c r="AO155" t="e">
        <f t="shared" si="6"/>
        <v>#N/A</v>
      </c>
    </row>
    <row r="156" spans="1:43">
      <c r="A156" s="106" t="s">
        <v>524</v>
      </c>
      <c r="B156" s="106" t="s">
        <v>55</v>
      </c>
      <c r="C156" s="107" t="s">
        <v>523</v>
      </c>
      <c r="D156" s="115" t="s">
        <v>524</v>
      </c>
      <c r="E156" s="199"/>
      <c r="F156" s="199"/>
      <c r="G156" s="204" t="str">
        <f>IF(F156&lt;&gt;"", VLOOKUP(F156,'WFOM - Cadre and Service List'!$E$4:$F$52,2,FALSE), "")</f>
        <v/>
      </c>
      <c r="H156" s="204" t="s">
        <v>910</v>
      </c>
      <c r="I156" s="208"/>
      <c r="J156" s="208"/>
      <c r="K156" s="208"/>
      <c r="L156" s="208"/>
      <c r="M156" s="208"/>
      <c r="N156" s="208"/>
      <c r="O156" s="208"/>
      <c r="P156" s="207">
        <f t="shared" si="5"/>
        <v>0</v>
      </c>
      <c r="Q156" s="122" t="s">
        <v>1947</v>
      </c>
      <c r="R156" s="122" t="str">
        <f>IFERROR(
$AN156 * INDEX('WFOM - Time_Base'!$A$4:$API$29, MATCH("CenHos", 'WFOM - Time_Base'!$B$4:$B$29,0), MATCH(CONCATENATE($G156,R$2),'WFOM - Time_Base'!$A$8:$API$8,0)) *
INDEX('WFOM - Time_Base'!$A$4:$API$29, MATCH("CenHos_Per", 'WFOM - Time_Base'!$B$4:$B$29,0), MATCH(CONCATENATE($G156,R$2),'WFOM - Time_Base'!$A$8:$API$8,0)),
IFERROR($AN156 * INDEX('Inputs from Uganda staff'!$E$61:$BM$80,MATCH('HRH Need estimation'!R$2,'Inputs from Uganda staff'!$E$61:$E$80,0),MATCH('HRH Need estimation'!$D156,'Inputs from Uganda staff'!$E$6:$BM$6,0)),
""))</f>
        <v/>
      </c>
      <c r="S156" s="122" t="str">
        <f>IFERROR(
$AN156 * INDEX('WFOM - Time_Base'!$A$4:$API$29, MATCH("CenHos", 'WFOM - Time_Base'!$B$4:$B$29,0), MATCH(CONCATENATE($G156,S$2),'WFOM - Time_Base'!$A$8:$API$8,0)) *
INDEX('WFOM - Time_Base'!$A$4:$API$29, MATCH("CenHos_Per", 'WFOM - Time_Base'!$B$4:$B$29,0), MATCH(CONCATENATE($G156,S$2),'WFOM - Time_Base'!$A$8:$API$8,0)),
IFERROR($AN156 * INDEX('Inputs from Uganda staff'!$E$61:$BM$80,MATCH('HRH Need estimation'!S$2,'Inputs from Uganda staff'!$E$61:$E$80,0),MATCH('HRH Need estimation'!$D156,'Inputs from Uganda staff'!$E$6:$BM$6,0)),
""))</f>
        <v/>
      </c>
      <c r="T156" s="122" t="str">
        <f>IFERROR(
$AN156 * INDEX('WFOM - Time_Base'!$A$4:$API$29, MATCH("CenHos", 'WFOM - Time_Base'!$B$4:$B$29,0), MATCH(CONCATENATE($G156,T$2),'WFOM - Time_Base'!$A$8:$API$8,0)) *
INDEX('WFOM - Time_Base'!$A$4:$API$29, MATCH("CenHos_Per", 'WFOM - Time_Base'!$B$4:$B$29,0), MATCH(CONCATENATE($G156,T$2),'WFOM - Time_Base'!$A$8:$API$8,0)),
IFERROR($AN156 * INDEX('Inputs from Uganda staff'!$E$61:$BM$80,MATCH('HRH Need estimation'!T$2,'Inputs from Uganda staff'!$E$61:$E$80,0),MATCH('HRH Need estimation'!$D156,'Inputs from Uganda staff'!$E$6:$BM$6,0)),
""))</f>
        <v/>
      </c>
      <c r="U156" s="122" t="str">
        <f>IFERROR(
$AN156 * INDEX('WFOM - Time_Base'!$A$4:$API$29, MATCH("CenHos", 'WFOM - Time_Base'!$B$4:$B$29,0), MATCH(CONCATENATE($G156,U$2),'WFOM - Time_Base'!$A$8:$API$8,0)) *
INDEX('WFOM - Time_Base'!$A$4:$API$29, MATCH("CenHos_Per", 'WFOM - Time_Base'!$B$4:$B$29,0), MATCH(CONCATENATE($G156,U$2),'WFOM - Time_Base'!$A$8:$API$8,0)),
IFERROR($AN156 * INDEX('Inputs from Uganda staff'!$E$61:$BM$80,MATCH('HRH Need estimation'!U$2,'Inputs from Uganda staff'!$E$61:$E$80,0),MATCH('HRH Need estimation'!$D156,'Inputs from Uganda staff'!$E$6:$BM$6,0)),
""))</f>
        <v/>
      </c>
      <c r="V156" s="122" t="str">
        <f>IFERROR(
$AN156 * INDEX('WFOM - Time_Base'!$A$4:$API$29, MATCH("CenHos", 'WFOM - Time_Base'!$B$4:$B$29,0), MATCH(CONCATENATE($G156,V$2),'WFOM - Time_Base'!$A$8:$API$8,0)) *
INDEX('WFOM - Time_Base'!$A$4:$API$29, MATCH("CenHos_Per", 'WFOM - Time_Base'!$B$4:$B$29,0), MATCH(CONCATENATE($G156,V$2),'WFOM - Time_Base'!$A$8:$API$8,0)),
IFERROR($AN156 * INDEX('Inputs from Uganda staff'!$E$61:$BM$80,MATCH('HRH Need estimation'!V$2,'Inputs from Uganda staff'!$E$61:$E$80,0),MATCH('HRH Need estimation'!$D156,'Inputs from Uganda staff'!$E$6:$BM$6,0)),
""))</f>
        <v/>
      </c>
      <c r="W156" s="122" t="str">
        <f>IFERROR(
$AN156 * INDEX('WFOM - Time_Base'!$A$4:$API$29, MATCH("CenHos", 'WFOM - Time_Base'!$B$4:$B$29,0), MATCH(CONCATENATE($G156,W$2),'WFOM - Time_Base'!$A$8:$API$8,0)) *
INDEX('WFOM - Time_Base'!$A$4:$API$29, MATCH("CenHos_Per", 'WFOM - Time_Base'!$B$4:$B$29,0), MATCH(CONCATENATE($G156,W$2),'WFOM - Time_Base'!$A$8:$API$8,0)),
IFERROR($AN156 * INDEX('Inputs from Uganda staff'!$E$61:$BM$80,MATCH('HRH Need estimation'!W$2,'Inputs from Uganda staff'!$E$61:$E$80,0),MATCH('HRH Need estimation'!$D156,'Inputs from Uganda staff'!$E$6:$BM$6,0)),
""))</f>
        <v/>
      </c>
      <c r="X156" s="122" t="str">
        <f>IFERROR(
$AN156 * INDEX('WFOM - Time_Base'!$A$4:$API$29, MATCH("CenHos", 'WFOM - Time_Base'!$B$4:$B$29,0), MATCH(CONCATENATE($G156,X$2),'WFOM - Time_Base'!$A$8:$API$8,0)) *
INDEX('WFOM - Time_Base'!$A$4:$API$29, MATCH("CenHos_Per", 'WFOM - Time_Base'!$B$4:$B$29,0), MATCH(CONCATENATE($G156,X$2),'WFOM - Time_Base'!$A$8:$API$8,0)),
IFERROR($AN156 * INDEX('Inputs from Uganda staff'!$E$61:$BM$80,MATCH('HRH Need estimation'!X$2,'Inputs from Uganda staff'!$E$61:$E$80,0),MATCH('HRH Need estimation'!$D156,'Inputs from Uganda staff'!$E$6:$BM$6,0)),
""))</f>
        <v/>
      </c>
      <c r="Y156" s="122" t="str">
        <f>IFERROR(
$AN156 * INDEX('WFOM - Time_Base'!$A$4:$API$29, MATCH("CenHos", 'WFOM - Time_Base'!$B$4:$B$29,0), MATCH(CONCATENATE($G156,Y$2),'WFOM - Time_Base'!$A$8:$API$8,0)) *
INDEX('WFOM - Time_Base'!$A$4:$API$29, MATCH("CenHos_Per", 'WFOM - Time_Base'!$B$4:$B$29,0), MATCH(CONCATENATE($G156,Y$2),'WFOM - Time_Base'!$A$8:$API$8,0)),
IFERROR($AN156 * INDEX('Inputs from Uganda staff'!$E$61:$BM$80,MATCH('HRH Need estimation'!Y$2,'Inputs from Uganda staff'!$E$61:$E$80,0),MATCH('HRH Need estimation'!$D156,'Inputs from Uganda staff'!$E$6:$BM$6,0)),
""))</f>
        <v/>
      </c>
      <c r="Z156" s="122" t="str">
        <f>IFERROR(
$AN156 * INDEX('WFOM - Time_Base'!$A$4:$API$29, MATCH("CenHos", 'WFOM - Time_Base'!$B$4:$B$29,0), MATCH(CONCATENATE($G156,Z$2),'WFOM - Time_Base'!$A$8:$API$8,0)) *
INDEX('WFOM - Time_Base'!$A$4:$API$29, MATCH("CenHos_Per", 'WFOM - Time_Base'!$B$4:$B$29,0), MATCH(CONCATENATE($G156,Z$2),'WFOM - Time_Base'!$A$8:$API$8,0)),
IFERROR($AN156 * INDEX('Inputs from Uganda staff'!$E$61:$BM$80,MATCH('HRH Need estimation'!Z$2,'Inputs from Uganda staff'!$E$61:$E$80,0),MATCH('HRH Need estimation'!$D156,'Inputs from Uganda staff'!$E$6:$BM$6,0)),
""))</f>
        <v/>
      </c>
      <c r="AA156" s="122" t="str">
        <f>IFERROR(
$AN156 * INDEX('WFOM - Time_Base'!$A$4:$API$29, MATCH("CenHos", 'WFOM - Time_Base'!$B$4:$B$29,0), MATCH(CONCATENATE($G156,AA$2),'WFOM - Time_Base'!$A$8:$API$8,0)) *
INDEX('WFOM - Time_Base'!$A$4:$API$29, MATCH("CenHos_Per", 'WFOM - Time_Base'!$B$4:$B$29,0), MATCH(CONCATENATE($G156,AA$2),'WFOM - Time_Base'!$A$8:$API$8,0)),
IFERROR($AN156 * INDEX('Inputs from Uganda staff'!$E$61:$BM$80,MATCH('HRH Need estimation'!AA$2,'Inputs from Uganda staff'!$E$61:$E$80,0),MATCH('HRH Need estimation'!$D156,'Inputs from Uganda staff'!$E$6:$BM$6,0)),
""))</f>
        <v/>
      </c>
      <c r="AB156" s="122" t="str">
        <f>IFERROR(
$AN156 * INDEX('WFOM - Time_Base'!$A$4:$API$29, MATCH("CenHos", 'WFOM - Time_Base'!$B$4:$B$29,0), MATCH(CONCATENATE($G156,AB$2),'WFOM - Time_Base'!$A$8:$API$8,0)) *
INDEX('WFOM - Time_Base'!$A$4:$API$29, MATCH("CenHos_Per", 'WFOM - Time_Base'!$B$4:$B$29,0), MATCH(CONCATENATE($G156,AB$2),'WFOM - Time_Base'!$A$8:$API$8,0)),
IFERROR($AN156 * INDEX('Inputs from Uganda staff'!$E$61:$BM$80,MATCH('HRH Need estimation'!AB$2,'Inputs from Uganda staff'!$E$61:$E$80,0),MATCH('HRH Need estimation'!$D156,'Inputs from Uganda staff'!$E$6:$BM$6,0)),
""))</f>
        <v/>
      </c>
      <c r="AC156" s="122" t="str">
        <f>IFERROR(
$AN156 * INDEX('WFOM - Time_Base'!$A$4:$API$29, MATCH("CenHos", 'WFOM - Time_Base'!$B$4:$B$29,0), MATCH(CONCATENATE($G156,AC$2),'WFOM - Time_Base'!$A$8:$API$8,0)) *
INDEX('WFOM - Time_Base'!$A$4:$API$29, MATCH("CenHos_Per", 'WFOM - Time_Base'!$B$4:$B$29,0), MATCH(CONCATENATE($G156,AC$2),'WFOM - Time_Base'!$A$8:$API$8,0)),
IFERROR($AN156 * INDEX('Inputs from Uganda staff'!$E$61:$BM$80,MATCH('HRH Need estimation'!AC$2,'Inputs from Uganda staff'!$E$61:$E$80,0),MATCH('HRH Need estimation'!$D156,'Inputs from Uganda staff'!$E$6:$BM$6,0)),
""))</f>
        <v/>
      </c>
      <c r="AD156" s="122" t="str">
        <f>IFERROR(
$AN156 * INDEX('WFOM - Time_Base'!$A$4:$API$29, MATCH("CenHos", 'WFOM - Time_Base'!$B$4:$B$29,0), MATCH(CONCATENATE($G156,AD$2),'WFOM - Time_Base'!$A$8:$API$8,0)) *
INDEX('WFOM - Time_Base'!$A$4:$API$29, MATCH("CenHos_Per", 'WFOM - Time_Base'!$B$4:$B$29,0), MATCH(CONCATENATE($G156,AD$2),'WFOM - Time_Base'!$A$8:$API$8,0)),
IFERROR($AN156 * INDEX('Inputs from Uganda staff'!$E$61:$BM$80,MATCH('HRH Need estimation'!AD$2,'Inputs from Uganda staff'!$E$61:$E$80,0),MATCH('HRH Need estimation'!$D156,'Inputs from Uganda staff'!$E$6:$BM$6,0)),
""))</f>
        <v/>
      </c>
      <c r="AE156" s="122" t="str">
        <f>IFERROR(
$AN156 * INDEX('WFOM - Time_Base'!$A$4:$API$29, MATCH("CenHos", 'WFOM - Time_Base'!$B$4:$B$29,0), MATCH(CONCATENATE($G156,AE$2),'WFOM - Time_Base'!$A$8:$API$8,0)) *
INDEX('WFOM - Time_Base'!$A$4:$API$29, MATCH("CenHos_Per", 'WFOM - Time_Base'!$B$4:$B$29,0), MATCH(CONCATENATE($G156,AE$2),'WFOM - Time_Base'!$A$8:$API$8,0)),
IFERROR($AN156 * INDEX('Inputs from Uganda staff'!$E$61:$BM$80,MATCH('HRH Need estimation'!AE$2,'Inputs from Uganda staff'!$E$61:$E$80,0),MATCH('HRH Need estimation'!$D156,'Inputs from Uganda staff'!$E$6:$BM$6,0)),
""))</f>
        <v/>
      </c>
      <c r="AF156" s="122" t="str">
        <f>IFERROR(
$AN156 * INDEX('WFOM - Time_Base'!$A$4:$API$29, MATCH("CenHos", 'WFOM - Time_Base'!$B$4:$B$29,0), MATCH(CONCATENATE($G156,AF$2),'WFOM - Time_Base'!$A$8:$API$8,0)) *
INDEX('WFOM - Time_Base'!$A$4:$API$29, MATCH("CenHos_Per", 'WFOM - Time_Base'!$B$4:$B$29,0), MATCH(CONCATENATE($G156,AF$2),'WFOM - Time_Base'!$A$8:$API$8,0)),
IFERROR($AN156 * INDEX('Inputs from Uganda staff'!$E$61:$BM$80,MATCH('HRH Need estimation'!AF$2,'Inputs from Uganda staff'!$E$61:$E$80,0),MATCH('HRH Need estimation'!$D156,'Inputs from Uganda staff'!$E$6:$BM$6,0)),
""))</f>
        <v/>
      </c>
      <c r="AG156" s="122" t="str">
        <f>IFERROR(
$AN156 * INDEX('WFOM - Time_Base'!$A$4:$API$29, MATCH("CenHos", 'WFOM - Time_Base'!$B$4:$B$29,0), MATCH(CONCATENATE($G156,AG$2),'WFOM - Time_Base'!$A$8:$API$8,0)) *
INDEX('WFOM - Time_Base'!$A$4:$API$29, MATCH("CenHos_Per", 'WFOM - Time_Base'!$B$4:$B$29,0), MATCH(CONCATENATE($G156,AG$2),'WFOM - Time_Base'!$A$8:$API$8,0)),
IFERROR($AN156 * INDEX('Inputs from Uganda staff'!$E$61:$BM$80,MATCH('HRH Need estimation'!AG$2,'Inputs from Uganda staff'!$E$61:$E$80,0),MATCH('HRH Need estimation'!$D156,'Inputs from Uganda staff'!$E$6:$BM$6,0)),
""))</f>
        <v/>
      </c>
      <c r="AH156" s="122" t="str">
        <f>IFERROR(
$AN156 * INDEX('WFOM - Time_Base'!$A$4:$API$29, MATCH("CenHos", 'WFOM - Time_Base'!$B$4:$B$29,0), MATCH(CONCATENATE($G156,AH$2),'WFOM - Time_Base'!$A$8:$API$8,0)) *
INDEX('WFOM - Time_Base'!$A$4:$API$29, MATCH("CenHos_Per", 'WFOM - Time_Base'!$B$4:$B$29,0), MATCH(CONCATENATE($G156,AH$2),'WFOM - Time_Base'!$A$8:$API$8,0)),
IFERROR($AN156 * INDEX('Inputs from Uganda staff'!$E$61:$BM$80,MATCH('HRH Need estimation'!AH$2,'Inputs from Uganda staff'!$E$61:$E$80,0),MATCH('HRH Need estimation'!$D156,'Inputs from Uganda staff'!$E$6:$BM$6,0)),
""))</f>
        <v/>
      </c>
      <c r="AI156" s="122" t="str">
        <f>IFERROR(
$AN156 * INDEX('WFOM - Time_Base'!$A$4:$API$29, MATCH("CenHos", 'WFOM - Time_Base'!$B$4:$B$29,0), MATCH(CONCATENATE($G156,AI$2),'WFOM - Time_Base'!$A$8:$API$8,0)) *
INDEX('WFOM - Time_Base'!$A$4:$API$29, MATCH("CenHos_Per", 'WFOM - Time_Base'!$B$4:$B$29,0), MATCH(CONCATENATE($G156,AI$2),'WFOM - Time_Base'!$A$8:$API$8,0)),
IFERROR($AN156 * INDEX('Inputs from Uganda staff'!$E$61:$BM$80,MATCH('HRH Need estimation'!AI$2,'Inputs from Uganda staff'!$E$61:$E$80,0),MATCH('HRH Need estimation'!$D156,'Inputs from Uganda staff'!$E$6:$BM$6,0)),
""))</f>
        <v/>
      </c>
      <c r="AJ156" s="122" t="str">
        <f>IFERROR(
$AN156 * INDEX('WFOM - Time_Base'!$A$4:$API$29, MATCH("CenHos", 'WFOM - Time_Base'!$B$4:$B$29,0), MATCH(CONCATENATE($G156,AJ$2),'WFOM - Time_Base'!$A$8:$API$8,0)) *
INDEX('WFOM - Time_Base'!$A$4:$API$29, MATCH("CenHos_Per", 'WFOM - Time_Base'!$B$4:$B$29,0), MATCH(CONCATENATE($G156,AJ$2),'WFOM - Time_Base'!$A$8:$API$8,0)),
IFERROR($AN156 * INDEX('Inputs from Uganda staff'!$E$61:$BM$80,MATCH('HRH Need estimation'!AJ$2,'Inputs from Uganda staff'!$E$61:$E$80,0),MATCH('HRH Need estimation'!$D156,'Inputs from Uganda staff'!$E$6:$BM$6,0)),
""))</f>
        <v/>
      </c>
      <c r="AK156" s="122" t="str">
        <f>IFERROR(
$AN156 * INDEX('WFOM - Time_Base'!$A$4:$API$29, MATCH("CenHos", 'WFOM - Time_Base'!$B$4:$B$29,0), MATCH(CONCATENATE($G156,AK$2),'WFOM - Time_Base'!$A$8:$API$8,0)) *
INDEX('WFOM - Time_Base'!$A$4:$API$29, MATCH("CenHos_Per", 'WFOM - Time_Base'!$B$4:$B$29,0), MATCH(CONCATENATE($G156,AK$2),'WFOM - Time_Base'!$A$8:$API$8,0)),
IFERROR($AN156 * INDEX('Inputs from Uganda staff'!$E$61:$BM$80,MATCH('HRH Need estimation'!AK$2,'Inputs from Uganda staff'!$E$61:$E$80,0),MATCH('HRH Need estimation'!$D156,'Inputs from Uganda staff'!$E$6:$BM$6,0)),
""))</f>
        <v/>
      </c>
      <c r="AL156" s="122" t="str">
        <f>IFERROR(
$AN156 * INDEX('WFOM - Time_Base'!$A$4:$API$29, MATCH("CenHos", 'WFOM - Time_Base'!$B$4:$B$29,0), MATCH(CONCATENATE($G156,AL$2),'WFOM - Time_Base'!$A$8:$API$8,0)) *
INDEX('WFOM - Time_Base'!$A$4:$API$29, MATCH("CenHos_Per", 'WFOM - Time_Base'!$B$4:$B$29,0), MATCH(CONCATENATE($G156,AL$2),'WFOM - Time_Base'!$A$8:$API$8,0)),
IFERROR($AN156 * INDEX('Inputs from Uganda staff'!$E$61:$BM$80,MATCH('HRH Need estimation'!AL$2,'Inputs from Uganda staff'!$E$61:$E$80,0),MATCH('HRH Need estimation'!$D156,'Inputs from Uganda staff'!$E$6:$BM$6,0)),
""))</f>
        <v/>
      </c>
      <c r="AN156">
        <v>1</v>
      </c>
      <c r="AO156" t="e">
        <f t="shared" si="6"/>
        <v>#N/A</v>
      </c>
    </row>
    <row r="157" spans="1:43">
      <c r="A157" s="106" t="s">
        <v>915</v>
      </c>
      <c r="B157" s="106" t="s">
        <v>525</v>
      </c>
      <c r="C157" s="107" t="s">
        <v>526</v>
      </c>
      <c r="D157" s="113" t="s">
        <v>527</v>
      </c>
      <c r="E157" s="252"/>
      <c r="F157" s="252"/>
      <c r="G157" s="122" t="str">
        <f>IF(F157&lt;&gt;"", VLOOKUP(F157,'WFOM - Cadre and Service List'!$E$4:$F$52,2,FALSE), "")</f>
        <v/>
      </c>
      <c r="H157" s="122"/>
      <c r="I157" s="207"/>
      <c r="J157" s="207"/>
      <c r="K157" s="207"/>
      <c r="L157" s="207"/>
      <c r="M157" s="207"/>
      <c r="N157" s="207"/>
      <c r="O157" s="207"/>
      <c r="P157" s="207">
        <f t="shared" si="5"/>
        <v>0</v>
      </c>
      <c r="Q157" s="122" t="s">
        <v>1947</v>
      </c>
      <c r="R157" s="122">
        <f>IFERROR(
$AN157 * INDEX('WFOM - Time_Base'!$A$4:$API$29, MATCH("CenHos", 'WFOM - Time_Base'!$B$4:$B$29,0), MATCH(CONCATENATE($G157,R$2),'WFOM - Time_Base'!$A$8:$API$8,0)) *
INDEX('WFOM - Time_Base'!$A$4:$API$29, MATCH("CenHos_Per", 'WFOM - Time_Base'!$B$4:$B$29,0), MATCH(CONCATENATE($G157,R$2),'WFOM - Time_Base'!$A$8:$API$8,0)),
IFERROR($AN157 * INDEX('Inputs from Uganda staff'!$E$61:$BM$80,MATCH('HRH Need estimation'!R$2,'Inputs from Uganda staff'!$E$61:$E$80,0),MATCH('HRH Need estimation'!$D157,'Inputs from Uganda staff'!$E$6:$BM$6,0)),
""))</f>
        <v>0.05</v>
      </c>
      <c r="S157" s="122">
        <f>IFERROR(
$AN157 * INDEX('WFOM - Time_Base'!$A$4:$API$29, MATCH("CenHos", 'WFOM - Time_Base'!$B$4:$B$29,0), MATCH(CONCATENATE($G157,S$2),'WFOM - Time_Base'!$A$8:$API$8,0)) *
INDEX('WFOM - Time_Base'!$A$4:$API$29, MATCH("CenHos_Per", 'WFOM - Time_Base'!$B$4:$B$29,0), MATCH(CONCATENATE($G157,S$2),'WFOM - Time_Base'!$A$8:$API$8,0)),
IFERROR($AN157 * INDEX('Inputs from Uganda staff'!$E$61:$BM$80,MATCH('HRH Need estimation'!S$2,'Inputs from Uganda staff'!$E$61:$E$80,0),MATCH('HRH Need estimation'!$D157,'Inputs from Uganda staff'!$E$6:$BM$6,0)),
""))</f>
        <v>0</v>
      </c>
      <c r="T157" s="122">
        <f>IFERROR(
$AN157 * INDEX('WFOM - Time_Base'!$A$4:$API$29, MATCH("CenHos", 'WFOM - Time_Base'!$B$4:$B$29,0), MATCH(CONCATENATE($G157,T$2),'WFOM - Time_Base'!$A$8:$API$8,0)) *
INDEX('WFOM - Time_Base'!$A$4:$API$29, MATCH("CenHos_Per", 'WFOM - Time_Base'!$B$4:$B$29,0), MATCH(CONCATENATE($G157,T$2),'WFOM - Time_Base'!$A$8:$API$8,0)),
IFERROR($AN157 * INDEX('Inputs from Uganda staff'!$E$61:$BM$80,MATCH('HRH Need estimation'!T$2,'Inputs from Uganda staff'!$E$61:$E$80,0),MATCH('HRH Need estimation'!$D157,'Inputs from Uganda staff'!$E$6:$BM$6,0)),
""))</f>
        <v>0</v>
      </c>
      <c r="U157" s="122">
        <f>IFERROR(
$AN157 * INDEX('WFOM - Time_Base'!$A$4:$API$29, MATCH("CenHos", 'WFOM - Time_Base'!$B$4:$B$29,0), MATCH(CONCATENATE($G157,U$2),'WFOM - Time_Base'!$A$8:$API$8,0)) *
INDEX('WFOM - Time_Base'!$A$4:$API$29, MATCH("CenHos_Per", 'WFOM - Time_Base'!$B$4:$B$29,0), MATCH(CONCATENATE($G157,U$2),'WFOM - Time_Base'!$A$8:$API$8,0)),
IFERROR($AN157 * INDEX('Inputs from Uganda staff'!$E$61:$BM$80,MATCH('HRH Need estimation'!U$2,'Inputs from Uganda staff'!$E$61:$E$80,0),MATCH('HRH Need estimation'!$D157,'Inputs from Uganda staff'!$E$6:$BM$6,0)),
""))</f>
        <v>0</v>
      </c>
      <c r="V157" s="122">
        <f>IFERROR(
$AN157 * INDEX('WFOM - Time_Base'!$A$4:$API$29, MATCH("CenHos", 'WFOM - Time_Base'!$B$4:$B$29,0), MATCH(CONCATENATE($G157,V$2),'WFOM - Time_Base'!$A$8:$API$8,0)) *
INDEX('WFOM - Time_Base'!$A$4:$API$29, MATCH("CenHos_Per", 'WFOM - Time_Base'!$B$4:$B$29,0), MATCH(CONCATENATE($G157,V$2),'WFOM - Time_Base'!$A$8:$API$8,0)),
IFERROR($AN157 * INDEX('Inputs from Uganda staff'!$E$61:$BM$80,MATCH('HRH Need estimation'!V$2,'Inputs from Uganda staff'!$E$61:$E$80,0),MATCH('HRH Need estimation'!$D157,'Inputs from Uganda staff'!$E$6:$BM$6,0)),
""))</f>
        <v>0</v>
      </c>
      <c r="W157" s="122">
        <f>IFERROR(
$AN157 * INDEX('WFOM - Time_Base'!$A$4:$API$29, MATCH("CenHos", 'WFOM - Time_Base'!$B$4:$B$29,0), MATCH(CONCATENATE($G157,W$2),'WFOM - Time_Base'!$A$8:$API$8,0)) *
INDEX('WFOM - Time_Base'!$A$4:$API$29, MATCH("CenHos_Per", 'WFOM - Time_Base'!$B$4:$B$29,0), MATCH(CONCATENATE($G157,W$2),'WFOM - Time_Base'!$A$8:$API$8,0)),
IFERROR($AN157 * INDEX('Inputs from Uganda staff'!$E$61:$BM$80,MATCH('HRH Need estimation'!W$2,'Inputs from Uganda staff'!$E$61:$E$80,0),MATCH('HRH Need estimation'!$D157,'Inputs from Uganda staff'!$E$6:$BM$6,0)),
""))</f>
        <v>0</v>
      </c>
      <c r="X157" s="122">
        <f>IFERROR(
$AN157 * INDEX('WFOM - Time_Base'!$A$4:$API$29, MATCH("CenHos", 'WFOM - Time_Base'!$B$4:$B$29,0), MATCH(CONCATENATE($G157,X$2),'WFOM - Time_Base'!$A$8:$API$8,0)) *
INDEX('WFOM - Time_Base'!$A$4:$API$29, MATCH("CenHos_Per", 'WFOM - Time_Base'!$B$4:$B$29,0), MATCH(CONCATENATE($G157,X$2),'WFOM - Time_Base'!$A$8:$API$8,0)),
IFERROR($AN157 * INDEX('Inputs from Uganda staff'!$E$61:$BM$80,MATCH('HRH Need estimation'!X$2,'Inputs from Uganda staff'!$E$61:$E$80,0),MATCH('HRH Need estimation'!$D157,'Inputs from Uganda staff'!$E$6:$BM$6,0)),
""))</f>
        <v>0</v>
      </c>
      <c r="Y157" s="122">
        <f>IFERROR(
$AN157 * INDEX('WFOM - Time_Base'!$A$4:$API$29, MATCH("CenHos", 'WFOM - Time_Base'!$B$4:$B$29,0), MATCH(CONCATENATE($G157,Y$2),'WFOM - Time_Base'!$A$8:$API$8,0)) *
INDEX('WFOM - Time_Base'!$A$4:$API$29, MATCH("CenHos_Per", 'WFOM - Time_Base'!$B$4:$B$29,0), MATCH(CONCATENATE($G157,Y$2),'WFOM - Time_Base'!$A$8:$API$8,0)),
IFERROR($AN157 * INDEX('Inputs from Uganda staff'!$E$61:$BM$80,MATCH('HRH Need estimation'!Y$2,'Inputs from Uganda staff'!$E$61:$E$80,0),MATCH('HRH Need estimation'!$D157,'Inputs from Uganda staff'!$E$6:$BM$6,0)),
""))</f>
        <v>0</v>
      </c>
      <c r="Z157" s="122">
        <f>IFERROR(
$AN157 * INDEX('WFOM - Time_Base'!$A$4:$API$29, MATCH("CenHos", 'WFOM - Time_Base'!$B$4:$B$29,0), MATCH(CONCATENATE($G157,Z$2),'WFOM - Time_Base'!$A$8:$API$8,0)) *
INDEX('WFOM - Time_Base'!$A$4:$API$29, MATCH("CenHos_Per", 'WFOM - Time_Base'!$B$4:$B$29,0), MATCH(CONCATENATE($G157,Z$2),'WFOM - Time_Base'!$A$8:$API$8,0)),
IFERROR($AN157 * INDEX('Inputs from Uganda staff'!$E$61:$BM$80,MATCH('HRH Need estimation'!Z$2,'Inputs from Uganda staff'!$E$61:$E$80,0),MATCH('HRH Need estimation'!$D157,'Inputs from Uganda staff'!$E$6:$BM$6,0)),
""))</f>
        <v>0.75</v>
      </c>
      <c r="AA157" s="122">
        <f>IFERROR(
$AN157 * INDEX('WFOM - Time_Base'!$A$4:$API$29, MATCH("CenHos", 'WFOM - Time_Base'!$B$4:$B$29,0), MATCH(CONCATENATE($G157,AA$2),'WFOM - Time_Base'!$A$8:$API$8,0)) *
INDEX('WFOM - Time_Base'!$A$4:$API$29, MATCH("CenHos_Per", 'WFOM - Time_Base'!$B$4:$B$29,0), MATCH(CONCATENATE($G157,AA$2),'WFOM - Time_Base'!$A$8:$API$8,0)),
IFERROR($AN157 * INDEX('Inputs from Uganda staff'!$E$61:$BM$80,MATCH('HRH Need estimation'!AA$2,'Inputs from Uganda staff'!$E$61:$E$80,0),MATCH('HRH Need estimation'!$D157,'Inputs from Uganda staff'!$E$6:$BM$6,0)),
""))</f>
        <v>0</v>
      </c>
      <c r="AB157" s="122">
        <f>IFERROR(
$AN157 * INDEX('WFOM - Time_Base'!$A$4:$API$29, MATCH("CenHos", 'WFOM - Time_Base'!$B$4:$B$29,0), MATCH(CONCATENATE($G157,AB$2),'WFOM - Time_Base'!$A$8:$API$8,0)) *
INDEX('WFOM - Time_Base'!$A$4:$API$29, MATCH("CenHos_Per", 'WFOM - Time_Base'!$B$4:$B$29,0), MATCH(CONCATENATE($G157,AB$2),'WFOM - Time_Base'!$A$8:$API$8,0)),
IFERROR($AN157 * INDEX('Inputs from Uganda staff'!$E$61:$BM$80,MATCH('HRH Need estimation'!AB$2,'Inputs from Uganda staff'!$E$61:$E$80,0),MATCH('HRH Need estimation'!$D157,'Inputs from Uganda staff'!$E$6:$BM$6,0)),
""))</f>
        <v>0</v>
      </c>
      <c r="AC157" s="122" t="str">
        <f>IFERROR(
$AN157 * INDEX('WFOM - Time_Base'!$A$4:$API$29, MATCH("CenHos", 'WFOM - Time_Base'!$B$4:$B$29,0), MATCH(CONCATENATE($G157,AC$2),'WFOM - Time_Base'!$A$8:$API$8,0)) *
INDEX('WFOM - Time_Base'!$A$4:$API$29, MATCH("CenHos_Per", 'WFOM - Time_Base'!$B$4:$B$29,0), MATCH(CONCATENATE($G157,AC$2),'WFOM - Time_Base'!$A$8:$API$8,0)),
IFERROR($AN157 * INDEX('Inputs from Uganda staff'!$E$61:$BM$80,MATCH('HRH Need estimation'!AC$2,'Inputs from Uganda staff'!$E$61:$E$80,0),MATCH('HRH Need estimation'!$D157,'Inputs from Uganda staff'!$E$6:$BM$6,0)),
""))</f>
        <v/>
      </c>
      <c r="AD157" s="122">
        <f>IFERROR(
$AN157 * INDEX('WFOM - Time_Base'!$A$4:$API$29, MATCH("CenHos", 'WFOM - Time_Base'!$B$4:$B$29,0), MATCH(CONCATENATE($G157,AD$2),'WFOM - Time_Base'!$A$8:$API$8,0)) *
INDEX('WFOM - Time_Base'!$A$4:$API$29, MATCH("CenHos_Per", 'WFOM - Time_Base'!$B$4:$B$29,0), MATCH(CONCATENATE($G157,AD$2),'WFOM - Time_Base'!$A$8:$API$8,0)),
IFERROR($AN157 * INDEX('Inputs from Uganda staff'!$E$61:$BM$80,MATCH('HRH Need estimation'!AD$2,'Inputs from Uganda staff'!$E$61:$E$80,0),MATCH('HRH Need estimation'!$D157,'Inputs from Uganda staff'!$E$6:$BM$6,0)),
""))</f>
        <v>0</v>
      </c>
      <c r="AE157" s="122">
        <f>IFERROR(
$AN157 * INDEX('WFOM - Time_Base'!$A$4:$API$29, MATCH("CenHos", 'WFOM - Time_Base'!$B$4:$B$29,0), MATCH(CONCATENATE($G157,AE$2),'WFOM - Time_Base'!$A$8:$API$8,0)) *
INDEX('WFOM - Time_Base'!$A$4:$API$29, MATCH("CenHos_Per", 'WFOM - Time_Base'!$B$4:$B$29,0), MATCH(CONCATENATE($G157,AE$2),'WFOM - Time_Base'!$A$8:$API$8,0)),
IFERROR($AN157 * INDEX('Inputs from Uganda staff'!$E$61:$BM$80,MATCH('HRH Need estimation'!AE$2,'Inputs from Uganda staff'!$E$61:$E$80,0),MATCH('HRH Need estimation'!$D157,'Inputs from Uganda staff'!$E$6:$BM$6,0)),
""))</f>
        <v>0</v>
      </c>
      <c r="AF157" s="122">
        <f>IFERROR(
$AN157 * INDEX('WFOM - Time_Base'!$A$4:$API$29, MATCH("CenHos", 'WFOM - Time_Base'!$B$4:$B$29,0), MATCH(CONCATENATE($G157,AF$2),'WFOM - Time_Base'!$A$8:$API$8,0)) *
INDEX('WFOM - Time_Base'!$A$4:$API$29, MATCH("CenHos_Per", 'WFOM - Time_Base'!$B$4:$B$29,0), MATCH(CONCATENATE($G157,AF$2),'WFOM - Time_Base'!$A$8:$API$8,0)),
IFERROR($AN157 * INDEX('Inputs from Uganda staff'!$E$61:$BM$80,MATCH('HRH Need estimation'!AF$2,'Inputs from Uganda staff'!$E$61:$E$80,0),MATCH('HRH Need estimation'!$D157,'Inputs from Uganda staff'!$E$6:$BM$6,0)),
""))</f>
        <v>0</v>
      </c>
      <c r="AG157" s="122">
        <f>IFERROR(
$AN157 * INDEX('WFOM - Time_Base'!$A$4:$API$29, MATCH("CenHos", 'WFOM - Time_Base'!$B$4:$B$29,0), MATCH(CONCATENATE($G157,AG$2),'WFOM - Time_Base'!$A$8:$API$8,0)) *
INDEX('WFOM - Time_Base'!$A$4:$API$29, MATCH("CenHos_Per", 'WFOM - Time_Base'!$B$4:$B$29,0), MATCH(CONCATENATE($G157,AG$2),'WFOM - Time_Base'!$A$8:$API$8,0)),
IFERROR($AN157 * INDEX('Inputs from Uganda staff'!$E$61:$BM$80,MATCH('HRH Need estimation'!AG$2,'Inputs from Uganda staff'!$E$61:$E$80,0),MATCH('HRH Need estimation'!$D157,'Inputs from Uganda staff'!$E$6:$BM$6,0)),
""))</f>
        <v>0</v>
      </c>
      <c r="AH157" s="122">
        <f>IFERROR(
$AN157 * INDEX('WFOM - Time_Base'!$A$4:$API$29, MATCH("CenHos", 'WFOM - Time_Base'!$B$4:$B$29,0), MATCH(CONCATENATE($G157,AH$2),'WFOM - Time_Base'!$A$8:$API$8,0)) *
INDEX('WFOM - Time_Base'!$A$4:$API$29, MATCH("CenHos_Per", 'WFOM - Time_Base'!$B$4:$B$29,0), MATCH(CONCATENATE($G157,AH$2),'WFOM - Time_Base'!$A$8:$API$8,0)),
IFERROR($AN157 * INDEX('Inputs from Uganda staff'!$E$61:$BM$80,MATCH('HRH Need estimation'!AH$2,'Inputs from Uganda staff'!$E$61:$E$80,0),MATCH('HRH Need estimation'!$D157,'Inputs from Uganda staff'!$E$6:$BM$6,0)),
""))</f>
        <v>0</v>
      </c>
      <c r="AI157" s="122">
        <f>IFERROR(
$AN157 * INDEX('WFOM - Time_Base'!$A$4:$API$29, MATCH("CenHos", 'WFOM - Time_Base'!$B$4:$B$29,0), MATCH(CONCATENATE($G157,AI$2),'WFOM - Time_Base'!$A$8:$API$8,0)) *
INDEX('WFOM - Time_Base'!$A$4:$API$29, MATCH("CenHos_Per", 'WFOM - Time_Base'!$B$4:$B$29,0), MATCH(CONCATENATE($G157,AI$2),'WFOM - Time_Base'!$A$8:$API$8,0)),
IFERROR($AN157 * INDEX('Inputs from Uganda staff'!$E$61:$BM$80,MATCH('HRH Need estimation'!AI$2,'Inputs from Uganda staff'!$E$61:$E$80,0),MATCH('HRH Need estimation'!$D157,'Inputs from Uganda staff'!$E$6:$BM$6,0)),
""))</f>
        <v>0</v>
      </c>
      <c r="AJ157" s="122">
        <f>IFERROR(
$AN157 * INDEX('WFOM - Time_Base'!$A$4:$API$29, MATCH("CenHos", 'WFOM - Time_Base'!$B$4:$B$29,0), MATCH(CONCATENATE($G157,AJ$2),'WFOM - Time_Base'!$A$8:$API$8,0)) *
INDEX('WFOM - Time_Base'!$A$4:$API$29, MATCH("CenHos_Per", 'WFOM - Time_Base'!$B$4:$B$29,0), MATCH(CONCATENATE($G157,AJ$2),'WFOM - Time_Base'!$A$8:$API$8,0)),
IFERROR($AN157 * INDEX('Inputs from Uganda staff'!$E$61:$BM$80,MATCH('HRH Need estimation'!AJ$2,'Inputs from Uganda staff'!$E$61:$E$80,0),MATCH('HRH Need estimation'!$D157,'Inputs from Uganda staff'!$E$6:$BM$6,0)),
""))</f>
        <v>0</v>
      </c>
      <c r="AK157" s="122">
        <f>IFERROR(
$AN157 * INDEX('WFOM - Time_Base'!$A$4:$API$29, MATCH("CenHos", 'WFOM - Time_Base'!$B$4:$B$29,0), MATCH(CONCATENATE($G157,AK$2),'WFOM - Time_Base'!$A$8:$API$8,0)) *
INDEX('WFOM - Time_Base'!$A$4:$API$29, MATCH("CenHos_Per", 'WFOM - Time_Base'!$B$4:$B$29,0), MATCH(CONCATENATE($G157,AK$2),'WFOM - Time_Base'!$A$8:$API$8,0)),
IFERROR($AN157 * INDEX('Inputs from Uganda staff'!$E$61:$BM$80,MATCH('HRH Need estimation'!AK$2,'Inputs from Uganda staff'!$E$61:$E$80,0),MATCH('HRH Need estimation'!$D157,'Inputs from Uganda staff'!$E$6:$BM$6,0)),
""))</f>
        <v>0</v>
      </c>
      <c r="AL157" s="122">
        <f>IFERROR(
$AN157 * INDEX('WFOM - Time_Base'!$A$4:$API$29, MATCH("CenHos", 'WFOM - Time_Base'!$B$4:$B$29,0), MATCH(CONCATENATE($G157,AL$2),'WFOM - Time_Base'!$A$8:$API$8,0)) *
INDEX('WFOM - Time_Base'!$A$4:$API$29, MATCH("CenHos_Per", 'WFOM - Time_Base'!$B$4:$B$29,0), MATCH(CONCATENATE($G157,AL$2),'WFOM - Time_Base'!$A$8:$API$8,0)),
IFERROR($AN157 * INDEX('Inputs from Uganda staff'!$E$61:$BM$80,MATCH('HRH Need estimation'!AL$2,'Inputs from Uganda staff'!$E$61:$E$80,0),MATCH('HRH Need estimation'!$D157,'Inputs from Uganda staff'!$E$6:$BM$6,0)),
""))</f>
        <v>0</v>
      </c>
      <c r="AN157">
        <v>1</v>
      </c>
      <c r="AO157" t="e">
        <f t="shared" si="6"/>
        <v>#N/A</v>
      </c>
    </row>
    <row r="158" spans="1:43">
      <c r="A158" s="106" t="s">
        <v>915</v>
      </c>
      <c r="B158" s="106" t="s">
        <v>525</v>
      </c>
      <c r="C158" s="107" t="s">
        <v>528</v>
      </c>
      <c r="D158" s="113" t="s">
        <v>529</v>
      </c>
      <c r="E158" s="252"/>
      <c r="F158" s="252"/>
      <c r="G158" s="122" t="str">
        <f>IF(F158&lt;&gt;"", VLOOKUP(F158,'WFOM - Cadre and Service List'!$E$4:$F$52,2,FALSE), "")</f>
        <v/>
      </c>
      <c r="H158" s="122"/>
      <c r="I158" s="207"/>
      <c r="J158" s="207"/>
      <c r="K158" s="207"/>
      <c r="L158" s="207"/>
      <c r="M158" s="207"/>
      <c r="N158" s="207"/>
      <c r="O158" s="207"/>
      <c r="P158" s="207">
        <f t="shared" si="5"/>
        <v>0</v>
      </c>
      <c r="Q158" s="122" t="s">
        <v>1947</v>
      </c>
      <c r="R158" s="122">
        <f>IFERROR(
$AN158 * INDEX('WFOM - Time_Base'!$A$4:$API$29, MATCH("CenHos", 'WFOM - Time_Base'!$B$4:$B$29,0), MATCH(CONCATENATE($G158,R$2),'WFOM - Time_Base'!$A$8:$API$8,0)) *
INDEX('WFOM - Time_Base'!$A$4:$API$29, MATCH("CenHos_Per", 'WFOM - Time_Base'!$B$4:$B$29,0), MATCH(CONCATENATE($G158,R$2),'WFOM - Time_Base'!$A$8:$API$8,0)),
IFERROR($AN158 * INDEX('Inputs from Uganda staff'!$E$61:$BM$80,MATCH('HRH Need estimation'!R$2,'Inputs from Uganda staff'!$E$61:$E$80,0),MATCH('HRH Need estimation'!$D158,'Inputs from Uganda staff'!$E$6:$BM$6,0)),
""))</f>
        <v>0.05</v>
      </c>
      <c r="S158" s="122">
        <f>IFERROR(
$AN158 * INDEX('WFOM - Time_Base'!$A$4:$API$29, MATCH("CenHos", 'WFOM - Time_Base'!$B$4:$B$29,0), MATCH(CONCATENATE($G158,S$2),'WFOM - Time_Base'!$A$8:$API$8,0)) *
INDEX('WFOM - Time_Base'!$A$4:$API$29, MATCH("CenHos_Per", 'WFOM - Time_Base'!$B$4:$B$29,0), MATCH(CONCATENATE($G158,S$2),'WFOM - Time_Base'!$A$8:$API$8,0)),
IFERROR($AN158 * INDEX('Inputs from Uganda staff'!$E$61:$BM$80,MATCH('HRH Need estimation'!S$2,'Inputs from Uganda staff'!$E$61:$E$80,0),MATCH('HRH Need estimation'!$D158,'Inputs from Uganda staff'!$E$6:$BM$6,0)),
""))</f>
        <v>0</v>
      </c>
      <c r="T158" s="122">
        <f>IFERROR(
$AN158 * INDEX('WFOM - Time_Base'!$A$4:$API$29, MATCH("CenHos", 'WFOM - Time_Base'!$B$4:$B$29,0), MATCH(CONCATENATE($G158,T$2),'WFOM - Time_Base'!$A$8:$API$8,0)) *
INDEX('WFOM - Time_Base'!$A$4:$API$29, MATCH("CenHos_Per", 'WFOM - Time_Base'!$B$4:$B$29,0), MATCH(CONCATENATE($G158,T$2),'WFOM - Time_Base'!$A$8:$API$8,0)),
IFERROR($AN158 * INDEX('Inputs from Uganda staff'!$E$61:$BM$80,MATCH('HRH Need estimation'!T$2,'Inputs from Uganda staff'!$E$61:$E$80,0),MATCH('HRH Need estimation'!$D158,'Inputs from Uganda staff'!$E$6:$BM$6,0)),
""))</f>
        <v>0</v>
      </c>
      <c r="U158" s="122">
        <f>IFERROR(
$AN158 * INDEX('WFOM - Time_Base'!$A$4:$API$29, MATCH("CenHos", 'WFOM - Time_Base'!$B$4:$B$29,0), MATCH(CONCATENATE($G158,U$2),'WFOM - Time_Base'!$A$8:$API$8,0)) *
INDEX('WFOM - Time_Base'!$A$4:$API$29, MATCH("CenHos_Per", 'WFOM - Time_Base'!$B$4:$B$29,0), MATCH(CONCATENATE($G158,U$2),'WFOM - Time_Base'!$A$8:$API$8,0)),
IFERROR($AN158 * INDEX('Inputs from Uganda staff'!$E$61:$BM$80,MATCH('HRH Need estimation'!U$2,'Inputs from Uganda staff'!$E$61:$E$80,0),MATCH('HRH Need estimation'!$D158,'Inputs from Uganda staff'!$E$6:$BM$6,0)),
""))</f>
        <v>0</v>
      </c>
      <c r="V158" s="122">
        <f>IFERROR(
$AN158 * INDEX('WFOM - Time_Base'!$A$4:$API$29, MATCH("CenHos", 'WFOM - Time_Base'!$B$4:$B$29,0), MATCH(CONCATENATE($G158,V$2),'WFOM - Time_Base'!$A$8:$API$8,0)) *
INDEX('WFOM - Time_Base'!$A$4:$API$29, MATCH("CenHos_Per", 'WFOM - Time_Base'!$B$4:$B$29,0), MATCH(CONCATENATE($G158,V$2),'WFOM - Time_Base'!$A$8:$API$8,0)),
IFERROR($AN158 * INDEX('Inputs from Uganda staff'!$E$61:$BM$80,MATCH('HRH Need estimation'!V$2,'Inputs from Uganda staff'!$E$61:$E$80,0),MATCH('HRH Need estimation'!$D158,'Inputs from Uganda staff'!$E$6:$BM$6,0)),
""))</f>
        <v>0</v>
      </c>
      <c r="W158" s="122">
        <f>IFERROR(
$AN158 * INDEX('WFOM - Time_Base'!$A$4:$API$29, MATCH("CenHos", 'WFOM - Time_Base'!$B$4:$B$29,0), MATCH(CONCATENATE($G158,W$2),'WFOM - Time_Base'!$A$8:$API$8,0)) *
INDEX('WFOM - Time_Base'!$A$4:$API$29, MATCH("CenHos_Per", 'WFOM - Time_Base'!$B$4:$B$29,0), MATCH(CONCATENATE($G158,W$2),'WFOM - Time_Base'!$A$8:$API$8,0)),
IFERROR($AN158 * INDEX('Inputs from Uganda staff'!$E$61:$BM$80,MATCH('HRH Need estimation'!W$2,'Inputs from Uganda staff'!$E$61:$E$80,0),MATCH('HRH Need estimation'!$D158,'Inputs from Uganda staff'!$E$6:$BM$6,0)),
""))</f>
        <v>0</v>
      </c>
      <c r="X158" s="122">
        <f>IFERROR(
$AN158 * INDEX('WFOM - Time_Base'!$A$4:$API$29, MATCH("CenHos", 'WFOM - Time_Base'!$B$4:$B$29,0), MATCH(CONCATENATE($G158,X$2),'WFOM - Time_Base'!$A$8:$API$8,0)) *
INDEX('WFOM - Time_Base'!$A$4:$API$29, MATCH("CenHos_Per", 'WFOM - Time_Base'!$B$4:$B$29,0), MATCH(CONCATENATE($G158,X$2),'WFOM - Time_Base'!$A$8:$API$8,0)),
IFERROR($AN158 * INDEX('Inputs from Uganda staff'!$E$61:$BM$80,MATCH('HRH Need estimation'!X$2,'Inputs from Uganda staff'!$E$61:$E$80,0),MATCH('HRH Need estimation'!$D158,'Inputs from Uganda staff'!$E$6:$BM$6,0)),
""))</f>
        <v>0</v>
      </c>
      <c r="Y158" s="122">
        <f>IFERROR(
$AN158 * INDEX('WFOM - Time_Base'!$A$4:$API$29, MATCH("CenHos", 'WFOM - Time_Base'!$B$4:$B$29,0), MATCH(CONCATENATE($G158,Y$2),'WFOM - Time_Base'!$A$8:$API$8,0)) *
INDEX('WFOM - Time_Base'!$A$4:$API$29, MATCH("CenHos_Per", 'WFOM - Time_Base'!$B$4:$B$29,0), MATCH(CONCATENATE($G158,Y$2),'WFOM - Time_Base'!$A$8:$API$8,0)),
IFERROR($AN158 * INDEX('Inputs from Uganda staff'!$E$61:$BM$80,MATCH('HRH Need estimation'!Y$2,'Inputs from Uganda staff'!$E$61:$E$80,0),MATCH('HRH Need estimation'!$D158,'Inputs from Uganda staff'!$E$6:$BM$6,0)),
""))</f>
        <v>0</v>
      </c>
      <c r="Z158" s="122">
        <f>IFERROR(
$AN158 * INDEX('WFOM - Time_Base'!$A$4:$API$29, MATCH("CenHos", 'WFOM - Time_Base'!$B$4:$B$29,0), MATCH(CONCATENATE($G158,Z$2),'WFOM - Time_Base'!$A$8:$API$8,0)) *
INDEX('WFOM - Time_Base'!$A$4:$API$29, MATCH("CenHos_Per", 'WFOM - Time_Base'!$B$4:$B$29,0), MATCH(CONCATENATE($G158,Z$2),'WFOM - Time_Base'!$A$8:$API$8,0)),
IFERROR($AN158 * INDEX('Inputs from Uganda staff'!$E$61:$BM$80,MATCH('HRH Need estimation'!Z$2,'Inputs from Uganda staff'!$E$61:$E$80,0),MATCH('HRH Need estimation'!$D158,'Inputs from Uganda staff'!$E$6:$BM$6,0)),
""))</f>
        <v>0.75</v>
      </c>
      <c r="AA158" s="122">
        <f>IFERROR(
$AN158 * INDEX('WFOM - Time_Base'!$A$4:$API$29, MATCH("CenHos", 'WFOM - Time_Base'!$B$4:$B$29,0), MATCH(CONCATENATE($G158,AA$2),'WFOM - Time_Base'!$A$8:$API$8,0)) *
INDEX('WFOM - Time_Base'!$A$4:$API$29, MATCH("CenHos_Per", 'WFOM - Time_Base'!$B$4:$B$29,0), MATCH(CONCATENATE($G158,AA$2),'WFOM - Time_Base'!$A$8:$API$8,0)),
IFERROR($AN158 * INDEX('Inputs from Uganda staff'!$E$61:$BM$80,MATCH('HRH Need estimation'!AA$2,'Inputs from Uganda staff'!$E$61:$E$80,0),MATCH('HRH Need estimation'!$D158,'Inputs from Uganda staff'!$E$6:$BM$6,0)),
""))</f>
        <v>0</v>
      </c>
      <c r="AB158" s="122">
        <f>IFERROR(
$AN158 * INDEX('WFOM - Time_Base'!$A$4:$API$29, MATCH("CenHos", 'WFOM - Time_Base'!$B$4:$B$29,0), MATCH(CONCATENATE($G158,AB$2),'WFOM - Time_Base'!$A$8:$API$8,0)) *
INDEX('WFOM - Time_Base'!$A$4:$API$29, MATCH("CenHos_Per", 'WFOM - Time_Base'!$B$4:$B$29,0), MATCH(CONCATENATE($G158,AB$2),'WFOM - Time_Base'!$A$8:$API$8,0)),
IFERROR($AN158 * INDEX('Inputs from Uganda staff'!$E$61:$BM$80,MATCH('HRH Need estimation'!AB$2,'Inputs from Uganda staff'!$E$61:$E$80,0),MATCH('HRH Need estimation'!$D158,'Inputs from Uganda staff'!$E$6:$BM$6,0)),
""))</f>
        <v>0</v>
      </c>
      <c r="AC158" s="122" t="str">
        <f>IFERROR(
$AN158 * INDEX('WFOM - Time_Base'!$A$4:$API$29, MATCH("CenHos", 'WFOM - Time_Base'!$B$4:$B$29,0), MATCH(CONCATENATE($G158,AC$2),'WFOM - Time_Base'!$A$8:$API$8,0)) *
INDEX('WFOM - Time_Base'!$A$4:$API$29, MATCH("CenHos_Per", 'WFOM - Time_Base'!$B$4:$B$29,0), MATCH(CONCATENATE($G158,AC$2),'WFOM - Time_Base'!$A$8:$API$8,0)),
IFERROR($AN158 * INDEX('Inputs from Uganda staff'!$E$61:$BM$80,MATCH('HRH Need estimation'!AC$2,'Inputs from Uganda staff'!$E$61:$E$80,0),MATCH('HRH Need estimation'!$D158,'Inputs from Uganda staff'!$E$6:$BM$6,0)),
""))</f>
        <v/>
      </c>
      <c r="AD158" s="122">
        <f>IFERROR(
$AN158 * INDEX('WFOM - Time_Base'!$A$4:$API$29, MATCH("CenHos", 'WFOM - Time_Base'!$B$4:$B$29,0), MATCH(CONCATENATE($G158,AD$2),'WFOM - Time_Base'!$A$8:$API$8,0)) *
INDEX('WFOM - Time_Base'!$A$4:$API$29, MATCH("CenHos_Per", 'WFOM - Time_Base'!$B$4:$B$29,0), MATCH(CONCATENATE($G158,AD$2),'WFOM - Time_Base'!$A$8:$API$8,0)),
IFERROR($AN158 * INDEX('Inputs from Uganda staff'!$E$61:$BM$80,MATCH('HRH Need estimation'!AD$2,'Inputs from Uganda staff'!$E$61:$E$80,0),MATCH('HRH Need estimation'!$D158,'Inputs from Uganda staff'!$E$6:$BM$6,0)),
""))</f>
        <v>0</v>
      </c>
      <c r="AE158" s="122">
        <f>IFERROR(
$AN158 * INDEX('WFOM - Time_Base'!$A$4:$API$29, MATCH("CenHos", 'WFOM - Time_Base'!$B$4:$B$29,0), MATCH(CONCATENATE($G158,AE$2),'WFOM - Time_Base'!$A$8:$API$8,0)) *
INDEX('WFOM - Time_Base'!$A$4:$API$29, MATCH("CenHos_Per", 'WFOM - Time_Base'!$B$4:$B$29,0), MATCH(CONCATENATE($G158,AE$2),'WFOM - Time_Base'!$A$8:$API$8,0)),
IFERROR($AN158 * INDEX('Inputs from Uganda staff'!$E$61:$BM$80,MATCH('HRH Need estimation'!AE$2,'Inputs from Uganda staff'!$E$61:$E$80,0),MATCH('HRH Need estimation'!$D158,'Inputs from Uganda staff'!$E$6:$BM$6,0)),
""))</f>
        <v>0</v>
      </c>
      <c r="AF158" s="122">
        <f>IFERROR(
$AN158 * INDEX('WFOM - Time_Base'!$A$4:$API$29, MATCH("CenHos", 'WFOM - Time_Base'!$B$4:$B$29,0), MATCH(CONCATENATE($G158,AF$2),'WFOM - Time_Base'!$A$8:$API$8,0)) *
INDEX('WFOM - Time_Base'!$A$4:$API$29, MATCH("CenHos_Per", 'WFOM - Time_Base'!$B$4:$B$29,0), MATCH(CONCATENATE($G158,AF$2),'WFOM - Time_Base'!$A$8:$API$8,0)),
IFERROR($AN158 * INDEX('Inputs from Uganda staff'!$E$61:$BM$80,MATCH('HRH Need estimation'!AF$2,'Inputs from Uganda staff'!$E$61:$E$80,0),MATCH('HRH Need estimation'!$D158,'Inputs from Uganda staff'!$E$6:$BM$6,0)),
""))</f>
        <v>0</v>
      </c>
      <c r="AG158" s="122">
        <f>IFERROR(
$AN158 * INDEX('WFOM - Time_Base'!$A$4:$API$29, MATCH("CenHos", 'WFOM - Time_Base'!$B$4:$B$29,0), MATCH(CONCATENATE($G158,AG$2),'WFOM - Time_Base'!$A$8:$API$8,0)) *
INDEX('WFOM - Time_Base'!$A$4:$API$29, MATCH("CenHos_Per", 'WFOM - Time_Base'!$B$4:$B$29,0), MATCH(CONCATENATE($G158,AG$2),'WFOM - Time_Base'!$A$8:$API$8,0)),
IFERROR($AN158 * INDEX('Inputs from Uganda staff'!$E$61:$BM$80,MATCH('HRH Need estimation'!AG$2,'Inputs from Uganda staff'!$E$61:$E$80,0),MATCH('HRH Need estimation'!$D158,'Inputs from Uganda staff'!$E$6:$BM$6,0)),
""))</f>
        <v>0</v>
      </c>
      <c r="AH158" s="122">
        <f>IFERROR(
$AN158 * INDEX('WFOM - Time_Base'!$A$4:$API$29, MATCH("CenHos", 'WFOM - Time_Base'!$B$4:$B$29,0), MATCH(CONCATENATE($G158,AH$2),'WFOM - Time_Base'!$A$8:$API$8,0)) *
INDEX('WFOM - Time_Base'!$A$4:$API$29, MATCH("CenHos_Per", 'WFOM - Time_Base'!$B$4:$B$29,0), MATCH(CONCATENATE($G158,AH$2),'WFOM - Time_Base'!$A$8:$API$8,0)),
IFERROR($AN158 * INDEX('Inputs from Uganda staff'!$E$61:$BM$80,MATCH('HRH Need estimation'!AH$2,'Inputs from Uganda staff'!$E$61:$E$80,0),MATCH('HRH Need estimation'!$D158,'Inputs from Uganda staff'!$E$6:$BM$6,0)),
""))</f>
        <v>0</v>
      </c>
      <c r="AI158" s="122">
        <f>IFERROR(
$AN158 * INDEX('WFOM - Time_Base'!$A$4:$API$29, MATCH("CenHos", 'WFOM - Time_Base'!$B$4:$B$29,0), MATCH(CONCATENATE($G158,AI$2),'WFOM - Time_Base'!$A$8:$API$8,0)) *
INDEX('WFOM - Time_Base'!$A$4:$API$29, MATCH("CenHos_Per", 'WFOM - Time_Base'!$B$4:$B$29,0), MATCH(CONCATENATE($G158,AI$2),'WFOM - Time_Base'!$A$8:$API$8,0)),
IFERROR($AN158 * INDEX('Inputs from Uganda staff'!$E$61:$BM$80,MATCH('HRH Need estimation'!AI$2,'Inputs from Uganda staff'!$E$61:$E$80,0),MATCH('HRH Need estimation'!$D158,'Inputs from Uganda staff'!$E$6:$BM$6,0)),
""))</f>
        <v>0</v>
      </c>
      <c r="AJ158" s="122">
        <f>IFERROR(
$AN158 * INDEX('WFOM - Time_Base'!$A$4:$API$29, MATCH("CenHos", 'WFOM - Time_Base'!$B$4:$B$29,0), MATCH(CONCATENATE($G158,AJ$2),'WFOM - Time_Base'!$A$8:$API$8,0)) *
INDEX('WFOM - Time_Base'!$A$4:$API$29, MATCH("CenHos_Per", 'WFOM - Time_Base'!$B$4:$B$29,0), MATCH(CONCATENATE($G158,AJ$2),'WFOM - Time_Base'!$A$8:$API$8,0)),
IFERROR($AN158 * INDEX('Inputs from Uganda staff'!$E$61:$BM$80,MATCH('HRH Need estimation'!AJ$2,'Inputs from Uganda staff'!$E$61:$E$80,0),MATCH('HRH Need estimation'!$D158,'Inputs from Uganda staff'!$E$6:$BM$6,0)),
""))</f>
        <v>0</v>
      </c>
      <c r="AK158" s="122">
        <f>IFERROR(
$AN158 * INDEX('WFOM - Time_Base'!$A$4:$API$29, MATCH("CenHos", 'WFOM - Time_Base'!$B$4:$B$29,0), MATCH(CONCATENATE($G158,AK$2),'WFOM - Time_Base'!$A$8:$API$8,0)) *
INDEX('WFOM - Time_Base'!$A$4:$API$29, MATCH("CenHos_Per", 'WFOM - Time_Base'!$B$4:$B$29,0), MATCH(CONCATENATE($G158,AK$2),'WFOM - Time_Base'!$A$8:$API$8,0)),
IFERROR($AN158 * INDEX('Inputs from Uganda staff'!$E$61:$BM$80,MATCH('HRH Need estimation'!AK$2,'Inputs from Uganda staff'!$E$61:$E$80,0),MATCH('HRH Need estimation'!$D158,'Inputs from Uganda staff'!$E$6:$BM$6,0)),
""))</f>
        <v>0</v>
      </c>
      <c r="AL158" s="122">
        <f>IFERROR(
$AN158 * INDEX('WFOM - Time_Base'!$A$4:$API$29, MATCH("CenHos", 'WFOM - Time_Base'!$B$4:$B$29,0), MATCH(CONCATENATE($G158,AL$2),'WFOM - Time_Base'!$A$8:$API$8,0)) *
INDEX('WFOM - Time_Base'!$A$4:$API$29, MATCH("CenHos_Per", 'WFOM - Time_Base'!$B$4:$B$29,0), MATCH(CONCATENATE($G158,AL$2),'WFOM - Time_Base'!$A$8:$API$8,0)),
IFERROR($AN158 * INDEX('Inputs from Uganda staff'!$E$61:$BM$80,MATCH('HRH Need estimation'!AL$2,'Inputs from Uganda staff'!$E$61:$E$80,0),MATCH('HRH Need estimation'!$D158,'Inputs from Uganda staff'!$E$6:$BM$6,0)),
""))</f>
        <v>0</v>
      </c>
      <c r="AN158">
        <v>1</v>
      </c>
      <c r="AO158" t="e">
        <f t="shared" si="6"/>
        <v>#N/A</v>
      </c>
    </row>
    <row r="159" spans="1:43">
      <c r="A159" s="106" t="s">
        <v>915</v>
      </c>
      <c r="B159" s="106" t="s">
        <v>525</v>
      </c>
      <c r="C159" s="107" t="s">
        <v>530</v>
      </c>
      <c r="D159" s="115" t="s">
        <v>531</v>
      </c>
      <c r="E159" s="252"/>
      <c r="F159" s="252"/>
      <c r="G159" s="122" t="str">
        <f>IF(F159&lt;&gt;"", VLOOKUP(F159,'WFOM - Cadre and Service List'!$E$4:$F$52,2,FALSE), "")</f>
        <v/>
      </c>
      <c r="H159" s="122"/>
      <c r="I159" s="207"/>
      <c r="J159" s="207"/>
      <c r="K159" s="207"/>
      <c r="L159" s="207"/>
      <c r="M159" s="207"/>
      <c r="N159" s="207"/>
      <c r="O159" s="207"/>
      <c r="P159" s="207">
        <f t="shared" si="5"/>
        <v>0</v>
      </c>
      <c r="Q159" s="122" t="s">
        <v>1947</v>
      </c>
      <c r="R159" s="122">
        <f>IFERROR(
$AN159 * INDEX('WFOM - Time_Base'!$A$4:$API$29, MATCH("CenHos", 'WFOM - Time_Base'!$B$4:$B$29,0), MATCH(CONCATENATE($G159,R$2),'WFOM - Time_Base'!$A$8:$API$8,0)) *
INDEX('WFOM - Time_Base'!$A$4:$API$29, MATCH("CenHos_Per", 'WFOM - Time_Base'!$B$4:$B$29,0), MATCH(CONCATENATE($G159,R$2),'WFOM - Time_Base'!$A$8:$API$8,0)),
IFERROR($AN159 * INDEX('Inputs from Uganda staff'!$E$61:$BM$80,MATCH('HRH Need estimation'!R$2,'Inputs from Uganda staff'!$E$61:$E$80,0),MATCH('HRH Need estimation'!$D159,'Inputs from Uganda staff'!$E$6:$BM$6,0)),
""))</f>
        <v>0.05</v>
      </c>
      <c r="S159" s="122">
        <f>IFERROR(
$AN159 * INDEX('WFOM - Time_Base'!$A$4:$API$29, MATCH("CenHos", 'WFOM - Time_Base'!$B$4:$B$29,0), MATCH(CONCATENATE($G159,S$2),'WFOM - Time_Base'!$A$8:$API$8,0)) *
INDEX('WFOM - Time_Base'!$A$4:$API$29, MATCH("CenHos_Per", 'WFOM - Time_Base'!$B$4:$B$29,0), MATCH(CONCATENATE($G159,S$2),'WFOM - Time_Base'!$A$8:$API$8,0)),
IFERROR($AN159 * INDEX('Inputs from Uganda staff'!$E$61:$BM$80,MATCH('HRH Need estimation'!S$2,'Inputs from Uganda staff'!$E$61:$E$80,0),MATCH('HRH Need estimation'!$D159,'Inputs from Uganda staff'!$E$6:$BM$6,0)),
""))</f>
        <v>0</v>
      </c>
      <c r="T159" s="122">
        <f>IFERROR(
$AN159 * INDEX('WFOM - Time_Base'!$A$4:$API$29, MATCH("CenHos", 'WFOM - Time_Base'!$B$4:$B$29,0), MATCH(CONCATENATE($G159,T$2),'WFOM - Time_Base'!$A$8:$API$8,0)) *
INDEX('WFOM - Time_Base'!$A$4:$API$29, MATCH("CenHos_Per", 'WFOM - Time_Base'!$B$4:$B$29,0), MATCH(CONCATENATE($G159,T$2),'WFOM - Time_Base'!$A$8:$API$8,0)),
IFERROR($AN159 * INDEX('Inputs from Uganda staff'!$E$61:$BM$80,MATCH('HRH Need estimation'!T$2,'Inputs from Uganda staff'!$E$61:$E$80,0),MATCH('HRH Need estimation'!$D159,'Inputs from Uganda staff'!$E$6:$BM$6,0)),
""))</f>
        <v>0</v>
      </c>
      <c r="U159" s="122">
        <f>IFERROR(
$AN159 * INDEX('WFOM - Time_Base'!$A$4:$API$29, MATCH("CenHos", 'WFOM - Time_Base'!$B$4:$B$29,0), MATCH(CONCATENATE($G159,U$2),'WFOM - Time_Base'!$A$8:$API$8,0)) *
INDEX('WFOM - Time_Base'!$A$4:$API$29, MATCH("CenHos_Per", 'WFOM - Time_Base'!$B$4:$B$29,0), MATCH(CONCATENATE($G159,U$2),'WFOM - Time_Base'!$A$8:$API$8,0)),
IFERROR($AN159 * INDEX('Inputs from Uganda staff'!$E$61:$BM$80,MATCH('HRH Need estimation'!U$2,'Inputs from Uganda staff'!$E$61:$E$80,0),MATCH('HRH Need estimation'!$D159,'Inputs from Uganda staff'!$E$6:$BM$6,0)),
""))</f>
        <v>0</v>
      </c>
      <c r="V159" s="122">
        <f>IFERROR(
$AN159 * INDEX('WFOM - Time_Base'!$A$4:$API$29, MATCH("CenHos", 'WFOM - Time_Base'!$B$4:$B$29,0), MATCH(CONCATENATE($G159,V$2),'WFOM - Time_Base'!$A$8:$API$8,0)) *
INDEX('WFOM - Time_Base'!$A$4:$API$29, MATCH("CenHos_Per", 'WFOM - Time_Base'!$B$4:$B$29,0), MATCH(CONCATENATE($G159,V$2),'WFOM - Time_Base'!$A$8:$API$8,0)),
IFERROR($AN159 * INDEX('Inputs from Uganda staff'!$E$61:$BM$80,MATCH('HRH Need estimation'!V$2,'Inputs from Uganda staff'!$E$61:$E$80,0),MATCH('HRH Need estimation'!$D159,'Inputs from Uganda staff'!$E$6:$BM$6,0)),
""))</f>
        <v>0</v>
      </c>
      <c r="W159" s="122">
        <f>IFERROR(
$AN159 * INDEX('WFOM - Time_Base'!$A$4:$API$29, MATCH("CenHos", 'WFOM - Time_Base'!$B$4:$B$29,0), MATCH(CONCATENATE($G159,W$2),'WFOM - Time_Base'!$A$8:$API$8,0)) *
INDEX('WFOM - Time_Base'!$A$4:$API$29, MATCH("CenHos_Per", 'WFOM - Time_Base'!$B$4:$B$29,0), MATCH(CONCATENATE($G159,W$2),'WFOM - Time_Base'!$A$8:$API$8,0)),
IFERROR($AN159 * INDEX('Inputs from Uganda staff'!$E$61:$BM$80,MATCH('HRH Need estimation'!W$2,'Inputs from Uganda staff'!$E$61:$E$80,0),MATCH('HRH Need estimation'!$D159,'Inputs from Uganda staff'!$E$6:$BM$6,0)),
""))</f>
        <v>0</v>
      </c>
      <c r="X159" s="122">
        <f>IFERROR(
$AN159 * INDEX('WFOM - Time_Base'!$A$4:$API$29, MATCH("CenHos", 'WFOM - Time_Base'!$B$4:$B$29,0), MATCH(CONCATENATE($G159,X$2),'WFOM - Time_Base'!$A$8:$API$8,0)) *
INDEX('WFOM - Time_Base'!$A$4:$API$29, MATCH("CenHos_Per", 'WFOM - Time_Base'!$B$4:$B$29,0), MATCH(CONCATENATE($G159,X$2),'WFOM - Time_Base'!$A$8:$API$8,0)),
IFERROR($AN159 * INDEX('Inputs from Uganda staff'!$E$61:$BM$80,MATCH('HRH Need estimation'!X$2,'Inputs from Uganda staff'!$E$61:$E$80,0),MATCH('HRH Need estimation'!$D159,'Inputs from Uganda staff'!$E$6:$BM$6,0)),
""))</f>
        <v>0</v>
      </c>
      <c r="Y159" s="122">
        <f>IFERROR(
$AN159 * INDEX('WFOM - Time_Base'!$A$4:$API$29, MATCH("CenHos", 'WFOM - Time_Base'!$B$4:$B$29,0), MATCH(CONCATENATE($G159,Y$2),'WFOM - Time_Base'!$A$8:$API$8,0)) *
INDEX('WFOM - Time_Base'!$A$4:$API$29, MATCH("CenHos_Per", 'WFOM - Time_Base'!$B$4:$B$29,0), MATCH(CONCATENATE($G159,Y$2),'WFOM - Time_Base'!$A$8:$API$8,0)),
IFERROR($AN159 * INDEX('Inputs from Uganda staff'!$E$61:$BM$80,MATCH('HRH Need estimation'!Y$2,'Inputs from Uganda staff'!$E$61:$E$80,0),MATCH('HRH Need estimation'!$D159,'Inputs from Uganda staff'!$E$6:$BM$6,0)),
""))</f>
        <v>0</v>
      </c>
      <c r="Z159" s="122">
        <f>IFERROR(
$AN159 * INDEX('WFOM - Time_Base'!$A$4:$API$29, MATCH("CenHos", 'WFOM - Time_Base'!$B$4:$B$29,0), MATCH(CONCATENATE($G159,Z$2),'WFOM - Time_Base'!$A$8:$API$8,0)) *
INDEX('WFOM - Time_Base'!$A$4:$API$29, MATCH("CenHos_Per", 'WFOM - Time_Base'!$B$4:$B$29,0), MATCH(CONCATENATE($G159,Z$2),'WFOM - Time_Base'!$A$8:$API$8,0)),
IFERROR($AN159 * INDEX('Inputs from Uganda staff'!$E$61:$BM$80,MATCH('HRH Need estimation'!Z$2,'Inputs from Uganda staff'!$E$61:$E$80,0),MATCH('HRH Need estimation'!$D159,'Inputs from Uganda staff'!$E$6:$BM$6,0)),
""))</f>
        <v>0.75</v>
      </c>
      <c r="AA159" s="122">
        <f>IFERROR(
$AN159 * INDEX('WFOM - Time_Base'!$A$4:$API$29, MATCH("CenHos", 'WFOM - Time_Base'!$B$4:$B$29,0), MATCH(CONCATENATE($G159,AA$2),'WFOM - Time_Base'!$A$8:$API$8,0)) *
INDEX('WFOM - Time_Base'!$A$4:$API$29, MATCH("CenHos_Per", 'WFOM - Time_Base'!$B$4:$B$29,0), MATCH(CONCATENATE($G159,AA$2),'WFOM - Time_Base'!$A$8:$API$8,0)),
IFERROR($AN159 * INDEX('Inputs from Uganda staff'!$E$61:$BM$80,MATCH('HRH Need estimation'!AA$2,'Inputs from Uganda staff'!$E$61:$E$80,0),MATCH('HRH Need estimation'!$D159,'Inputs from Uganda staff'!$E$6:$BM$6,0)),
""))</f>
        <v>0.75</v>
      </c>
      <c r="AB159" s="122">
        <f>IFERROR(
$AN159 * INDEX('WFOM - Time_Base'!$A$4:$API$29, MATCH("CenHos", 'WFOM - Time_Base'!$B$4:$B$29,0), MATCH(CONCATENATE($G159,AB$2),'WFOM - Time_Base'!$A$8:$API$8,0)) *
INDEX('WFOM - Time_Base'!$A$4:$API$29, MATCH("CenHos_Per", 'WFOM - Time_Base'!$B$4:$B$29,0), MATCH(CONCATENATE($G159,AB$2),'WFOM - Time_Base'!$A$8:$API$8,0)),
IFERROR($AN159 * INDEX('Inputs from Uganda staff'!$E$61:$BM$80,MATCH('HRH Need estimation'!AB$2,'Inputs from Uganda staff'!$E$61:$E$80,0),MATCH('HRH Need estimation'!$D159,'Inputs from Uganda staff'!$E$6:$BM$6,0)),
""))</f>
        <v>0</v>
      </c>
      <c r="AC159" s="122" t="str">
        <f>IFERROR(
$AN159 * INDEX('WFOM - Time_Base'!$A$4:$API$29, MATCH("CenHos", 'WFOM - Time_Base'!$B$4:$B$29,0), MATCH(CONCATENATE($G159,AC$2),'WFOM - Time_Base'!$A$8:$API$8,0)) *
INDEX('WFOM - Time_Base'!$A$4:$API$29, MATCH("CenHos_Per", 'WFOM - Time_Base'!$B$4:$B$29,0), MATCH(CONCATENATE($G159,AC$2),'WFOM - Time_Base'!$A$8:$API$8,0)),
IFERROR($AN159 * INDEX('Inputs from Uganda staff'!$E$61:$BM$80,MATCH('HRH Need estimation'!AC$2,'Inputs from Uganda staff'!$E$61:$E$80,0),MATCH('HRH Need estimation'!$D159,'Inputs from Uganda staff'!$E$6:$BM$6,0)),
""))</f>
        <v/>
      </c>
      <c r="AD159" s="122">
        <f>IFERROR(
$AN159 * INDEX('WFOM - Time_Base'!$A$4:$API$29, MATCH("CenHos", 'WFOM - Time_Base'!$B$4:$B$29,0), MATCH(CONCATENATE($G159,AD$2),'WFOM - Time_Base'!$A$8:$API$8,0)) *
INDEX('WFOM - Time_Base'!$A$4:$API$29, MATCH("CenHos_Per", 'WFOM - Time_Base'!$B$4:$B$29,0), MATCH(CONCATENATE($G159,AD$2),'WFOM - Time_Base'!$A$8:$API$8,0)),
IFERROR($AN159 * INDEX('Inputs from Uganda staff'!$E$61:$BM$80,MATCH('HRH Need estimation'!AD$2,'Inputs from Uganda staff'!$E$61:$E$80,0),MATCH('HRH Need estimation'!$D159,'Inputs from Uganda staff'!$E$6:$BM$6,0)),
""))</f>
        <v>0</v>
      </c>
      <c r="AE159" s="122">
        <f>IFERROR(
$AN159 * INDEX('WFOM - Time_Base'!$A$4:$API$29, MATCH("CenHos", 'WFOM - Time_Base'!$B$4:$B$29,0), MATCH(CONCATENATE($G159,AE$2),'WFOM - Time_Base'!$A$8:$API$8,0)) *
INDEX('WFOM - Time_Base'!$A$4:$API$29, MATCH("CenHos_Per", 'WFOM - Time_Base'!$B$4:$B$29,0), MATCH(CONCATENATE($G159,AE$2),'WFOM - Time_Base'!$A$8:$API$8,0)),
IFERROR($AN159 * INDEX('Inputs from Uganda staff'!$E$61:$BM$80,MATCH('HRH Need estimation'!AE$2,'Inputs from Uganda staff'!$E$61:$E$80,0),MATCH('HRH Need estimation'!$D159,'Inputs from Uganda staff'!$E$6:$BM$6,0)),
""))</f>
        <v>0</v>
      </c>
      <c r="AF159" s="122">
        <f>IFERROR(
$AN159 * INDEX('WFOM - Time_Base'!$A$4:$API$29, MATCH("CenHos", 'WFOM - Time_Base'!$B$4:$B$29,0), MATCH(CONCATENATE($G159,AF$2),'WFOM - Time_Base'!$A$8:$API$8,0)) *
INDEX('WFOM - Time_Base'!$A$4:$API$29, MATCH("CenHos_Per", 'WFOM - Time_Base'!$B$4:$B$29,0), MATCH(CONCATENATE($G159,AF$2),'WFOM - Time_Base'!$A$8:$API$8,0)),
IFERROR($AN159 * INDEX('Inputs from Uganda staff'!$E$61:$BM$80,MATCH('HRH Need estimation'!AF$2,'Inputs from Uganda staff'!$E$61:$E$80,0),MATCH('HRH Need estimation'!$D159,'Inputs from Uganda staff'!$E$6:$BM$6,0)),
""))</f>
        <v>0</v>
      </c>
      <c r="AG159" s="122">
        <f>IFERROR(
$AN159 * INDEX('WFOM - Time_Base'!$A$4:$API$29, MATCH("CenHos", 'WFOM - Time_Base'!$B$4:$B$29,0), MATCH(CONCATENATE($G159,AG$2),'WFOM - Time_Base'!$A$8:$API$8,0)) *
INDEX('WFOM - Time_Base'!$A$4:$API$29, MATCH("CenHos_Per", 'WFOM - Time_Base'!$B$4:$B$29,0), MATCH(CONCATENATE($G159,AG$2),'WFOM - Time_Base'!$A$8:$API$8,0)),
IFERROR($AN159 * INDEX('Inputs from Uganda staff'!$E$61:$BM$80,MATCH('HRH Need estimation'!AG$2,'Inputs from Uganda staff'!$E$61:$E$80,0),MATCH('HRH Need estimation'!$D159,'Inputs from Uganda staff'!$E$6:$BM$6,0)),
""))</f>
        <v>0</v>
      </c>
      <c r="AH159" s="122">
        <f>IFERROR(
$AN159 * INDEX('WFOM - Time_Base'!$A$4:$API$29, MATCH("CenHos", 'WFOM - Time_Base'!$B$4:$B$29,0), MATCH(CONCATENATE($G159,AH$2),'WFOM - Time_Base'!$A$8:$API$8,0)) *
INDEX('WFOM - Time_Base'!$A$4:$API$29, MATCH("CenHos_Per", 'WFOM - Time_Base'!$B$4:$B$29,0), MATCH(CONCATENATE($G159,AH$2),'WFOM - Time_Base'!$A$8:$API$8,0)),
IFERROR($AN159 * INDEX('Inputs from Uganda staff'!$E$61:$BM$80,MATCH('HRH Need estimation'!AH$2,'Inputs from Uganda staff'!$E$61:$E$80,0),MATCH('HRH Need estimation'!$D159,'Inputs from Uganda staff'!$E$6:$BM$6,0)),
""))</f>
        <v>0</v>
      </c>
      <c r="AI159" s="122">
        <f>IFERROR(
$AN159 * INDEX('WFOM - Time_Base'!$A$4:$API$29, MATCH("CenHos", 'WFOM - Time_Base'!$B$4:$B$29,0), MATCH(CONCATENATE($G159,AI$2),'WFOM - Time_Base'!$A$8:$API$8,0)) *
INDEX('WFOM - Time_Base'!$A$4:$API$29, MATCH("CenHos_Per", 'WFOM - Time_Base'!$B$4:$B$29,0), MATCH(CONCATENATE($G159,AI$2),'WFOM - Time_Base'!$A$8:$API$8,0)),
IFERROR($AN159 * INDEX('Inputs from Uganda staff'!$E$61:$BM$80,MATCH('HRH Need estimation'!AI$2,'Inputs from Uganda staff'!$E$61:$E$80,0),MATCH('HRH Need estimation'!$D159,'Inputs from Uganda staff'!$E$6:$BM$6,0)),
""))</f>
        <v>0</v>
      </c>
      <c r="AJ159" s="122">
        <f>IFERROR(
$AN159 * INDEX('WFOM - Time_Base'!$A$4:$API$29, MATCH("CenHos", 'WFOM - Time_Base'!$B$4:$B$29,0), MATCH(CONCATENATE($G159,AJ$2),'WFOM - Time_Base'!$A$8:$API$8,0)) *
INDEX('WFOM - Time_Base'!$A$4:$API$29, MATCH("CenHos_Per", 'WFOM - Time_Base'!$B$4:$B$29,0), MATCH(CONCATENATE($G159,AJ$2),'WFOM - Time_Base'!$A$8:$API$8,0)),
IFERROR($AN159 * INDEX('Inputs from Uganda staff'!$E$61:$BM$80,MATCH('HRH Need estimation'!AJ$2,'Inputs from Uganda staff'!$E$61:$E$80,0),MATCH('HRH Need estimation'!$D159,'Inputs from Uganda staff'!$E$6:$BM$6,0)),
""))</f>
        <v>0</v>
      </c>
      <c r="AK159" s="122">
        <f>IFERROR(
$AN159 * INDEX('WFOM - Time_Base'!$A$4:$API$29, MATCH("CenHos", 'WFOM - Time_Base'!$B$4:$B$29,0), MATCH(CONCATENATE($G159,AK$2),'WFOM - Time_Base'!$A$8:$API$8,0)) *
INDEX('WFOM - Time_Base'!$A$4:$API$29, MATCH("CenHos_Per", 'WFOM - Time_Base'!$B$4:$B$29,0), MATCH(CONCATENATE($G159,AK$2),'WFOM - Time_Base'!$A$8:$API$8,0)),
IFERROR($AN159 * INDEX('Inputs from Uganda staff'!$E$61:$BM$80,MATCH('HRH Need estimation'!AK$2,'Inputs from Uganda staff'!$E$61:$E$80,0),MATCH('HRH Need estimation'!$D159,'Inputs from Uganda staff'!$E$6:$BM$6,0)),
""))</f>
        <v>0</v>
      </c>
      <c r="AL159" s="122">
        <f>IFERROR(
$AN159 * INDEX('WFOM - Time_Base'!$A$4:$API$29, MATCH("CenHos", 'WFOM - Time_Base'!$B$4:$B$29,0), MATCH(CONCATENATE($G159,AL$2),'WFOM - Time_Base'!$A$8:$API$8,0)) *
INDEX('WFOM - Time_Base'!$A$4:$API$29, MATCH("CenHos_Per", 'WFOM - Time_Base'!$B$4:$B$29,0), MATCH(CONCATENATE($G159,AL$2),'WFOM - Time_Base'!$A$8:$API$8,0)),
IFERROR($AN159 * INDEX('Inputs from Uganda staff'!$E$61:$BM$80,MATCH('HRH Need estimation'!AL$2,'Inputs from Uganda staff'!$E$61:$E$80,0),MATCH('HRH Need estimation'!$D159,'Inputs from Uganda staff'!$E$6:$BM$6,0)),
""))</f>
        <v>0</v>
      </c>
      <c r="AN159">
        <v>1</v>
      </c>
      <c r="AO159" t="e">
        <f t="shared" si="6"/>
        <v>#N/A</v>
      </c>
    </row>
    <row r="160" spans="1:43">
      <c r="A160" s="106" t="s">
        <v>915</v>
      </c>
      <c r="B160" s="106" t="s">
        <v>525</v>
      </c>
      <c r="C160" s="107" t="s">
        <v>532</v>
      </c>
      <c r="D160" s="115" t="s">
        <v>533</v>
      </c>
      <c r="E160" s="252"/>
      <c r="F160" s="252"/>
      <c r="G160" s="122" t="str">
        <f>IF(F160&lt;&gt;"", VLOOKUP(F160,'WFOM - Cadre and Service List'!$E$4:$F$52,2,FALSE), "")</f>
        <v/>
      </c>
      <c r="H160" s="122"/>
      <c r="I160" s="207"/>
      <c r="J160" s="207"/>
      <c r="K160" s="207"/>
      <c r="L160" s="207"/>
      <c r="M160" s="207"/>
      <c r="N160" s="207"/>
      <c r="O160" s="207"/>
      <c r="P160" s="207">
        <f t="shared" si="5"/>
        <v>0</v>
      </c>
      <c r="Q160" s="122" t="s">
        <v>1947</v>
      </c>
      <c r="R160" s="122">
        <f>IFERROR(
$AN160 * INDEX('WFOM - Time_Base'!$A$4:$API$29, MATCH("CenHos", 'WFOM - Time_Base'!$B$4:$B$29,0), MATCH(CONCATENATE($G160,R$2),'WFOM - Time_Base'!$A$8:$API$8,0)) *
INDEX('WFOM - Time_Base'!$A$4:$API$29, MATCH("CenHos_Per", 'WFOM - Time_Base'!$B$4:$B$29,0), MATCH(CONCATENATE($G160,R$2),'WFOM - Time_Base'!$A$8:$API$8,0)),
IFERROR($AN160 * INDEX('Inputs from Uganda staff'!$E$61:$BM$80,MATCH('HRH Need estimation'!R$2,'Inputs from Uganda staff'!$E$61:$E$80,0),MATCH('HRH Need estimation'!$D160,'Inputs from Uganda staff'!$E$6:$BM$6,0)),
""))</f>
        <v>0.3</v>
      </c>
      <c r="S160" s="122">
        <f>IFERROR(
$AN160 * INDEX('WFOM - Time_Base'!$A$4:$API$29, MATCH("CenHos", 'WFOM - Time_Base'!$B$4:$B$29,0), MATCH(CONCATENATE($G160,S$2),'WFOM - Time_Base'!$A$8:$API$8,0)) *
INDEX('WFOM - Time_Base'!$A$4:$API$29, MATCH("CenHos_Per", 'WFOM - Time_Base'!$B$4:$B$29,0), MATCH(CONCATENATE($G160,S$2),'WFOM - Time_Base'!$A$8:$API$8,0)),
IFERROR($AN160 * INDEX('Inputs from Uganda staff'!$E$61:$BM$80,MATCH('HRH Need estimation'!S$2,'Inputs from Uganda staff'!$E$61:$E$80,0),MATCH('HRH Need estimation'!$D160,'Inputs from Uganda staff'!$E$6:$BM$6,0)),
""))</f>
        <v>0</v>
      </c>
      <c r="T160" s="122">
        <f>IFERROR(
$AN160 * INDEX('WFOM - Time_Base'!$A$4:$API$29, MATCH("CenHos", 'WFOM - Time_Base'!$B$4:$B$29,0), MATCH(CONCATENATE($G160,T$2),'WFOM - Time_Base'!$A$8:$API$8,0)) *
INDEX('WFOM - Time_Base'!$A$4:$API$29, MATCH("CenHos_Per", 'WFOM - Time_Base'!$B$4:$B$29,0), MATCH(CONCATENATE($G160,T$2),'WFOM - Time_Base'!$A$8:$API$8,0)),
IFERROR($AN160 * INDEX('Inputs from Uganda staff'!$E$61:$BM$80,MATCH('HRH Need estimation'!T$2,'Inputs from Uganda staff'!$E$61:$E$80,0),MATCH('HRH Need estimation'!$D160,'Inputs from Uganda staff'!$E$6:$BM$6,0)),
""))</f>
        <v>0</v>
      </c>
      <c r="U160" s="122">
        <f>IFERROR(
$AN160 * INDEX('WFOM - Time_Base'!$A$4:$API$29, MATCH("CenHos", 'WFOM - Time_Base'!$B$4:$B$29,0), MATCH(CONCATENATE($G160,U$2),'WFOM - Time_Base'!$A$8:$API$8,0)) *
INDEX('WFOM - Time_Base'!$A$4:$API$29, MATCH("CenHos_Per", 'WFOM - Time_Base'!$B$4:$B$29,0), MATCH(CONCATENATE($G160,U$2),'WFOM - Time_Base'!$A$8:$API$8,0)),
IFERROR($AN160 * INDEX('Inputs from Uganda staff'!$E$61:$BM$80,MATCH('HRH Need estimation'!U$2,'Inputs from Uganda staff'!$E$61:$E$80,0),MATCH('HRH Need estimation'!$D160,'Inputs from Uganda staff'!$E$6:$BM$6,0)),
""))</f>
        <v>0</v>
      </c>
      <c r="V160" s="122">
        <f>IFERROR(
$AN160 * INDEX('WFOM - Time_Base'!$A$4:$API$29, MATCH("CenHos", 'WFOM - Time_Base'!$B$4:$B$29,0), MATCH(CONCATENATE($G160,V$2),'WFOM - Time_Base'!$A$8:$API$8,0)) *
INDEX('WFOM - Time_Base'!$A$4:$API$29, MATCH("CenHos_Per", 'WFOM - Time_Base'!$B$4:$B$29,0), MATCH(CONCATENATE($G160,V$2),'WFOM - Time_Base'!$A$8:$API$8,0)),
IFERROR($AN160 * INDEX('Inputs from Uganda staff'!$E$61:$BM$80,MATCH('HRH Need estimation'!V$2,'Inputs from Uganda staff'!$E$61:$E$80,0),MATCH('HRH Need estimation'!$D160,'Inputs from Uganda staff'!$E$6:$BM$6,0)),
""))</f>
        <v>0</v>
      </c>
      <c r="W160" s="122">
        <f>IFERROR(
$AN160 * INDEX('WFOM - Time_Base'!$A$4:$API$29, MATCH("CenHos", 'WFOM - Time_Base'!$B$4:$B$29,0), MATCH(CONCATENATE($G160,W$2),'WFOM - Time_Base'!$A$8:$API$8,0)) *
INDEX('WFOM - Time_Base'!$A$4:$API$29, MATCH("CenHos_Per", 'WFOM - Time_Base'!$B$4:$B$29,0), MATCH(CONCATENATE($G160,W$2),'WFOM - Time_Base'!$A$8:$API$8,0)),
IFERROR($AN160 * INDEX('Inputs from Uganda staff'!$E$61:$BM$80,MATCH('HRH Need estimation'!W$2,'Inputs from Uganda staff'!$E$61:$E$80,0),MATCH('HRH Need estimation'!$D160,'Inputs from Uganda staff'!$E$6:$BM$6,0)),
""))</f>
        <v>0</v>
      </c>
      <c r="X160" s="122">
        <f>IFERROR(
$AN160 * INDEX('WFOM - Time_Base'!$A$4:$API$29, MATCH("CenHos", 'WFOM - Time_Base'!$B$4:$B$29,0), MATCH(CONCATENATE($G160,X$2),'WFOM - Time_Base'!$A$8:$API$8,0)) *
INDEX('WFOM - Time_Base'!$A$4:$API$29, MATCH("CenHos_Per", 'WFOM - Time_Base'!$B$4:$B$29,0), MATCH(CONCATENATE($G160,X$2),'WFOM - Time_Base'!$A$8:$API$8,0)),
IFERROR($AN160 * INDEX('Inputs from Uganda staff'!$E$61:$BM$80,MATCH('HRH Need estimation'!X$2,'Inputs from Uganda staff'!$E$61:$E$80,0),MATCH('HRH Need estimation'!$D160,'Inputs from Uganda staff'!$E$6:$BM$6,0)),
""))</f>
        <v>0</v>
      </c>
      <c r="Y160" s="122">
        <f>IFERROR(
$AN160 * INDEX('WFOM - Time_Base'!$A$4:$API$29, MATCH("CenHos", 'WFOM - Time_Base'!$B$4:$B$29,0), MATCH(CONCATENATE($G160,Y$2),'WFOM - Time_Base'!$A$8:$API$8,0)) *
INDEX('WFOM - Time_Base'!$A$4:$API$29, MATCH("CenHos_Per", 'WFOM - Time_Base'!$B$4:$B$29,0), MATCH(CONCATENATE($G160,Y$2),'WFOM - Time_Base'!$A$8:$API$8,0)),
IFERROR($AN160 * INDEX('Inputs from Uganda staff'!$E$61:$BM$80,MATCH('HRH Need estimation'!Y$2,'Inputs from Uganda staff'!$E$61:$E$80,0),MATCH('HRH Need estimation'!$D160,'Inputs from Uganda staff'!$E$6:$BM$6,0)),
""))</f>
        <v>0</v>
      </c>
      <c r="Z160" s="122">
        <f>IFERROR(
$AN160 * INDEX('WFOM - Time_Base'!$A$4:$API$29, MATCH("CenHos", 'WFOM - Time_Base'!$B$4:$B$29,0), MATCH(CONCATENATE($G160,Z$2),'WFOM - Time_Base'!$A$8:$API$8,0)) *
INDEX('WFOM - Time_Base'!$A$4:$API$29, MATCH("CenHos_Per", 'WFOM - Time_Base'!$B$4:$B$29,0), MATCH(CONCATENATE($G160,Z$2),'WFOM - Time_Base'!$A$8:$API$8,0)),
IFERROR($AN160 * INDEX('Inputs from Uganda staff'!$E$61:$BM$80,MATCH('HRH Need estimation'!Z$2,'Inputs from Uganda staff'!$E$61:$E$80,0),MATCH('HRH Need estimation'!$D160,'Inputs from Uganda staff'!$E$6:$BM$6,0)),
""))</f>
        <v>0.75</v>
      </c>
      <c r="AA160" s="122">
        <f>IFERROR(
$AN160 * INDEX('WFOM - Time_Base'!$A$4:$API$29, MATCH("CenHos", 'WFOM - Time_Base'!$B$4:$B$29,0), MATCH(CONCATENATE($G160,AA$2),'WFOM - Time_Base'!$A$8:$API$8,0)) *
INDEX('WFOM - Time_Base'!$A$4:$API$29, MATCH("CenHos_Per", 'WFOM - Time_Base'!$B$4:$B$29,0), MATCH(CONCATENATE($G160,AA$2),'WFOM - Time_Base'!$A$8:$API$8,0)),
IFERROR($AN160 * INDEX('Inputs from Uganda staff'!$E$61:$BM$80,MATCH('HRH Need estimation'!AA$2,'Inputs from Uganda staff'!$E$61:$E$80,0),MATCH('HRH Need estimation'!$D160,'Inputs from Uganda staff'!$E$6:$BM$6,0)),
""))</f>
        <v>0.75</v>
      </c>
      <c r="AB160" s="122">
        <f>IFERROR(
$AN160 * INDEX('WFOM - Time_Base'!$A$4:$API$29, MATCH("CenHos", 'WFOM - Time_Base'!$B$4:$B$29,0), MATCH(CONCATENATE($G160,AB$2),'WFOM - Time_Base'!$A$8:$API$8,0)) *
INDEX('WFOM - Time_Base'!$A$4:$API$29, MATCH("CenHos_Per", 'WFOM - Time_Base'!$B$4:$B$29,0), MATCH(CONCATENATE($G160,AB$2),'WFOM - Time_Base'!$A$8:$API$8,0)),
IFERROR($AN160 * INDEX('Inputs from Uganda staff'!$E$61:$BM$80,MATCH('HRH Need estimation'!AB$2,'Inputs from Uganda staff'!$E$61:$E$80,0),MATCH('HRH Need estimation'!$D160,'Inputs from Uganda staff'!$E$6:$BM$6,0)),
""))</f>
        <v>0</v>
      </c>
      <c r="AC160" s="122" t="str">
        <f>IFERROR(
$AN160 * INDEX('WFOM - Time_Base'!$A$4:$API$29, MATCH("CenHos", 'WFOM - Time_Base'!$B$4:$B$29,0), MATCH(CONCATENATE($G160,AC$2),'WFOM - Time_Base'!$A$8:$API$8,0)) *
INDEX('WFOM - Time_Base'!$A$4:$API$29, MATCH("CenHos_Per", 'WFOM - Time_Base'!$B$4:$B$29,0), MATCH(CONCATENATE($G160,AC$2),'WFOM - Time_Base'!$A$8:$API$8,0)),
IFERROR($AN160 * INDEX('Inputs from Uganda staff'!$E$61:$BM$80,MATCH('HRH Need estimation'!AC$2,'Inputs from Uganda staff'!$E$61:$E$80,0),MATCH('HRH Need estimation'!$D160,'Inputs from Uganda staff'!$E$6:$BM$6,0)),
""))</f>
        <v/>
      </c>
      <c r="AD160" s="122">
        <f>IFERROR(
$AN160 * INDEX('WFOM - Time_Base'!$A$4:$API$29, MATCH("CenHos", 'WFOM - Time_Base'!$B$4:$B$29,0), MATCH(CONCATENATE($G160,AD$2),'WFOM - Time_Base'!$A$8:$API$8,0)) *
INDEX('WFOM - Time_Base'!$A$4:$API$29, MATCH("CenHos_Per", 'WFOM - Time_Base'!$B$4:$B$29,0), MATCH(CONCATENATE($G160,AD$2),'WFOM - Time_Base'!$A$8:$API$8,0)),
IFERROR($AN160 * INDEX('Inputs from Uganda staff'!$E$61:$BM$80,MATCH('HRH Need estimation'!AD$2,'Inputs from Uganda staff'!$E$61:$E$80,0),MATCH('HRH Need estimation'!$D160,'Inputs from Uganda staff'!$E$6:$BM$6,0)),
""))</f>
        <v>0</v>
      </c>
      <c r="AE160" s="122">
        <f>IFERROR(
$AN160 * INDEX('WFOM - Time_Base'!$A$4:$API$29, MATCH("CenHos", 'WFOM - Time_Base'!$B$4:$B$29,0), MATCH(CONCATENATE($G160,AE$2),'WFOM - Time_Base'!$A$8:$API$8,0)) *
INDEX('WFOM - Time_Base'!$A$4:$API$29, MATCH("CenHos_Per", 'WFOM - Time_Base'!$B$4:$B$29,0), MATCH(CONCATENATE($G160,AE$2),'WFOM - Time_Base'!$A$8:$API$8,0)),
IFERROR($AN160 * INDEX('Inputs from Uganda staff'!$E$61:$BM$80,MATCH('HRH Need estimation'!AE$2,'Inputs from Uganda staff'!$E$61:$E$80,0),MATCH('HRH Need estimation'!$D160,'Inputs from Uganda staff'!$E$6:$BM$6,0)),
""))</f>
        <v>0</v>
      </c>
      <c r="AF160" s="122">
        <f>IFERROR(
$AN160 * INDEX('WFOM - Time_Base'!$A$4:$API$29, MATCH("CenHos", 'WFOM - Time_Base'!$B$4:$B$29,0), MATCH(CONCATENATE($G160,AF$2),'WFOM - Time_Base'!$A$8:$API$8,0)) *
INDEX('WFOM - Time_Base'!$A$4:$API$29, MATCH("CenHos_Per", 'WFOM - Time_Base'!$B$4:$B$29,0), MATCH(CONCATENATE($G160,AF$2),'WFOM - Time_Base'!$A$8:$API$8,0)),
IFERROR($AN160 * INDEX('Inputs from Uganda staff'!$E$61:$BM$80,MATCH('HRH Need estimation'!AF$2,'Inputs from Uganda staff'!$E$61:$E$80,0),MATCH('HRH Need estimation'!$D160,'Inputs from Uganda staff'!$E$6:$BM$6,0)),
""))</f>
        <v>0</v>
      </c>
      <c r="AG160" s="122">
        <f>IFERROR(
$AN160 * INDEX('WFOM - Time_Base'!$A$4:$API$29, MATCH("CenHos", 'WFOM - Time_Base'!$B$4:$B$29,0), MATCH(CONCATENATE($G160,AG$2),'WFOM - Time_Base'!$A$8:$API$8,0)) *
INDEX('WFOM - Time_Base'!$A$4:$API$29, MATCH("CenHos_Per", 'WFOM - Time_Base'!$B$4:$B$29,0), MATCH(CONCATENATE($G160,AG$2),'WFOM - Time_Base'!$A$8:$API$8,0)),
IFERROR($AN160 * INDEX('Inputs from Uganda staff'!$E$61:$BM$80,MATCH('HRH Need estimation'!AG$2,'Inputs from Uganda staff'!$E$61:$E$80,0),MATCH('HRH Need estimation'!$D160,'Inputs from Uganda staff'!$E$6:$BM$6,0)),
""))</f>
        <v>0</v>
      </c>
      <c r="AH160" s="122">
        <f>IFERROR(
$AN160 * INDEX('WFOM - Time_Base'!$A$4:$API$29, MATCH("CenHos", 'WFOM - Time_Base'!$B$4:$B$29,0), MATCH(CONCATENATE($G160,AH$2),'WFOM - Time_Base'!$A$8:$API$8,0)) *
INDEX('WFOM - Time_Base'!$A$4:$API$29, MATCH("CenHos_Per", 'WFOM - Time_Base'!$B$4:$B$29,0), MATCH(CONCATENATE($G160,AH$2),'WFOM - Time_Base'!$A$8:$API$8,0)),
IFERROR($AN160 * INDEX('Inputs from Uganda staff'!$E$61:$BM$80,MATCH('HRH Need estimation'!AH$2,'Inputs from Uganda staff'!$E$61:$E$80,0),MATCH('HRH Need estimation'!$D160,'Inputs from Uganda staff'!$E$6:$BM$6,0)),
""))</f>
        <v>0</v>
      </c>
      <c r="AI160" s="122">
        <f>IFERROR(
$AN160 * INDEX('WFOM - Time_Base'!$A$4:$API$29, MATCH("CenHos", 'WFOM - Time_Base'!$B$4:$B$29,0), MATCH(CONCATENATE($G160,AI$2),'WFOM - Time_Base'!$A$8:$API$8,0)) *
INDEX('WFOM - Time_Base'!$A$4:$API$29, MATCH("CenHos_Per", 'WFOM - Time_Base'!$B$4:$B$29,0), MATCH(CONCATENATE($G160,AI$2),'WFOM - Time_Base'!$A$8:$API$8,0)),
IFERROR($AN160 * INDEX('Inputs from Uganda staff'!$E$61:$BM$80,MATCH('HRH Need estimation'!AI$2,'Inputs from Uganda staff'!$E$61:$E$80,0),MATCH('HRH Need estimation'!$D160,'Inputs from Uganda staff'!$E$6:$BM$6,0)),
""))</f>
        <v>0</v>
      </c>
      <c r="AJ160" s="122">
        <f>IFERROR(
$AN160 * INDEX('WFOM - Time_Base'!$A$4:$API$29, MATCH("CenHos", 'WFOM - Time_Base'!$B$4:$B$29,0), MATCH(CONCATENATE($G160,AJ$2),'WFOM - Time_Base'!$A$8:$API$8,0)) *
INDEX('WFOM - Time_Base'!$A$4:$API$29, MATCH("CenHos_Per", 'WFOM - Time_Base'!$B$4:$B$29,0), MATCH(CONCATENATE($G160,AJ$2),'WFOM - Time_Base'!$A$8:$API$8,0)),
IFERROR($AN160 * INDEX('Inputs from Uganda staff'!$E$61:$BM$80,MATCH('HRH Need estimation'!AJ$2,'Inputs from Uganda staff'!$E$61:$E$80,0),MATCH('HRH Need estimation'!$D160,'Inputs from Uganda staff'!$E$6:$BM$6,0)),
""))</f>
        <v>0</v>
      </c>
      <c r="AK160" s="122">
        <f>IFERROR(
$AN160 * INDEX('WFOM - Time_Base'!$A$4:$API$29, MATCH("CenHos", 'WFOM - Time_Base'!$B$4:$B$29,0), MATCH(CONCATENATE($G160,AK$2),'WFOM - Time_Base'!$A$8:$API$8,0)) *
INDEX('WFOM - Time_Base'!$A$4:$API$29, MATCH("CenHos_Per", 'WFOM - Time_Base'!$B$4:$B$29,0), MATCH(CONCATENATE($G160,AK$2),'WFOM - Time_Base'!$A$8:$API$8,0)),
IFERROR($AN160 * INDEX('Inputs from Uganda staff'!$E$61:$BM$80,MATCH('HRH Need estimation'!AK$2,'Inputs from Uganda staff'!$E$61:$E$80,0),MATCH('HRH Need estimation'!$D160,'Inputs from Uganda staff'!$E$6:$BM$6,0)),
""))</f>
        <v>0</v>
      </c>
      <c r="AL160" s="122">
        <f>IFERROR(
$AN160 * INDEX('WFOM - Time_Base'!$A$4:$API$29, MATCH("CenHos", 'WFOM - Time_Base'!$B$4:$B$29,0), MATCH(CONCATENATE($G160,AL$2),'WFOM - Time_Base'!$A$8:$API$8,0)) *
INDEX('WFOM - Time_Base'!$A$4:$API$29, MATCH("CenHos_Per", 'WFOM - Time_Base'!$B$4:$B$29,0), MATCH(CONCATENATE($G160,AL$2),'WFOM - Time_Base'!$A$8:$API$8,0)),
IFERROR($AN160 * INDEX('Inputs from Uganda staff'!$E$61:$BM$80,MATCH('HRH Need estimation'!AL$2,'Inputs from Uganda staff'!$E$61:$E$80,0),MATCH('HRH Need estimation'!$D160,'Inputs from Uganda staff'!$E$6:$BM$6,0)),
""))</f>
        <v>0</v>
      </c>
      <c r="AN160">
        <v>1</v>
      </c>
      <c r="AO160" t="e">
        <f t="shared" si="6"/>
        <v>#N/A</v>
      </c>
    </row>
    <row r="161" spans="1:41">
      <c r="A161" s="106" t="s">
        <v>915</v>
      </c>
      <c r="B161" s="106" t="s">
        <v>525</v>
      </c>
      <c r="C161" s="107" t="s">
        <v>534</v>
      </c>
      <c r="D161" s="115" t="s">
        <v>535</v>
      </c>
      <c r="E161" s="252"/>
      <c r="F161" s="252"/>
      <c r="G161" s="122" t="str">
        <f>IF(F161&lt;&gt;"", VLOOKUP(F161,'WFOM - Cadre and Service List'!$E$4:$F$52,2,FALSE), "")</f>
        <v/>
      </c>
      <c r="H161" s="122"/>
      <c r="I161" s="207"/>
      <c r="J161" s="207"/>
      <c r="K161" s="207"/>
      <c r="L161" s="207"/>
      <c r="M161" s="207"/>
      <c r="N161" s="207"/>
      <c r="O161" s="207"/>
      <c r="P161" s="207">
        <f t="shared" si="5"/>
        <v>0</v>
      </c>
      <c r="Q161" s="122" t="s">
        <v>1947</v>
      </c>
      <c r="R161" s="122">
        <f>IFERROR(
$AN161 * INDEX('WFOM - Time_Base'!$A$4:$API$29, MATCH("CenHos", 'WFOM - Time_Base'!$B$4:$B$29,0), MATCH(CONCATENATE($G161,R$2),'WFOM - Time_Base'!$A$8:$API$8,0)) *
INDEX('WFOM - Time_Base'!$A$4:$API$29, MATCH("CenHos_Per", 'WFOM - Time_Base'!$B$4:$B$29,0), MATCH(CONCATENATE($G161,R$2),'WFOM - Time_Base'!$A$8:$API$8,0)),
IFERROR($AN161 * INDEX('Inputs from Uganda staff'!$E$61:$BM$80,MATCH('HRH Need estimation'!R$2,'Inputs from Uganda staff'!$E$61:$E$80,0),MATCH('HRH Need estimation'!$D161,'Inputs from Uganda staff'!$E$6:$BM$6,0)),
""))</f>
        <v>0.3</v>
      </c>
      <c r="S161" s="122">
        <f>IFERROR(
$AN161 * INDEX('WFOM - Time_Base'!$A$4:$API$29, MATCH("CenHos", 'WFOM - Time_Base'!$B$4:$B$29,0), MATCH(CONCATENATE($G161,S$2),'WFOM - Time_Base'!$A$8:$API$8,0)) *
INDEX('WFOM - Time_Base'!$A$4:$API$29, MATCH("CenHos_Per", 'WFOM - Time_Base'!$B$4:$B$29,0), MATCH(CONCATENATE($G161,S$2),'WFOM - Time_Base'!$A$8:$API$8,0)),
IFERROR($AN161 * INDEX('Inputs from Uganda staff'!$E$61:$BM$80,MATCH('HRH Need estimation'!S$2,'Inputs from Uganda staff'!$E$61:$E$80,0),MATCH('HRH Need estimation'!$D161,'Inputs from Uganda staff'!$E$6:$BM$6,0)),
""))</f>
        <v>0</v>
      </c>
      <c r="T161" s="122">
        <f>IFERROR(
$AN161 * INDEX('WFOM - Time_Base'!$A$4:$API$29, MATCH("CenHos", 'WFOM - Time_Base'!$B$4:$B$29,0), MATCH(CONCATENATE($G161,T$2),'WFOM - Time_Base'!$A$8:$API$8,0)) *
INDEX('WFOM - Time_Base'!$A$4:$API$29, MATCH("CenHos_Per", 'WFOM - Time_Base'!$B$4:$B$29,0), MATCH(CONCATENATE($G161,T$2),'WFOM - Time_Base'!$A$8:$API$8,0)),
IFERROR($AN161 * INDEX('Inputs from Uganda staff'!$E$61:$BM$80,MATCH('HRH Need estimation'!T$2,'Inputs from Uganda staff'!$E$61:$E$80,0),MATCH('HRH Need estimation'!$D161,'Inputs from Uganda staff'!$E$6:$BM$6,0)),
""))</f>
        <v>0</v>
      </c>
      <c r="U161" s="122">
        <f>IFERROR(
$AN161 * INDEX('WFOM - Time_Base'!$A$4:$API$29, MATCH("CenHos", 'WFOM - Time_Base'!$B$4:$B$29,0), MATCH(CONCATENATE($G161,U$2),'WFOM - Time_Base'!$A$8:$API$8,0)) *
INDEX('WFOM - Time_Base'!$A$4:$API$29, MATCH("CenHos_Per", 'WFOM - Time_Base'!$B$4:$B$29,0), MATCH(CONCATENATE($G161,U$2),'WFOM - Time_Base'!$A$8:$API$8,0)),
IFERROR($AN161 * INDEX('Inputs from Uganda staff'!$E$61:$BM$80,MATCH('HRH Need estimation'!U$2,'Inputs from Uganda staff'!$E$61:$E$80,0),MATCH('HRH Need estimation'!$D161,'Inputs from Uganda staff'!$E$6:$BM$6,0)),
""))</f>
        <v>0</v>
      </c>
      <c r="V161" s="122">
        <f>IFERROR(
$AN161 * INDEX('WFOM - Time_Base'!$A$4:$API$29, MATCH("CenHos", 'WFOM - Time_Base'!$B$4:$B$29,0), MATCH(CONCATENATE($G161,V$2),'WFOM - Time_Base'!$A$8:$API$8,0)) *
INDEX('WFOM - Time_Base'!$A$4:$API$29, MATCH("CenHos_Per", 'WFOM - Time_Base'!$B$4:$B$29,0), MATCH(CONCATENATE($G161,V$2),'WFOM - Time_Base'!$A$8:$API$8,0)),
IFERROR($AN161 * INDEX('Inputs from Uganda staff'!$E$61:$BM$80,MATCH('HRH Need estimation'!V$2,'Inputs from Uganda staff'!$E$61:$E$80,0),MATCH('HRH Need estimation'!$D161,'Inputs from Uganda staff'!$E$6:$BM$6,0)),
""))</f>
        <v>0</v>
      </c>
      <c r="W161" s="122">
        <f>IFERROR(
$AN161 * INDEX('WFOM - Time_Base'!$A$4:$API$29, MATCH("CenHos", 'WFOM - Time_Base'!$B$4:$B$29,0), MATCH(CONCATENATE($G161,W$2),'WFOM - Time_Base'!$A$8:$API$8,0)) *
INDEX('WFOM - Time_Base'!$A$4:$API$29, MATCH("CenHos_Per", 'WFOM - Time_Base'!$B$4:$B$29,0), MATCH(CONCATENATE($G161,W$2),'WFOM - Time_Base'!$A$8:$API$8,0)),
IFERROR($AN161 * INDEX('Inputs from Uganda staff'!$E$61:$BM$80,MATCH('HRH Need estimation'!W$2,'Inputs from Uganda staff'!$E$61:$E$80,0),MATCH('HRH Need estimation'!$D161,'Inputs from Uganda staff'!$E$6:$BM$6,0)),
""))</f>
        <v>0</v>
      </c>
      <c r="X161" s="122">
        <f>IFERROR(
$AN161 * INDEX('WFOM - Time_Base'!$A$4:$API$29, MATCH("CenHos", 'WFOM - Time_Base'!$B$4:$B$29,0), MATCH(CONCATENATE($G161,X$2),'WFOM - Time_Base'!$A$8:$API$8,0)) *
INDEX('WFOM - Time_Base'!$A$4:$API$29, MATCH("CenHos_Per", 'WFOM - Time_Base'!$B$4:$B$29,0), MATCH(CONCATENATE($G161,X$2),'WFOM - Time_Base'!$A$8:$API$8,0)),
IFERROR($AN161 * INDEX('Inputs from Uganda staff'!$E$61:$BM$80,MATCH('HRH Need estimation'!X$2,'Inputs from Uganda staff'!$E$61:$E$80,0),MATCH('HRH Need estimation'!$D161,'Inputs from Uganda staff'!$E$6:$BM$6,0)),
""))</f>
        <v>0</v>
      </c>
      <c r="Y161" s="122">
        <f>IFERROR(
$AN161 * INDEX('WFOM - Time_Base'!$A$4:$API$29, MATCH("CenHos", 'WFOM - Time_Base'!$B$4:$B$29,0), MATCH(CONCATENATE($G161,Y$2),'WFOM - Time_Base'!$A$8:$API$8,0)) *
INDEX('WFOM - Time_Base'!$A$4:$API$29, MATCH("CenHos_Per", 'WFOM - Time_Base'!$B$4:$B$29,0), MATCH(CONCATENATE($G161,Y$2),'WFOM - Time_Base'!$A$8:$API$8,0)),
IFERROR($AN161 * INDEX('Inputs from Uganda staff'!$E$61:$BM$80,MATCH('HRH Need estimation'!Y$2,'Inputs from Uganda staff'!$E$61:$E$80,0),MATCH('HRH Need estimation'!$D161,'Inputs from Uganda staff'!$E$6:$BM$6,0)),
""))</f>
        <v>0</v>
      </c>
      <c r="Z161" s="122">
        <f>IFERROR(
$AN161 * INDEX('WFOM - Time_Base'!$A$4:$API$29, MATCH("CenHos", 'WFOM - Time_Base'!$B$4:$B$29,0), MATCH(CONCATENATE($G161,Z$2),'WFOM - Time_Base'!$A$8:$API$8,0)) *
INDEX('WFOM - Time_Base'!$A$4:$API$29, MATCH("CenHos_Per", 'WFOM - Time_Base'!$B$4:$B$29,0), MATCH(CONCATENATE($G161,Z$2),'WFOM - Time_Base'!$A$8:$API$8,0)),
IFERROR($AN161 * INDEX('Inputs from Uganda staff'!$E$61:$BM$80,MATCH('HRH Need estimation'!Z$2,'Inputs from Uganda staff'!$E$61:$E$80,0),MATCH('HRH Need estimation'!$D161,'Inputs from Uganda staff'!$E$6:$BM$6,0)),
""))</f>
        <v>0.75</v>
      </c>
      <c r="AA161" s="122">
        <f>IFERROR(
$AN161 * INDEX('WFOM - Time_Base'!$A$4:$API$29, MATCH("CenHos", 'WFOM - Time_Base'!$B$4:$B$29,0), MATCH(CONCATENATE($G161,AA$2),'WFOM - Time_Base'!$A$8:$API$8,0)) *
INDEX('WFOM - Time_Base'!$A$4:$API$29, MATCH("CenHos_Per", 'WFOM - Time_Base'!$B$4:$B$29,0), MATCH(CONCATENATE($G161,AA$2),'WFOM - Time_Base'!$A$8:$API$8,0)),
IFERROR($AN161 * INDEX('Inputs from Uganda staff'!$E$61:$BM$80,MATCH('HRH Need estimation'!AA$2,'Inputs from Uganda staff'!$E$61:$E$80,0),MATCH('HRH Need estimation'!$D161,'Inputs from Uganda staff'!$E$6:$BM$6,0)),
""))</f>
        <v>0.75</v>
      </c>
      <c r="AB161" s="122">
        <f>IFERROR(
$AN161 * INDEX('WFOM - Time_Base'!$A$4:$API$29, MATCH("CenHos", 'WFOM - Time_Base'!$B$4:$B$29,0), MATCH(CONCATENATE($G161,AB$2),'WFOM - Time_Base'!$A$8:$API$8,0)) *
INDEX('WFOM - Time_Base'!$A$4:$API$29, MATCH("CenHos_Per", 'WFOM - Time_Base'!$B$4:$B$29,0), MATCH(CONCATENATE($G161,AB$2),'WFOM - Time_Base'!$A$8:$API$8,0)),
IFERROR($AN161 * INDEX('Inputs from Uganda staff'!$E$61:$BM$80,MATCH('HRH Need estimation'!AB$2,'Inputs from Uganda staff'!$E$61:$E$80,0),MATCH('HRH Need estimation'!$D161,'Inputs from Uganda staff'!$E$6:$BM$6,0)),
""))</f>
        <v>0</v>
      </c>
      <c r="AC161" s="122" t="str">
        <f>IFERROR(
$AN161 * INDEX('WFOM - Time_Base'!$A$4:$API$29, MATCH("CenHos", 'WFOM - Time_Base'!$B$4:$B$29,0), MATCH(CONCATENATE($G161,AC$2),'WFOM - Time_Base'!$A$8:$API$8,0)) *
INDEX('WFOM - Time_Base'!$A$4:$API$29, MATCH("CenHos_Per", 'WFOM - Time_Base'!$B$4:$B$29,0), MATCH(CONCATENATE($G161,AC$2),'WFOM - Time_Base'!$A$8:$API$8,0)),
IFERROR($AN161 * INDEX('Inputs from Uganda staff'!$E$61:$BM$80,MATCH('HRH Need estimation'!AC$2,'Inputs from Uganda staff'!$E$61:$E$80,0),MATCH('HRH Need estimation'!$D161,'Inputs from Uganda staff'!$E$6:$BM$6,0)),
""))</f>
        <v/>
      </c>
      <c r="AD161" s="122">
        <f>IFERROR(
$AN161 * INDEX('WFOM - Time_Base'!$A$4:$API$29, MATCH("CenHos", 'WFOM - Time_Base'!$B$4:$B$29,0), MATCH(CONCATENATE($G161,AD$2),'WFOM - Time_Base'!$A$8:$API$8,0)) *
INDEX('WFOM - Time_Base'!$A$4:$API$29, MATCH("CenHos_Per", 'WFOM - Time_Base'!$B$4:$B$29,0), MATCH(CONCATENATE($G161,AD$2),'WFOM - Time_Base'!$A$8:$API$8,0)),
IFERROR($AN161 * INDEX('Inputs from Uganda staff'!$E$61:$BM$80,MATCH('HRH Need estimation'!AD$2,'Inputs from Uganda staff'!$E$61:$E$80,0),MATCH('HRH Need estimation'!$D161,'Inputs from Uganda staff'!$E$6:$BM$6,0)),
""))</f>
        <v>0</v>
      </c>
      <c r="AE161" s="122">
        <f>IFERROR(
$AN161 * INDEX('WFOM - Time_Base'!$A$4:$API$29, MATCH("CenHos", 'WFOM - Time_Base'!$B$4:$B$29,0), MATCH(CONCATENATE($G161,AE$2),'WFOM - Time_Base'!$A$8:$API$8,0)) *
INDEX('WFOM - Time_Base'!$A$4:$API$29, MATCH("CenHos_Per", 'WFOM - Time_Base'!$B$4:$B$29,0), MATCH(CONCATENATE($G161,AE$2),'WFOM - Time_Base'!$A$8:$API$8,0)),
IFERROR($AN161 * INDEX('Inputs from Uganda staff'!$E$61:$BM$80,MATCH('HRH Need estimation'!AE$2,'Inputs from Uganda staff'!$E$61:$E$80,0),MATCH('HRH Need estimation'!$D161,'Inputs from Uganda staff'!$E$6:$BM$6,0)),
""))</f>
        <v>0</v>
      </c>
      <c r="AF161" s="122">
        <f>IFERROR(
$AN161 * INDEX('WFOM - Time_Base'!$A$4:$API$29, MATCH("CenHos", 'WFOM - Time_Base'!$B$4:$B$29,0), MATCH(CONCATENATE($G161,AF$2),'WFOM - Time_Base'!$A$8:$API$8,0)) *
INDEX('WFOM - Time_Base'!$A$4:$API$29, MATCH("CenHos_Per", 'WFOM - Time_Base'!$B$4:$B$29,0), MATCH(CONCATENATE($G161,AF$2),'WFOM - Time_Base'!$A$8:$API$8,0)),
IFERROR($AN161 * INDEX('Inputs from Uganda staff'!$E$61:$BM$80,MATCH('HRH Need estimation'!AF$2,'Inputs from Uganda staff'!$E$61:$E$80,0),MATCH('HRH Need estimation'!$D161,'Inputs from Uganda staff'!$E$6:$BM$6,0)),
""))</f>
        <v>0</v>
      </c>
      <c r="AG161" s="122">
        <f>IFERROR(
$AN161 * INDEX('WFOM - Time_Base'!$A$4:$API$29, MATCH("CenHos", 'WFOM - Time_Base'!$B$4:$B$29,0), MATCH(CONCATENATE($G161,AG$2),'WFOM - Time_Base'!$A$8:$API$8,0)) *
INDEX('WFOM - Time_Base'!$A$4:$API$29, MATCH("CenHos_Per", 'WFOM - Time_Base'!$B$4:$B$29,0), MATCH(CONCATENATE($G161,AG$2),'WFOM - Time_Base'!$A$8:$API$8,0)),
IFERROR($AN161 * INDEX('Inputs from Uganda staff'!$E$61:$BM$80,MATCH('HRH Need estimation'!AG$2,'Inputs from Uganda staff'!$E$61:$E$80,0),MATCH('HRH Need estimation'!$D161,'Inputs from Uganda staff'!$E$6:$BM$6,0)),
""))</f>
        <v>0</v>
      </c>
      <c r="AH161" s="122">
        <f>IFERROR(
$AN161 * INDEX('WFOM - Time_Base'!$A$4:$API$29, MATCH("CenHos", 'WFOM - Time_Base'!$B$4:$B$29,0), MATCH(CONCATENATE($G161,AH$2),'WFOM - Time_Base'!$A$8:$API$8,0)) *
INDEX('WFOM - Time_Base'!$A$4:$API$29, MATCH("CenHos_Per", 'WFOM - Time_Base'!$B$4:$B$29,0), MATCH(CONCATENATE($G161,AH$2),'WFOM - Time_Base'!$A$8:$API$8,0)),
IFERROR($AN161 * INDEX('Inputs from Uganda staff'!$E$61:$BM$80,MATCH('HRH Need estimation'!AH$2,'Inputs from Uganda staff'!$E$61:$E$80,0),MATCH('HRH Need estimation'!$D161,'Inputs from Uganda staff'!$E$6:$BM$6,0)),
""))</f>
        <v>0</v>
      </c>
      <c r="AI161" s="122">
        <f>IFERROR(
$AN161 * INDEX('WFOM - Time_Base'!$A$4:$API$29, MATCH("CenHos", 'WFOM - Time_Base'!$B$4:$B$29,0), MATCH(CONCATENATE($G161,AI$2),'WFOM - Time_Base'!$A$8:$API$8,0)) *
INDEX('WFOM - Time_Base'!$A$4:$API$29, MATCH("CenHos_Per", 'WFOM - Time_Base'!$B$4:$B$29,0), MATCH(CONCATENATE($G161,AI$2),'WFOM - Time_Base'!$A$8:$API$8,0)),
IFERROR($AN161 * INDEX('Inputs from Uganda staff'!$E$61:$BM$80,MATCH('HRH Need estimation'!AI$2,'Inputs from Uganda staff'!$E$61:$E$80,0),MATCH('HRH Need estimation'!$D161,'Inputs from Uganda staff'!$E$6:$BM$6,0)),
""))</f>
        <v>0</v>
      </c>
      <c r="AJ161" s="122">
        <f>IFERROR(
$AN161 * INDEX('WFOM - Time_Base'!$A$4:$API$29, MATCH("CenHos", 'WFOM - Time_Base'!$B$4:$B$29,0), MATCH(CONCATENATE($G161,AJ$2),'WFOM - Time_Base'!$A$8:$API$8,0)) *
INDEX('WFOM - Time_Base'!$A$4:$API$29, MATCH("CenHos_Per", 'WFOM - Time_Base'!$B$4:$B$29,0), MATCH(CONCATENATE($G161,AJ$2),'WFOM - Time_Base'!$A$8:$API$8,0)),
IFERROR($AN161 * INDEX('Inputs from Uganda staff'!$E$61:$BM$80,MATCH('HRH Need estimation'!AJ$2,'Inputs from Uganda staff'!$E$61:$E$80,0),MATCH('HRH Need estimation'!$D161,'Inputs from Uganda staff'!$E$6:$BM$6,0)),
""))</f>
        <v>0</v>
      </c>
      <c r="AK161" s="122">
        <f>IFERROR(
$AN161 * INDEX('WFOM - Time_Base'!$A$4:$API$29, MATCH("CenHos", 'WFOM - Time_Base'!$B$4:$B$29,0), MATCH(CONCATENATE($G161,AK$2),'WFOM - Time_Base'!$A$8:$API$8,0)) *
INDEX('WFOM - Time_Base'!$A$4:$API$29, MATCH("CenHos_Per", 'WFOM - Time_Base'!$B$4:$B$29,0), MATCH(CONCATENATE($G161,AK$2),'WFOM - Time_Base'!$A$8:$API$8,0)),
IFERROR($AN161 * INDEX('Inputs from Uganda staff'!$E$61:$BM$80,MATCH('HRH Need estimation'!AK$2,'Inputs from Uganda staff'!$E$61:$E$80,0),MATCH('HRH Need estimation'!$D161,'Inputs from Uganda staff'!$E$6:$BM$6,0)),
""))</f>
        <v>0</v>
      </c>
      <c r="AL161" s="122">
        <f>IFERROR(
$AN161 * INDEX('WFOM - Time_Base'!$A$4:$API$29, MATCH("CenHos", 'WFOM - Time_Base'!$B$4:$B$29,0), MATCH(CONCATENATE($G161,AL$2),'WFOM - Time_Base'!$A$8:$API$8,0)) *
INDEX('WFOM - Time_Base'!$A$4:$API$29, MATCH("CenHos_Per", 'WFOM - Time_Base'!$B$4:$B$29,0), MATCH(CONCATENATE($G161,AL$2),'WFOM - Time_Base'!$A$8:$API$8,0)),
IFERROR($AN161 * INDEX('Inputs from Uganda staff'!$E$61:$BM$80,MATCH('HRH Need estimation'!AL$2,'Inputs from Uganda staff'!$E$61:$E$80,0),MATCH('HRH Need estimation'!$D161,'Inputs from Uganda staff'!$E$6:$BM$6,0)),
""))</f>
        <v>0</v>
      </c>
      <c r="AN161">
        <v>1</v>
      </c>
      <c r="AO161" t="e">
        <f t="shared" si="6"/>
        <v>#N/A</v>
      </c>
    </row>
    <row r="162" spans="1:41">
      <c r="A162" s="106" t="s">
        <v>915</v>
      </c>
      <c r="B162" s="106" t="s">
        <v>525</v>
      </c>
      <c r="C162" s="107" t="s">
        <v>536</v>
      </c>
      <c r="D162" s="115" t="s">
        <v>537</v>
      </c>
      <c r="E162" s="252"/>
      <c r="F162" s="252"/>
      <c r="G162" s="122" t="str">
        <f>IF(F162&lt;&gt;"", VLOOKUP(F162,'WFOM - Cadre and Service List'!$E$4:$F$52,2,FALSE), "")</f>
        <v/>
      </c>
      <c r="H162" s="122"/>
      <c r="I162" s="207"/>
      <c r="J162" s="207"/>
      <c r="K162" s="207"/>
      <c r="L162" s="207"/>
      <c r="M162" s="207"/>
      <c r="N162" s="207"/>
      <c r="O162" s="207"/>
      <c r="P162" s="207">
        <f t="shared" si="5"/>
        <v>0</v>
      </c>
      <c r="Q162" s="122" t="s">
        <v>1947</v>
      </c>
      <c r="R162" s="122">
        <f>IFERROR(
$AN162 * INDEX('WFOM - Time_Base'!$A$4:$API$29, MATCH("CenHos", 'WFOM - Time_Base'!$B$4:$B$29,0), MATCH(CONCATENATE($G162,R$2),'WFOM - Time_Base'!$A$8:$API$8,0)) *
INDEX('WFOM - Time_Base'!$A$4:$API$29, MATCH("CenHos_Per", 'WFOM - Time_Base'!$B$4:$B$29,0), MATCH(CONCATENATE($G162,R$2),'WFOM - Time_Base'!$A$8:$API$8,0)),
IFERROR($AN162 * INDEX('Inputs from Uganda staff'!$E$61:$BM$80,MATCH('HRH Need estimation'!R$2,'Inputs from Uganda staff'!$E$61:$E$80,0),MATCH('HRH Need estimation'!$D162,'Inputs from Uganda staff'!$E$6:$BM$6,0)),
""))</f>
        <v>0.3</v>
      </c>
      <c r="S162" s="122">
        <f>IFERROR(
$AN162 * INDEX('WFOM - Time_Base'!$A$4:$API$29, MATCH("CenHos", 'WFOM - Time_Base'!$B$4:$B$29,0), MATCH(CONCATENATE($G162,S$2),'WFOM - Time_Base'!$A$8:$API$8,0)) *
INDEX('WFOM - Time_Base'!$A$4:$API$29, MATCH("CenHos_Per", 'WFOM - Time_Base'!$B$4:$B$29,0), MATCH(CONCATENATE($G162,S$2),'WFOM - Time_Base'!$A$8:$API$8,0)),
IFERROR($AN162 * INDEX('Inputs from Uganda staff'!$E$61:$BM$80,MATCH('HRH Need estimation'!S$2,'Inputs from Uganda staff'!$E$61:$E$80,0),MATCH('HRH Need estimation'!$D162,'Inputs from Uganda staff'!$E$6:$BM$6,0)),
""))</f>
        <v>0</v>
      </c>
      <c r="T162" s="122">
        <f>IFERROR(
$AN162 * INDEX('WFOM - Time_Base'!$A$4:$API$29, MATCH("CenHos", 'WFOM - Time_Base'!$B$4:$B$29,0), MATCH(CONCATENATE($G162,T$2),'WFOM - Time_Base'!$A$8:$API$8,0)) *
INDEX('WFOM - Time_Base'!$A$4:$API$29, MATCH("CenHos_Per", 'WFOM - Time_Base'!$B$4:$B$29,0), MATCH(CONCATENATE($G162,T$2),'WFOM - Time_Base'!$A$8:$API$8,0)),
IFERROR($AN162 * INDEX('Inputs from Uganda staff'!$E$61:$BM$80,MATCH('HRH Need estimation'!T$2,'Inputs from Uganda staff'!$E$61:$E$80,0),MATCH('HRH Need estimation'!$D162,'Inputs from Uganda staff'!$E$6:$BM$6,0)),
""))</f>
        <v>0</v>
      </c>
      <c r="U162" s="122">
        <f>IFERROR(
$AN162 * INDEX('WFOM - Time_Base'!$A$4:$API$29, MATCH("CenHos", 'WFOM - Time_Base'!$B$4:$B$29,0), MATCH(CONCATENATE($G162,U$2),'WFOM - Time_Base'!$A$8:$API$8,0)) *
INDEX('WFOM - Time_Base'!$A$4:$API$29, MATCH("CenHos_Per", 'WFOM - Time_Base'!$B$4:$B$29,0), MATCH(CONCATENATE($G162,U$2),'WFOM - Time_Base'!$A$8:$API$8,0)),
IFERROR($AN162 * INDEX('Inputs from Uganda staff'!$E$61:$BM$80,MATCH('HRH Need estimation'!U$2,'Inputs from Uganda staff'!$E$61:$E$80,0),MATCH('HRH Need estimation'!$D162,'Inputs from Uganda staff'!$E$6:$BM$6,0)),
""))</f>
        <v>0</v>
      </c>
      <c r="V162" s="122">
        <f>IFERROR(
$AN162 * INDEX('WFOM - Time_Base'!$A$4:$API$29, MATCH("CenHos", 'WFOM - Time_Base'!$B$4:$B$29,0), MATCH(CONCATENATE($G162,V$2),'WFOM - Time_Base'!$A$8:$API$8,0)) *
INDEX('WFOM - Time_Base'!$A$4:$API$29, MATCH("CenHos_Per", 'WFOM - Time_Base'!$B$4:$B$29,0), MATCH(CONCATENATE($G162,V$2),'WFOM - Time_Base'!$A$8:$API$8,0)),
IFERROR($AN162 * INDEX('Inputs from Uganda staff'!$E$61:$BM$80,MATCH('HRH Need estimation'!V$2,'Inputs from Uganda staff'!$E$61:$E$80,0),MATCH('HRH Need estimation'!$D162,'Inputs from Uganda staff'!$E$6:$BM$6,0)),
""))</f>
        <v>0</v>
      </c>
      <c r="W162" s="122">
        <f>IFERROR(
$AN162 * INDEX('WFOM - Time_Base'!$A$4:$API$29, MATCH("CenHos", 'WFOM - Time_Base'!$B$4:$B$29,0), MATCH(CONCATENATE($G162,W$2),'WFOM - Time_Base'!$A$8:$API$8,0)) *
INDEX('WFOM - Time_Base'!$A$4:$API$29, MATCH("CenHos_Per", 'WFOM - Time_Base'!$B$4:$B$29,0), MATCH(CONCATENATE($G162,W$2),'WFOM - Time_Base'!$A$8:$API$8,0)),
IFERROR($AN162 * INDEX('Inputs from Uganda staff'!$E$61:$BM$80,MATCH('HRH Need estimation'!W$2,'Inputs from Uganda staff'!$E$61:$E$80,0),MATCH('HRH Need estimation'!$D162,'Inputs from Uganda staff'!$E$6:$BM$6,0)),
""))</f>
        <v>0</v>
      </c>
      <c r="X162" s="122">
        <f>IFERROR(
$AN162 * INDEX('WFOM - Time_Base'!$A$4:$API$29, MATCH("CenHos", 'WFOM - Time_Base'!$B$4:$B$29,0), MATCH(CONCATENATE($G162,X$2),'WFOM - Time_Base'!$A$8:$API$8,0)) *
INDEX('WFOM - Time_Base'!$A$4:$API$29, MATCH("CenHos_Per", 'WFOM - Time_Base'!$B$4:$B$29,0), MATCH(CONCATENATE($G162,X$2),'WFOM - Time_Base'!$A$8:$API$8,0)),
IFERROR($AN162 * INDEX('Inputs from Uganda staff'!$E$61:$BM$80,MATCH('HRH Need estimation'!X$2,'Inputs from Uganda staff'!$E$61:$E$80,0),MATCH('HRH Need estimation'!$D162,'Inputs from Uganda staff'!$E$6:$BM$6,0)),
""))</f>
        <v>0</v>
      </c>
      <c r="Y162" s="122">
        <f>IFERROR(
$AN162 * INDEX('WFOM - Time_Base'!$A$4:$API$29, MATCH("CenHos", 'WFOM - Time_Base'!$B$4:$B$29,0), MATCH(CONCATENATE($G162,Y$2),'WFOM - Time_Base'!$A$8:$API$8,0)) *
INDEX('WFOM - Time_Base'!$A$4:$API$29, MATCH("CenHos_Per", 'WFOM - Time_Base'!$B$4:$B$29,0), MATCH(CONCATENATE($G162,Y$2),'WFOM - Time_Base'!$A$8:$API$8,0)),
IFERROR($AN162 * INDEX('Inputs from Uganda staff'!$E$61:$BM$80,MATCH('HRH Need estimation'!Y$2,'Inputs from Uganda staff'!$E$61:$E$80,0),MATCH('HRH Need estimation'!$D162,'Inputs from Uganda staff'!$E$6:$BM$6,0)),
""))</f>
        <v>0</v>
      </c>
      <c r="Z162" s="122">
        <f>IFERROR(
$AN162 * INDEX('WFOM - Time_Base'!$A$4:$API$29, MATCH("CenHos", 'WFOM - Time_Base'!$B$4:$B$29,0), MATCH(CONCATENATE($G162,Z$2),'WFOM - Time_Base'!$A$8:$API$8,0)) *
INDEX('WFOM - Time_Base'!$A$4:$API$29, MATCH("CenHos_Per", 'WFOM - Time_Base'!$B$4:$B$29,0), MATCH(CONCATENATE($G162,Z$2),'WFOM - Time_Base'!$A$8:$API$8,0)),
IFERROR($AN162 * INDEX('Inputs from Uganda staff'!$E$61:$BM$80,MATCH('HRH Need estimation'!Z$2,'Inputs from Uganda staff'!$E$61:$E$80,0),MATCH('HRH Need estimation'!$D162,'Inputs from Uganda staff'!$E$6:$BM$6,0)),
""))</f>
        <v>0.75</v>
      </c>
      <c r="AA162" s="122">
        <f>IFERROR(
$AN162 * INDEX('WFOM - Time_Base'!$A$4:$API$29, MATCH("CenHos", 'WFOM - Time_Base'!$B$4:$B$29,0), MATCH(CONCATENATE($G162,AA$2),'WFOM - Time_Base'!$A$8:$API$8,0)) *
INDEX('WFOM - Time_Base'!$A$4:$API$29, MATCH("CenHos_Per", 'WFOM - Time_Base'!$B$4:$B$29,0), MATCH(CONCATENATE($G162,AA$2),'WFOM - Time_Base'!$A$8:$API$8,0)),
IFERROR($AN162 * INDEX('Inputs from Uganda staff'!$E$61:$BM$80,MATCH('HRH Need estimation'!AA$2,'Inputs from Uganda staff'!$E$61:$E$80,0),MATCH('HRH Need estimation'!$D162,'Inputs from Uganda staff'!$E$6:$BM$6,0)),
""))</f>
        <v>1.5</v>
      </c>
      <c r="AB162" s="122">
        <f>IFERROR(
$AN162 * INDEX('WFOM - Time_Base'!$A$4:$API$29, MATCH("CenHos", 'WFOM - Time_Base'!$B$4:$B$29,0), MATCH(CONCATENATE($G162,AB$2),'WFOM - Time_Base'!$A$8:$API$8,0)) *
INDEX('WFOM - Time_Base'!$A$4:$API$29, MATCH("CenHos_Per", 'WFOM - Time_Base'!$B$4:$B$29,0), MATCH(CONCATENATE($G162,AB$2),'WFOM - Time_Base'!$A$8:$API$8,0)),
IFERROR($AN162 * INDEX('Inputs from Uganda staff'!$E$61:$BM$80,MATCH('HRH Need estimation'!AB$2,'Inputs from Uganda staff'!$E$61:$E$80,0),MATCH('HRH Need estimation'!$D162,'Inputs from Uganda staff'!$E$6:$BM$6,0)),
""))</f>
        <v>0</v>
      </c>
      <c r="AC162" s="122" t="str">
        <f>IFERROR(
$AN162 * INDEX('WFOM - Time_Base'!$A$4:$API$29, MATCH("CenHos", 'WFOM - Time_Base'!$B$4:$B$29,0), MATCH(CONCATENATE($G162,AC$2),'WFOM - Time_Base'!$A$8:$API$8,0)) *
INDEX('WFOM - Time_Base'!$A$4:$API$29, MATCH("CenHos_Per", 'WFOM - Time_Base'!$B$4:$B$29,0), MATCH(CONCATENATE($G162,AC$2),'WFOM - Time_Base'!$A$8:$API$8,0)),
IFERROR($AN162 * INDEX('Inputs from Uganda staff'!$E$61:$BM$80,MATCH('HRH Need estimation'!AC$2,'Inputs from Uganda staff'!$E$61:$E$80,0),MATCH('HRH Need estimation'!$D162,'Inputs from Uganda staff'!$E$6:$BM$6,0)),
""))</f>
        <v/>
      </c>
      <c r="AD162" s="122">
        <f>IFERROR(
$AN162 * INDEX('WFOM - Time_Base'!$A$4:$API$29, MATCH("CenHos", 'WFOM - Time_Base'!$B$4:$B$29,0), MATCH(CONCATENATE($G162,AD$2),'WFOM - Time_Base'!$A$8:$API$8,0)) *
INDEX('WFOM - Time_Base'!$A$4:$API$29, MATCH("CenHos_Per", 'WFOM - Time_Base'!$B$4:$B$29,0), MATCH(CONCATENATE($G162,AD$2),'WFOM - Time_Base'!$A$8:$API$8,0)),
IFERROR($AN162 * INDEX('Inputs from Uganda staff'!$E$61:$BM$80,MATCH('HRH Need estimation'!AD$2,'Inputs from Uganda staff'!$E$61:$E$80,0),MATCH('HRH Need estimation'!$D162,'Inputs from Uganda staff'!$E$6:$BM$6,0)),
""))</f>
        <v>0</v>
      </c>
      <c r="AE162" s="122">
        <f>IFERROR(
$AN162 * INDEX('WFOM - Time_Base'!$A$4:$API$29, MATCH("CenHos", 'WFOM - Time_Base'!$B$4:$B$29,0), MATCH(CONCATENATE($G162,AE$2),'WFOM - Time_Base'!$A$8:$API$8,0)) *
INDEX('WFOM - Time_Base'!$A$4:$API$29, MATCH("CenHos_Per", 'WFOM - Time_Base'!$B$4:$B$29,0), MATCH(CONCATENATE($G162,AE$2),'WFOM - Time_Base'!$A$8:$API$8,0)),
IFERROR($AN162 * INDEX('Inputs from Uganda staff'!$E$61:$BM$80,MATCH('HRH Need estimation'!AE$2,'Inputs from Uganda staff'!$E$61:$E$80,0),MATCH('HRH Need estimation'!$D162,'Inputs from Uganda staff'!$E$6:$BM$6,0)),
""))</f>
        <v>0</v>
      </c>
      <c r="AF162" s="122">
        <f>IFERROR(
$AN162 * INDEX('WFOM - Time_Base'!$A$4:$API$29, MATCH("CenHos", 'WFOM - Time_Base'!$B$4:$B$29,0), MATCH(CONCATENATE($G162,AF$2),'WFOM - Time_Base'!$A$8:$API$8,0)) *
INDEX('WFOM - Time_Base'!$A$4:$API$29, MATCH("CenHos_Per", 'WFOM - Time_Base'!$B$4:$B$29,0), MATCH(CONCATENATE($G162,AF$2),'WFOM - Time_Base'!$A$8:$API$8,0)),
IFERROR($AN162 * INDEX('Inputs from Uganda staff'!$E$61:$BM$80,MATCH('HRH Need estimation'!AF$2,'Inputs from Uganda staff'!$E$61:$E$80,0),MATCH('HRH Need estimation'!$D162,'Inputs from Uganda staff'!$E$6:$BM$6,0)),
""))</f>
        <v>0</v>
      </c>
      <c r="AG162" s="122">
        <f>IFERROR(
$AN162 * INDEX('WFOM - Time_Base'!$A$4:$API$29, MATCH("CenHos", 'WFOM - Time_Base'!$B$4:$B$29,0), MATCH(CONCATENATE($G162,AG$2),'WFOM - Time_Base'!$A$8:$API$8,0)) *
INDEX('WFOM - Time_Base'!$A$4:$API$29, MATCH("CenHos_Per", 'WFOM - Time_Base'!$B$4:$B$29,0), MATCH(CONCATENATE($G162,AG$2),'WFOM - Time_Base'!$A$8:$API$8,0)),
IFERROR($AN162 * INDEX('Inputs from Uganda staff'!$E$61:$BM$80,MATCH('HRH Need estimation'!AG$2,'Inputs from Uganda staff'!$E$61:$E$80,0),MATCH('HRH Need estimation'!$D162,'Inputs from Uganda staff'!$E$6:$BM$6,0)),
""))</f>
        <v>0</v>
      </c>
      <c r="AH162" s="122">
        <f>IFERROR(
$AN162 * INDEX('WFOM - Time_Base'!$A$4:$API$29, MATCH("CenHos", 'WFOM - Time_Base'!$B$4:$B$29,0), MATCH(CONCATENATE($G162,AH$2),'WFOM - Time_Base'!$A$8:$API$8,0)) *
INDEX('WFOM - Time_Base'!$A$4:$API$29, MATCH("CenHos_Per", 'WFOM - Time_Base'!$B$4:$B$29,0), MATCH(CONCATENATE($G162,AH$2),'WFOM - Time_Base'!$A$8:$API$8,0)),
IFERROR($AN162 * INDEX('Inputs from Uganda staff'!$E$61:$BM$80,MATCH('HRH Need estimation'!AH$2,'Inputs from Uganda staff'!$E$61:$E$80,0),MATCH('HRH Need estimation'!$D162,'Inputs from Uganda staff'!$E$6:$BM$6,0)),
""))</f>
        <v>0</v>
      </c>
      <c r="AI162" s="122">
        <f>IFERROR(
$AN162 * INDEX('WFOM - Time_Base'!$A$4:$API$29, MATCH("CenHos", 'WFOM - Time_Base'!$B$4:$B$29,0), MATCH(CONCATENATE($G162,AI$2),'WFOM - Time_Base'!$A$8:$API$8,0)) *
INDEX('WFOM - Time_Base'!$A$4:$API$29, MATCH("CenHos_Per", 'WFOM - Time_Base'!$B$4:$B$29,0), MATCH(CONCATENATE($G162,AI$2),'WFOM - Time_Base'!$A$8:$API$8,0)),
IFERROR($AN162 * INDEX('Inputs from Uganda staff'!$E$61:$BM$80,MATCH('HRH Need estimation'!AI$2,'Inputs from Uganda staff'!$E$61:$E$80,0),MATCH('HRH Need estimation'!$D162,'Inputs from Uganda staff'!$E$6:$BM$6,0)),
""))</f>
        <v>0</v>
      </c>
      <c r="AJ162" s="122">
        <f>IFERROR(
$AN162 * INDEX('WFOM - Time_Base'!$A$4:$API$29, MATCH("CenHos", 'WFOM - Time_Base'!$B$4:$B$29,0), MATCH(CONCATENATE($G162,AJ$2),'WFOM - Time_Base'!$A$8:$API$8,0)) *
INDEX('WFOM - Time_Base'!$A$4:$API$29, MATCH("CenHos_Per", 'WFOM - Time_Base'!$B$4:$B$29,0), MATCH(CONCATENATE($G162,AJ$2),'WFOM - Time_Base'!$A$8:$API$8,0)),
IFERROR($AN162 * INDEX('Inputs from Uganda staff'!$E$61:$BM$80,MATCH('HRH Need estimation'!AJ$2,'Inputs from Uganda staff'!$E$61:$E$80,0),MATCH('HRH Need estimation'!$D162,'Inputs from Uganda staff'!$E$6:$BM$6,0)),
""))</f>
        <v>0</v>
      </c>
      <c r="AK162" s="122">
        <f>IFERROR(
$AN162 * INDEX('WFOM - Time_Base'!$A$4:$API$29, MATCH("CenHos", 'WFOM - Time_Base'!$B$4:$B$29,0), MATCH(CONCATENATE($G162,AK$2),'WFOM - Time_Base'!$A$8:$API$8,0)) *
INDEX('WFOM - Time_Base'!$A$4:$API$29, MATCH("CenHos_Per", 'WFOM - Time_Base'!$B$4:$B$29,0), MATCH(CONCATENATE($G162,AK$2),'WFOM - Time_Base'!$A$8:$API$8,0)),
IFERROR($AN162 * INDEX('Inputs from Uganda staff'!$E$61:$BM$80,MATCH('HRH Need estimation'!AK$2,'Inputs from Uganda staff'!$E$61:$E$80,0),MATCH('HRH Need estimation'!$D162,'Inputs from Uganda staff'!$E$6:$BM$6,0)),
""))</f>
        <v>0</v>
      </c>
      <c r="AL162" s="122">
        <f>IFERROR(
$AN162 * INDEX('WFOM - Time_Base'!$A$4:$API$29, MATCH("CenHos", 'WFOM - Time_Base'!$B$4:$B$29,0), MATCH(CONCATENATE($G162,AL$2),'WFOM - Time_Base'!$A$8:$API$8,0)) *
INDEX('WFOM - Time_Base'!$A$4:$API$29, MATCH("CenHos_Per", 'WFOM - Time_Base'!$B$4:$B$29,0), MATCH(CONCATENATE($G162,AL$2),'WFOM - Time_Base'!$A$8:$API$8,0)),
IFERROR($AN162 * INDEX('Inputs from Uganda staff'!$E$61:$BM$80,MATCH('HRH Need estimation'!AL$2,'Inputs from Uganda staff'!$E$61:$E$80,0),MATCH('HRH Need estimation'!$D162,'Inputs from Uganda staff'!$E$6:$BM$6,0)),
""))</f>
        <v>0</v>
      </c>
      <c r="AN162">
        <v>1</v>
      </c>
      <c r="AO162" t="e">
        <f t="shared" si="6"/>
        <v>#N/A</v>
      </c>
    </row>
    <row r="163" spans="1:41">
      <c r="A163" s="106" t="s">
        <v>988</v>
      </c>
      <c r="B163" s="106" t="s">
        <v>525</v>
      </c>
      <c r="C163" s="107" t="s">
        <v>538</v>
      </c>
      <c r="D163" s="115" t="s">
        <v>539</v>
      </c>
      <c r="E163" s="252"/>
      <c r="F163" s="252"/>
      <c r="G163" s="122" t="str">
        <f>IF(F163&lt;&gt;"", VLOOKUP(F163,'WFOM - Cadre and Service List'!$E$4:$F$52,2,FALSE), "")</f>
        <v/>
      </c>
      <c r="H163" s="122"/>
      <c r="I163" s="207"/>
      <c r="J163" s="207"/>
      <c r="K163" s="207"/>
      <c r="L163" s="207"/>
      <c r="M163" s="207"/>
      <c r="N163" s="207"/>
      <c r="O163" s="207"/>
      <c r="P163" s="207">
        <f t="shared" si="5"/>
        <v>0</v>
      </c>
      <c r="Q163" s="122" t="s">
        <v>1947</v>
      </c>
      <c r="R163" s="122">
        <f>IFERROR(
$AN163 * INDEX('WFOM - Time_Base'!$A$4:$API$29, MATCH("CenHos", 'WFOM - Time_Base'!$B$4:$B$29,0), MATCH(CONCATENATE($G163,R$2),'WFOM - Time_Base'!$A$8:$API$8,0)) *
INDEX('WFOM - Time_Base'!$A$4:$API$29, MATCH("CenHos_Per", 'WFOM - Time_Base'!$B$4:$B$29,0), MATCH(CONCATENATE($G163,R$2),'WFOM - Time_Base'!$A$8:$API$8,0)),
IFERROR($AN163 * INDEX('Inputs from Uganda staff'!$E$61:$BM$80,MATCH('HRH Need estimation'!R$2,'Inputs from Uganda staff'!$E$61:$E$80,0),MATCH('HRH Need estimation'!$D163,'Inputs from Uganda staff'!$E$6:$BM$6,0)),
""))</f>
        <v>0.3</v>
      </c>
      <c r="S163" s="122">
        <f>IFERROR(
$AN163 * INDEX('WFOM - Time_Base'!$A$4:$API$29, MATCH("CenHos", 'WFOM - Time_Base'!$B$4:$B$29,0), MATCH(CONCATENATE($G163,S$2),'WFOM - Time_Base'!$A$8:$API$8,0)) *
INDEX('WFOM - Time_Base'!$A$4:$API$29, MATCH("CenHos_Per", 'WFOM - Time_Base'!$B$4:$B$29,0), MATCH(CONCATENATE($G163,S$2),'WFOM - Time_Base'!$A$8:$API$8,0)),
IFERROR($AN163 * INDEX('Inputs from Uganda staff'!$E$61:$BM$80,MATCH('HRH Need estimation'!S$2,'Inputs from Uganda staff'!$E$61:$E$80,0),MATCH('HRH Need estimation'!$D163,'Inputs from Uganda staff'!$E$6:$BM$6,0)),
""))</f>
        <v>0</v>
      </c>
      <c r="T163" s="122">
        <f>IFERROR(
$AN163 * INDEX('WFOM - Time_Base'!$A$4:$API$29, MATCH("CenHos", 'WFOM - Time_Base'!$B$4:$B$29,0), MATCH(CONCATENATE($G163,T$2),'WFOM - Time_Base'!$A$8:$API$8,0)) *
INDEX('WFOM - Time_Base'!$A$4:$API$29, MATCH("CenHos_Per", 'WFOM - Time_Base'!$B$4:$B$29,0), MATCH(CONCATENATE($G163,T$2),'WFOM - Time_Base'!$A$8:$API$8,0)),
IFERROR($AN163 * INDEX('Inputs from Uganda staff'!$E$61:$BM$80,MATCH('HRH Need estimation'!T$2,'Inputs from Uganda staff'!$E$61:$E$80,0),MATCH('HRH Need estimation'!$D163,'Inputs from Uganda staff'!$E$6:$BM$6,0)),
""))</f>
        <v>0</v>
      </c>
      <c r="U163" s="122">
        <f>IFERROR(
$AN163 * INDEX('WFOM - Time_Base'!$A$4:$API$29, MATCH("CenHos", 'WFOM - Time_Base'!$B$4:$B$29,0), MATCH(CONCATENATE($G163,U$2),'WFOM - Time_Base'!$A$8:$API$8,0)) *
INDEX('WFOM - Time_Base'!$A$4:$API$29, MATCH("CenHos_Per", 'WFOM - Time_Base'!$B$4:$B$29,0), MATCH(CONCATENATE($G163,U$2),'WFOM - Time_Base'!$A$8:$API$8,0)),
IFERROR($AN163 * INDEX('Inputs from Uganda staff'!$E$61:$BM$80,MATCH('HRH Need estimation'!U$2,'Inputs from Uganda staff'!$E$61:$E$80,0),MATCH('HRH Need estimation'!$D163,'Inputs from Uganda staff'!$E$6:$BM$6,0)),
""))</f>
        <v>0</v>
      </c>
      <c r="V163" s="122">
        <f>IFERROR(
$AN163 * INDEX('WFOM - Time_Base'!$A$4:$API$29, MATCH("CenHos", 'WFOM - Time_Base'!$B$4:$B$29,0), MATCH(CONCATENATE($G163,V$2),'WFOM - Time_Base'!$A$8:$API$8,0)) *
INDEX('WFOM - Time_Base'!$A$4:$API$29, MATCH("CenHos_Per", 'WFOM - Time_Base'!$B$4:$B$29,0), MATCH(CONCATENATE($G163,V$2),'WFOM - Time_Base'!$A$8:$API$8,0)),
IFERROR($AN163 * INDEX('Inputs from Uganda staff'!$E$61:$BM$80,MATCH('HRH Need estimation'!V$2,'Inputs from Uganda staff'!$E$61:$E$80,0),MATCH('HRH Need estimation'!$D163,'Inputs from Uganda staff'!$E$6:$BM$6,0)),
""))</f>
        <v>0</v>
      </c>
      <c r="W163" s="122">
        <f>IFERROR(
$AN163 * INDEX('WFOM - Time_Base'!$A$4:$API$29, MATCH("CenHos", 'WFOM - Time_Base'!$B$4:$B$29,0), MATCH(CONCATENATE($G163,W$2),'WFOM - Time_Base'!$A$8:$API$8,0)) *
INDEX('WFOM - Time_Base'!$A$4:$API$29, MATCH("CenHos_Per", 'WFOM - Time_Base'!$B$4:$B$29,0), MATCH(CONCATENATE($G163,W$2),'WFOM - Time_Base'!$A$8:$API$8,0)),
IFERROR($AN163 * INDEX('Inputs from Uganda staff'!$E$61:$BM$80,MATCH('HRH Need estimation'!W$2,'Inputs from Uganda staff'!$E$61:$E$80,0),MATCH('HRH Need estimation'!$D163,'Inputs from Uganda staff'!$E$6:$BM$6,0)),
""))</f>
        <v>0</v>
      </c>
      <c r="X163" s="122">
        <f>IFERROR(
$AN163 * INDEX('WFOM - Time_Base'!$A$4:$API$29, MATCH("CenHos", 'WFOM - Time_Base'!$B$4:$B$29,0), MATCH(CONCATENATE($G163,X$2),'WFOM - Time_Base'!$A$8:$API$8,0)) *
INDEX('WFOM - Time_Base'!$A$4:$API$29, MATCH("CenHos_Per", 'WFOM - Time_Base'!$B$4:$B$29,0), MATCH(CONCATENATE($G163,X$2),'WFOM - Time_Base'!$A$8:$API$8,0)),
IFERROR($AN163 * INDEX('Inputs from Uganda staff'!$E$61:$BM$80,MATCH('HRH Need estimation'!X$2,'Inputs from Uganda staff'!$E$61:$E$80,0),MATCH('HRH Need estimation'!$D163,'Inputs from Uganda staff'!$E$6:$BM$6,0)),
""))</f>
        <v>0</v>
      </c>
      <c r="Y163" s="122">
        <f>IFERROR(
$AN163 * INDEX('WFOM - Time_Base'!$A$4:$API$29, MATCH("CenHos", 'WFOM - Time_Base'!$B$4:$B$29,0), MATCH(CONCATENATE($G163,Y$2),'WFOM - Time_Base'!$A$8:$API$8,0)) *
INDEX('WFOM - Time_Base'!$A$4:$API$29, MATCH("CenHos_Per", 'WFOM - Time_Base'!$B$4:$B$29,0), MATCH(CONCATENATE($G163,Y$2),'WFOM - Time_Base'!$A$8:$API$8,0)),
IFERROR($AN163 * INDEX('Inputs from Uganda staff'!$E$61:$BM$80,MATCH('HRH Need estimation'!Y$2,'Inputs from Uganda staff'!$E$61:$E$80,0),MATCH('HRH Need estimation'!$D163,'Inputs from Uganda staff'!$E$6:$BM$6,0)),
""))</f>
        <v>0</v>
      </c>
      <c r="Z163" s="122">
        <f>IFERROR(
$AN163 * INDEX('WFOM - Time_Base'!$A$4:$API$29, MATCH("CenHos", 'WFOM - Time_Base'!$B$4:$B$29,0), MATCH(CONCATENATE($G163,Z$2),'WFOM - Time_Base'!$A$8:$API$8,0)) *
INDEX('WFOM - Time_Base'!$A$4:$API$29, MATCH("CenHos_Per", 'WFOM - Time_Base'!$B$4:$B$29,0), MATCH(CONCATENATE($G163,Z$2),'WFOM - Time_Base'!$A$8:$API$8,0)),
IFERROR($AN163 * INDEX('Inputs from Uganda staff'!$E$61:$BM$80,MATCH('HRH Need estimation'!Z$2,'Inputs from Uganda staff'!$E$61:$E$80,0),MATCH('HRH Need estimation'!$D163,'Inputs from Uganda staff'!$E$6:$BM$6,0)),
""))</f>
        <v>0.75</v>
      </c>
      <c r="AA163" s="122">
        <f>IFERROR(
$AN163 * INDEX('WFOM - Time_Base'!$A$4:$API$29, MATCH("CenHos", 'WFOM - Time_Base'!$B$4:$B$29,0), MATCH(CONCATENATE($G163,AA$2),'WFOM - Time_Base'!$A$8:$API$8,0)) *
INDEX('WFOM - Time_Base'!$A$4:$API$29, MATCH("CenHos_Per", 'WFOM - Time_Base'!$B$4:$B$29,0), MATCH(CONCATENATE($G163,AA$2),'WFOM - Time_Base'!$A$8:$API$8,0)),
IFERROR($AN163 * INDEX('Inputs from Uganda staff'!$E$61:$BM$80,MATCH('HRH Need estimation'!AA$2,'Inputs from Uganda staff'!$E$61:$E$80,0),MATCH('HRH Need estimation'!$D163,'Inputs from Uganda staff'!$E$6:$BM$6,0)),
""))</f>
        <v>1.5</v>
      </c>
      <c r="AB163" s="122">
        <f>IFERROR(
$AN163 * INDEX('WFOM - Time_Base'!$A$4:$API$29, MATCH("CenHos", 'WFOM - Time_Base'!$B$4:$B$29,0), MATCH(CONCATENATE($G163,AB$2),'WFOM - Time_Base'!$A$8:$API$8,0)) *
INDEX('WFOM - Time_Base'!$A$4:$API$29, MATCH("CenHos_Per", 'WFOM - Time_Base'!$B$4:$B$29,0), MATCH(CONCATENATE($G163,AB$2),'WFOM - Time_Base'!$A$8:$API$8,0)),
IFERROR($AN163 * INDEX('Inputs from Uganda staff'!$E$61:$BM$80,MATCH('HRH Need estimation'!AB$2,'Inputs from Uganda staff'!$E$61:$E$80,0),MATCH('HRH Need estimation'!$D163,'Inputs from Uganda staff'!$E$6:$BM$6,0)),
""))</f>
        <v>0</v>
      </c>
      <c r="AC163" s="122" t="str">
        <f>IFERROR(
$AN163 * INDEX('WFOM - Time_Base'!$A$4:$API$29, MATCH("CenHos", 'WFOM - Time_Base'!$B$4:$B$29,0), MATCH(CONCATENATE($G163,AC$2),'WFOM - Time_Base'!$A$8:$API$8,0)) *
INDEX('WFOM - Time_Base'!$A$4:$API$29, MATCH("CenHos_Per", 'WFOM - Time_Base'!$B$4:$B$29,0), MATCH(CONCATENATE($G163,AC$2),'WFOM - Time_Base'!$A$8:$API$8,0)),
IFERROR($AN163 * INDEX('Inputs from Uganda staff'!$E$61:$BM$80,MATCH('HRH Need estimation'!AC$2,'Inputs from Uganda staff'!$E$61:$E$80,0),MATCH('HRH Need estimation'!$D163,'Inputs from Uganda staff'!$E$6:$BM$6,0)),
""))</f>
        <v/>
      </c>
      <c r="AD163" s="122">
        <f>IFERROR(
$AN163 * INDEX('WFOM - Time_Base'!$A$4:$API$29, MATCH("CenHos", 'WFOM - Time_Base'!$B$4:$B$29,0), MATCH(CONCATENATE($G163,AD$2),'WFOM - Time_Base'!$A$8:$API$8,0)) *
INDEX('WFOM - Time_Base'!$A$4:$API$29, MATCH("CenHos_Per", 'WFOM - Time_Base'!$B$4:$B$29,0), MATCH(CONCATENATE($G163,AD$2),'WFOM - Time_Base'!$A$8:$API$8,0)),
IFERROR($AN163 * INDEX('Inputs from Uganda staff'!$E$61:$BM$80,MATCH('HRH Need estimation'!AD$2,'Inputs from Uganda staff'!$E$61:$E$80,0),MATCH('HRH Need estimation'!$D163,'Inputs from Uganda staff'!$E$6:$BM$6,0)),
""))</f>
        <v>0</v>
      </c>
      <c r="AE163" s="122">
        <f>IFERROR(
$AN163 * INDEX('WFOM - Time_Base'!$A$4:$API$29, MATCH("CenHos", 'WFOM - Time_Base'!$B$4:$B$29,0), MATCH(CONCATENATE($G163,AE$2),'WFOM - Time_Base'!$A$8:$API$8,0)) *
INDEX('WFOM - Time_Base'!$A$4:$API$29, MATCH("CenHos_Per", 'WFOM - Time_Base'!$B$4:$B$29,0), MATCH(CONCATENATE($G163,AE$2),'WFOM - Time_Base'!$A$8:$API$8,0)),
IFERROR($AN163 * INDEX('Inputs from Uganda staff'!$E$61:$BM$80,MATCH('HRH Need estimation'!AE$2,'Inputs from Uganda staff'!$E$61:$E$80,0),MATCH('HRH Need estimation'!$D163,'Inputs from Uganda staff'!$E$6:$BM$6,0)),
""))</f>
        <v>0</v>
      </c>
      <c r="AF163" s="122">
        <f>IFERROR(
$AN163 * INDEX('WFOM - Time_Base'!$A$4:$API$29, MATCH("CenHos", 'WFOM - Time_Base'!$B$4:$B$29,0), MATCH(CONCATENATE($G163,AF$2),'WFOM - Time_Base'!$A$8:$API$8,0)) *
INDEX('WFOM - Time_Base'!$A$4:$API$29, MATCH("CenHos_Per", 'WFOM - Time_Base'!$B$4:$B$29,0), MATCH(CONCATENATE($G163,AF$2),'WFOM - Time_Base'!$A$8:$API$8,0)),
IFERROR($AN163 * INDEX('Inputs from Uganda staff'!$E$61:$BM$80,MATCH('HRH Need estimation'!AF$2,'Inputs from Uganda staff'!$E$61:$E$80,0),MATCH('HRH Need estimation'!$D163,'Inputs from Uganda staff'!$E$6:$BM$6,0)),
""))</f>
        <v>0</v>
      </c>
      <c r="AG163" s="122">
        <f>IFERROR(
$AN163 * INDEX('WFOM - Time_Base'!$A$4:$API$29, MATCH("CenHos", 'WFOM - Time_Base'!$B$4:$B$29,0), MATCH(CONCATENATE($G163,AG$2),'WFOM - Time_Base'!$A$8:$API$8,0)) *
INDEX('WFOM - Time_Base'!$A$4:$API$29, MATCH("CenHos_Per", 'WFOM - Time_Base'!$B$4:$B$29,0), MATCH(CONCATENATE($G163,AG$2),'WFOM - Time_Base'!$A$8:$API$8,0)),
IFERROR($AN163 * INDEX('Inputs from Uganda staff'!$E$61:$BM$80,MATCH('HRH Need estimation'!AG$2,'Inputs from Uganda staff'!$E$61:$E$80,0),MATCH('HRH Need estimation'!$D163,'Inputs from Uganda staff'!$E$6:$BM$6,0)),
""))</f>
        <v>0</v>
      </c>
      <c r="AH163" s="122">
        <f>IFERROR(
$AN163 * INDEX('WFOM - Time_Base'!$A$4:$API$29, MATCH("CenHos", 'WFOM - Time_Base'!$B$4:$B$29,0), MATCH(CONCATENATE($G163,AH$2),'WFOM - Time_Base'!$A$8:$API$8,0)) *
INDEX('WFOM - Time_Base'!$A$4:$API$29, MATCH("CenHos_Per", 'WFOM - Time_Base'!$B$4:$B$29,0), MATCH(CONCATENATE($G163,AH$2),'WFOM - Time_Base'!$A$8:$API$8,0)),
IFERROR($AN163 * INDEX('Inputs from Uganda staff'!$E$61:$BM$80,MATCH('HRH Need estimation'!AH$2,'Inputs from Uganda staff'!$E$61:$E$80,0),MATCH('HRH Need estimation'!$D163,'Inputs from Uganda staff'!$E$6:$BM$6,0)),
""))</f>
        <v>0</v>
      </c>
      <c r="AI163" s="122">
        <f>IFERROR(
$AN163 * INDEX('WFOM - Time_Base'!$A$4:$API$29, MATCH("CenHos", 'WFOM - Time_Base'!$B$4:$B$29,0), MATCH(CONCATENATE($G163,AI$2),'WFOM - Time_Base'!$A$8:$API$8,0)) *
INDEX('WFOM - Time_Base'!$A$4:$API$29, MATCH("CenHos_Per", 'WFOM - Time_Base'!$B$4:$B$29,0), MATCH(CONCATENATE($G163,AI$2),'WFOM - Time_Base'!$A$8:$API$8,0)),
IFERROR($AN163 * INDEX('Inputs from Uganda staff'!$E$61:$BM$80,MATCH('HRH Need estimation'!AI$2,'Inputs from Uganda staff'!$E$61:$E$80,0),MATCH('HRH Need estimation'!$D163,'Inputs from Uganda staff'!$E$6:$BM$6,0)),
""))</f>
        <v>0</v>
      </c>
      <c r="AJ163" s="122">
        <f>IFERROR(
$AN163 * INDEX('WFOM - Time_Base'!$A$4:$API$29, MATCH("CenHos", 'WFOM - Time_Base'!$B$4:$B$29,0), MATCH(CONCATENATE($G163,AJ$2),'WFOM - Time_Base'!$A$8:$API$8,0)) *
INDEX('WFOM - Time_Base'!$A$4:$API$29, MATCH("CenHos_Per", 'WFOM - Time_Base'!$B$4:$B$29,0), MATCH(CONCATENATE($G163,AJ$2),'WFOM - Time_Base'!$A$8:$API$8,0)),
IFERROR($AN163 * INDEX('Inputs from Uganda staff'!$E$61:$BM$80,MATCH('HRH Need estimation'!AJ$2,'Inputs from Uganda staff'!$E$61:$E$80,0),MATCH('HRH Need estimation'!$D163,'Inputs from Uganda staff'!$E$6:$BM$6,0)),
""))</f>
        <v>0</v>
      </c>
      <c r="AK163" s="122">
        <f>IFERROR(
$AN163 * INDEX('WFOM - Time_Base'!$A$4:$API$29, MATCH("CenHos", 'WFOM - Time_Base'!$B$4:$B$29,0), MATCH(CONCATENATE($G163,AK$2),'WFOM - Time_Base'!$A$8:$API$8,0)) *
INDEX('WFOM - Time_Base'!$A$4:$API$29, MATCH("CenHos_Per", 'WFOM - Time_Base'!$B$4:$B$29,0), MATCH(CONCATENATE($G163,AK$2),'WFOM - Time_Base'!$A$8:$API$8,0)),
IFERROR($AN163 * INDEX('Inputs from Uganda staff'!$E$61:$BM$80,MATCH('HRH Need estimation'!AK$2,'Inputs from Uganda staff'!$E$61:$E$80,0),MATCH('HRH Need estimation'!$D163,'Inputs from Uganda staff'!$E$6:$BM$6,0)),
""))</f>
        <v>0</v>
      </c>
      <c r="AL163" s="122">
        <f>IFERROR(
$AN163 * INDEX('WFOM - Time_Base'!$A$4:$API$29, MATCH("CenHos", 'WFOM - Time_Base'!$B$4:$B$29,0), MATCH(CONCATENATE($G163,AL$2),'WFOM - Time_Base'!$A$8:$API$8,0)) *
INDEX('WFOM - Time_Base'!$A$4:$API$29, MATCH("CenHos_Per", 'WFOM - Time_Base'!$B$4:$B$29,0), MATCH(CONCATENATE($G163,AL$2),'WFOM - Time_Base'!$A$8:$API$8,0)),
IFERROR($AN163 * INDEX('Inputs from Uganda staff'!$E$61:$BM$80,MATCH('HRH Need estimation'!AL$2,'Inputs from Uganda staff'!$E$61:$E$80,0),MATCH('HRH Need estimation'!$D163,'Inputs from Uganda staff'!$E$6:$BM$6,0)),
""))</f>
        <v>0</v>
      </c>
      <c r="AN163">
        <v>1</v>
      </c>
      <c r="AO163" t="str">
        <f t="shared" si="6"/>
        <v>178</v>
      </c>
    </row>
    <row r="164" spans="1:41">
      <c r="A164" s="106" t="s">
        <v>989</v>
      </c>
      <c r="B164" s="106" t="s">
        <v>525</v>
      </c>
      <c r="C164" s="107" t="s">
        <v>540</v>
      </c>
      <c r="D164" s="115" t="s">
        <v>541</v>
      </c>
      <c r="E164" s="122" t="s">
        <v>867</v>
      </c>
      <c r="F164" s="122" t="s">
        <v>21</v>
      </c>
      <c r="G164" s="122" t="str">
        <f>IF(F164&lt;&gt;"", VLOOKUP(F164,'WFOM - Cadre and Service List'!$E$4:$F$52,2,FALSE), "")</f>
        <v>Over5OPD</v>
      </c>
      <c r="H164" s="122"/>
      <c r="I164" s="207"/>
      <c r="J164" s="207"/>
      <c r="K164" s="207"/>
      <c r="L164" s="207"/>
      <c r="M164" s="207"/>
      <c r="N164" s="207"/>
      <c r="O164" s="207"/>
      <c r="P164" s="207">
        <f t="shared" si="5"/>
        <v>0</v>
      </c>
      <c r="Q164" s="122" t="s">
        <v>1947</v>
      </c>
      <c r="R164" s="122">
        <f>IFERROR(
$AN164 * INDEX('WFOM - Time_Base'!$A$4:$API$29, MATCH("CenHos", 'WFOM - Time_Base'!$B$4:$B$29,0), MATCH(CONCATENATE($G164,R$2),'WFOM - Time_Base'!$A$8:$API$8,0)) *
INDEX('WFOM - Time_Base'!$A$4:$API$29, MATCH("CenHos_Per", 'WFOM - Time_Base'!$B$4:$B$29,0), MATCH(CONCATENATE($G164,R$2),'WFOM - Time_Base'!$A$8:$API$8,0)),
IFERROR($AN164 * INDEX('Inputs from Uganda staff'!$E$61:$BM$80,MATCH('HRH Need estimation'!R$2,'Inputs from Uganda staff'!$E$61:$E$80,0),MATCH('HRH Need estimation'!$D164,'Inputs from Uganda staff'!$E$6:$BM$6,0)),
""))</f>
        <v>3.5</v>
      </c>
      <c r="S164" s="122">
        <f>IFERROR(
$AN164 * INDEX('WFOM - Time_Base'!$A$4:$API$29, MATCH("CenHos", 'WFOM - Time_Base'!$B$4:$B$29,0), MATCH(CONCATENATE($G164,S$2),'WFOM - Time_Base'!$A$8:$API$8,0)) *
INDEX('WFOM - Time_Base'!$A$4:$API$29, MATCH("CenHos_Per", 'WFOM - Time_Base'!$B$4:$B$29,0), MATCH(CONCATENATE($G164,S$2),'WFOM - Time_Base'!$A$8:$API$8,0)),
IFERROR($AN164 * INDEX('Inputs from Uganda staff'!$E$61:$BM$80,MATCH('HRH Need estimation'!S$2,'Inputs from Uganda staff'!$E$61:$E$80,0),MATCH('HRH Need estimation'!$D164,'Inputs from Uganda staff'!$E$6:$BM$6,0)),
""))</f>
        <v>6</v>
      </c>
      <c r="T164" s="122">
        <f>IFERROR(
$AN164 * INDEX('WFOM - Time_Base'!$A$4:$API$29, MATCH("CenHos", 'WFOM - Time_Base'!$B$4:$B$29,0), MATCH(CONCATENATE($G164,T$2),'WFOM - Time_Base'!$A$8:$API$8,0)) *
INDEX('WFOM - Time_Base'!$A$4:$API$29, MATCH("CenHos_Per", 'WFOM - Time_Base'!$B$4:$B$29,0), MATCH(CONCATENATE($G164,T$2),'WFOM - Time_Base'!$A$8:$API$8,0)),
IFERROR($AN164 * INDEX('Inputs from Uganda staff'!$E$61:$BM$80,MATCH('HRH Need estimation'!T$2,'Inputs from Uganda staff'!$E$61:$E$80,0),MATCH('HRH Need estimation'!$D164,'Inputs from Uganda staff'!$E$6:$BM$6,0)),
""))</f>
        <v>0</v>
      </c>
      <c r="U164" s="122">
        <f>IFERROR(
$AN164 * INDEX('WFOM - Time_Base'!$A$4:$API$29, MATCH("CenHos", 'WFOM - Time_Base'!$B$4:$B$29,0), MATCH(CONCATENATE($G164,U$2),'WFOM - Time_Base'!$A$8:$API$8,0)) *
INDEX('WFOM - Time_Base'!$A$4:$API$29, MATCH("CenHos_Per", 'WFOM - Time_Base'!$B$4:$B$29,0), MATCH(CONCATENATE($G164,U$2),'WFOM - Time_Base'!$A$8:$API$8,0)),
IFERROR($AN164 * INDEX('Inputs from Uganda staff'!$E$61:$BM$80,MATCH('HRH Need estimation'!U$2,'Inputs from Uganda staff'!$E$61:$E$80,0),MATCH('HRH Need estimation'!$D164,'Inputs from Uganda staff'!$E$6:$BM$6,0)),
""))</f>
        <v>1</v>
      </c>
      <c r="V164" s="122">
        <f>IFERROR(
$AN164 * INDEX('WFOM - Time_Base'!$A$4:$API$29, MATCH("CenHos", 'WFOM - Time_Base'!$B$4:$B$29,0), MATCH(CONCATENATE($G164,V$2),'WFOM - Time_Base'!$A$8:$API$8,0)) *
INDEX('WFOM - Time_Base'!$A$4:$API$29, MATCH("CenHos_Per", 'WFOM - Time_Base'!$B$4:$B$29,0), MATCH(CONCATENATE($G164,V$2),'WFOM - Time_Base'!$A$8:$API$8,0)),
IFERROR($AN164 * INDEX('Inputs from Uganda staff'!$E$61:$BM$80,MATCH('HRH Need estimation'!V$2,'Inputs from Uganda staff'!$E$61:$E$80,0),MATCH('HRH Need estimation'!$D164,'Inputs from Uganda staff'!$E$6:$BM$6,0)),
""))</f>
        <v>4</v>
      </c>
      <c r="W164" s="122">
        <f>IFERROR(
$AN164 * INDEX('WFOM - Time_Base'!$A$4:$API$29, MATCH("CenHos", 'WFOM - Time_Base'!$B$4:$B$29,0), MATCH(CONCATENATE($G164,W$2),'WFOM - Time_Base'!$A$8:$API$8,0)) *
INDEX('WFOM - Time_Base'!$A$4:$API$29, MATCH("CenHos_Per", 'WFOM - Time_Base'!$B$4:$B$29,0), MATCH(CONCATENATE($G164,W$2),'WFOM - Time_Base'!$A$8:$API$8,0)),
IFERROR($AN164 * INDEX('Inputs from Uganda staff'!$E$61:$BM$80,MATCH('HRH Need estimation'!W$2,'Inputs from Uganda staff'!$E$61:$E$80,0),MATCH('HRH Need estimation'!$D164,'Inputs from Uganda staff'!$E$6:$BM$6,0)),
""))</f>
        <v>0</v>
      </c>
      <c r="X164" s="122">
        <f>IFERROR(
$AN164 * INDEX('WFOM - Time_Base'!$A$4:$API$29, MATCH("CenHos", 'WFOM - Time_Base'!$B$4:$B$29,0), MATCH(CONCATENATE($G164,X$2),'WFOM - Time_Base'!$A$8:$API$8,0)) *
INDEX('WFOM - Time_Base'!$A$4:$API$29, MATCH("CenHos_Per", 'WFOM - Time_Base'!$B$4:$B$29,0), MATCH(CONCATENATE($G164,X$2),'WFOM - Time_Base'!$A$8:$API$8,0)),
IFERROR($AN164 * INDEX('Inputs from Uganda staff'!$E$61:$BM$80,MATCH('HRH Need estimation'!X$2,'Inputs from Uganda staff'!$E$61:$E$80,0),MATCH('HRH Need estimation'!$D164,'Inputs from Uganda staff'!$E$6:$BM$6,0)),
""))</f>
        <v>0</v>
      </c>
      <c r="Y164" s="122">
        <f>IFERROR(
$AN164 * INDEX('WFOM - Time_Base'!$A$4:$API$29, MATCH("CenHos", 'WFOM - Time_Base'!$B$4:$B$29,0), MATCH(CONCATENATE($G164,Y$2),'WFOM - Time_Base'!$A$8:$API$8,0)) *
INDEX('WFOM - Time_Base'!$A$4:$API$29, MATCH("CenHos_Per", 'WFOM - Time_Base'!$B$4:$B$29,0), MATCH(CONCATENATE($G164,Y$2),'WFOM - Time_Base'!$A$8:$API$8,0)),
IFERROR($AN164 * INDEX('Inputs from Uganda staff'!$E$61:$BM$80,MATCH('HRH Need estimation'!Y$2,'Inputs from Uganda staff'!$E$61:$E$80,0),MATCH('HRH Need estimation'!$D164,'Inputs from Uganda staff'!$E$6:$BM$6,0)),
""))</f>
        <v>0</v>
      </c>
      <c r="Z164" s="122">
        <f>IFERROR(
$AN164 * INDEX('WFOM - Time_Base'!$A$4:$API$29, MATCH("CenHos", 'WFOM - Time_Base'!$B$4:$B$29,0), MATCH(CONCATENATE($G164,Z$2),'WFOM - Time_Base'!$A$8:$API$8,0)) *
INDEX('WFOM - Time_Base'!$A$4:$API$29, MATCH("CenHos_Per", 'WFOM - Time_Base'!$B$4:$B$29,0), MATCH(CONCATENATE($G164,Z$2),'WFOM - Time_Base'!$A$8:$API$8,0)),
IFERROR($AN164 * INDEX('Inputs from Uganda staff'!$E$61:$BM$80,MATCH('HRH Need estimation'!Z$2,'Inputs from Uganda staff'!$E$61:$E$80,0),MATCH('HRH Need estimation'!$D164,'Inputs from Uganda staff'!$E$6:$BM$6,0)),
""))</f>
        <v>0</v>
      </c>
      <c r="AA164" s="122">
        <f>IFERROR(
$AN164 * INDEX('WFOM - Time_Base'!$A$4:$API$29, MATCH("CenHos", 'WFOM - Time_Base'!$B$4:$B$29,0), MATCH(CONCATENATE($G164,AA$2),'WFOM - Time_Base'!$A$8:$API$8,0)) *
INDEX('WFOM - Time_Base'!$A$4:$API$29, MATCH("CenHos_Per", 'WFOM - Time_Base'!$B$4:$B$29,0), MATCH(CONCATENATE($G164,AA$2),'WFOM - Time_Base'!$A$8:$API$8,0)),
IFERROR($AN164 * INDEX('Inputs from Uganda staff'!$E$61:$BM$80,MATCH('HRH Need estimation'!AA$2,'Inputs from Uganda staff'!$E$61:$E$80,0),MATCH('HRH Need estimation'!$D164,'Inputs from Uganda staff'!$E$6:$BM$6,0)),
""))</f>
        <v>0</v>
      </c>
      <c r="AB164" s="122">
        <f>IFERROR(
$AN164 * INDEX('WFOM - Time_Base'!$A$4:$API$29, MATCH("CenHos", 'WFOM - Time_Base'!$B$4:$B$29,0), MATCH(CONCATENATE($G164,AB$2),'WFOM - Time_Base'!$A$8:$API$8,0)) *
INDEX('WFOM - Time_Base'!$A$4:$API$29, MATCH("CenHos_Per", 'WFOM - Time_Base'!$B$4:$B$29,0), MATCH(CONCATENATE($G164,AB$2),'WFOM - Time_Base'!$A$8:$API$8,0)),
IFERROR($AN164 * INDEX('Inputs from Uganda staff'!$E$61:$BM$80,MATCH('HRH Need estimation'!AB$2,'Inputs from Uganda staff'!$E$61:$E$80,0),MATCH('HRH Need estimation'!$D164,'Inputs from Uganda staff'!$E$6:$BM$6,0)),
""))</f>
        <v>0</v>
      </c>
      <c r="AC164" s="122" t="str">
        <f>IFERROR(
$AN164 * INDEX('WFOM - Time_Base'!$A$4:$API$29, MATCH("CenHos", 'WFOM - Time_Base'!$B$4:$B$29,0), MATCH(CONCATENATE($G164,AC$2),'WFOM - Time_Base'!$A$8:$API$8,0)) *
INDEX('WFOM - Time_Base'!$A$4:$API$29, MATCH("CenHos_Per", 'WFOM - Time_Base'!$B$4:$B$29,0), MATCH(CONCATENATE($G164,AC$2),'WFOM - Time_Base'!$A$8:$API$8,0)),
IFERROR($AN164 * INDEX('Inputs from Uganda staff'!$E$61:$BM$80,MATCH('HRH Need estimation'!AC$2,'Inputs from Uganda staff'!$E$61:$E$80,0),MATCH('HRH Need estimation'!$D164,'Inputs from Uganda staff'!$E$6:$BM$6,0)),
""))</f>
        <v/>
      </c>
      <c r="AD164" s="122">
        <f>IFERROR(
$AN164 * INDEX('WFOM - Time_Base'!$A$4:$API$29, MATCH("CenHos", 'WFOM - Time_Base'!$B$4:$B$29,0), MATCH(CONCATENATE($G164,AD$2),'WFOM - Time_Base'!$A$8:$API$8,0)) *
INDEX('WFOM - Time_Base'!$A$4:$API$29, MATCH("CenHos_Per", 'WFOM - Time_Base'!$B$4:$B$29,0), MATCH(CONCATENATE($G164,AD$2),'WFOM - Time_Base'!$A$8:$API$8,0)),
IFERROR($AN164 * INDEX('Inputs from Uganda staff'!$E$61:$BM$80,MATCH('HRH Need estimation'!AD$2,'Inputs from Uganda staff'!$E$61:$E$80,0),MATCH('HRH Need estimation'!$D164,'Inputs from Uganda staff'!$E$6:$BM$6,0)),
""))</f>
        <v>0</v>
      </c>
      <c r="AE164" s="122">
        <f>IFERROR(
$AN164 * INDEX('WFOM - Time_Base'!$A$4:$API$29, MATCH("CenHos", 'WFOM - Time_Base'!$B$4:$B$29,0), MATCH(CONCATENATE($G164,AE$2),'WFOM - Time_Base'!$A$8:$API$8,0)) *
INDEX('WFOM - Time_Base'!$A$4:$API$29, MATCH("CenHos_Per", 'WFOM - Time_Base'!$B$4:$B$29,0), MATCH(CONCATENATE($G164,AE$2),'WFOM - Time_Base'!$A$8:$API$8,0)),
IFERROR($AN164 * INDEX('Inputs from Uganda staff'!$E$61:$BM$80,MATCH('HRH Need estimation'!AE$2,'Inputs from Uganda staff'!$E$61:$E$80,0),MATCH('HRH Need estimation'!$D164,'Inputs from Uganda staff'!$E$6:$BM$6,0)),
""))</f>
        <v>0</v>
      </c>
      <c r="AF164" s="122">
        <f>IFERROR(
$AN164 * INDEX('WFOM - Time_Base'!$A$4:$API$29, MATCH("CenHos", 'WFOM - Time_Base'!$B$4:$B$29,0), MATCH(CONCATENATE($G164,AF$2),'WFOM - Time_Base'!$A$8:$API$8,0)) *
INDEX('WFOM - Time_Base'!$A$4:$API$29, MATCH("CenHos_Per", 'WFOM - Time_Base'!$B$4:$B$29,0), MATCH(CONCATENATE($G164,AF$2),'WFOM - Time_Base'!$A$8:$API$8,0)),
IFERROR($AN164 * INDEX('Inputs from Uganda staff'!$E$61:$BM$80,MATCH('HRH Need estimation'!AF$2,'Inputs from Uganda staff'!$E$61:$E$80,0),MATCH('HRH Need estimation'!$D164,'Inputs from Uganda staff'!$E$6:$BM$6,0)),
""))</f>
        <v>0</v>
      </c>
      <c r="AG164" s="122">
        <f>IFERROR(
$AN164 * INDEX('WFOM - Time_Base'!$A$4:$API$29, MATCH("CenHos", 'WFOM - Time_Base'!$B$4:$B$29,0), MATCH(CONCATENATE($G164,AG$2),'WFOM - Time_Base'!$A$8:$API$8,0)) *
INDEX('WFOM - Time_Base'!$A$4:$API$29, MATCH("CenHos_Per", 'WFOM - Time_Base'!$B$4:$B$29,0), MATCH(CONCATENATE($G164,AG$2),'WFOM - Time_Base'!$A$8:$API$8,0)),
IFERROR($AN164 * INDEX('Inputs from Uganda staff'!$E$61:$BM$80,MATCH('HRH Need estimation'!AG$2,'Inputs from Uganda staff'!$E$61:$E$80,0),MATCH('HRH Need estimation'!$D164,'Inputs from Uganda staff'!$E$6:$BM$6,0)),
""))</f>
        <v>0</v>
      </c>
      <c r="AH164" s="122">
        <f>IFERROR(
$AN164 * INDEX('WFOM - Time_Base'!$A$4:$API$29, MATCH("CenHos", 'WFOM - Time_Base'!$B$4:$B$29,0), MATCH(CONCATENATE($G164,AH$2),'WFOM - Time_Base'!$A$8:$API$8,0)) *
INDEX('WFOM - Time_Base'!$A$4:$API$29, MATCH("CenHos_Per", 'WFOM - Time_Base'!$B$4:$B$29,0), MATCH(CONCATENATE($G164,AH$2),'WFOM - Time_Base'!$A$8:$API$8,0)),
IFERROR($AN164 * INDEX('Inputs from Uganda staff'!$E$61:$BM$80,MATCH('HRH Need estimation'!AH$2,'Inputs from Uganda staff'!$E$61:$E$80,0),MATCH('HRH Need estimation'!$D164,'Inputs from Uganda staff'!$E$6:$BM$6,0)),
""))</f>
        <v>0</v>
      </c>
      <c r="AI164" s="122">
        <f>IFERROR(
$AN164 * INDEX('WFOM - Time_Base'!$A$4:$API$29, MATCH("CenHos", 'WFOM - Time_Base'!$B$4:$B$29,0), MATCH(CONCATENATE($G164,AI$2),'WFOM - Time_Base'!$A$8:$API$8,0)) *
INDEX('WFOM - Time_Base'!$A$4:$API$29, MATCH("CenHos_Per", 'WFOM - Time_Base'!$B$4:$B$29,0), MATCH(CONCATENATE($G164,AI$2),'WFOM - Time_Base'!$A$8:$API$8,0)),
IFERROR($AN164 * INDEX('Inputs from Uganda staff'!$E$61:$BM$80,MATCH('HRH Need estimation'!AI$2,'Inputs from Uganda staff'!$E$61:$E$80,0),MATCH('HRH Need estimation'!$D164,'Inputs from Uganda staff'!$E$6:$BM$6,0)),
""))</f>
        <v>0</v>
      </c>
      <c r="AJ164" s="122">
        <f>IFERROR(
$AN164 * INDEX('WFOM - Time_Base'!$A$4:$API$29, MATCH("CenHos", 'WFOM - Time_Base'!$B$4:$B$29,0), MATCH(CONCATENATE($G164,AJ$2),'WFOM - Time_Base'!$A$8:$API$8,0)) *
INDEX('WFOM - Time_Base'!$A$4:$API$29, MATCH("CenHos_Per", 'WFOM - Time_Base'!$B$4:$B$29,0), MATCH(CONCATENATE($G164,AJ$2),'WFOM - Time_Base'!$A$8:$API$8,0)),
IFERROR($AN164 * INDEX('Inputs from Uganda staff'!$E$61:$BM$80,MATCH('HRH Need estimation'!AJ$2,'Inputs from Uganda staff'!$E$61:$E$80,0),MATCH('HRH Need estimation'!$D164,'Inputs from Uganda staff'!$E$6:$BM$6,0)),
""))</f>
        <v>0</v>
      </c>
      <c r="AK164" s="122">
        <f>IFERROR(
$AN164 * INDEX('WFOM - Time_Base'!$A$4:$API$29, MATCH("CenHos", 'WFOM - Time_Base'!$B$4:$B$29,0), MATCH(CONCATENATE($G164,AK$2),'WFOM - Time_Base'!$A$8:$API$8,0)) *
INDEX('WFOM - Time_Base'!$A$4:$API$29, MATCH("CenHos_Per", 'WFOM - Time_Base'!$B$4:$B$29,0), MATCH(CONCATENATE($G164,AK$2),'WFOM - Time_Base'!$A$8:$API$8,0)),
IFERROR($AN164 * INDEX('Inputs from Uganda staff'!$E$61:$BM$80,MATCH('HRH Need estimation'!AK$2,'Inputs from Uganda staff'!$E$61:$E$80,0),MATCH('HRH Need estimation'!$D164,'Inputs from Uganda staff'!$E$6:$BM$6,0)),
""))</f>
        <v>0</v>
      </c>
      <c r="AL164" s="122">
        <f>IFERROR(
$AN164 * INDEX('WFOM - Time_Base'!$A$4:$API$29, MATCH("CenHos", 'WFOM - Time_Base'!$B$4:$B$29,0), MATCH(CONCATENATE($G164,AL$2),'WFOM - Time_Base'!$A$8:$API$8,0)) *
INDEX('WFOM - Time_Base'!$A$4:$API$29, MATCH("CenHos_Per", 'WFOM - Time_Base'!$B$4:$B$29,0), MATCH(CONCATENATE($G164,AL$2),'WFOM - Time_Base'!$A$8:$API$8,0)),
IFERROR($AN164 * INDEX('Inputs from Uganda staff'!$E$61:$BM$80,MATCH('HRH Need estimation'!AL$2,'Inputs from Uganda staff'!$E$61:$E$80,0),MATCH('HRH Need estimation'!$D164,'Inputs from Uganda staff'!$E$6:$BM$6,0)),
""))</f>
        <v>0</v>
      </c>
      <c r="AN164">
        <v>1</v>
      </c>
      <c r="AO164" t="e">
        <f t="shared" si="6"/>
        <v>#N/A</v>
      </c>
    </row>
    <row r="165" spans="1:41">
      <c r="A165" s="106" t="s">
        <v>990</v>
      </c>
      <c r="B165" s="106" t="s">
        <v>525</v>
      </c>
      <c r="C165" s="107" t="s">
        <v>542</v>
      </c>
      <c r="D165" s="115" t="s">
        <v>543</v>
      </c>
      <c r="E165" s="122" t="s">
        <v>867</v>
      </c>
      <c r="F165" s="122" t="s">
        <v>9</v>
      </c>
      <c r="G165" s="122" t="str">
        <f>IF(F165&lt;&gt;"", VLOOKUP(F165,'WFOM - Cadre and Service List'!$E$4:$F$52,2,FALSE), "")</f>
        <v>InpatientDays</v>
      </c>
      <c r="H165" s="122"/>
      <c r="I165" s="207"/>
      <c r="J165" s="207"/>
      <c r="K165" s="207"/>
      <c r="L165" s="207"/>
      <c r="M165" s="207"/>
      <c r="N165" s="207"/>
      <c r="O165" s="207"/>
      <c r="P165" s="207">
        <f t="shared" si="5"/>
        <v>0</v>
      </c>
      <c r="Q165" s="122" t="s">
        <v>1947</v>
      </c>
      <c r="R165" s="122">
        <f>IFERROR(
$AN165 * INDEX('WFOM - Time_Base'!$A$4:$API$29, MATCH("CenHos", 'WFOM - Time_Base'!$B$4:$B$29,0), MATCH(CONCATENATE($G165,R$2),'WFOM - Time_Base'!$A$8:$API$8,0)) *
INDEX('WFOM - Time_Base'!$A$4:$API$29, MATCH("CenHos_Per", 'WFOM - Time_Base'!$B$4:$B$29,0), MATCH(CONCATENATE($G165,R$2),'WFOM - Time_Base'!$A$8:$API$8,0)),
IFERROR($AN165 * INDEX('Inputs from Uganda staff'!$E$61:$BM$80,MATCH('HRH Need estimation'!R$2,'Inputs from Uganda staff'!$E$61:$E$80,0),MATCH('HRH Need estimation'!$D165,'Inputs from Uganda staff'!$E$6:$BM$6,0)),
""))</f>
        <v>5</v>
      </c>
      <c r="S165" s="122">
        <f>IFERROR(
$AN165 * INDEX('WFOM - Time_Base'!$A$4:$API$29, MATCH("CenHos", 'WFOM - Time_Base'!$B$4:$B$29,0), MATCH(CONCATENATE($G165,S$2),'WFOM - Time_Base'!$A$8:$API$8,0)) *
INDEX('WFOM - Time_Base'!$A$4:$API$29, MATCH("CenHos_Per", 'WFOM - Time_Base'!$B$4:$B$29,0), MATCH(CONCATENATE($G165,S$2),'WFOM - Time_Base'!$A$8:$API$8,0)),
IFERROR($AN165 * INDEX('Inputs from Uganda staff'!$E$61:$BM$80,MATCH('HRH Need estimation'!S$2,'Inputs from Uganda staff'!$E$61:$E$80,0),MATCH('HRH Need estimation'!$D165,'Inputs from Uganda staff'!$E$6:$BM$6,0)),
""))</f>
        <v>7</v>
      </c>
      <c r="T165" s="122">
        <f>IFERROR(
$AN165 * INDEX('WFOM - Time_Base'!$A$4:$API$29, MATCH("CenHos", 'WFOM - Time_Base'!$B$4:$B$29,0), MATCH(CONCATENATE($G165,T$2),'WFOM - Time_Base'!$A$8:$API$8,0)) *
INDEX('WFOM - Time_Base'!$A$4:$API$29, MATCH("CenHos_Per", 'WFOM - Time_Base'!$B$4:$B$29,0), MATCH(CONCATENATE($G165,T$2),'WFOM - Time_Base'!$A$8:$API$8,0)),
IFERROR($AN165 * INDEX('Inputs from Uganda staff'!$E$61:$BM$80,MATCH('HRH Need estimation'!T$2,'Inputs from Uganda staff'!$E$61:$E$80,0),MATCH('HRH Need estimation'!$D165,'Inputs from Uganda staff'!$E$6:$BM$6,0)),
""))</f>
        <v>0</v>
      </c>
      <c r="U165" s="122">
        <f>IFERROR(
$AN165 * INDEX('WFOM - Time_Base'!$A$4:$API$29, MATCH("CenHos", 'WFOM - Time_Base'!$B$4:$B$29,0), MATCH(CONCATENATE($G165,U$2),'WFOM - Time_Base'!$A$8:$API$8,0)) *
INDEX('WFOM - Time_Base'!$A$4:$API$29, MATCH("CenHos_Per", 'WFOM - Time_Base'!$B$4:$B$29,0), MATCH(CONCATENATE($G165,U$2),'WFOM - Time_Base'!$A$8:$API$8,0)),
IFERROR($AN165 * INDEX('Inputs from Uganda staff'!$E$61:$BM$80,MATCH('HRH Need estimation'!U$2,'Inputs from Uganda staff'!$E$61:$E$80,0),MATCH('HRH Need estimation'!$D165,'Inputs from Uganda staff'!$E$6:$BM$6,0)),
""))</f>
        <v>12</v>
      </c>
      <c r="V165" s="122">
        <f>IFERROR(
$AN165 * INDEX('WFOM - Time_Base'!$A$4:$API$29, MATCH("CenHos", 'WFOM - Time_Base'!$B$4:$B$29,0), MATCH(CONCATENATE($G165,V$2),'WFOM - Time_Base'!$A$8:$API$8,0)) *
INDEX('WFOM - Time_Base'!$A$4:$API$29, MATCH("CenHos_Per", 'WFOM - Time_Base'!$B$4:$B$29,0), MATCH(CONCATENATE($G165,V$2),'WFOM - Time_Base'!$A$8:$API$8,0)),
IFERROR($AN165 * INDEX('Inputs from Uganda staff'!$E$61:$BM$80,MATCH('HRH Need estimation'!V$2,'Inputs from Uganda staff'!$E$61:$E$80,0),MATCH('HRH Need estimation'!$D165,'Inputs from Uganda staff'!$E$6:$BM$6,0)),
""))</f>
        <v>28</v>
      </c>
      <c r="W165" s="122">
        <f>IFERROR(
$AN165 * INDEX('WFOM - Time_Base'!$A$4:$API$29, MATCH("CenHos", 'WFOM - Time_Base'!$B$4:$B$29,0), MATCH(CONCATENATE($G165,W$2),'WFOM - Time_Base'!$A$8:$API$8,0)) *
INDEX('WFOM - Time_Base'!$A$4:$API$29, MATCH("CenHos_Per", 'WFOM - Time_Base'!$B$4:$B$29,0), MATCH(CONCATENATE($G165,W$2),'WFOM - Time_Base'!$A$8:$API$8,0)),
IFERROR($AN165 * INDEX('Inputs from Uganda staff'!$E$61:$BM$80,MATCH('HRH Need estimation'!W$2,'Inputs from Uganda staff'!$E$61:$E$80,0),MATCH('HRH Need estimation'!$D165,'Inputs from Uganda staff'!$E$6:$BM$6,0)),
""))</f>
        <v>2</v>
      </c>
      <c r="X165" s="122">
        <f>IFERROR(
$AN165 * INDEX('WFOM - Time_Base'!$A$4:$API$29, MATCH("CenHos", 'WFOM - Time_Base'!$B$4:$B$29,0), MATCH(CONCATENATE($G165,X$2),'WFOM - Time_Base'!$A$8:$API$8,0)) *
INDEX('WFOM - Time_Base'!$A$4:$API$29, MATCH("CenHos_Per", 'WFOM - Time_Base'!$B$4:$B$29,0), MATCH(CONCATENATE($G165,X$2),'WFOM - Time_Base'!$A$8:$API$8,0)),
IFERROR($AN165 * INDEX('Inputs from Uganda staff'!$E$61:$BM$80,MATCH('HRH Need estimation'!X$2,'Inputs from Uganda staff'!$E$61:$E$80,0),MATCH('HRH Need estimation'!$D165,'Inputs from Uganda staff'!$E$6:$BM$6,0)),
""))</f>
        <v>0</v>
      </c>
      <c r="Y165" s="122">
        <f>IFERROR(
$AN165 * INDEX('WFOM - Time_Base'!$A$4:$API$29, MATCH("CenHos", 'WFOM - Time_Base'!$B$4:$B$29,0), MATCH(CONCATENATE($G165,Y$2),'WFOM - Time_Base'!$A$8:$API$8,0)) *
INDEX('WFOM - Time_Base'!$A$4:$API$29, MATCH("CenHos_Per", 'WFOM - Time_Base'!$B$4:$B$29,0), MATCH(CONCATENATE($G165,Y$2),'WFOM - Time_Base'!$A$8:$API$8,0)),
IFERROR($AN165 * INDEX('Inputs from Uganda staff'!$E$61:$BM$80,MATCH('HRH Need estimation'!Y$2,'Inputs from Uganda staff'!$E$61:$E$80,0),MATCH('HRH Need estimation'!$D165,'Inputs from Uganda staff'!$E$6:$BM$6,0)),
""))</f>
        <v>0</v>
      </c>
      <c r="Z165" s="122">
        <f>IFERROR(
$AN165 * INDEX('WFOM - Time_Base'!$A$4:$API$29, MATCH("CenHos", 'WFOM - Time_Base'!$B$4:$B$29,0), MATCH(CONCATENATE($G165,Z$2),'WFOM - Time_Base'!$A$8:$API$8,0)) *
INDEX('WFOM - Time_Base'!$A$4:$API$29, MATCH("CenHos_Per", 'WFOM - Time_Base'!$B$4:$B$29,0), MATCH(CONCATENATE($G165,Z$2),'WFOM - Time_Base'!$A$8:$API$8,0)),
IFERROR($AN165 * INDEX('Inputs from Uganda staff'!$E$61:$BM$80,MATCH('HRH Need estimation'!Z$2,'Inputs from Uganda staff'!$E$61:$E$80,0),MATCH('HRH Need estimation'!$D165,'Inputs from Uganda staff'!$E$6:$BM$6,0)),
""))</f>
        <v>0</v>
      </c>
      <c r="AA165" s="122">
        <f>IFERROR(
$AN165 * INDEX('WFOM - Time_Base'!$A$4:$API$29, MATCH("CenHos", 'WFOM - Time_Base'!$B$4:$B$29,0), MATCH(CONCATENATE($G165,AA$2),'WFOM - Time_Base'!$A$8:$API$8,0)) *
INDEX('WFOM - Time_Base'!$A$4:$API$29, MATCH("CenHos_Per", 'WFOM - Time_Base'!$B$4:$B$29,0), MATCH(CONCATENATE($G165,AA$2),'WFOM - Time_Base'!$A$8:$API$8,0)),
IFERROR($AN165 * INDEX('Inputs from Uganda staff'!$E$61:$BM$80,MATCH('HRH Need estimation'!AA$2,'Inputs from Uganda staff'!$E$61:$E$80,0),MATCH('HRH Need estimation'!$D165,'Inputs from Uganda staff'!$E$6:$BM$6,0)),
""))</f>
        <v>0</v>
      </c>
      <c r="AB165" s="122">
        <f>IFERROR(
$AN165 * INDEX('WFOM - Time_Base'!$A$4:$API$29, MATCH("CenHos", 'WFOM - Time_Base'!$B$4:$B$29,0), MATCH(CONCATENATE($G165,AB$2),'WFOM - Time_Base'!$A$8:$API$8,0)) *
INDEX('WFOM - Time_Base'!$A$4:$API$29, MATCH("CenHos_Per", 'WFOM - Time_Base'!$B$4:$B$29,0), MATCH(CONCATENATE($G165,AB$2),'WFOM - Time_Base'!$A$8:$API$8,0)),
IFERROR($AN165 * INDEX('Inputs from Uganda staff'!$E$61:$BM$80,MATCH('HRH Need estimation'!AB$2,'Inputs from Uganda staff'!$E$61:$E$80,0),MATCH('HRH Need estimation'!$D165,'Inputs from Uganda staff'!$E$6:$BM$6,0)),
""))</f>
        <v>0</v>
      </c>
      <c r="AC165" s="122" t="str">
        <f>IFERROR(
$AN165 * INDEX('WFOM - Time_Base'!$A$4:$API$29, MATCH("CenHos", 'WFOM - Time_Base'!$B$4:$B$29,0), MATCH(CONCATENATE($G165,AC$2),'WFOM - Time_Base'!$A$8:$API$8,0)) *
INDEX('WFOM - Time_Base'!$A$4:$API$29, MATCH("CenHos_Per", 'WFOM - Time_Base'!$B$4:$B$29,0), MATCH(CONCATENATE($G165,AC$2),'WFOM - Time_Base'!$A$8:$API$8,0)),
IFERROR($AN165 * INDEX('Inputs from Uganda staff'!$E$61:$BM$80,MATCH('HRH Need estimation'!AC$2,'Inputs from Uganda staff'!$E$61:$E$80,0),MATCH('HRH Need estimation'!$D165,'Inputs from Uganda staff'!$E$6:$BM$6,0)),
""))</f>
        <v/>
      </c>
      <c r="AD165" s="122">
        <f>IFERROR(
$AN165 * INDEX('WFOM - Time_Base'!$A$4:$API$29, MATCH("CenHos", 'WFOM - Time_Base'!$B$4:$B$29,0), MATCH(CONCATENATE($G165,AD$2),'WFOM - Time_Base'!$A$8:$API$8,0)) *
INDEX('WFOM - Time_Base'!$A$4:$API$29, MATCH("CenHos_Per", 'WFOM - Time_Base'!$B$4:$B$29,0), MATCH(CONCATENATE($G165,AD$2),'WFOM - Time_Base'!$A$8:$API$8,0)),
IFERROR($AN165 * INDEX('Inputs from Uganda staff'!$E$61:$BM$80,MATCH('HRH Need estimation'!AD$2,'Inputs from Uganda staff'!$E$61:$E$80,0),MATCH('HRH Need estimation'!$D165,'Inputs from Uganda staff'!$E$6:$BM$6,0)),
""))</f>
        <v>0</v>
      </c>
      <c r="AE165" s="122">
        <f>IFERROR(
$AN165 * INDEX('WFOM - Time_Base'!$A$4:$API$29, MATCH("CenHos", 'WFOM - Time_Base'!$B$4:$B$29,0), MATCH(CONCATENATE($G165,AE$2),'WFOM - Time_Base'!$A$8:$API$8,0)) *
INDEX('WFOM - Time_Base'!$A$4:$API$29, MATCH("CenHos_Per", 'WFOM - Time_Base'!$B$4:$B$29,0), MATCH(CONCATENATE($G165,AE$2),'WFOM - Time_Base'!$A$8:$API$8,0)),
IFERROR($AN165 * INDEX('Inputs from Uganda staff'!$E$61:$BM$80,MATCH('HRH Need estimation'!AE$2,'Inputs from Uganda staff'!$E$61:$E$80,0),MATCH('HRH Need estimation'!$D165,'Inputs from Uganda staff'!$E$6:$BM$6,0)),
""))</f>
        <v>0</v>
      </c>
      <c r="AF165" s="122">
        <f>IFERROR(
$AN165 * INDEX('WFOM - Time_Base'!$A$4:$API$29, MATCH("CenHos", 'WFOM - Time_Base'!$B$4:$B$29,0), MATCH(CONCATENATE($G165,AF$2),'WFOM - Time_Base'!$A$8:$API$8,0)) *
INDEX('WFOM - Time_Base'!$A$4:$API$29, MATCH("CenHos_Per", 'WFOM - Time_Base'!$B$4:$B$29,0), MATCH(CONCATENATE($G165,AF$2),'WFOM - Time_Base'!$A$8:$API$8,0)),
IFERROR($AN165 * INDEX('Inputs from Uganda staff'!$E$61:$BM$80,MATCH('HRH Need estimation'!AF$2,'Inputs from Uganda staff'!$E$61:$E$80,0),MATCH('HRH Need estimation'!$D165,'Inputs from Uganda staff'!$E$6:$BM$6,0)),
""))</f>
        <v>0</v>
      </c>
      <c r="AG165" s="122">
        <f>IFERROR(
$AN165 * INDEX('WFOM - Time_Base'!$A$4:$API$29, MATCH("CenHos", 'WFOM - Time_Base'!$B$4:$B$29,0), MATCH(CONCATENATE($G165,AG$2),'WFOM - Time_Base'!$A$8:$API$8,0)) *
INDEX('WFOM - Time_Base'!$A$4:$API$29, MATCH("CenHos_Per", 'WFOM - Time_Base'!$B$4:$B$29,0), MATCH(CONCATENATE($G165,AG$2),'WFOM - Time_Base'!$A$8:$API$8,0)),
IFERROR($AN165 * INDEX('Inputs from Uganda staff'!$E$61:$BM$80,MATCH('HRH Need estimation'!AG$2,'Inputs from Uganda staff'!$E$61:$E$80,0),MATCH('HRH Need estimation'!$D165,'Inputs from Uganda staff'!$E$6:$BM$6,0)),
""))</f>
        <v>0</v>
      </c>
      <c r="AH165" s="122">
        <f>IFERROR(
$AN165 * INDEX('WFOM - Time_Base'!$A$4:$API$29, MATCH("CenHos", 'WFOM - Time_Base'!$B$4:$B$29,0), MATCH(CONCATENATE($G165,AH$2),'WFOM - Time_Base'!$A$8:$API$8,0)) *
INDEX('WFOM - Time_Base'!$A$4:$API$29, MATCH("CenHos_Per", 'WFOM - Time_Base'!$B$4:$B$29,0), MATCH(CONCATENATE($G165,AH$2),'WFOM - Time_Base'!$A$8:$API$8,0)),
IFERROR($AN165 * INDEX('Inputs from Uganda staff'!$E$61:$BM$80,MATCH('HRH Need estimation'!AH$2,'Inputs from Uganda staff'!$E$61:$E$80,0),MATCH('HRH Need estimation'!$D165,'Inputs from Uganda staff'!$E$6:$BM$6,0)),
""))</f>
        <v>0</v>
      </c>
      <c r="AI165" s="122">
        <f>IFERROR(
$AN165 * INDEX('WFOM - Time_Base'!$A$4:$API$29, MATCH("CenHos", 'WFOM - Time_Base'!$B$4:$B$29,0), MATCH(CONCATENATE($G165,AI$2),'WFOM - Time_Base'!$A$8:$API$8,0)) *
INDEX('WFOM - Time_Base'!$A$4:$API$29, MATCH("CenHos_Per", 'WFOM - Time_Base'!$B$4:$B$29,0), MATCH(CONCATENATE($G165,AI$2),'WFOM - Time_Base'!$A$8:$API$8,0)),
IFERROR($AN165 * INDEX('Inputs from Uganda staff'!$E$61:$BM$80,MATCH('HRH Need estimation'!AI$2,'Inputs from Uganda staff'!$E$61:$E$80,0),MATCH('HRH Need estimation'!$D165,'Inputs from Uganda staff'!$E$6:$BM$6,0)),
""))</f>
        <v>0</v>
      </c>
      <c r="AJ165" s="122">
        <f>IFERROR(
$AN165 * INDEX('WFOM - Time_Base'!$A$4:$API$29, MATCH("CenHos", 'WFOM - Time_Base'!$B$4:$B$29,0), MATCH(CONCATENATE($G165,AJ$2),'WFOM - Time_Base'!$A$8:$API$8,0)) *
INDEX('WFOM - Time_Base'!$A$4:$API$29, MATCH("CenHos_Per", 'WFOM - Time_Base'!$B$4:$B$29,0), MATCH(CONCATENATE($G165,AJ$2),'WFOM - Time_Base'!$A$8:$API$8,0)),
IFERROR($AN165 * INDEX('Inputs from Uganda staff'!$E$61:$BM$80,MATCH('HRH Need estimation'!AJ$2,'Inputs from Uganda staff'!$E$61:$E$80,0),MATCH('HRH Need estimation'!$D165,'Inputs from Uganda staff'!$E$6:$BM$6,0)),
""))</f>
        <v>0</v>
      </c>
      <c r="AK165" s="122">
        <f>IFERROR(
$AN165 * INDEX('WFOM - Time_Base'!$A$4:$API$29, MATCH("CenHos", 'WFOM - Time_Base'!$B$4:$B$29,0), MATCH(CONCATENATE($G165,AK$2),'WFOM - Time_Base'!$A$8:$API$8,0)) *
INDEX('WFOM - Time_Base'!$A$4:$API$29, MATCH("CenHos_Per", 'WFOM - Time_Base'!$B$4:$B$29,0), MATCH(CONCATENATE($G165,AK$2),'WFOM - Time_Base'!$A$8:$API$8,0)),
IFERROR($AN165 * INDEX('Inputs from Uganda staff'!$E$61:$BM$80,MATCH('HRH Need estimation'!AK$2,'Inputs from Uganda staff'!$E$61:$E$80,0),MATCH('HRH Need estimation'!$D165,'Inputs from Uganda staff'!$E$6:$BM$6,0)),
""))</f>
        <v>0</v>
      </c>
      <c r="AL165" s="122">
        <f>IFERROR(
$AN165 * INDEX('WFOM - Time_Base'!$A$4:$API$29, MATCH("CenHos", 'WFOM - Time_Base'!$B$4:$B$29,0), MATCH(CONCATENATE($G165,AL$2),'WFOM - Time_Base'!$A$8:$API$8,0)) *
INDEX('WFOM - Time_Base'!$A$4:$API$29, MATCH("CenHos_Per", 'WFOM - Time_Base'!$B$4:$B$29,0), MATCH(CONCATENATE($G165,AL$2),'WFOM - Time_Base'!$A$8:$API$8,0)),
IFERROR($AN165 * INDEX('Inputs from Uganda staff'!$E$61:$BM$80,MATCH('HRH Need estimation'!AL$2,'Inputs from Uganda staff'!$E$61:$E$80,0),MATCH('HRH Need estimation'!$D165,'Inputs from Uganda staff'!$E$6:$BM$6,0)),
""))</f>
        <v>0</v>
      </c>
      <c r="AN165">
        <v>1</v>
      </c>
      <c r="AO165" t="e">
        <f t="shared" si="6"/>
        <v>#N/A</v>
      </c>
    </row>
    <row r="166" spans="1:41">
      <c r="A166" s="106" t="s">
        <v>991</v>
      </c>
      <c r="B166" s="106" t="s">
        <v>525</v>
      </c>
      <c r="C166" s="107" t="s">
        <v>544</v>
      </c>
      <c r="D166" s="115" t="s">
        <v>545</v>
      </c>
      <c r="E166" s="122" t="s">
        <v>867</v>
      </c>
      <c r="F166" s="122" t="s">
        <v>21</v>
      </c>
      <c r="G166" s="122" t="str">
        <f>IF(F166&lt;&gt;"", VLOOKUP(F166,'WFOM - Cadre and Service List'!$E$4:$F$52,2,FALSE), "")</f>
        <v>Over5OPD</v>
      </c>
      <c r="H166" s="122"/>
      <c r="I166" s="207"/>
      <c r="J166" s="207"/>
      <c r="K166" s="207"/>
      <c r="L166" s="207"/>
      <c r="M166" s="207"/>
      <c r="N166" s="207"/>
      <c r="O166" s="207"/>
      <c r="P166" s="207">
        <f t="shared" si="5"/>
        <v>0</v>
      </c>
      <c r="Q166" s="122" t="s">
        <v>1947</v>
      </c>
      <c r="R166" s="122">
        <f>IFERROR(
$AN166 * INDEX('WFOM - Time_Base'!$A$4:$API$29, MATCH("CenHos", 'WFOM - Time_Base'!$B$4:$B$29,0), MATCH(CONCATENATE($G166,R$2),'WFOM - Time_Base'!$A$8:$API$8,0)) *
INDEX('WFOM - Time_Base'!$A$4:$API$29, MATCH("CenHos_Per", 'WFOM - Time_Base'!$B$4:$B$29,0), MATCH(CONCATENATE($G166,R$2),'WFOM - Time_Base'!$A$8:$API$8,0)),
IFERROR($AN166 * INDEX('Inputs from Uganda staff'!$E$61:$BM$80,MATCH('HRH Need estimation'!R$2,'Inputs from Uganda staff'!$E$61:$E$80,0),MATCH('HRH Need estimation'!$D166,'Inputs from Uganda staff'!$E$6:$BM$6,0)),
""))</f>
        <v>3.5</v>
      </c>
      <c r="S166" s="122">
        <f>IFERROR(
$AN166 * INDEX('WFOM - Time_Base'!$A$4:$API$29, MATCH("CenHos", 'WFOM - Time_Base'!$B$4:$B$29,0), MATCH(CONCATENATE($G166,S$2),'WFOM - Time_Base'!$A$8:$API$8,0)) *
INDEX('WFOM - Time_Base'!$A$4:$API$29, MATCH("CenHos_Per", 'WFOM - Time_Base'!$B$4:$B$29,0), MATCH(CONCATENATE($G166,S$2),'WFOM - Time_Base'!$A$8:$API$8,0)),
IFERROR($AN166 * INDEX('Inputs from Uganda staff'!$E$61:$BM$80,MATCH('HRH Need estimation'!S$2,'Inputs from Uganda staff'!$E$61:$E$80,0),MATCH('HRH Need estimation'!$D166,'Inputs from Uganda staff'!$E$6:$BM$6,0)),
""))</f>
        <v>6</v>
      </c>
      <c r="T166" s="122">
        <f>IFERROR(
$AN166 * INDEX('WFOM - Time_Base'!$A$4:$API$29, MATCH("CenHos", 'WFOM - Time_Base'!$B$4:$B$29,0), MATCH(CONCATENATE($G166,T$2),'WFOM - Time_Base'!$A$8:$API$8,0)) *
INDEX('WFOM - Time_Base'!$A$4:$API$29, MATCH("CenHos_Per", 'WFOM - Time_Base'!$B$4:$B$29,0), MATCH(CONCATENATE($G166,T$2),'WFOM - Time_Base'!$A$8:$API$8,0)),
IFERROR($AN166 * INDEX('Inputs from Uganda staff'!$E$61:$BM$80,MATCH('HRH Need estimation'!T$2,'Inputs from Uganda staff'!$E$61:$E$80,0),MATCH('HRH Need estimation'!$D166,'Inputs from Uganda staff'!$E$6:$BM$6,0)),
""))</f>
        <v>0</v>
      </c>
      <c r="U166" s="122">
        <f>IFERROR(
$AN166 * INDEX('WFOM - Time_Base'!$A$4:$API$29, MATCH("CenHos", 'WFOM - Time_Base'!$B$4:$B$29,0), MATCH(CONCATENATE($G166,U$2),'WFOM - Time_Base'!$A$8:$API$8,0)) *
INDEX('WFOM - Time_Base'!$A$4:$API$29, MATCH("CenHos_Per", 'WFOM - Time_Base'!$B$4:$B$29,0), MATCH(CONCATENATE($G166,U$2),'WFOM - Time_Base'!$A$8:$API$8,0)),
IFERROR($AN166 * INDEX('Inputs from Uganda staff'!$E$61:$BM$80,MATCH('HRH Need estimation'!U$2,'Inputs from Uganda staff'!$E$61:$E$80,0),MATCH('HRH Need estimation'!$D166,'Inputs from Uganda staff'!$E$6:$BM$6,0)),
""))</f>
        <v>1</v>
      </c>
      <c r="V166" s="122">
        <f>IFERROR(
$AN166 * INDEX('WFOM - Time_Base'!$A$4:$API$29, MATCH("CenHos", 'WFOM - Time_Base'!$B$4:$B$29,0), MATCH(CONCATENATE($G166,V$2),'WFOM - Time_Base'!$A$8:$API$8,0)) *
INDEX('WFOM - Time_Base'!$A$4:$API$29, MATCH("CenHos_Per", 'WFOM - Time_Base'!$B$4:$B$29,0), MATCH(CONCATENATE($G166,V$2),'WFOM - Time_Base'!$A$8:$API$8,0)),
IFERROR($AN166 * INDEX('Inputs from Uganda staff'!$E$61:$BM$80,MATCH('HRH Need estimation'!V$2,'Inputs from Uganda staff'!$E$61:$E$80,0),MATCH('HRH Need estimation'!$D166,'Inputs from Uganda staff'!$E$6:$BM$6,0)),
""))</f>
        <v>4</v>
      </c>
      <c r="W166" s="122">
        <f>IFERROR(
$AN166 * INDEX('WFOM - Time_Base'!$A$4:$API$29, MATCH("CenHos", 'WFOM - Time_Base'!$B$4:$B$29,0), MATCH(CONCATENATE($G166,W$2),'WFOM - Time_Base'!$A$8:$API$8,0)) *
INDEX('WFOM - Time_Base'!$A$4:$API$29, MATCH("CenHos_Per", 'WFOM - Time_Base'!$B$4:$B$29,0), MATCH(CONCATENATE($G166,W$2),'WFOM - Time_Base'!$A$8:$API$8,0)),
IFERROR($AN166 * INDEX('Inputs from Uganda staff'!$E$61:$BM$80,MATCH('HRH Need estimation'!W$2,'Inputs from Uganda staff'!$E$61:$E$80,0),MATCH('HRH Need estimation'!$D166,'Inputs from Uganda staff'!$E$6:$BM$6,0)),
""))</f>
        <v>0</v>
      </c>
      <c r="X166" s="122">
        <f>IFERROR(
$AN166 * INDEX('WFOM - Time_Base'!$A$4:$API$29, MATCH("CenHos", 'WFOM - Time_Base'!$B$4:$B$29,0), MATCH(CONCATENATE($G166,X$2),'WFOM - Time_Base'!$A$8:$API$8,0)) *
INDEX('WFOM - Time_Base'!$A$4:$API$29, MATCH("CenHos_Per", 'WFOM - Time_Base'!$B$4:$B$29,0), MATCH(CONCATENATE($G166,X$2),'WFOM - Time_Base'!$A$8:$API$8,0)),
IFERROR($AN166 * INDEX('Inputs from Uganda staff'!$E$61:$BM$80,MATCH('HRH Need estimation'!X$2,'Inputs from Uganda staff'!$E$61:$E$80,0),MATCH('HRH Need estimation'!$D166,'Inputs from Uganda staff'!$E$6:$BM$6,0)),
""))</f>
        <v>0</v>
      </c>
      <c r="Y166" s="122">
        <f>IFERROR(
$AN166 * INDEX('WFOM - Time_Base'!$A$4:$API$29, MATCH("CenHos", 'WFOM - Time_Base'!$B$4:$B$29,0), MATCH(CONCATENATE($G166,Y$2),'WFOM - Time_Base'!$A$8:$API$8,0)) *
INDEX('WFOM - Time_Base'!$A$4:$API$29, MATCH("CenHos_Per", 'WFOM - Time_Base'!$B$4:$B$29,0), MATCH(CONCATENATE($G166,Y$2),'WFOM - Time_Base'!$A$8:$API$8,0)),
IFERROR($AN166 * INDEX('Inputs from Uganda staff'!$E$61:$BM$80,MATCH('HRH Need estimation'!Y$2,'Inputs from Uganda staff'!$E$61:$E$80,0),MATCH('HRH Need estimation'!$D166,'Inputs from Uganda staff'!$E$6:$BM$6,0)),
""))</f>
        <v>0</v>
      </c>
      <c r="Z166" s="122">
        <f>IFERROR(
$AN166 * INDEX('WFOM - Time_Base'!$A$4:$API$29, MATCH("CenHos", 'WFOM - Time_Base'!$B$4:$B$29,0), MATCH(CONCATENATE($G166,Z$2),'WFOM - Time_Base'!$A$8:$API$8,0)) *
INDEX('WFOM - Time_Base'!$A$4:$API$29, MATCH("CenHos_Per", 'WFOM - Time_Base'!$B$4:$B$29,0), MATCH(CONCATENATE($G166,Z$2),'WFOM - Time_Base'!$A$8:$API$8,0)),
IFERROR($AN166 * INDEX('Inputs from Uganda staff'!$E$61:$BM$80,MATCH('HRH Need estimation'!Z$2,'Inputs from Uganda staff'!$E$61:$E$80,0),MATCH('HRH Need estimation'!$D166,'Inputs from Uganda staff'!$E$6:$BM$6,0)),
""))</f>
        <v>0</v>
      </c>
      <c r="AA166" s="122">
        <f>IFERROR(
$AN166 * INDEX('WFOM - Time_Base'!$A$4:$API$29, MATCH("CenHos", 'WFOM - Time_Base'!$B$4:$B$29,0), MATCH(CONCATENATE($G166,AA$2),'WFOM - Time_Base'!$A$8:$API$8,0)) *
INDEX('WFOM - Time_Base'!$A$4:$API$29, MATCH("CenHos_Per", 'WFOM - Time_Base'!$B$4:$B$29,0), MATCH(CONCATENATE($G166,AA$2),'WFOM - Time_Base'!$A$8:$API$8,0)),
IFERROR($AN166 * INDEX('Inputs from Uganda staff'!$E$61:$BM$80,MATCH('HRH Need estimation'!AA$2,'Inputs from Uganda staff'!$E$61:$E$80,0),MATCH('HRH Need estimation'!$D166,'Inputs from Uganda staff'!$E$6:$BM$6,0)),
""))</f>
        <v>0</v>
      </c>
      <c r="AB166" s="122">
        <f>IFERROR(
$AN166 * INDEX('WFOM - Time_Base'!$A$4:$API$29, MATCH("CenHos", 'WFOM - Time_Base'!$B$4:$B$29,0), MATCH(CONCATENATE($G166,AB$2),'WFOM - Time_Base'!$A$8:$API$8,0)) *
INDEX('WFOM - Time_Base'!$A$4:$API$29, MATCH("CenHos_Per", 'WFOM - Time_Base'!$B$4:$B$29,0), MATCH(CONCATENATE($G166,AB$2),'WFOM - Time_Base'!$A$8:$API$8,0)),
IFERROR($AN166 * INDEX('Inputs from Uganda staff'!$E$61:$BM$80,MATCH('HRH Need estimation'!AB$2,'Inputs from Uganda staff'!$E$61:$E$80,0),MATCH('HRH Need estimation'!$D166,'Inputs from Uganda staff'!$E$6:$BM$6,0)),
""))</f>
        <v>0</v>
      </c>
      <c r="AC166" s="122" t="str">
        <f>IFERROR(
$AN166 * INDEX('WFOM - Time_Base'!$A$4:$API$29, MATCH("CenHos", 'WFOM - Time_Base'!$B$4:$B$29,0), MATCH(CONCATENATE($G166,AC$2),'WFOM - Time_Base'!$A$8:$API$8,0)) *
INDEX('WFOM - Time_Base'!$A$4:$API$29, MATCH("CenHos_Per", 'WFOM - Time_Base'!$B$4:$B$29,0), MATCH(CONCATENATE($G166,AC$2),'WFOM - Time_Base'!$A$8:$API$8,0)),
IFERROR($AN166 * INDEX('Inputs from Uganda staff'!$E$61:$BM$80,MATCH('HRH Need estimation'!AC$2,'Inputs from Uganda staff'!$E$61:$E$80,0),MATCH('HRH Need estimation'!$D166,'Inputs from Uganda staff'!$E$6:$BM$6,0)),
""))</f>
        <v/>
      </c>
      <c r="AD166" s="122">
        <f>IFERROR(
$AN166 * INDEX('WFOM - Time_Base'!$A$4:$API$29, MATCH("CenHos", 'WFOM - Time_Base'!$B$4:$B$29,0), MATCH(CONCATENATE($G166,AD$2),'WFOM - Time_Base'!$A$8:$API$8,0)) *
INDEX('WFOM - Time_Base'!$A$4:$API$29, MATCH("CenHos_Per", 'WFOM - Time_Base'!$B$4:$B$29,0), MATCH(CONCATENATE($G166,AD$2),'WFOM - Time_Base'!$A$8:$API$8,0)),
IFERROR($AN166 * INDEX('Inputs from Uganda staff'!$E$61:$BM$80,MATCH('HRH Need estimation'!AD$2,'Inputs from Uganda staff'!$E$61:$E$80,0),MATCH('HRH Need estimation'!$D166,'Inputs from Uganda staff'!$E$6:$BM$6,0)),
""))</f>
        <v>0</v>
      </c>
      <c r="AE166" s="122">
        <f>IFERROR(
$AN166 * INDEX('WFOM - Time_Base'!$A$4:$API$29, MATCH("CenHos", 'WFOM - Time_Base'!$B$4:$B$29,0), MATCH(CONCATENATE($G166,AE$2),'WFOM - Time_Base'!$A$8:$API$8,0)) *
INDEX('WFOM - Time_Base'!$A$4:$API$29, MATCH("CenHos_Per", 'WFOM - Time_Base'!$B$4:$B$29,0), MATCH(CONCATENATE($G166,AE$2),'WFOM - Time_Base'!$A$8:$API$8,0)),
IFERROR($AN166 * INDEX('Inputs from Uganda staff'!$E$61:$BM$80,MATCH('HRH Need estimation'!AE$2,'Inputs from Uganda staff'!$E$61:$E$80,0),MATCH('HRH Need estimation'!$D166,'Inputs from Uganda staff'!$E$6:$BM$6,0)),
""))</f>
        <v>0</v>
      </c>
      <c r="AF166" s="122">
        <f>IFERROR(
$AN166 * INDEX('WFOM - Time_Base'!$A$4:$API$29, MATCH("CenHos", 'WFOM - Time_Base'!$B$4:$B$29,0), MATCH(CONCATENATE($G166,AF$2),'WFOM - Time_Base'!$A$8:$API$8,0)) *
INDEX('WFOM - Time_Base'!$A$4:$API$29, MATCH("CenHos_Per", 'WFOM - Time_Base'!$B$4:$B$29,0), MATCH(CONCATENATE($G166,AF$2),'WFOM - Time_Base'!$A$8:$API$8,0)),
IFERROR($AN166 * INDEX('Inputs from Uganda staff'!$E$61:$BM$80,MATCH('HRH Need estimation'!AF$2,'Inputs from Uganda staff'!$E$61:$E$80,0),MATCH('HRH Need estimation'!$D166,'Inputs from Uganda staff'!$E$6:$BM$6,0)),
""))</f>
        <v>0</v>
      </c>
      <c r="AG166" s="122">
        <f>IFERROR(
$AN166 * INDEX('WFOM - Time_Base'!$A$4:$API$29, MATCH("CenHos", 'WFOM - Time_Base'!$B$4:$B$29,0), MATCH(CONCATENATE($G166,AG$2),'WFOM - Time_Base'!$A$8:$API$8,0)) *
INDEX('WFOM - Time_Base'!$A$4:$API$29, MATCH("CenHos_Per", 'WFOM - Time_Base'!$B$4:$B$29,0), MATCH(CONCATENATE($G166,AG$2),'WFOM - Time_Base'!$A$8:$API$8,0)),
IFERROR($AN166 * INDEX('Inputs from Uganda staff'!$E$61:$BM$80,MATCH('HRH Need estimation'!AG$2,'Inputs from Uganda staff'!$E$61:$E$80,0),MATCH('HRH Need estimation'!$D166,'Inputs from Uganda staff'!$E$6:$BM$6,0)),
""))</f>
        <v>0</v>
      </c>
      <c r="AH166" s="122">
        <f>IFERROR(
$AN166 * INDEX('WFOM - Time_Base'!$A$4:$API$29, MATCH("CenHos", 'WFOM - Time_Base'!$B$4:$B$29,0), MATCH(CONCATENATE($G166,AH$2),'WFOM - Time_Base'!$A$8:$API$8,0)) *
INDEX('WFOM - Time_Base'!$A$4:$API$29, MATCH("CenHos_Per", 'WFOM - Time_Base'!$B$4:$B$29,0), MATCH(CONCATENATE($G166,AH$2),'WFOM - Time_Base'!$A$8:$API$8,0)),
IFERROR($AN166 * INDEX('Inputs from Uganda staff'!$E$61:$BM$80,MATCH('HRH Need estimation'!AH$2,'Inputs from Uganda staff'!$E$61:$E$80,0),MATCH('HRH Need estimation'!$D166,'Inputs from Uganda staff'!$E$6:$BM$6,0)),
""))</f>
        <v>0</v>
      </c>
      <c r="AI166" s="122">
        <f>IFERROR(
$AN166 * INDEX('WFOM - Time_Base'!$A$4:$API$29, MATCH("CenHos", 'WFOM - Time_Base'!$B$4:$B$29,0), MATCH(CONCATENATE($G166,AI$2),'WFOM - Time_Base'!$A$8:$API$8,0)) *
INDEX('WFOM - Time_Base'!$A$4:$API$29, MATCH("CenHos_Per", 'WFOM - Time_Base'!$B$4:$B$29,0), MATCH(CONCATENATE($G166,AI$2),'WFOM - Time_Base'!$A$8:$API$8,0)),
IFERROR($AN166 * INDEX('Inputs from Uganda staff'!$E$61:$BM$80,MATCH('HRH Need estimation'!AI$2,'Inputs from Uganda staff'!$E$61:$E$80,0),MATCH('HRH Need estimation'!$D166,'Inputs from Uganda staff'!$E$6:$BM$6,0)),
""))</f>
        <v>0</v>
      </c>
      <c r="AJ166" s="122">
        <f>IFERROR(
$AN166 * INDEX('WFOM - Time_Base'!$A$4:$API$29, MATCH("CenHos", 'WFOM - Time_Base'!$B$4:$B$29,0), MATCH(CONCATENATE($G166,AJ$2),'WFOM - Time_Base'!$A$8:$API$8,0)) *
INDEX('WFOM - Time_Base'!$A$4:$API$29, MATCH("CenHos_Per", 'WFOM - Time_Base'!$B$4:$B$29,0), MATCH(CONCATENATE($G166,AJ$2),'WFOM - Time_Base'!$A$8:$API$8,0)),
IFERROR($AN166 * INDEX('Inputs from Uganda staff'!$E$61:$BM$80,MATCH('HRH Need estimation'!AJ$2,'Inputs from Uganda staff'!$E$61:$E$80,0),MATCH('HRH Need estimation'!$D166,'Inputs from Uganda staff'!$E$6:$BM$6,0)),
""))</f>
        <v>0</v>
      </c>
      <c r="AK166" s="122">
        <f>IFERROR(
$AN166 * INDEX('WFOM - Time_Base'!$A$4:$API$29, MATCH("CenHos", 'WFOM - Time_Base'!$B$4:$B$29,0), MATCH(CONCATENATE($G166,AK$2),'WFOM - Time_Base'!$A$8:$API$8,0)) *
INDEX('WFOM - Time_Base'!$A$4:$API$29, MATCH("CenHos_Per", 'WFOM - Time_Base'!$B$4:$B$29,0), MATCH(CONCATENATE($G166,AK$2),'WFOM - Time_Base'!$A$8:$API$8,0)),
IFERROR($AN166 * INDEX('Inputs from Uganda staff'!$E$61:$BM$80,MATCH('HRH Need estimation'!AK$2,'Inputs from Uganda staff'!$E$61:$E$80,0),MATCH('HRH Need estimation'!$D166,'Inputs from Uganda staff'!$E$6:$BM$6,0)),
""))</f>
        <v>0</v>
      </c>
      <c r="AL166" s="122">
        <f>IFERROR(
$AN166 * INDEX('WFOM - Time_Base'!$A$4:$API$29, MATCH("CenHos", 'WFOM - Time_Base'!$B$4:$B$29,0), MATCH(CONCATENATE($G166,AL$2),'WFOM - Time_Base'!$A$8:$API$8,0)) *
INDEX('WFOM - Time_Base'!$A$4:$API$29, MATCH("CenHos_Per", 'WFOM - Time_Base'!$B$4:$B$29,0), MATCH(CONCATENATE($G166,AL$2),'WFOM - Time_Base'!$A$8:$API$8,0)),
IFERROR($AN166 * INDEX('Inputs from Uganda staff'!$E$61:$BM$80,MATCH('HRH Need estimation'!AL$2,'Inputs from Uganda staff'!$E$61:$E$80,0),MATCH('HRH Need estimation'!$D166,'Inputs from Uganda staff'!$E$6:$BM$6,0)),
""))</f>
        <v>0</v>
      </c>
      <c r="AN166">
        <v>1</v>
      </c>
      <c r="AO166" t="e">
        <f t="shared" si="6"/>
        <v>#N/A</v>
      </c>
    </row>
    <row r="167" spans="1:41">
      <c r="A167" s="106" t="s">
        <v>992</v>
      </c>
      <c r="B167" s="106" t="s">
        <v>525</v>
      </c>
      <c r="C167" s="107" t="s">
        <v>546</v>
      </c>
      <c r="D167" s="115" t="s">
        <v>547</v>
      </c>
      <c r="E167" s="122" t="s">
        <v>867</v>
      </c>
      <c r="F167" s="122" t="s">
        <v>9</v>
      </c>
      <c r="G167" s="122" t="str">
        <f>IF(F167&lt;&gt;"", VLOOKUP(F167,'WFOM - Cadre and Service List'!$E$4:$F$52,2,FALSE), "")</f>
        <v>InpatientDays</v>
      </c>
      <c r="H167" s="122"/>
      <c r="I167" s="207"/>
      <c r="J167" s="207"/>
      <c r="K167" s="207"/>
      <c r="L167" s="207"/>
      <c r="M167" s="207"/>
      <c r="N167" s="207"/>
      <c r="O167" s="207"/>
      <c r="P167" s="207">
        <f t="shared" si="5"/>
        <v>0</v>
      </c>
      <c r="Q167" s="122" t="s">
        <v>1947</v>
      </c>
      <c r="R167" s="122">
        <f>IFERROR(
$AN167 * INDEX('WFOM - Time_Base'!$A$4:$API$29, MATCH("CenHos", 'WFOM - Time_Base'!$B$4:$B$29,0), MATCH(CONCATENATE($G167,R$2),'WFOM - Time_Base'!$A$8:$API$8,0)) *
INDEX('WFOM - Time_Base'!$A$4:$API$29, MATCH("CenHos_Per", 'WFOM - Time_Base'!$B$4:$B$29,0), MATCH(CONCATENATE($G167,R$2),'WFOM - Time_Base'!$A$8:$API$8,0)),
IFERROR($AN167 * INDEX('Inputs from Uganda staff'!$E$61:$BM$80,MATCH('HRH Need estimation'!R$2,'Inputs from Uganda staff'!$E$61:$E$80,0),MATCH('HRH Need estimation'!$D167,'Inputs from Uganda staff'!$E$6:$BM$6,0)),
""))</f>
        <v>5</v>
      </c>
      <c r="S167" s="122">
        <f>IFERROR(
$AN167 * INDEX('WFOM - Time_Base'!$A$4:$API$29, MATCH("CenHos", 'WFOM - Time_Base'!$B$4:$B$29,0), MATCH(CONCATENATE($G167,S$2),'WFOM - Time_Base'!$A$8:$API$8,0)) *
INDEX('WFOM - Time_Base'!$A$4:$API$29, MATCH("CenHos_Per", 'WFOM - Time_Base'!$B$4:$B$29,0), MATCH(CONCATENATE($G167,S$2),'WFOM - Time_Base'!$A$8:$API$8,0)),
IFERROR($AN167 * INDEX('Inputs from Uganda staff'!$E$61:$BM$80,MATCH('HRH Need estimation'!S$2,'Inputs from Uganda staff'!$E$61:$E$80,0),MATCH('HRH Need estimation'!$D167,'Inputs from Uganda staff'!$E$6:$BM$6,0)),
""))</f>
        <v>7</v>
      </c>
      <c r="T167" s="122">
        <f>IFERROR(
$AN167 * INDEX('WFOM - Time_Base'!$A$4:$API$29, MATCH("CenHos", 'WFOM - Time_Base'!$B$4:$B$29,0), MATCH(CONCATENATE($G167,T$2),'WFOM - Time_Base'!$A$8:$API$8,0)) *
INDEX('WFOM - Time_Base'!$A$4:$API$29, MATCH("CenHos_Per", 'WFOM - Time_Base'!$B$4:$B$29,0), MATCH(CONCATENATE($G167,T$2),'WFOM - Time_Base'!$A$8:$API$8,0)),
IFERROR($AN167 * INDEX('Inputs from Uganda staff'!$E$61:$BM$80,MATCH('HRH Need estimation'!T$2,'Inputs from Uganda staff'!$E$61:$E$80,0),MATCH('HRH Need estimation'!$D167,'Inputs from Uganda staff'!$E$6:$BM$6,0)),
""))</f>
        <v>0</v>
      </c>
      <c r="U167" s="122">
        <f>IFERROR(
$AN167 * INDEX('WFOM - Time_Base'!$A$4:$API$29, MATCH("CenHos", 'WFOM - Time_Base'!$B$4:$B$29,0), MATCH(CONCATENATE($G167,U$2),'WFOM - Time_Base'!$A$8:$API$8,0)) *
INDEX('WFOM - Time_Base'!$A$4:$API$29, MATCH("CenHos_Per", 'WFOM - Time_Base'!$B$4:$B$29,0), MATCH(CONCATENATE($G167,U$2),'WFOM - Time_Base'!$A$8:$API$8,0)),
IFERROR($AN167 * INDEX('Inputs from Uganda staff'!$E$61:$BM$80,MATCH('HRH Need estimation'!U$2,'Inputs from Uganda staff'!$E$61:$E$80,0),MATCH('HRH Need estimation'!$D167,'Inputs from Uganda staff'!$E$6:$BM$6,0)),
""))</f>
        <v>12</v>
      </c>
      <c r="V167" s="122">
        <f>IFERROR(
$AN167 * INDEX('WFOM - Time_Base'!$A$4:$API$29, MATCH("CenHos", 'WFOM - Time_Base'!$B$4:$B$29,0), MATCH(CONCATENATE($G167,V$2),'WFOM - Time_Base'!$A$8:$API$8,0)) *
INDEX('WFOM - Time_Base'!$A$4:$API$29, MATCH("CenHos_Per", 'WFOM - Time_Base'!$B$4:$B$29,0), MATCH(CONCATENATE($G167,V$2),'WFOM - Time_Base'!$A$8:$API$8,0)),
IFERROR($AN167 * INDEX('Inputs from Uganda staff'!$E$61:$BM$80,MATCH('HRH Need estimation'!V$2,'Inputs from Uganda staff'!$E$61:$E$80,0),MATCH('HRH Need estimation'!$D167,'Inputs from Uganda staff'!$E$6:$BM$6,0)),
""))</f>
        <v>28</v>
      </c>
      <c r="W167" s="122">
        <f>IFERROR(
$AN167 * INDEX('WFOM - Time_Base'!$A$4:$API$29, MATCH("CenHos", 'WFOM - Time_Base'!$B$4:$B$29,0), MATCH(CONCATENATE($G167,W$2),'WFOM - Time_Base'!$A$8:$API$8,0)) *
INDEX('WFOM - Time_Base'!$A$4:$API$29, MATCH("CenHos_Per", 'WFOM - Time_Base'!$B$4:$B$29,0), MATCH(CONCATENATE($G167,W$2),'WFOM - Time_Base'!$A$8:$API$8,0)),
IFERROR($AN167 * INDEX('Inputs from Uganda staff'!$E$61:$BM$80,MATCH('HRH Need estimation'!W$2,'Inputs from Uganda staff'!$E$61:$E$80,0),MATCH('HRH Need estimation'!$D167,'Inputs from Uganda staff'!$E$6:$BM$6,0)),
""))</f>
        <v>2</v>
      </c>
      <c r="X167" s="122">
        <f>IFERROR(
$AN167 * INDEX('WFOM - Time_Base'!$A$4:$API$29, MATCH("CenHos", 'WFOM - Time_Base'!$B$4:$B$29,0), MATCH(CONCATENATE($G167,X$2),'WFOM - Time_Base'!$A$8:$API$8,0)) *
INDEX('WFOM - Time_Base'!$A$4:$API$29, MATCH("CenHos_Per", 'WFOM - Time_Base'!$B$4:$B$29,0), MATCH(CONCATENATE($G167,X$2),'WFOM - Time_Base'!$A$8:$API$8,0)),
IFERROR($AN167 * INDEX('Inputs from Uganda staff'!$E$61:$BM$80,MATCH('HRH Need estimation'!X$2,'Inputs from Uganda staff'!$E$61:$E$80,0),MATCH('HRH Need estimation'!$D167,'Inputs from Uganda staff'!$E$6:$BM$6,0)),
""))</f>
        <v>0</v>
      </c>
      <c r="Y167" s="122">
        <f>IFERROR(
$AN167 * INDEX('WFOM - Time_Base'!$A$4:$API$29, MATCH("CenHos", 'WFOM - Time_Base'!$B$4:$B$29,0), MATCH(CONCATENATE($G167,Y$2),'WFOM - Time_Base'!$A$8:$API$8,0)) *
INDEX('WFOM - Time_Base'!$A$4:$API$29, MATCH("CenHos_Per", 'WFOM - Time_Base'!$B$4:$B$29,0), MATCH(CONCATENATE($G167,Y$2),'WFOM - Time_Base'!$A$8:$API$8,0)),
IFERROR($AN167 * INDEX('Inputs from Uganda staff'!$E$61:$BM$80,MATCH('HRH Need estimation'!Y$2,'Inputs from Uganda staff'!$E$61:$E$80,0),MATCH('HRH Need estimation'!$D167,'Inputs from Uganda staff'!$E$6:$BM$6,0)),
""))</f>
        <v>0</v>
      </c>
      <c r="Z167" s="122">
        <f>IFERROR(
$AN167 * INDEX('WFOM - Time_Base'!$A$4:$API$29, MATCH("CenHos", 'WFOM - Time_Base'!$B$4:$B$29,0), MATCH(CONCATENATE($G167,Z$2),'WFOM - Time_Base'!$A$8:$API$8,0)) *
INDEX('WFOM - Time_Base'!$A$4:$API$29, MATCH("CenHos_Per", 'WFOM - Time_Base'!$B$4:$B$29,0), MATCH(CONCATENATE($G167,Z$2),'WFOM - Time_Base'!$A$8:$API$8,0)),
IFERROR($AN167 * INDEX('Inputs from Uganda staff'!$E$61:$BM$80,MATCH('HRH Need estimation'!Z$2,'Inputs from Uganda staff'!$E$61:$E$80,0),MATCH('HRH Need estimation'!$D167,'Inputs from Uganda staff'!$E$6:$BM$6,0)),
""))</f>
        <v>0</v>
      </c>
      <c r="AA167" s="122">
        <f>IFERROR(
$AN167 * INDEX('WFOM - Time_Base'!$A$4:$API$29, MATCH("CenHos", 'WFOM - Time_Base'!$B$4:$B$29,0), MATCH(CONCATENATE($G167,AA$2),'WFOM - Time_Base'!$A$8:$API$8,0)) *
INDEX('WFOM - Time_Base'!$A$4:$API$29, MATCH("CenHos_Per", 'WFOM - Time_Base'!$B$4:$B$29,0), MATCH(CONCATENATE($G167,AA$2),'WFOM - Time_Base'!$A$8:$API$8,0)),
IFERROR($AN167 * INDEX('Inputs from Uganda staff'!$E$61:$BM$80,MATCH('HRH Need estimation'!AA$2,'Inputs from Uganda staff'!$E$61:$E$80,0),MATCH('HRH Need estimation'!$D167,'Inputs from Uganda staff'!$E$6:$BM$6,0)),
""))</f>
        <v>0</v>
      </c>
      <c r="AB167" s="122">
        <f>IFERROR(
$AN167 * INDEX('WFOM - Time_Base'!$A$4:$API$29, MATCH("CenHos", 'WFOM - Time_Base'!$B$4:$B$29,0), MATCH(CONCATENATE($G167,AB$2),'WFOM - Time_Base'!$A$8:$API$8,0)) *
INDEX('WFOM - Time_Base'!$A$4:$API$29, MATCH("CenHos_Per", 'WFOM - Time_Base'!$B$4:$B$29,0), MATCH(CONCATENATE($G167,AB$2),'WFOM - Time_Base'!$A$8:$API$8,0)),
IFERROR($AN167 * INDEX('Inputs from Uganda staff'!$E$61:$BM$80,MATCH('HRH Need estimation'!AB$2,'Inputs from Uganda staff'!$E$61:$E$80,0),MATCH('HRH Need estimation'!$D167,'Inputs from Uganda staff'!$E$6:$BM$6,0)),
""))</f>
        <v>0</v>
      </c>
      <c r="AC167" s="122" t="str">
        <f>IFERROR(
$AN167 * INDEX('WFOM - Time_Base'!$A$4:$API$29, MATCH("CenHos", 'WFOM - Time_Base'!$B$4:$B$29,0), MATCH(CONCATENATE($G167,AC$2),'WFOM - Time_Base'!$A$8:$API$8,0)) *
INDEX('WFOM - Time_Base'!$A$4:$API$29, MATCH("CenHos_Per", 'WFOM - Time_Base'!$B$4:$B$29,0), MATCH(CONCATENATE($G167,AC$2),'WFOM - Time_Base'!$A$8:$API$8,0)),
IFERROR($AN167 * INDEX('Inputs from Uganda staff'!$E$61:$BM$80,MATCH('HRH Need estimation'!AC$2,'Inputs from Uganda staff'!$E$61:$E$80,0),MATCH('HRH Need estimation'!$D167,'Inputs from Uganda staff'!$E$6:$BM$6,0)),
""))</f>
        <v/>
      </c>
      <c r="AD167" s="122">
        <f>IFERROR(
$AN167 * INDEX('WFOM - Time_Base'!$A$4:$API$29, MATCH("CenHos", 'WFOM - Time_Base'!$B$4:$B$29,0), MATCH(CONCATENATE($G167,AD$2),'WFOM - Time_Base'!$A$8:$API$8,0)) *
INDEX('WFOM - Time_Base'!$A$4:$API$29, MATCH("CenHos_Per", 'WFOM - Time_Base'!$B$4:$B$29,0), MATCH(CONCATENATE($G167,AD$2),'WFOM - Time_Base'!$A$8:$API$8,0)),
IFERROR($AN167 * INDEX('Inputs from Uganda staff'!$E$61:$BM$80,MATCH('HRH Need estimation'!AD$2,'Inputs from Uganda staff'!$E$61:$E$80,0),MATCH('HRH Need estimation'!$D167,'Inputs from Uganda staff'!$E$6:$BM$6,0)),
""))</f>
        <v>0</v>
      </c>
      <c r="AE167" s="122">
        <f>IFERROR(
$AN167 * INDEX('WFOM - Time_Base'!$A$4:$API$29, MATCH("CenHos", 'WFOM - Time_Base'!$B$4:$B$29,0), MATCH(CONCATENATE($G167,AE$2),'WFOM - Time_Base'!$A$8:$API$8,0)) *
INDEX('WFOM - Time_Base'!$A$4:$API$29, MATCH("CenHos_Per", 'WFOM - Time_Base'!$B$4:$B$29,0), MATCH(CONCATENATE($G167,AE$2),'WFOM - Time_Base'!$A$8:$API$8,0)),
IFERROR($AN167 * INDEX('Inputs from Uganda staff'!$E$61:$BM$80,MATCH('HRH Need estimation'!AE$2,'Inputs from Uganda staff'!$E$61:$E$80,0),MATCH('HRH Need estimation'!$D167,'Inputs from Uganda staff'!$E$6:$BM$6,0)),
""))</f>
        <v>0</v>
      </c>
      <c r="AF167" s="122">
        <f>IFERROR(
$AN167 * INDEX('WFOM - Time_Base'!$A$4:$API$29, MATCH("CenHos", 'WFOM - Time_Base'!$B$4:$B$29,0), MATCH(CONCATENATE($G167,AF$2),'WFOM - Time_Base'!$A$8:$API$8,0)) *
INDEX('WFOM - Time_Base'!$A$4:$API$29, MATCH("CenHos_Per", 'WFOM - Time_Base'!$B$4:$B$29,0), MATCH(CONCATENATE($G167,AF$2),'WFOM - Time_Base'!$A$8:$API$8,0)),
IFERROR($AN167 * INDEX('Inputs from Uganda staff'!$E$61:$BM$80,MATCH('HRH Need estimation'!AF$2,'Inputs from Uganda staff'!$E$61:$E$80,0),MATCH('HRH Need estimation'!$D167,'Inputs from Uganda staff'!$E$6:$BM$6,0)),
""))</f>
        <v>0</v>
      </c>
      <c r="AG167" s="122">
        <f>IFERROR(
$AN167 * INDEX('WFOM - Time_Base'!$A$4:$API$29, MATCH("CenHos", 'WFOM - Time_Base'!$B$4:$B$29,0), MATCH(CONCATENATE($G167,AG$2),'WFOM - Time_Base'!$A$8:$API$8,0)) *
INDEX('WFOM - Time_Base'!$A$4:$API$29, MATCH("CenHos_Per", 'WFOM - Time_Base'!$B$4:$B$29,0), MATCH(CONCATENATE($G167,AG$2),'WFOM - Time_Base'!$A$8:$API$8,0)),
IFERROR($AN167 * INDEX('Inputs from Uganda staff'!$E$61:$BM$80,MATCH('HRH Need estimation'!AG$2,'Inputs from Uganda staff'!$E$61:$E$80,0),MATCH('HRH Need estimation'!$D167,'Inputs from Uganda staff'!$E$6:$BM$6,0)),
""))</f>
        <v>0</v>
      </c>
      <c r="AH167" s="122">
        <f>IFERROR(
$AN167 * INDEX('WFOM - Time_Base'!$A$4:$API$29, MATCH("CenHos", 'WFOM - Time_Base'!$B$4:$B$29,0), MATCH(CONCATENATE($G167,AH$2),'WFOM - Time_Base'!$A$8:$API$8,0)) *
INDEX('WFOM - Time_Base'!$A$4:$API$29, MATCH("CenHos_Per", 'WFOM - Time_Base'!$B$4:$B$29,0), MATCH(CONCATENATE($G167,AH$2),'WFOM - Time_Base'!$A$8:$API$8,0)),
IFERROR($AN167 * INDEX('Inputs from Uganda staff'!$E$61:$BM$80,MATCH('HRH Need estimation'!AH$2,'Inputs from Uganda staff'!$E$61:$E$80,0),MATCH('HRH Need estimation'!$D167,'Inputs from Uganda staff'!$E$6:$BM$6,0)),
""))</f>
        <v>0</v>
      </c>
      <c r="AI167" s="122">
        <f>IFERROR(
$AN167 * INDEX('WFOM - Time_Base'!$A$4:$API$29, MATCH("CenHos", 'WFOM - Time_Base'!$B$4:$B$29,0), MATCH(CONCATENATE($G167,AI$2),'WFOM - Time_Base'!$A$8:$API$8,0)) *
INDEX('WFOM - Time_Base'!$A$4:$API$29, MATCH("CenHos_Per", 'WFOM - Time_Base'!$B$4:$B$29,0), MATCH(CONCATENATE($G167,AI$2),'WFOM - Time_Base'!$A$8:$API$8,0)),
IFERROR($AN167 * INDEX('Inputs from Uganda staff'!$E$61:$BM$80,MATCH('HRH Need estimation'!AI$2,'Inputs from Uganda staff'!$E$61:$E$80,0),MATCH('HRH Need estimation'!$D167,'Inputs from Uganda staff'!$E$6:$BM$6,0)),
""))</f>
        <v>0</v>
      </c>
      <c r="AJ167" s="122">
        <f>IFERROR(
$AN167 * INDEX('WFOM - Time_Base'!$A$4:$API$29, MATCH("CenHos", 'WFOM - Time_Base'!$B$4:$B$29,0), MATCH(CONCATENATE($G167,AJ$2),'WFOM - Time_Base'!$A$8:$API$8,0)) *
INDEX('WFOM - Time_Base'!$A$4:$API$29, MATCH("CenHos_Per", 'WFOM - Time_Base'!$B$4:$B$29,0), MATCH(CONCATENATE($G167,AJ$2),'WFOM - Time_Base'!$A$8:$API$8,0)),
IFERROR($AN167 * INDEX('Inputs from Uganda staff'!$E$61:$BM$80,MATCH('HRH Need estimation'!AJ$2,'Inputs from Uganda staff'!$E$61:$E$80,0),MATCH('HRH Need estimation'!$D167,'Inputs from Uganda staff'!$E$6:$BM$6,0)),
""))</f>
        <v>0</v>
      </c>
      <c r="AK167" s="122">
        <f>IFERROR(
$AN167 * INDEX('WFOM - Time_Base'!$A$4:$API$29, MATCH("CenHos", 'WFOM - Time_Base'!$B$4:$B$29,0), MATCH(CONCATENATE($G167,AK$2),'WFOM - Time_Base'!$A$8:$API$8,0)) *
INDEX('WFOM - Time_Base'!$A$4:$API$29, MATCH("CenHos_Per", 'WFOM - Time_Base'!$B$4:$B$29,0), MATCH(CONCATENATE($G167,AK$2),'WFOM - Time_Base'!$A$8:$API$8,0)),
IFERROR($AN167 * INDEX('Inputs from Uganda staff'!$E$61:$BM$80,MATCH('HRH Need estimation'!AK$2,'Inputs from Uganda staff'!$E$61:$E$80,0),MATCH('HRH Need estimation'!$D167,'Inputs from Uganda staff'!$E$6:$BM$6,0)),
""))</f>
        <v>0</v>
      </c>
      <c r="AL167" s="122">
        <f>IFERROR(
$AN167 * INDEX('WFOM - Time_Base'!$A$4:$API$29, MATCH("CenHos", 'WFOM - Time_Base'!$B$4:$B$29,0), MATCH(CONCATENATE($G167,AL$2),'WFOM - Time_Base'!$A$8:$API$8,0)) *
INDEX('WFOM - Time_Base'!$A$4:$API$29, MATCH("CenHos_Per", 'WFOM - Time_Base'!$B$4:$B$29,0), MATCH(CONCATENATE($G167,AL$2),'WFOM - Time_Base'!$A$8:$API$8,0)),
IFERROR($AN167 * INDEX('Inputs from Uganda staff'!$E$61:$BM$80,MATCH('HRH Need estimation'!AL$2,'Inputs from Uganda staff'!$E$61:$E$80,0),MATCH('HRH Need estimation'!$D167,'Inputs from Uganda staff'!$E$6:$BM$6,0)),
""))</f>
        <v>0</v>
      </c>
      <c r="AN167">
        <v>1</v>
      </c>
      <c r="AO167" t="e">
        <f t="shared" si="6"/>
        <v>#N/A</v>
      </c>
    </row>
    <row r="168" spans="1:41">
      <c r="A168" s="106" t="s">
        <v>993</v>
      </c>
      <c r="B168" s="106" t="s">
        <v>525</v>
      </c>
      <c r="C168" s="107" t="s">
        <v>548</v>
      </c>
      <c r="D168" s="115" t="s">
        <v>549</v>
      </c>
      <c r="E168" s="122" t="s">
        <v>867</v>
      </c>
      <c r="F168" s="122" t="s">
        <v>21</v>
      </c>
      <c r="G168" s="122" t="str">
        <f>IF(F168&lt;&gt;"", VLOOKUP(F168,'WFOM - Cadre and Service List'!$E$4:$F$52,2,FALSE), "")</f>
        <v>Over5OPD</v>
      </c>
      <c r="H168" s="122"/>
      <c r="I168" s="207"/>
      <c r="J168" s="207"/>
      <c r="K168" s="207"/>
      <c r="L168" s="207"/>
      <c r="M168" s="207"/>
      <c r="N168" s="207"/>
      <c r="O168" s="207"/>
      <c r="P168" s="207">
        <f t="shared" si="5"/>
        <v>0</v>
      </c>
      <c r="Q168" s="122" t="s">
        <v>1947</v>
      </c>
      <c r="R168" s="122">
        <f>IFERROR(
$AN168 * INDEX('WFOM - Time_Base'!$A$4:$API$29, MATCH("CenHos", 'WFOM - Time_Base'!$B$4:$B$29,0), MATCH(CONCATENATE($G168,R$2),'WFOM - Time_Base'!$A$8:$API$8,0)) *
INDEX('WFOM - Time_Base'!$A$4:$API$29, MATCH("CenHos_Per", 'WFOM - Time_Base'!$B$4:$B$29,0), MATCH(CONCATENATE($G168,R$2),'WFOM - Time_Base'!$A$8:$API$8,0)),
IFERROR($AN168 * INDEX('Inputs from Uganda staff'!$E$61:$BM$80,MATCH('HRH Need estimation'!R$2,'Inputs from Uganda staff'!$E$61:$E$80,0),MATCH('HRH Need estimation'!$D168,'Inputs from Uganda staff'!$E$6:$BM$6,0)),
""))</f>
        <v>3.5</v>
      </c>
      <c r="S168" s="122">
        <f>IFERROR(
$AN168 * INDEX('WFOM - Time_Base'!$A$4:$API$29, MATCH("CenHos", 'WFOM - Time_Base'!$B$4:$B$29,0), MATCH(CONCATENATE($G168,S$2),'WFOM - Time_Base'!$A$8:$API$8,0)) *
INDEX('WFOM - Time_Base'!$A$4:$API$29, MATCH("CenHos_Per", 'WFOM - Time_Base'!$B$4:$B$29,0), MATCH(CONCATENATE($G168,S$2),'WFOM - Time_Base'!$A$8:$API$8,0)),
IFERROR($AN168 * INDEX('Inputs from Uganda staff'!$E$61:$BM$80,MATCH('HRH Need estimation'!S$2,'Inputs from Uganda staff'!$E$61:$E$80,0),MATCH('HRH Need estimation'!$D168,'Inputs from Uganda staff'!$E$6:$BM$6,0)),
""))</f>
        <v>6</v>
      </c>
      <c r="T168" s="122">
        <f>IFERROR(
$AN168 * INDEX('WFOM - Time_Base'!$A$4:$API$29, MATCH("CenHos", 'WFOM - Time_Base'!$B$4:$B$29,0), MATCH(CONCATENATE($G168,T$2),'WFOM - Time_Base'!$A$8:$API$8,0)) *
INDEX('WFOM - Time_Base'!$A$4:$API$29, MATCH("CenHos_Per", 'WFOM - Time_Base'!$B$4:$B$29,0), MATCH(CONCATENATE($G168,T$2),'WFOM - Time_Base'!$A$8:$API$8,0)),
IFERROR($AN168 * INDEX('Inputs from Uganda staff'!$E$61:$BM$80,MATCH('HRH Need estimation'!T$2,'Inputs from Uganda staff'!$E$61:$E$80,0),MATCH('HRH Need estimation'!$D168,'Inputs from Uganda staff'!$E$6:$BM$6,0)),
""))</f>
        <v>0</v>
      </c>
      <c r="U168" s="122">
        <f>IFERROR(
$AN168 * INDEX('WFOM - Time_Base'!$A$4:$API$29, MATCH("CenHos", 'WFOM - Time_Base'!$B$4:$B$29,0), MATCH(CONCATENATE($G168,U$2),'WFOM - Time_Base'!$A$8:$API$8,0)) *
INDEX('WFOM - Time_Base'!$A$4:$API$29, MATCH("CenHos_Per", 'WFOM - Time_Base'!$B$4:$B$29,0), MATCH(CONCATENATE($G168,U$2),'WFOM - Time_Base'!$A$8:$API$8,0)),
IFERROR($AN168 * INDEX('Inputs from Uganda staff'!$E$61:$BM$80,MATCH('HRH Need estimation'!U$2,'Inputs from Uganda staff'!$E$61:$E$80,0),MATCH('HRH Need estimation'!$D168,'Inputs from Uganda staff'!$E$6:$BM$6,0)),
""))</f>
        <v>1</v>
      </c>
      <c r="V168" s="122">
        <f>IFERROR(
$AN168 * INDEX('WFOM - Time_Base'!$A$4:$API$29, MATCH("CenHos", 'WFOM - Time_Base'!$B$4:$B$29,0), MATCH(CONCATENATE($G168,V$2),'WFOM - Time_Base'!$A$8:$API$8,0)) *
INDEX('WFOM - Time_Base'!$A$4:$API$29, MATCH("CenHos_Per", 'WFOM - Time_Base'!$B$4:$B$29,0), MATCH(CONCATENATE($G168,V$2),'WFOM - Time_Base'!$A$8:$API$8,0)),
IFERROR($AN168 * INDEX('Inputs from Uganda staff'!$E$61:$BM$80,MATCH('HRH Need estimation'!V$2,'Inputs from Uganda staff'!$E$61:$E$80,0),MATCH('HRH Need estimation'!$D168,'Inputs from Uganda staff'!$E$6:$BM$6,0)),
""))</f>
        <v>4</v>
      </c>
      <c r="W168" s="122">
        <f>IFERROR(
$AN168 * INDEX('WFOM - Time_Base'!$A$4:$API$29, MATCH("CenHos", 'WFOM - Time_Base'!$B$4:$B$29,0), MATCH(CONCATENATE($G168,W$2),'WFOM - Time_Base'!$A$8:$API$8,0)) *
INDEX('WFOM - Time_Base'!$A$4:$API$29, MATCH("CenHos_Per", 'WFOM - Time_Base'!$B$4:$B$29,0), MATCH(CONCATENATE($G168,W$2),'WFOM - Time_Base'!$A$8:$API$8,0)),
IFERROR($AN168 * INDEX('Inputs from Uganda staff'!$E$61:$BM$80,MATCH('HRH Need estimation'!W$2,'Inputs from Uganda staff'!$E$61:$E$80,0),MATCH('HRH Need estimation'!$D168,'Inputs from Uganda staff'!$E$6:$BM$6,0)),
""))</f>
        <v>0</v>
      </c>
      <c r="X168" s="122">
        <f>IFERROR(
$AN168 * INDEX('WFOM - Time_Base'!$A$4:$API$29, MATCH("CenHos", 'WFOM - Time_Base'!$B$4:$B$29,0), MATCH(CONCATENATE($G168,X$2),'WFOM - Time_Base'!$A$8:$API$8,0)) *
INDEX('WFOM - Time_Base'!$A$4:$API$29, MATCH("CenHos_Per", 'WFOM - Time_Base'!$B$4:$B$29,0), MATCH(CONCATENATE($G168,X$2),'WFOM - Time_Base'!$A$8:$API$8,0)),
IFERROR($AN168 * INDEX('Inputs from Uganda staff'!$E$61:$BM$80,MATCH('HRH Need estimation'!X$2,'Inputs from Uganda staff'!$E$61:$E$80,0),MATCH('HRH Need estimation'!$D168,'Inputs from Uganda staff'!$E$6:$BM$6,0)),
""))</f>
        <v>0</v>
      </c>
      <c r="Y168" s="122">
        <f>IFERROR(
$AN168 * INDEX('WFOM - Time_Base'!$A$4:$API$29, MATCH("CenHos", 'WFOM - Time_Base'!$B$4:$B$29,0), MATCH(CONCATENATE($G168,Y$2),'WFOM - Time_Base'!$A$8:$API$8,0)) *
INDEX('WFOM - Time_Base'!$A$4:$API$29, MATCH("CenHos_Per", 'WFOM - Time_Base'!$B$4:$B$29,0), MATCH(CONCATENATE($G168,Y$2),'WFOM - Time_Base'!$A$8:$API$8,0)),
IFERROR($AN168 * INDEX('Inputs from Uganda staff'!$E$61:$BM$80,MATCH('HRH Need estimation'!Y$2,'Inputs from Uganda staff'!$E$61:$E$80,0),MATCH('HRH Need estimation'!$D168,'Inputs from Uganda staff'!$E$6:$BM$6,0)),
""))</f>
        <v>0</v>
      </c>
      <c r="Z168" s="122">
        <f>IFERROR(
$AN168 * INDEX('WFOM - Time_Base'!$A$4:$API$29, MATCH("CenHos", 'WFOM - Time_Base'!$B$4:$B$29,0), MATCH(CONCATENATE($G168,Z$2),'WFOM - Time_Base'!$A$8:$API$8,0)) *
INDEX('WFOM - Time_Base'!$A$4:$API$29, MATCH("CenHos_Per", 'WFOM - Time_Base'!$B$4:$B$29,0), MATCH(CONCATENATE($G168,Z$2),'WFOM - Time_Base'!$A$8:$API$8,0)),
IFERROR($AN168 * INDEX('Inputs from Uganda staff'!$E$61:$BM$80,MATCH('HRH Need estimation'!Z$2,'Inputs from Uganda staff'!$E$61:$E$80,0),MATCH('HRH Need estimation'!$D168,'Inputs from Uganda staff'!$E$6:$BM$6,0)),
""))</f>
        <v>0</v>
      </c>
      <c r="AA168" s="122">
        <f>IFERROR(
$AN168 * INDEX('WFOM - Time_Base'!$A$4:$API$29, MATCH("CenHos", 'WFOM - Time_Base'!$B$4:$B$29,0), MATCH(CONCATENATE($G168,AA$2),'WFOM - Time_Base'!$A$8:$API$8,0)) *
INDEX('WFOM - Time_Base'!$A$4:$API$29, MATCH("CenHos_Per", 'WFOM - Time_Base'!$B$4:$B$29,0), MATCH(CONCATENATE($G168,AA$2),'WFOM - Time_Base'!$A$8:$API$8,0)),
IFERROR($AN168 * INDEX('Inputs from Uganda staff'!$E$61:$BM$80,MATCH('HRH Need estimation'!AA$2,'Inputs from Uganda staff'!$E$61:$E$80,0),MATCH('HRH Need estimation'!$D168,'Inputs from Uganda staff'!$E$6:$BM$6,0)),
""))</f>
        <v>0</v>
      </c>
      <c r="AB168" s="122">
        <f>IFERROR(
$AN168 * INDEX('WFOM - Time_Base'!$A$4:$API$29, MATCH("CenHos", 'WFOM - Time_Base'!$B$4:$B$29,0), MATCH(CONCATENATE($G168,AB$2),'WFOM - Time_Base'!$A$8:$API$8,0)) *
INDEX('WFOM - Time_Base'!$A$4:$API$29, MATCH("CenHos_Per", 'WFOM - Time_Base'!$B$4:$B$29,0), MATCH(CONCATENATE($G168,AB$2),'WFOM - Time_Base'!$A$8:$API$8,0)),
IFERROR($AN168 * INDEX('Inputs from Uganda staff'!$E$61:$BM$80,MATCH('HRH Need estimation'!AB$2,'Inputs from Uganda staff'!$E$61:$E$80,0),MATCH('HRH Need estimation'!$D168,'Inputs from Uganda staff'!$E$6:$BM$6,0)),
""))</f>
        <v>0</v>
      </c>
      <c r="AC168" s="122" t="str">
        <f>IFERROR(
$AN168 * INDEX('WFOM - Time_Base'!$A$4:$API$29, MATCH("CenHos", 'WFOM - Time_Base'!$B$4:$B$29,0), MATCH(CONCATENATE($G168,AC$2),'WFOM - Time_Base'!$A$8:$API$8,0)) *
INDEX('WFOM - Time_Base'!$A$4:$API$29, MATCH("CenHos_Per", 'WFOM - Time_Base'!$B$4:$B$29,0), MATCH(CONCATENATE($G168,AC$2),'WFOM - Time_Base'!$A$8:$API$8,0)),
IFERROR($AN168 * INDEX('Inputs from Uganda staff'!$E$61:$BM$80,MATCH('HRH Need estimation'!AC$2,'Inputs from Uganda staff'!$E$61:$E$80,0),MATCH('HRH Need estimation'!$D168,'Inputs from Uganda staff'!$E$6:$BM$6,0)),
""))</f>
        <v/>
      </c>
      <c r="AD168" s="122">
        <f>IFERROR(
$AN168 * INDEX('WFOM - Time_Base'!$A$4:$API$29, MATCH("CenHos", 'WFOM - Time_Base'!$B$4:$B$29,0), MATCH(CONCATENATE($G168,AD$2),'WFOM - Time_Base'!$A$8:$API$8,0)) *
INDEX('WFOM - Time_Base'!$A$4:$API$29, MATCH("CenHos_Per", 'WFOM - Time_Base'!$B$4:$B$29,0), MATCH(CONCATENATE($G168,AD$2),'WFOM - Time_Base'!$A$8:$API$8,0)),
IFERROR($AN168 * INDEX('Inputs from Uganda staff'!$E$61:$BM$80,MATCH('HRH Need estimation'!AD$2,'Inputs from Uganda staff'!$E$61:$E$80,0),MATCH('HRH Need estimation'!$D168,'Inputs from Uganda staff'!$E$6:$BM$6,0)),
""))</f>
        <v>0</v>
      </c>
      <c r="AE168" s="122">
        <f>IFERROR(
$AN168 * INDEX('WFOM - Time_Base'!$A$4:$API$29, MATCH("CenHos", 'WFOM - Time_Base'!$B$4:$B$29,0), MATCH(CONCATENATE($G168,AE$2),'WFOM - Time_Base'!$A$8:$API$8,0)) *
INDEX('WFOM - Time_Base'!$A$4:$API$29, MATCH("CenHos_Per", 'WFOM - Time_Base'!$B$4:$B$29,0), MATCH(CONCATENATE($G168,AE$2),'WFOM - Time_Base'!$A$8:$API$8,0)),
IFERROR($AN168 * INDEX('Inputs from Uganda staff'!$E$61:$BM$80,MATCH('HRH Need estimation'!AE$2,'Inputs from Uganda staff'!$E$61:$E$80,0),MATCH('HRH Need estimation'!$D168,'Inputs from Uganda staff'!$E$6:$BM$6,0)),
""))</f>
        <v>0</v>
      </c>
      <c r="AF168" s="122">
        <f>IFERROR(
$AN168 * INDEX('WFOM - Time_Base'!$A$4:$API$29, MATCH("CenHos", 'WFOM - Time_Base'!$B$4:$B$29,0), MATCH(CONCATENATE($G168,AF$2),'WFOM - Time_Base'!$A$8:$API$8,0)) *
INDEX('WFOM - Time_Base'!$A$4:$API$29, MATCH("CenHos_Per", 'WFOM - Time_Base'!$B$4:$B$29,0), MATCH(CONCATENATE($G168,AF$2),'WFOM - Time_Base'!$A$8:$API$8,0)),
IFERROR($AN168 * INDEX('Inputs from Uganda staff'!$E$61:$BM$80,MATCH('HRH Need estimation'!AF$2,'Inputs from Uganda staff'!$E$61:$E$80,0),MATCH('HRH Need estimation'!$D168,'Inputs from Uganda staff'!$E$6:$BM$6,0)),
""))</f>
        <v>0</v>
      </c>
      <c r="AG168" s="122">
        <f>IFERROR(
$AN168 * INDEX('WFOM - Time_Base'!$A$4:$API$29, MATCH("CenHos", 'WFOM - Time_Base'!$B$4:$B$29,0), MATCH(CONCATENATE($G168,AG$2),'WFOM - Time_Base'!$A$8:$API$8,0)) *
INDEX('WFOM - Time_Base'!$A$4:$API$29, MATCH("CenHos_Per", 'WFOM - Time_Base'!$B$4:$B$29,0), MATCH(CONCATENATE($G168,AG$2),'WFOM - Time_Base'!$A$8:$API$8,0)),
IFERROR($AN168 * INDEX('Inputs from Uganda staff'!$E$61:$BM$80,MATCH('HRH Need estimation'!AG$2,'Inputs from Uganda staff'!$E$61:$E$80,0),MATCH('HRH Need estimation'!$D168,'Inputs from Uganda staff'!$E$6:$BM$6,0)),
""))</f>
        <v>0</v>
      </c>
      <c r="AH168" s="122">
        <f>IFERROR(
$AN168 * INDEX('WFOM - Time_Base'!$A$4:$API$29, MATCH("CenHos", 'WFOM - Time_Base'!$B$4:$B$29,0), MATCH(CONCATENATE($G168,AH$2),'WFOM - Time_Base'!$A$8:$API$8,0)) *
INDEX('WFOM - Time_Base'!$A$4:$API$29, MATCH("CenHos_Per", 'WFOM - Time_Base'!$B$4:$B$29,0), MATCH(CONCATENATE($G168,AH$2),'WFOM - Time_Base'!$A$8:$API$8,0)),
IFERROR($AN168 * INDEX('Inputs from Uganda staff'!$E$61:$BM$80,MATCH('HRH Need estimation'!AH$2,'Inputs from Uganda staff'!$E$61:$E$80,0),MATCH('HRH Need estimation'!$D168,'Inputs from Uganda staff'!$E$6:$BM$6,0)),
""))</f>
        <v>0</v>
      </c>
      <c r="AI168" s="122">
        <f>IFERROR(
$AN168 * INDEX('WFOM - Time_Base'!$A$4:$API$29, MATCH("CenHos", 'WFOM - Time_Base'!$B$4:$B$29,0), MATCH(CONCATENATE($G168,AI$2),'WFOM - Time_Base'!$A$8:$API$8,0)) *
INDEX('WFOM - Time_Base'!$A$4:$API$29, MATCH("CenHos_Per", 'WFOM - Time_Base'!$B$4:$B$29,0), MATCH(CONCATENATE($G168,AI$2),'WFOM - Time_Base'!$A$8:$API$8,0)),
IFERROR($AN168 * INDEX('Inputs from Uganda staff'!$E$61:$BM$80,MATCH('HRH Need estimation'!AI$2,'Inputs from Uganda staff'!$E$61:$E$80,0),MATCH('HRH Need estimation'!$D168,'Inputs from Uganda staff'!$E$6:$BM$6,0)),
""))</f>
        <v>0</v>
      </c>
      <c r="AJ168" s="122">
        <f>IFERROR(
$AN168 * INDEX('WFOM - Time_Base'!$A$4:$API$29, MATCH("CenHos", 'WFOM - Time_Base'!$B$4:$B$29,0), MATCH(CONCATENATE($G168,AJ$2),'WFOM - Time_Base'!$A$8:$API$8,0)) *
INDEX('WFOM - Time_Base'!$A$4:$API$29, MATCH("CenHos_Per", 'WFOM - Time_Base'!$B$4:$B$29,0), MATCH(CONCATENATE($G168,AJ$2),'WFOM - Time_Base'!$A$8:$API$8,0)),
IFERROR($AN168 * INDEX('Inputs from Uganda staff'!$E$61:$BM$80,MATCH('HRH Need estimation'!AJ$2,'Inputs from Uganda staff'!$E$61:$E$80,0),MATCH('HRH Need estimation'!$D168,'Inputs from Uganda staff'!$E$6:$BM$6,0)),
""))</f>
        <v>0</v>
      </c>
      <c r="AK168" s="122">
        <f>IFERROR(
$AN168 * INDEX('WFOM - Time_Base'!$A$4:$API$29, MATCH("CenHos", 'WFOM - Time_Base'!$B$4:$B$29,0), MATCH(CONCATENATE($G168,AK$2),'WFOM - Time_Base'!$A$8:$API$8,0)) *
INDEX('WFOM - Time_Base'!$A$4:$API$29, MATCH("CenHos_Per", 'WFOM - Time_Base'!$B$4:$B$29,0), MATCH(CONCATENATE($G168,AK$2),'WFOM - Time_Base'!$A$8:$API$8,0)),
IFERROR($AN168 * INDEX('Inputs from Uganda staff'!$E$61:$BM$80,MATCH('HRH Need estimation'!AK$2,'Inputs from Uganda staff'!$E$61:$E$80,0),MATCH('HRH Need estimation'!$D168,'Inputs from Uganda staff'!$E$6:$BM$6,0)),
""))</f>
        <v>0</v>
      </c>
      <c r="AL168" s="122">
        <f>IFERROR(
$AN168 * INDEX('WFOM - Time_Base'!$A$4:$API$29, MATCH("CenHos", 'WFOM - Time_Base'!$B$4:$B$29,0), MATCH(CONCATENATE($G168,AL$2),'WFOM - Time_Base'!$A$8:$API$8,0)) *
INDEX('WFOM - Time_Base'!$A$4:$API$29, MATCH("CenHos_Per", 'WFOM - Time_Base'!$B$4:$B$29,0), MATCH(CONCATENATE($G168,AL$2),'WFOM - Time_Base'!$A$8:$API$8,0)),
IFERROR($AN168 * INDEX('Inputs from Uganda staff'!$E$61:$BM$80,MATCH('HRH Need estimation'!AL$2,'Inputs from Uganda staff'!$E$61:$E$80,0),MATCH('HRH Need estimation'!$D168,'Inputs from Uganda staff'!$E$6:$BM$6,0)),
""))</f>
        <v>0</v>
      </c>
      <c r="AN168">
        <v>1</v>
      </c>
      <c r="AO168" t="e">
        <f t="shared" si="6"/>
        <v>#N/A</v>
      </c>
    </row>
    <row r="169" spans="1:41">
      <c r="A169" s="106" t="s">
        <v>994</v>
      </c>
      <c r="B169" s="106" t="s">
        <v>525</v>
      </c>
      <c r="C169" s="107" t="s">
        <v>550</v>
      </c>
      <c r="D169" s="115" t="s">
        <v>551</v>
      </c>
      <c r="E169" s="122" t="s">
        <v>867</v>
      </c>
      <c r="F169" s="122" t="s">
        <v>9</v>
      </c>
      <c r="G169" s="122" t="str">
        <f>IF(F169&lt;&gt;"", VLOOKUP(F169,'WFOM - Cadre and Service List'!$E$4:$F$52,2,FALSE), "")</f>
        <v>InpatientDays</v>
      </c>
      <c r="H169" s="122"/>
      <c r="I169" s="207"/>
      <c r="J169" s="207"/>
      <c r="K169" s="207"/>
      <c r="L169" s="207"/>
      <c r="M169" s="207"/>
      <c r="N169" s="207"/>
      <c r="O169" s="207"/>
      <c r="P169" s="207">
        <f t="shared" si="5"/>
        <v>0</v>
      </c>
      <c r="Q169" s="122" t="s">
        <v>1947</v>
      </c>
      <c r="R169" s="122">
        <f>IFERROR(
$AN169 * INDEX('WFOM - Time_Base'!$A$4:$API$29, MATCH("CenHos", 'WFOM - Time_Base'!$B$4:$B$29,0), MATCH(CONCATENATE($G169,R$2),'WFOM - Time_Base'!$A$8:$API$8,0)) *
INDEX('WFOM - Time_Base'!$A$4:$API$29, MATCH("CenHos_Per", 'WFOM - Time_Base'!$B$4:$B$29,0), MATCH(CONCATENATE($G169,R$2),'WFOM - Time_Base'!$A$8:$API$8,0)),
IFERROR($AN169 * INDEX('Inputs from Uganda staff'!$E$61:$BM$80,MATCH('HRH Need estimation'!R$2,'Inputs from Uganda staff'!$E$61:$E$80,0),MATCH('HRH Need estimation'!$D169,'Inputs from Uganda staff'!$E$6:$BM$6,0)),
""))</f>
        <v>5</v>
      </c>
      <c r="S169" s="122">
        <f>IFERROR(
$AN169 * INDEX('WFOM - Time_Base'!$A$4:$API$29, MATCH("CenHos", 'WFOM - Time_Base'!$B$4:$B$29,0), MATCH(CONCATENATE($G169,S$2),'WFOM - Time_Base'!$A$8:$API$8,0)) *
INDEX('WFOM - Time_Base'!$A$4:$API$29, MATCH("CenHos_Per", 'WFOM - Time_Base'!$B$4:$B$29,0), MATCH(CONCATENATE($G169,S$2),'WFOM - Time_Base'!$A$8:$API$8,0)),
IFERROR($AN169 * INDEX('Inputs from Uganda staff'!$E$61:$BM$80,MATCH('HRH Need estimation'!S$2,'Inputs from Uganda staff'!$E$61:$E$80,0),MATCH('HRH Need estimation'!$D169,'Inputs from Uganda staff'!$E$6:$BM$6,0)),
""))</f>
        <v>7</v>
      </c>
      <c r="T169" s="122">
        <f>IFERROR(
$AN169 * INDEX('WFOM - Time_Base'!$A$4:$API$29, MATCH("CenHos", 'WFOM - Time_Base'!$B$4:$B$29,0), MATCH(CONCATENATE($G169,T$2),'WFOM - Time_Base'!$A$8:$API$8,0)) *
INDEX('WFOM - Time_Base'!$A$4:$API$29, MATCH("CenHos_Per", 'WFOM - Time_Base'!$B$4:$B$29,0), MATCH(CONCATENATE($G169,T$2),'WFOM - Time_Base'!$A$8:$API$8,0)),
IFERROR($AN169 * INDEX('Inputs from Uganda staff'!$E$61:$BM$80,MATCH('HRH Need estimation'!T$2,'Inputs from Uganda staff'!$E$61:$E$80,0),MATCH('HRH Need estimation'!$D169,'Inputs from Uganda staff'!$E$6:$BM$6,0)),
""))</f>
        <v>0</v>
      </c>
      <c r="U169" s="122">
        <f>IFERROR(
$AN169 * INDEX('WFOM - Time_Base'!$A$4:$API$29, MATCH("CenHos", 'WFOM - Time_Base'!$B$4:$B$29,0), MATCH(CONCATENATE($G169,U$2),'WFOM - Time_Base'!$A$8:$API$8,0)) *
INDEX('WFOM - Time_Base'!$A$4:$API$29, MATCH("CenHos_Per", 'WFOM - Time_Base'!$B$4:$B$29,0), MATCH(CONCATENATE($G169,U$2),'WFOM - Time_Base'!$A$8:$API$8,0)),
IFERROR($AN169 * INDEX('Inputs from Uganda staff'!$E$61:$BM$80,MATCH('HRH Need estimation'!U$2,'Inputs from Uganda staff'!$E$61:$E$80,0),MATCH('HRH Need estimation'!$D169,'Inputs from Uganda staff'!$E$6:$BM$6,0)),
""))</f>
        <v>12</v>
      </c>
      <c r="V169" s="122">
        <f>IFERROR(
$AN169 * INDEX('WFOM - Time_Base'!$A$4:$API$29, MATCH("CenHos", 'WFOM - Time_Base'!$B$4:$B$29,0), MATCH(CONCATENATE($G169,V$2),'WFOM - Time_Base'!$A$8:$API$8,0)) *
INDEX('WFOM - Time_Base'!$A$4:$API$29, MATCH("CenHos_Per", 'WFOM - Time_Base'!$B$4:$B$29,0), MATCH(CONCATENATE($G169,V$2),'WFOM - Time_Base'!$A$8:$API$8,0)),
IFERROR($AN169 * INDEX('Inputs from Uganda staff'!$E$61:$BM$80,MATCH('HRH Need estimation'!V$2,'Inputs from Uganda staff'!$E$61:$E$80,0),MATCH('HRH Need estimation'!$D169,'Inputs from Uganda staff'!$E$6:$BM$6,0)),
""))</f>
        <v>28</v>
      </c>
      <c r="W169" s="122">
        <f>IFERROR(
$AN169 * INDEX('WFOM - Time_Base'!$A$4:$API$29, MATCH("CenHos", 'WFOM - Time_Base'!$B$4:$B$29,0), MATCH(CONCATENATE($G169,W$2),'WFOM - Time_Base'!$A$8:$API$8,0)) *
INDEX('WFOM - Time_Base'!$A$4:$API$29, MATCH("CenHos_Per", 'WFOM - Time_Base'!$B$4:$B$29,0), MATCH(CONCATENATE($G169,W$2),'WFOM - Time_Base'!$A$8:$API$8,0)),
IFERROR($AN169 * INDEX('Inputs from Uganda staff'!$E$61:$BM$80,MATCH('HRH Need estimation'!W$2,'Inputs from Uganda staff'!$E$61:$E$80,0),MATCH('HRH Need estimation'!$D169,'Inputs from Uganda staff'!$E$6:$BM$6,0)),
""))</f>
        <v>2</v>
      </c>
      <c r="X169" s="122">
        <f>IFERROR(
$AN169 * INDEX('WFOM - Time_Base'!$A$4:$API$29, MATCH("CenHos", 'WFOM - Time_Base'!$B$4:$B$29,0), MATCH(CONCATENATE($G169,X$2),'WFOM - Time_Base'!$A$8:$API$8,0)) *
INDEX('WFOM - Time_Base'!$A$4:$API$29, MATCH("CenHos_Per", 'WFOM - Time_Base'!$B$4:$B$29,0), MATCH(CONCATENATE($G169,X$2),'WFOM - Time_Base'!$A$8:$API$8,0)),
IFERROR($AN169 * INDEX('Inputs from Uganda staff'!$E$61:$BM$80,MATCH('HRH Need estimation'!X$2,'Inputs from Uganda staff'!$E$61:$E$80,0),MATCH('HRH Need estimation'!$D169,'Inputs from Uganda staff'!$E$6:$BM$6,0)),
""))</f>
        <v>0</v>
      </c>
      <c r="Y169" s="122">
        <f>IFERROR(
$AN169 * INDEX('WFOM - Time_Base'!$A$4:$API$29, MATCH("CenHos", 'WFOM - Time_Base'!$B$4:$B$29,0), MATCH(CONCATENATE($G169,Y$2),'WFOM - Time_Base'!$A$8:$API$8,0)) *
INDEX('WFOM - Time_Base'!$A$4:$API$29, MATCH("CenHos_Per", 'WFOM - Time_Base'!$B$4:$B$29,0), MATCH(CONCATENATE($G169,Y$2),'WFOM - Time_Base'!$A$8:$API$8,0)),
IFERROR($AN169 * INDEX('Inputs from Uganda staff'!$E$61:$BM$80,MATCH('HRH Need estimation'!Y$2,'Inputs from Uganda staff'!$E$61:$E$80,0),MATCH('HRH Need estimation'!$D169,'Inputs from Uganda staff'!$E$6:$BM$6,0)),
""))</f>
        <v>0</v>
      </c>
      <c r="Z169" s="122">
        <f>IFERROR(
$AN169 * INDEX('WFOM - Time_Base'!$A$4:$API$29, MATCH("CenHos", 'WFOM - Time_Base'!$B$4:$B$29,0), MATCH(CONCATENATE($G169,Z$2),'WFOM - Time_Base'!$A$8:$API$8,0)) *
INDEX('WFOM - Time_Base'!$A$4:$API$29, MATCH("CenHos_Per", 'WFOM - Time_Base'!$B$4:$B$29,0), MATCH(CONCATENATE($G169,Z$2),'WFOM - Time_Base'!$A$8:$API$8,0)),
IFERROR($AN169 * INDEX('Inputs from Uganda staff'!$E$61:$BM$80,MATCH('HRH Need estimation'!Z$2,'Inputs from Uganda staff'!$E$61:$E$80,0),MATCH('HRH Need estimation'!$D169,'Inputs from Uganda staff'!$E$6:$BM$6,0)),
""))</f>
        <v>0</v>
      </c>
      <c r="AA169" s="122">
        <f>IFERROR(
$AN169 * INDEX('WFOM - Time_Base'!$A$4:$API$29, MATCH("CenHos", 'WFOM - Time_Base'!$B$4:$B$29,0), MATCH(CONCATENATE($G169,AA$2),'WFOM - Time_Base'!$A$8:$API$8,0)) *
INDEX('WFOM - Time_Base'!$A$4:$API$29, MATCH("CenHos_Per", 'WFOM - Time_Base'!$B$4:$B$29,0), MATCH(CONCATENATE($G169,AA$2),'WFOM - Time_Base'!$A$8:$API$8,0)),
IFERROR($AN169 * INDEX('Inputs from Uganda staff'!$E$61:$BM$80,MATCH('HRH Need estimation'!AA$2,'Inputs from Uganda staff'!$E$61:$E$80,0),MATCH('HRH Need estimation'!$D169,'Inputs from Uganda staff'!$E$6:$BM$6,0)),
""))</f>
        <v>0</v>
      </c>
      <c r="AB169" s="122">
        <f>IFERROR(
$AN169 * INDEX('WFOM - Time_Base'!$A$4:$API$29, MATCH("CenHos", 'WFOM - Time_Base'!$B$4:$B$29,0), MATCH(CONCATENATE($G169,AB$2),'WFOM - Time_Base'!$A$8:$API$8,0)) *
INDEX('WFOM - Time_Base'!$A$4:$API$29, MATCH("CenHos_Per", 'WFOM - Time_Base'!$B$4:$B$29,0), MATCH(CONCATENATE($G169,AB$2),'WFOM - Time_Base'!$A$8:$API$8,0)),
IFERROR($AN169 * INDEX('Inputs from Uganda staff'!$E$61:$BM$80,MATCH('HRH Need estimation'!AB$2,'Inputs from Uganda staff'!$E$61:$E$80,0),MATCH('HRH Need estimation'!$D169,'Inputs from Uganda staff'!$E$6:$BM$6,0)),
""))</f>
        <v>0</v>
      </c>
      <c r="AC169" s="122" t="str">
        <f>IFERROR(
$AN169 * INDEX('WFOM - Time_Base'!$A$4:$API$29, MATCH("CenHos", 'WFOM - Time_Base'!$B$4:$B$29,0), MATCH(CONCATENATE($G169,AC$2),'WFOM - Time_Base'!$A$8:$API$8,0)) *
INDEX('WFOM - Time_Base'!$A$4:$API$29, MATCH("CenHos_Per", 'WFOM - Time_Base'!$B$4:$B$29,0), MATCH(CONCATENATE($G169,AC$2),'WFOM - Time_Base'!$A$8:$API$8,0)),
IFERROR($AN169 * INDEX('Inputs from Uganda staff'!$E$61:$BM$80,MATCH('HRH Need estimation'!AC$2,'Inputs from Uganda staff'!$E$61:$E$80,0),MATCH('HRH Need estimation'!$D169,'Inputs from Uganda staff'!$E$6:$BM$6,0)),
""))</f>
        <v/>
      </c>
      <c r="AD169" s="122">
        <f>IFERROR(
$AN169 * INDEX('WFOM - Time_Base'!$A$4:$API$29, MATCH("CenHos", 'WFOM - Time_Base'!$B$4:$B$29,0), MATCH(CONCATENATE($G169,AD$2),'WFOM - Time_Base'!$A$8:$API$8,0)) *
INDEX('WFOM - Time_Base'!$A$4:$API$29, MATCH("CenHos_Per", 'WFOM - Time_Base'!$B$4:$B$29,0), MATCH(CONCATENATE($G169,AD$2),'WFOM - Time_Base'!$A$8:$API$8,0)),
IFERROR($AN169 * INDEX('Inputs from Uganda staff'!$E$61:$BM$80,MATCH('HRH Need estimation'!AD$2,'Inputs from Uganda staff'!$E$61:$E$80,0),MATCH('HRH Need estimation'!$D169,'Inputs from Uganda staff'!$E$6:$BM$6,0)),
""))</f>
        <v>0</v>
      </c>
      <c r="AE169" s="122">
        <f>IFERROR(
$AN169 * INDEX('WFOM - Time_Base'!$A$4:$API$29, MATCH("CenHos", 'WFOM - Time_Base'!$B$4:$B$29,0), MATCH(CONCATENATE($G169,AE$2),'WFOM - Time_Base'!$A$8:$API$8,0)) *
INDEX('WFOM - Time_Base'!$A$4:$API$29, MATCH("CenHos_Per", 'WFOM - Time_Base'!$B$4:$B$29,0), MATCH(CONCATENATE($G169,AE$2),'WFOM - Time_Base'!$A$8:$API$8,0)),
IFERROR($AN169 * INDEX('Inputs from Uganda staff'!$E$61:$BM$80,MATCH('HRH Need estimation'!AE$2,'Inputs from Uganda staff'!$E$61:$E$80,0),MATCH('HRH Need estimation'!$D169,'Inputs from Uganda staff'!$E$6:$BM$6,0)),
""))</f>
        <v>0</v>
      </c>
      <c r="AF169" s="122">
        <f>IFERROR(
$AN169 * INDEX('WFOM - Time_Base'!$A$4:$API$29, MATCH("CenHos", 'WFOM - Time_Base'!$B$4:$B$29,0), MATCH(CONCATENATE($G169,AF$2),'WFOM - Time_Base'!$A$8:$API$8,0)) *
INDEX('WFOM - Time_Base'!$A$4:$API$29, MATCH("CenHos_Per", 'WFOM - Time_Base'!$B$4:$B$29,0), MATCH(CONCATENATE($G169,AF$2),'WFOM - Time_Base'!$A$8:$API$8,0)),
IFERROR($AN169 * INDEX('Inputs from Uganda staff'!$E$61:$BM$80,MATCH('HRH Need estimation'!AF$2,'Inputs from Uganda staff'!$E$61:$E$80,0),MATCH('HRH Need estimation'!$D169,'Inputs from Uganda staff'!$E$6:$BM$6,0)),
""))</f>
        <v>0</v>
      </c>
      <c r="AG169" s="122">
        <f>IFERROR(
$AN169 * INDEX('WFOM - Time_Base'!$A$4:$API$29, MATCH("CenHos", 'WFOM - Time_Base'!$B$4:$B$29,0), MATCH(CONCATENATE($G169,AG$2),'WFOM - Time_Base'!$A$8:$API$8,0)) *
INDEX('WFOM - Time_Base'!$A$4:$API$29, MATCH("CenHos_Per", 'WFOM - Time_Base'!$B$4:$B$29,0), MATCH(CONCATENATE($G169,AG$2),'WFOM - Time_Base'!$A$8:$API$8,0)),
IFERROR($AN169 * INDEX('Inputs from Uganda staff'!$E$61:$BM$80,MATCH('HRH Need estimation'!AG$2,'Inputs from Uganda staff'!$E$61:$E$80,0),MATCH('HRH Need estimation'!$D169,'Inputs from Uganda staff'!$E$6:$BM$6,0)),
""))</f>
        <v>0</v>
      </c>
      <c r="AH169" s="122">
        <f>IFERROR(
$AN169 * INDEX('WFOM - Time_Base'!$A$4:$API$29, MATCH("CenHos", 'WFOM - Time_Base'!$B$4:$B$29,0), MATCH(CONCATENATE($G169,AH$2),'WFOM - Time_Base'!$A$8:$API$8,0)) *
INDEX('WFOM - Time_Base'!$A$4:$API$29, MATCH("CenHos_Per", 'WFOM - Time_Base'!$B$4:$B$29,0), MATCH(CONCATENATE($G169,AH$2),'WFOM - Time_Base'!$A$8:$API$8,0)),
IFERROR($AN169 * INDEX('Inputs from Uganda staff'!$E$61:$BM$80,MATCH('HRH Need estimation'!AH$2,'Inputs from Uganda staff'!$E$61:$E$80,0),MATCH('HRH Need estimation'!$D169,'Inputs from Uganda staff'!$E$6:$BM$6,0)),
""))</f>
        <v>0</v>
      </c>
      <c r="AI169" s="122">
        <f>IFERROR(
$AN169 * INDEX('WFOM - Time_Base'!$A$4:$API$29, MATCH("CenHos", 'WFOM - Time_Base'!$B$4:$B$29,0), MATCH(CONCATENATE($G169,AI$2),'WFOM - Time_Base'!$A$8:$API$8,0)) *
INDEX('WFOM - Time_Base'!$A$4:$API$29, MATCH("CenHos_Per", 'WFOM - Time_Base'!$B$4:$B$29,0), MATCH(CONCATENATE($G169,AI$2),'WFOM - Time_Base'!$A$8:$API$8,0)),
IFERROR($AN169 * INDEX('Inputs from Uganda staff'!$E$61:$BM$80,MATCH('HRH Need estimation'!AI$2,'Inputs from Uganda staff'!$E$61:$E$80,0),MATCH('HRH Need estimation'!$D169,'Inputs from Uganda staff'!$E$6:$BM$6,0)),
""))</f>
        <v>0</v>
      </c>
      <c r="AJ169" s="122">
        <f>IFERROR(
$AN169 * INDEX('WFOM - Time_Base'!$A$4:$API$29, MATCH("CenHos", 'WFOM - Time_Base'!$B$4:$B$29,0), MATCH(CONCATENATE($G169,AJ$2),'WFOM - Time_Base'!$A$8:$API$8,0)) *
INDEX('WFOM - Time_Base'!$A$4:$API$29, MATCH("CenHos_Per", 'WFOM - Time_Base'!$B$4:$B$29,0), MATCH(CONCATENATE($G169,AJ$2),'WFOM - Time_Base'!$A$8:$API$8,0)),
IFERROR($AN169 * INDEX('Inputs from Uganda staff'!$E$61:$BM$80,MATCH('HRH Need estimation'!AJ$2,'Inputs from Uganda staff'!$E$61:$E$80,0),MATCH('HRH Need estimation'!$D169,'Inputs from Uganda staff'!$E$6:$BM$6,0)),
""))</f>
        <v>0</v>
      </c>
      <c r="AK169" s="122">
        <f>IFERROR(
$AN169 * INDEX('WFOM - Time_Base'!$A$4:$API$29, MATCH("CenHos", 'WFOM - Time_Base'!$B$4:$B$29,0), MATCH(CONCATENATE($G169,AK$2),'WFOM - Time_Base'!$A$8:$API$8,0)) *
INDEX('WFOM - Time_Base'!$A$4:$API$29, MATCH("CenHos_Per", 'WFOM - Time_Base'!$B$4:$B$29,0), MATCH(CONCATENATE($G169,AK$2),'WFOM - Time_Base'!$A$8:$API$8,0)),
IFERROR($AN169 * INDEX('Inputs from Uganda staff'!$E$61:$BM$80,MATCH('HRH Need estimation'!AK$2,'Inputs from Uganda staff'!$E$61:$E$80,0),MATCH('HRH Need estimation'!$D169,'Inputs from Uganda staff'!$E$6:$BM$6,0)),
""))</f>
        <v>0</v>
      </c>
      <c r="AL169" s="122">
        <f>IFERROR(
$AN169 * INDEX('WFOM - Time_Base'!$A$4:$API$29, MATCH("CenHos", 'WFOM - Time_Base'!$B$4:$B$29,0), MATCH(CONCATENATE($G169,AL$2),'WFOM - Time_Base'!$A$8:$API$8,0)) *
INDEX('WFOM - Time_Base'!$A$4:$API$29, MATCH("CenHos_Per", 'WFOM - Time_Base'!$B$4:$B$29,0), MATCH(CONCATENATE($G169,AL$2),'WFOM - Time_Base'!$A$8:$API$8,0)),
IFERROR($AN169 * INDEX('Inputs from Uganda staff'!$E$61:$BM$80,MATCH('HRH Need estimation'!AL$2,'Inputs from Uganda staff'!$E$61:$E$80,0),MATCH('HRH Need estimation'!$D169,'Inputs from Uganda staff'!$E$6:$BM$6,0)),
""))</f>
        <v>0</v>
      </c>
      <c r="AN169">
        <v>1</v>
      </c>
      <c r="AO169" t="e">
        <f t="shared" si="6"/>
        <v>#N/A</v>
      </c>
    </row>
    <row r="170" spans="1:41">
      <c r="A170" s="106" t="s">
        <v>995</v>
      </c>
      <c r="B170" s="106" t="s">
        <v>525</v>
      </c>
      <c r="C170" s="107" t="s">
        <v>552</v>
      </c>
      <c r="D170" s="115" t="s">
        <v>553</v>
      </c>
      <c r="E170" s="122" t="s">
        <v>866</v>
      </c>
      <c r="F170" s="200" t="s">
        <v>68</v>
      </c>
      <c r="G170" s="122" t="str">
        <f>IF(F170&lt;&gt;"", VLOOKUP(F170,'WFOM - Cadre and Service List'!$E$4:$F$52,2,FALSE), "")</f>
        <v>MajorSurg</v>
      </c>
      <c r="H170" s="122"/>
      <c r="I170" s="207"/>
      <c r="J170" s="207"/>
      <c r="K170" s="207"/>
      <c r="L170" s="207"/>
      <c r="M170" s="207"/>
      <c r="N170" s="207"/>
      <c r="O170" s="207"/>
      <c r="P170" s="207">
        <f t="shared" si="5"/>
        <v>0</v>
      </c>
      <c r="Q170" s="122" t="s">
        <v>1947</v>
      </c>
      <c r="R170" s="122">
        <f>IFERROR(
$AN170 * INDEX('WFOM - Time_Base'!$A$4:$API$29, MATCH("CenHos", 'WFOM - Time_Base'!$B$4:$B$29,0), MATCH(CONCATENATE($G170,R$2),'WFOM - Time_Base'!$A$8:$API$8,0)) *
INDEX('WFOM - Time_Base'!$A$4:$API$29, MATCH("CenHos_Per", 'WFOM - Time_Base'!$B$4:$B$29,0), MATCH(CONCATENATE($G170,R$2),'WFOM - Time_Base'!$A$8:$API$8,0)),
IFERROR($AN170 * INDEX('Inputs from Uganda staff'!$E$61:$BM$80,MATCH('HRH Need estimation'!R$2,'Inputs from Uganda staff'!$E$61:$E$80,0),MATCH('HRH Need estimation'!$D170,'Inputs from Uganda staff'!$E$6:$BM$6,0)),
""))</f>
        <v>172</v>
      </c>
      <c r="S170" s="122">
        <f>IFERROR(
$AN170 * INDEX('WFOM - Time_Base'!$A$4:$API$29, MATCH("CenHos", 'WFOM - Time_Base'!$B$4:$B$29,0), MATCH(CONCATENATE($G170,S$2),'WFOM - Time_Base'!$A$8:$API$8,0)) *
INDEX('WFOM - Time_Base'!$A$4:$API$29, MATCH("CenHos_Per", 'WFOM - Time_Base'!$B$4:$B$29,0), MATCH(CONCATENATE($G170,S$2),'WFOM - Time_Base'!$A$8:$API$8,0)),
IFERROR($AN170 * INDEX('Inputs from Uganda staff'!$E$61:$BM$80,MATCH('HRH Need estimation'!S$2,'Inputs from Uganda staff'!$E$61:$E$80,0),MATCH('HRH Need estimation'!$D170,'Inputs from Uganda staff'!$E$6:$BM$6,0)),
""))</f>
        <v>190</v>
      </c>
      <c r="T170" s="122">
        <f>IFERROR(
$AN170 * INDEX('WFOM - Time_Base'!$A$4:$API$29, MATCH("CenHos", 'WFOM - Time_Base'!$B$4:$B$29,0), MATCH(CONCATENATE($G170,T$2),'WFOM - Time_Base'!$A$8:$API$8,0)) *
INDEX('WFOM - Time_Base'!$A$4:$API$29, MATCH("CenHos_Per", 'WFOM - Time_Base'!$B$4:$B$29,0), MATCH(CONCATENATE($G170,T$2),'WFOM - Time_Base'!$A$8:$API$8,0)),
IFERROR($AN170 * INDEX('Inputs from Uganda staff'!$E$61:$BM$80,MATCH('HRH Need estimation'!T$2,'Inputs from Uganda staff'!$E$61:$E$80,0),MATCH('HRH Need estimation'!$D170,'Inputs from Uganda staff'!$E$6:$BM$6,0)),
""))</f>
        <v>0</v>
      </c>
      <c r="U170" s="122">
        <f>IFERROR(
$AN170 * INDEX('WFOM - Time_Base'!$A$4:$API$29, MATCH("CenHos", 'WFOM - Time_Base'!$B$4:$B$29,0), MATCH(CONCATENATE($G170,U$2),'WFOM - Time_Base'!$A$8:$API$8,0)) *
INDEX('WFOM - Time_Base'!$A$4:$API$29, MATCH("CenHos_Per", 'WFOM - Time_Base'!$B$4:$B$29,0), MATCH(CONCATENATE($G170,U$2),'WFOM - Time_Base'!$A$8:$API$8,0)),
IFERROR($AN170 * INDEX('Inputs from Uganda staff'!$E$61:$BM$80,MATCH('HRH Need estimation'!U$2,'Inputs from Uganda staff'!$E$61:$E$80,0),MATCH('HRH Need estimation'!$D170,'Inputs from Uganda staff'!$E$6:$BM$6,0)),
""))</f>
        <v>137.6</v>
      </c>
      <c r="V170" s="122">
        <f>IFERROR(
$AN170 * INDEX('WFOM - Time_Base'!$A$4:$API$29, MATCH("CenHos", 'WFOM - Time_Base'!$B$4:$B$29,0), MATCH(CONCATENATE($G170,V$2),'WFOM - Time_Base'!$A$8:$API$8,0)) *
INDEX('WFOM - Time_Base'!$A$4:$API$29, MATCH("CenHos_Per", 'WFOM - Time_Base'!$B$4:$B$29,0), MATCH(CONCATENATE($G170,V$2),'WFOM - Time_Base'!$A$8:$API$8,0)),
IFERROR($AN170 * INDEX('Inputs from Uganda staff'!$E$61:$BM$80,MATCH('HRH Need estimation'!V$2,'Inputs from Uganda staff'!$E$61:$E$80,0),MATCH('HRH Need estimation'!$D170,'Inputs from Uganda staff'!$E$6:$BM$6,0)),
""))</f>
        <v>34.4</v>
      </c>
      <c r="W170" s="122">
        <f>IFERROR(
$AN170 * INDEX('WFOM - Time_Base'!$A$4:$API$29, MATCH("CenHos", 'WFOM - Time_Base'!$B$4:$B$29,0), MATCH(CONCATENATE($G170,W$2),'WFOM - Time_Base'!$A$8:$API$8,0)) *
INDEX('WFOM - Time_Base'!$A$4:$API$29, MATCH("CenHos_Per", 'WFOM - Time_Base'!$B$4:$B$29,0), MATCH(CONCATENATE($G170,W$2),'WFOM - Time_Base'!$A$8:$API$8,0)),
IFERROR($AN170 * INDEX('Inputs from Uganda staff'!$E$61:$BM$80,MATCH('HRH Need estimation'!W$2,'Inputs from Uganda staff'!$E$61:$E$80,0),MATCH('HRH Need estimation'!$D170,'Inputs from Uganda staff'!$E$6:$BM$6,0)),
""))</f>
        <v>5</v>
      </c>
      <c r="X170" s="122">
        <f>IFERROR(
$AN170 * INDEX('WFOM - Time_Base'!$A$4:$API$29, MATCH("CenHos", 'WFOM - Time_Base'!$B$4:$B$29,0), MATCH(CONCATENATE($G170,X$2),'WFOM - Time_Base'!$A$8:$API$8,0)) *
INDEX('WFOM - Time_Base'!$A$4:$API$29, MATCH("CenHos_Per", 'WFOM - Time_Base'!$B$4:$B$29,0), MATCH(CONCATENATE($G170,X$2),'WFOM - Time_Base'!$A$8:$API$8,0)),
IFERROR($AN170 * INDEX('Inputs from Uganda staff'!$E$61:$BM$80,MATCH('HRH Need estimation'!X$2,'Inputs from Uganda staff'!$E$61:$E$80,0),MATCH('HRH Need estimation'!$D170,'Inputs from Uganda staff'!$E$6:$BM$6,0)),
""))</f>
        <v>5</v>
      </c>
      <c r="Y170" s="122">
        <f>IFERROR(
$AN170 * INDEX('WFOM - Time_Base'!$A$4:$API$29, MATCH("CenHos", 'WFOM - Time_Base'!$B$4:$B$29,0), MATCH(CONCATENATE($G170,Y$2),'WFOM - Time_Base'!$A$8:$API$8,0)) *
INDEX('WFOM - Time_Base'!$A$4:$API$29, MATCH("CenHos_Per", 'WFOM - Time_Base'!$B$4:$B$29,0), MATCH(CONCATENATE($G170,Y$2),'WFOM - Time_Base'!$A$8:$API$8,0)),
IFERROR($AN170 * INDEX('Inputs from Uganda staff'!$E$61:$BM$80,MATCH('HRH Need estimation'!Y$2,'Inputs from Uganda staff'!$E$61:$E$80,0),MATCH('HRH Need estimation'!$D170,'Inputs from Uganda staff'!$E$6:$BM$6,0)),
""))</f>
        <v>0</v>
      </c>
      <c r="Z170" s="122">
        <f>IFERROR(
$AN170 * INDEX('WFOM - Time_Base'!$A$4:$API$29, MATCH("CenHos", 'WFOM - Time_Base'!$B$4:$B$29,0), MATCH(CONCATENATE($G170,Z$2),'WFOM - Time_Base'!$A$8:$API$8,0)) *
INDEX('WFOM - Time_Base'!$A$4:$API$29, MATCH("CenHos_Per", 'WFOM - Time_Base'!$B$4:$B$29,0), MATCH(CONCATENATE($G170,Z$2),'WFOM - Time_Base'!$A$8:$API$8,0)),
IFERROR($AN170 * INDEX('Inputs from Uganda staff'!$E$61:$BM$80,MATCH('HRH Need estimation'!Z$2,'Inputs from Uganda staff'!$E$61:$E$80,0),MATCH('HRH Need estimation'!$D170,'Inputs from Uganda staff'!$E$6:$BM$6,0)),
""))</f>
        <v>0</v>
      </c>
      <c r="AA170" s="122">
        <f>IFERROR(
$AN170 * INDEX('WFOM - Time_Base'!$A$4:$API$29, MATCH("CenHos", 'WFOM - Time_Base'!$B$4:$B$29,0), MATCH(CONCATENATE($G170,AA$2),'WFOM - Time_Base'!$A$8:$API$8,0)) *
INDEX('WFOM - Time_Base'!$A$4:$API$29, MATCH("CenHos_Per", 'WFOM - Time_Base'!$B$4:$B$29,0), MATCH(CONCATENATE($G170,AA$2),'WFOM - Time_Base'!$A$8:$API$8,0)),
IFERROR($AN170 * INDEX('Inputs from Uganda staff'!$E$61:$BM$80,MATCH('HRH Need estimation'!AA$2,'Inputs from Uganda staff'!$E$61:$E$80,0),MATCH('HRH Need estimation'!$D170,'Inputs from Uganda staff'!$E$6:$BM$6,0)),
""))</f>
        <v>0</v>
      </c>
      <c r="AB170" s="122">
        <f>IFERROR(
$AN170 * INDEX('WFOM - Time_Base'!$A$4:$API$29, MATCH("CenHos", 'WFOM - Time_Base'!$B$4:$B$29,0), MATCH(CONCATENATE($G170,AB$2),'WFOM - Time_Base'!$A$8:$API$8,0)) *
INDEX('WFOM - Time_Base'!$A$4:$API$29, MATCH("CenHos_Per", 'WFOM - Time_Base'!$B$4:$B$29,0), MATCH(CONCATENATE($G170,AB$2),'WFOM - Time_Base'!$A$8:$API$8,0)),
IFERROR($AN170 * INDEX('Inputs from Uganda staff'!$E$61:$BM$80,MATCH('HRH Need estimation'!AB$2,'Inputs from Uganda staff'!$E$61:$E$80,0),MATCH('HRH Need estimation'!$D170,'Inputs from Uganda staff'!$E$6:$BM$6,0)),
""))</f>
        <v>0</v>
      </c>
      <c r="AC170" s="122" t="str">
        <f>IFERROR(
$AN170 * INDEX('WFOM - Time_Base'!$A$4:$API$29, MATCH("CenHos", 'WFOM - Time_Base'!$B$4:$B$29,0), MATCH(CONCATENATE($G170,AC$2),'WFOM - Time_Base'!$A$8:$API$8,0)) *
INDEX('WFOM - Time_Base'!$A$4:$API$29, MATCH("CenHos_Per", 'WFOM - Time_Base'!$B$4:$B$29,0), MATCH(CONCATENATE($G170,AC$2),'WFOM - Time_Base'!$A$8:$API$8,0)),
IFERROR($AN170 * INDEX('Inputs from Uganda staff'!$E$61:$BM$80,MATCH('HRH Need estimation'!AC$2,'Inputs from Uganda staff'!$E$61:$E$80,0),MATCH('HRH Need estimation'!$D170,'Inputs from Uganda staff'!$E$6:$BM$6,0)),
""))</f>
        <v/>
      </c>
      <c r="AD170" s="122">
        <f>IFERROR(
$AN170 * INDEX('WFOM - Time_Base'!$A$4:$API$29, MATCH("CenHos", 'WFOM - Time_Base'!$B$4:$B$29,0), MATCH(CONCATENATE($G170,AD$2),'WFOM - Time_Base'!$A$8:$API$8,0)) *
INDEX('WFOM - Time_Base'!$A$4:$API$29, MATCH("CenHos_Per", 'WFOM - Time_Base'!$B$4:$B$29,0), MATCH(CONCATENATE($G170,AD$2),'WFOM - Time_Base'!$A$8:$API$8,0)),
IFERROR($AN170 * INDEX('Inputs from Uganda staff'!$E$61:$BM$80,MATCH('HRH Need estimation'!AD$2,'Inputs from Uganda staff'!$E$61:$E$80,0),MATCH('HRH Need estimation'!$D170,'Inputs from Uganda staff'!$E$6:$BM$6,0)),
""))</f>
        <v>0</v>
      </c>
      <c r="AE170" s="122">
        <f>IFERROR(
$AN170 * INDEX('WFOM - Time_Base'!$A$4:$API$29, MATCH("CenHos", 'WFOM - Time_Base'!$B$4:$B$29,0), MATCH(CONCATENATE($G170,AE$2),'WFOM - Time_Base'!$A$8:$API$8,0)) *
INDEX('WFOM - Time_Base'!$A$4:$API$29, MATCH("CenHos_Per", 'WFOM - Time_Base'!$B$4:$B$29,0), MATCH(CONCATENATE($G170,AE$2),'WFOM - Time_Base'!$A$8:$API$8,0)),
IFERROR($AN170 * INDEX('Inputs from Uganda staff'!$E$61:$BM$80,MATCH('HRH Need estimation'!AE$2,'Inputs from Uganda staff'!$E$61:$E$80,0),MATCH('HRH Need estimation'!$D170,'Inputs from Uganda staff'!$E$6:$BM$6,0)),
""))</f>
        <v>0</v>
      </c>
      <c r="AF170" s="122">
        <f>IFERROR(
$AN170 * INDEX('WFOM - Time_Base'!$A$4:$API$29, MATCH("CenHos", 'WFOM - Time_Base'!$B$4:$B$29,0), MATCH(CONCATENATE($G170,AF$2),'WFOM - Time_Base'!$A$8:$API$8,0)) *
INDEX('WFOM - Time_Base'!$A$4:$API$29, MATCH("CenHos_Per", 'WFOM - Time_Base'!$B$4:$B$29,0), MATCH(CONCATENATE($G170,AF$2),'WFOM - Time_Base'!$A$8:$API$8,0)),
IFERROR($AN170 * INDEX('Inputs from Uganda staff'!$E$61:$BM$80,MATCH('HRH Need estimation'!AF$2,'Inputs from Uganda staff'!$E$61:$E$80,0),MATCH('HRH Need estimation'!$D170,'Inputs from Uganda staff'!$E$6:$BM$6,0)),
""))</f>
        <v>0</v>
      </c>
      <c r="AG170" s="122">
        <f>IFERROR(
$AN170 * INDEX('WFOM - Time_Base'!$A$4:$API$29, MATCH("CenHos", 'WFOM - Time_Base'!$B$4:$B$29,0), MATCH(CONCATENATE($G170,AG$2),'WFOM - Time_Base'!$A$8:$API$8,0)) *
INDEX('WFOM - Time_Base'!$A$4:$API$29, MATCH("CenHos_Per", 'WFOM - Time_Base'!$B$4:$B$29,0), MATCH(CONCATENATE($G170,AG$2),'WFOM - Time_Base'!$A$8:$API$8,0)),
IFERROR($AN170 * INDEX('Inputs from Uganda staff'!$E$61:$BM$80,MATCH('HRH Need estimation'!AG$2,'Inputs from Uganda staff'!$E$61:$E$80,0),MATCH('HRH Need estimation'!$D170,'Inputs from Uganda staff'!$E$6:$BM$6,0)),
""))</f>
        <v>0</v>
      </c>
      <c r="AH170" s="122">
        <f>IFERROR(
$AN170 * INDEX('WFOM - Time_Base'!$A$4:$API$29, MATCH("CenHos", 'WFOM - Time_Base'!$B$4:$B$29,0), MATCH(CONCATENATE($G170,AH$2),'WFOM - Time_Base'!$A$8:$API$8,0)) *
INDEX('WFOM - Time_Base'!$A$4:$API$29, MATCH("CenHos_Per", 'WFOM - Time_Base'!$B$4:$B$29,0), MATCH(CONCATENATE($G170,AH$2),'WFOM - Time_Base'!$A$8:$API$8,0)),
IFERROR($AN170 * INDEX('Inputs from Uganda staff'!$E$61:$BM$80,MATCH('HRH Need estimation'!AH$2,'Inputs from Uganda staff'!$E$61:$E$80,0),MATCH('HRH Need estimation'!$D170,'Inputs from Uganda staff'!$E$6:$BM$6,0)),
""))</f>
        <v>0</v>
      </c>
      <c r="AI170" s="122">
        <f>IFERROR(
$AN170 * INDEX('WFOM - Time_Base'!$A$4:$API$29, MATCH("CenHos", 'WFOM - Time_Base'!$B$4:$B$29,0), MATCH(CONCATENATE($G170,AI$2),'WFOM - Time_Base'!$A$8:$API$8,0)) *
INDEX('WFOM - Time_Base'!$A$4:$API$29, MATCH("CenHos_Per", 'WFOM - Time_Base'!$B$4:$B$29,0), MATCH(CONCATENATE($G170,AI$2),'WFOM - Time_Base'!$A$8:$API$8,0)),
IFERROR($AN170 * INDEX('Inputs from Uganda staff'!$E$61:$BM$80,MATCH('HRH Need estimation'!AI$2,'Inputs from Uganda staff'!$E$61:$E$80,0),MATCH('HRH Need estimation'!$D170,'Inputs from Uganda staff'!$E$6:$BM$6,0)),
""))</f>
        <v>0</v>
      </c>
      <c r="AJ170" s="122">
        <f>IFERROR(
$AN170 * INDEX('WFOM - Time_Base'!$A$4:$API$29, MATCH("CenHos", 'WFOM - Time_Base'!$B$4:$B$29,0), MATCH(CONCATENATE($G170,AJ$2),'WFOM - Time_Base'!$A$8:$API$8,0)) *
INDEX('WFOM - Time_Base'!$A$4:$API$29, MATCH("CenHos_Per", 'WFOM - Time_Base'!$B$4:$B$29,0), MATCH(CONCATENATE($G170,AJ$2),'WFOM - Time_Base'!$A$8:$API$8,0)),
IFERROR($AN170 * INDEX('Inputs from Uganda staff'!$E$61:$BM$80,MATCH('HRH Need estimation'!AJ$2,'Inputs from Uganda staff'!$E$61:$E$80,0),MATCH('HRH Need estimation'!$D170,'Inputs from Uganda staff'!$E$6:$BM$6,0)),
""))</f>
        <v>0</v>
      </c>
      <c r="AK170" s="122">
        <f>IFERROR(
$AN170 * INDEX('WFOM - Time_Base'!$A$4:$API$29, MATCH("CenHos", 'WFOM - Time_Base'!$B$4:$B$29,0), MATCH(CONCATENATE($G170,AK$2),'WFOM - Time_Base'!$A$8:$API$8,0)) *
INDEX('WFOM - Time_Base'!$A$4:$API$29, MATCH("CenHos_Per", 'WFOM - Time_Base'!$B$4:$B$29,0), MATCH(CONCATENATE($G170,AK$2),'WFOM - Time_Base'!$A$8:$API$8,0)),
IFERROR($AN170 * INDEX('Inputs from Uganda staff'!$E$61:$BM$80,MATCH('HRH Need estimation'!AK$2,'Inputs from Uganda staff'!$E$61:$E$80,0),MATCH('HRH Need estimation'!$D170,'Inputs from Uganda staff'!$E$6:$BM$6,0)),
""))</f>
        <v>0</v>
      </c>
      <c r="AL170" s="122">
        <f>IFERROR(
$AN170 * INDEX('WFOM - Time_Base'!$A$4:$API$29, MATCH("CenHos", 'WFOM - Time_Base'!$B$4:$B$29,0), MATCH(CONCATENATE($G170,AL$2),'WFOM - Time_Base'!$A$8:$API$8,0)) *
INDEX('WFOM - Time_Base'!$A$4:$API$29, MATCH("CenHos_Per", 'WFOM - Time_Base'!$B$4:$B$29,0), MATCH(CONCATENATE($G170,AL$2),'WFOM - Time_Base'!$A$8:$API$8,0)),
IFERROR($AN170 * INDEX('Inputs from Uganda staff'!$E$61:$BM$80,MATCH('HRH Need estimation'!AL$2,'Inputs from Uganda staff'!$E$61:$E$80,0),MATCH('HRH Need estimation'!$D170,'Inputs from Uganda staff'!$E$6:$BM$6,0)),
""))</f>
        <v>0</v>
      </c>
      <c r="AN170">
        <v>1</v>
      </c>
      <c r="AO170" t="str">
        <f t="shared" si="6"/>
        <v>185</v>
      </c>
    </row>
    <row r="171" spans="1:41">
      <c r="A171" s="106" t="s">
        <v>996</v>
      </c>
      <c r="B171" s="106" t="s">
        <v>525</v>
      </c>
      <c r="C171" s="107" t="s">
        <v>554</v>
      </c>
      <c r="D171" s="115" t="s">
        <v>555</v>
      </c>
      <c r="E171" s="122" t="s">
        <v>866</v>
      </c>
      <c r="F171" s="200" t="s">
        <v>68</v>
      </c>
      <c r="G171" s="122" t="str">
        <f>IF(F171&lt;&gt;"", VLOOKUP(F171,'WFOM - Cadre and Service List'!$E$4:$F$52,2,FALSE), "")</f>
        <v>MajorSurg</v>
      </c>
      <c r="H171" s="122"/>
      <c r="I171" s="207"/>
      <c r="J171" s="207"/>
      <c r="K171" s="207"/>
      <c r="L171" s="207"/>
      <c r="M171" s="207"/>
      <c r="N171" s="207"/>
      <c r="O171" s="207"/>
      <c r="P171" s="207">
        <f t="shared" si="5"/>
        <v>0</v>
      </c>
      <c r="Q171" s="122" t="s">
        <v>1947</v>
      </c>
      <c r="R171" s="122">
        <f>IFERROR(
$AN171 * INDEX('WFOM - Time_Base'!$A$4:$API$29, MATCH("CenHos", 'WFOM - Time_Base'!$B$4:$B$29,0), MATCH(CONCATENATE($G171,R$2),'WFOM - Time_Base'!$A$8:$API$8,0)) *
INDEX('WFOM - Time_Base'!$A$4:$API$29, MATCH("CenHos_Per", 'WFOM - Time_Base'!$B$4:$B$29,0), MATCH(CONCATENATE($G171,R$2),'WFOM - Time_Base'!$A$8:$API$8,0)),
IFERROR($AN171 * INDEX('Inputs from Uganda staff'!$E$61:$BM$80,MATCH('HRH Need estimation'!R$2,'Inputs from Uganda staff'!$E$61:$E$80,0),MATCH('HRH Need estimation'!$D171,'Inputs from Uganda staff'!$E$6:$BM$6,0)),
""))</f>
        <v>172</v>
      </c>
      <c r="S171" s="122">
        <f>IFERROR(
$AN171 * INDEX('WFOM - Time_Base'!$A$4:$API$29, MATCH("CenHos", 'WFOM - Time_Base'!$B$4:$B$29,0), MATCH(CONCATENATE($G171,S$2),'WFOM - Time_Base'!$A$8:$API$8,0)) *
INDEX('WFOM - Time_Base'!$A$4:$API$29, MATCH("CenHos_Per", 'WFOM - Time_Base'!$B$4:$B$29,0), MATCH(CONCATENATE($G171,S$2),'WFOM - Time_Base'!$A$8:$API$8,0)),
IFERROR($AN171 * INDEX('Inputs from Uganda staff'!$E$61:$BM$80,MATCH('HRH Need estimation'!S$2,'Inputs from Uganda staff'!$E$61:$E$80,0),MATCH('HRH Need estimation'!$D171,'Inputs from Uganda staff'!$E$6:$BM$6,0)),
""))</f>
        <v>190</v>
      </c>
      <c r="T171" s="122">
        <f>IFERROR(
$AN171 * INDEX('WFOM - Time_Base'!$A$4:$API$29, MATCH("CenHos", 'WFOM - Time_Base'!$B$4:$B$29,0), MATCH(CONCATENATE($G171,T$2),'WFOM - Time_Base'!$A$8:$API$8,0)) *
INDEX('WFOM - Time_Base'!$A$4:$API$29, MATCH("CenHos_Per", 'WFOM - Time_Base'!$B$4:$B$29,0), MATCH(CONCATENATE($G171,T$2),'WFOM - Time_Base'!$A$8:$API$8,0)),
IFERROR($AN171 * INDEX('Inputs from Uganda staff'!$E$61:$BM$80,MATCH('HRH Need estimation'!T$2,'Inputs from Uganda staff'!$E$61:$E$80,0),MATCH('HRH Need estimation'!$D171,'Inputs from Uganda staff'!$E$6:$BM$6,0)),
""))</f>
        <v>0</v>
      </c>
      <c r="U171" s="122">
        <f>IFERROR(
$AN171 * INDEX('WFOM - Time_Base'!$A$4:$API$29, MATCH("CenHos", 'WFOM - Time_Base'!$B$4:$B$29,0), MATCH(CONCATENATE($G171,U$2),'WFOM - Time_Base'!$A$8:$API$8,0)) *
INDEX('WFOM - Time_Base'!$A$4:$API$29, MATCH("CenHos_Per", 'WFOM - Time_Base'!$B$4:$B$29,0), MATCH(CONCATENATE($G171,U$2),'WFOM - Time_Base'!$A$8:$API$8,0)),
IFERROR($AN171 * INDEX('Inputs from Uganda staff'!$E$61:$BM$80,MATCH('HRH Need estimation'!U$2,'Inputs from Uganda staff'!$E$61:$E$80,0),MATCH('HRH Need estimation'!$D171,'Inputs from Uganda staff'!$E$6:$BM$6,0)),
""))</f>
        <v>137.6</v>
      </c>
      <c r="V171" s="122">
        <f>IFERROR(
$AN171 * INDEX('WFOM - Time_Base'!$A$4:$API$29, MATCH("CenHos", 'WFOM - Time_Base'!$B$4:$B$29,0), MATCH(CONCATENATE($G171,V$2),'WFOM - Time_Base'!$A$8:$API$8,0)) *
INDEX('WFOM - Time_Base'!$A$4:$API$29, MATCH("CenHos_Per", 'WFOM - Time_Base'!$B$4:$B$29,0), MATCH(CONCATENATE($G171,V$2),'WFOM - Time_Base'!$A$8:$API$8,0)),
IFERROR($AN171 * INDEX('Inputs from Uganda staff'!$E$61:$BM$80,MATCH('HRH Need estimation'!V$2,'Inputs from Uganda staff'!$E$61:$E$80,0),MATCH('HRH Need estimation'!$D171,'Inputs from Uganda staff'!$E$6:$BM$6,0)),
""))</f>
        <v>34.4</v>
      </c>
      <c r="W171" s="122">
        <f>IFERROR(
$AN171 * INDEX('WFOM - Time_Base'!$A$4:$API$29, MATCH("CenHos", 'WFOM - Time_Base'!$B$4:$B$29,0), MATCH(CONCATENATE($G171,W$2),'WFOM - Time_Base'!$A$8:$API$8,0)) *
INDEX('WFOM - Time_Base'!$A$4:$API$29, MATCH("CenHos_Per", 'WFOM - Time_Base'!$B$4:$B$29,0), MATCH(CONCATENATE($G171,W$2),'WFOM - Time_Base'!$A$8:$API$8,0)),
IFERROR($AN171 * INDEX('Inputs from Uganda staff'!$E$61:$BM$80,MATCH('HRH Need estimation'!W$2,'Inputs from Uganda staff'!$E$61:$E$80,0),MATCH('HRH Need estimation'!$D171,'Inputs from Uganda staff'!$E$6:$BM$6,0)),
""))</f>
        <v>5</v>
      </c>
      <c r="X171" s="122">
        <f>IFERROR(
$AN171 * INDEX('WFOM - Time_Base'!$A$4:$API$29, MATCH("CenHos", 'WFOM - Time_Base'!$B$4:$B$29,0), MATCH(CONCATENATE($G171,X$2),'WFOM - Time_Base'!$A$8:$API$8,0)) *
INDEX('WFOM - Time_Base'!$A$4:$API$29, MATCH("CenHos_Per", 'WFOM - Time_Base'!$B$4:$B$29,0), MATCH(CONCATENATE($G171,X$2),'WFOM - Time_Base'!$A$8:$API$8,0)),
IFERROR($AN171 * INDEX('Inputs from Uganda staff'!$E$61:$BM$80,MATCH('HRH Need estimation'!X$2,'Inputs from Uganda staff'!$E$61:$E$80,0),MATCH('HRH Need estimation'!$D171,'Inputs from Uganda staff'!$E$6:$BM$6,0)),
""))</f>
        <v>5</v>
      </c>
      <c r="Y171" s="122">
        <f>IFERROR(
$AN171 * INDEX('WFOM - Time_Base'!$A$4:$API$29, MATCH("CenHos", 'WFOM - Time_Base'!$B$4:$B$29,0), MATCH(CONCATENATE($G171,Y$2),'WFOM - Time_Base'!$A$8:$API$8,0)) *
INDEX('WFOM - Time_Base'!$A$4:$API$29, MATCH("CenHos_Per", 'WFOM - Time_Base'!$B$4:$B$29,0), MATCH(CONCATENATE($G171,Y$2),'WFOM - Time_Base'!$A$8:$API$8,0)),
IFERROR($AN171 * INDEX('Inputs from Uganda staff'!$E$61:$BM$80,MATCH('HRH Need estimation'!Y$2,'Inputs from Uganda staff'!$E$61:$E$80,0),MATCH('HRH Need estimation'!$D171,'Inputs from Uganda staff'!$E$6:$BM$6,0)),
""))</f>
        <v>0</v>
      </c>
      <c r="Z171" s="122">
        <f>IFERROR(
$AN171 * INDEX('WFOM - Time_Base'!$A$4:$API$29, MATCH("CenHos", 'WFOM - Time_Base'!$B$4:$B$29,0), MATCH(CONCATENATE($G171,Z$2),'WFOM - Time_Base'!$A$8:$API$8,0)) *
INDEX('WFOM - Time_Base'!$A$4:$API$29, MATCH("CenHos_Per", 'WFOM - Time_Base'!$B$4:$B$29,0), MATCH(CONCATENATE($G171,Z$2),'WFOM - Time_Base'!$A$8:$API$8,0)),
IFERROR($AN171 * INDEX('Inputs from Uganda staff'!$E$61:$BM$80,MATCH('HRH Need estimation'!Z$2,'Inputs from Uganda staff'!$E$61:$E$80,0),MATCH('HRH Need estimation'!$D171,'Inputs from Uganda staff'!$E$6:$BM$6,0)),
""))</f>
        <v>0</v>
      </c>
      <c r="AA171" s="122">
        <f>IFERROR(
$AN171 * INDEX('WFOM - Time_Base'!$A$4:$API$29, MATCH("CenHos", 'WFOM - Time_Base'!$B$4:$B$29,0), MATCH(CONCATENATE($G171,AA$2),'WFOM - Time_Base'!$A$8:$API$8,0)) *
INDEX('WFOM - Time_Base'!$A$4:$API$29, MATCH("CenHos_Per", 'WFOM - Time_Base'!$B$4:$B$29,0), MATCH(CONCATENATE($G171,AA$2),'WFOM - Time_Base'!$A$8:$API$8,0)),
IFERROR($AN171 * INDEX('Inputs from Uganda staff'!$E$61:$BM$80,MATCH('HRH Need estimation'!AA$2,'Inputs from Uganda staff'!$E$61:$E$80,0),MATCH('HRH Need estimation'!$D171,'Inputs from Uganda staff'!$E$6:$BM$6,0)),
""))</f>
        <v>0</v>
      </c>
      <c r="AB171" s="122">
        <f>IFERROR(
$AN171 * INDEX('WFOM - Time_Base'!$A$4:$API$29, MATCH("CenHos", 'WFOM - Time_Base'!$B$4:$B$29,0), MATCH(CONCATENATE($G171,AB$2),'WFOM - Time_Base'!$A$8:$API$8,0)) *
INDEX('WFOM - Time_Base'!$A$4:$API$29, MATCH("CenHos_Per", 'WFOM - Time_Base'!$B$4:$B$29,0), MATCH(CONCATENATE($G171,AB$2),'WFOM - Time_Base'!$A$8:$API$8,0)),
IFERROR($AN171 * INDEX('Inputs from Uganda staff'!$E$61:$BM$80,MATCH('HRH Need estimation'!AB$2,'Inputs from Uganda staff'!$E$61:$E$80,0),MATCH('HRH Need estimation'!$D171,'Inputs from Uganda staff'!$E$6:$BM$6,0)),
""))</f>
        <v>0</v>
      </c>
      <c r="AC171" s="122" t="str">
        <f>IFERROR(
$AN171 * INDEX('WFOM - Time_Base'!$A$4:$API$29, MATCH("CenHos", 'WFOM - Time_Base'!$B$4:$B$29,0), MATCH(CONCATENATE($G171,AC$2),'WFOM - Time_Base'!$A$8:$API$8,0)) *
INDEX('WFOM - Time_Base'!$A$4:$API$29, MATCH("CenHos_Per", 'WFOM - Time_Base'!$B$4:$B$29,0), MATCH(CONCATENATE($G171,AC$2),'WFOM - Time_Base'!$A$8:$API$8,0)),
IFERROR($AN171 * INDEX('Inputs from Uganda staff'!$E$61:$BM$80,MATCH('HRH Need estimation'!AC$2,'Inputs from Uganda staff'!$E$61:$E$80,0),MATCH('HRH Need estimation'!$D171,'Inputs from Uganda staff'!$E$6:$BM$6,0)),
""))</f>
        <v/>
      </c>
      <c r="AD171" s="122">
        <f>IFERROR(
$AN171 * INDEX('WFOM - Time_Base'!$A$4:$API$29, MATCH("CenHos", 'WFOM - Time_Base'!$B$4:$B$29,0), MATCH(CONCATENATE($G171,AD$2),'WFOM - Time_Base'!$A$8:$API$8,0)) *
INDEX('WFOM - Time_Base'!$A$4:$API$29, MATCH("CenHos_Per", 'WFOM - Time_Base'!$B$4:$B$29,0), MATCH(CONCATENATE($G171,AD$2),'WFOM - Time_Base'!$A$8:$API$8,0)),
IFERROR($AN171 * INDEX('Inputs from Uganda staff'!$E$61:$BM$80,MATCH('HRH Need estimation'!AD$2,'Inputs from Uganda staff'!$E$61:$E$80,0),MATCH('HRH Need estimation'!$D171,'Inputs from Uganda staff'!$E$6:$BM$6,0)),
""))</f>
        <v>0</v>
      </c>
      <c r="AE171" s="122">
        <f>IFERROR(
$AN171 * INDEX('WFOM - Time_Base'!$A$4:$API$29, MATCH("CenHos", 'WFOM - Time_Base'!$B$4:$B$29,0), MATCH(CONCATENATE($G171,AE$2),'WFOM - Time_Base'!$A$8:$API$8,0)) *
INDEX('WFOM - Time_Base'!$A$4:$API$29, MATCH("CenHos_Per", 'WFOM - Time_Base'!$B$4:$B$29,0), MATCH(CONCATENATE($G171,AE$2),'WFOM - Time_Base'!$A$8:$API$8,0)),
IFERROR($AN171 * INDEX('Inputs from Uganda staff'!$E$61:$BM$80,MATCH('HRH Need estimation'!AE$2,'Inputs from Uganda staff'!$E$61:$E$80,0),MATCH('HRH Need estimation'!$D171,'Inputs from Uganda staff'!$E$6:$BM$6,0)),
""))</f>
        <v>0</v>
      </c>
      <c r="AF171" s="122">
        <f>IFERROR(
$AN171 * INDEX('WFOM - Time_Base'!$A$4:$API$29, MATCH("CenHos", 'WFOM - Time_Base'!$B$4:$B$29,0), MATCH(CONCATENATE($G171,AF$2),'WFOM - Time_Base'!$A$8:$API$8,0)) *
INDEX('WFOM - Time_Base'!$A$4:$API$29, MATCH("CenHos_Per", 'WFOM - Time_Base'!$B$4:$B$29,0), MATCH(CONCATENATE($G171,AF$2),'WFOM - Time_Base'!$A$8:$API$8,0)),
IFERROR($AN171 * INDEX('Inputs from Uganda staff'!$E$61:$BM$80,MATCH('HRH Need estimation'!AF$2,'Inputs from Uganda staff'!$E$61:$E$80,0),MATCH('HRH Need estimation'!$D171,'Inputs from Uganda staff'!$E$6:$BM$6,0)),
""))</f>
        <v>0</v>
      </c>
      <c r="AG171" s="122">
        <f>IFERROR(
$AN171 * INDEX('WFOM - Time_Base'!$A$4:$API$29, MATCH("CenHos", 'WFOM - Time_Base'!$B$4:$B$29,0), MATCH(CONCATENATE($G171,AG$2),'WFOM - Time_Base'!$A$8:$API$8,0)) *
INDEX('WFOM - Time_Base'!$A$4:$API$29, MATCH("CenHos_Per", 'WFOM - Time_Base'!$B$4:$B$29,0), MATCH(CONCATENATE($G171,AG$2),'WFOM - Time_Base'!$A$8:$API$8,0)),
IFERROR($AN171 * INDEX('Inputs from Uganda staff'!$E$61:$BM$80,MATCH('HRH Need estimation'!AG$2,'Inputs from Uganda staff'!$E$61:$E$80,0),MATCH('HRH Need estimation'!$D171,'Inputs from Uganda staff'!$E$6:$BM$6,0)),
""))</f>
        <v>0</v>
      </c>
      <c r="AH171" s="122">
        <f>IFERROR(
$AN171 * INDEX('WFOM - Time_Base'!$A$4:$API$29, MATCH("CenHos", 'WFOM - Time_Base'!$B$4:$B$29,0), MATCH(CONCATENATE($G171,AH$2),'WFOM - Time_Base'!$A$8:$API$8,0)) *
INDEX('WFOM - Time_Base'!$A$4:$API$29, MATCH("CenHos_Per", 'WFOM - Time_Base'!$B$4:$B$29,0), MATCH(CONCATENATE($G171,AH$2),'WFOM - Time_Base'!$A$8:$API$8,0)),
IFERROR($AN171 * INDEX('Inputs from Uganda staff'!$E$61:$BM$80,MATCH('HRH Need estimation'!AH$2,'Inputs from Uganda staff'!$E$61:$E$80,0),MATCH('HRH Need estimation'!$D171,'Inputs from Uganda staff'!$E$6:$BM$6,0)),
""))</f>
        <v>0</v>
      </c>
      <c r="AI171" s="122">
        <f>IFERROR(
$AN171 * INDEX('WFOM - Time_Base'!$A$4:$API$29, MATCH("CenHos", 'WFOM - Time_Base'!$B$4:$B$29,0), MATCH(CONCATENATE($G171,AI$2),'WFOM - Time_Base'!$A$8:$API$8,0)) *
INDEX('WFOM - Time_Base'!$A$4:$API$29, MATCH("CenHos_Per", 'WFOM - Time_Base'!$B$4:$B$29,0), MATCH(CONCATENATE($G171,AI$2),'WFOM - Time_Base'!$A$8:$API$8,0)),
IFERROR($AN171 * INDEX('Inputs from Uganda staff'!$E$61:$BM$80,MATCH('HRH Need estimation'!AI$2,'Inputs from Uganda staff'!$E$61:$E$80,0),MATCH('HRH Need estimation'!$D171,'Inputs from Uganda staff'!$E$6:$BM$6,0)),
""))</f>
        <v>0</v>
      </c>
      <c r="AJ171" s="122">
        <f>IFERROR(
$AN171 * INDEX('WFOM - Time_Base'!$A$4:$API$29, MATCH("CenHos", 'WFOM - Time_Base'!$B$4:$B$29,0), MATCH(CONCATENATE($G171,AJ$2),'WFOM - Time_Base'!$A$8:$API$8,0)) *
INDEX('WFOM - Time_Base'!$A$4:$API$29, MATCH("CenHos_Per", 'WFOM - Time_Base'!$B$4:$B$29,0), MATCH(CONCATENATE($G171,AJ$2),'WFOM - Time_Base'!$A$8:$API$8,0)),
IFERROR($AN171 * INDEX('Inputs from Uganda staff'!$E$61:$BM$80,MATCH('HRH Need estimation'!AJ$2,'Inputs from Uganda staff'!$E$61:$E$80,0),MATCH('HRH Need estimation'!$D171,'Inputs from Uganda staff'!$E$6:$BM$6,0)),
""))</f>
        <v>0</v>
      </c>
      <c r="AK171" s="122">
        <f>IFERROR(
$AN171 * INDEX('WFOM - Time_Base'!$A$4:$API$29, MATCH("CenHos", 'WFOM - Time_Base'!$B$4:$B$29,0), MATCH(CONCATENATE($G171,AK$2),'WFOM - Time_Base'!$A$8:$API$8,0)) *
INDEX('WFOM - Time_Base'!$A$4:$API$29, MATCH("CenHos_Per", 'WFOM - Time_Base'!$B$4:$B$29,0), MATCH(CONCATENATE($G171,AK$2),'WFOM - Time_Base'!$A$8:$API$8,0)),
IFERROR($AN171 * INDEX('Inputs from Uganda staff'!$E$61:$BM$80,MATCH('HRH Need estimation'!AK$2,'Inputs from Uganda staff'!$E$61:$E$80,0),MATCH('HRH Need estimation'!$D171,'Inputs from Uganda staff'!$E$6:$BM$6,0)),
""))</f>
        <v>0</v>
      </c>
      <c r="AL171" s="122">
        <f>IFERROR(
$AN171 * INDEX('WFOM - Time_Base'!$A$4:$API$29, MATCH("CenHos", 'WFOM - Time_Base'!$B$4:$B$29,0), MATCH(CONCATENATE($G171,AL$2),'WFOM - Time_Base'!$A$8:$API$8,0)) *
INDEX('WFOM - Time_Base'!$A$4:$API$29, MATCH("CenHos_Per", 'WFOM - Time_Base'!$B$4:$B$29,0), MATCH(CONCATENATE($G171,AL$2),'WFOM - Time_Base'!$A$8:$API$8,0)),
IFERROR($AN171 * INDEX('Inputs from Uganda staff'!$E$61:$BM$80,MATCH('HRH Need estimation'!AL$2,'Inputs from Uganda staff'!$E$61:$E$80,0),MATCH('HRH Need estimation'!$D171,'Inputs from Uganda staff'!$E$6:$BM$6,0)),
""))</f>
        <v>0</v>
      </c>
      <c r="AN171">
        <v>1</v>
      </c>
      <c r="AO171" t="str">
        <f t="shared" si="6"/>
        <v>186</v>
      </c>
    </row>
    <row r="172" spans="1:41">
      <c r="A172" s="106" t="s">
        <v>997</v>
      </c>
      <c r="B172" s="106" t="s">
        <v>525</v>
      </c>
      <c r="C172" s="107" t="s">
        <v>556</v>
      </c>
      <c r="D172" s="113" t="s">
        <v>557</v>
      </c>
      <c r="E172" s="122" t="s">
        <v>866</v>
      </c>
      <c r="F172" s="200" t="s">
        <v>72</v>
      </c>
      <c r="G172" s="122" t="str">
        <f>IF(F172&lt;&gt;"", VLOOKUP(F172,'WFOM - Cadre and Service List'!$E$4:$F$52,2,FALSE), "")</f>
        <v>MinorSurg</v>
      </c>
      <c r="H172" s="122"/>
      <c r="I172" s="207"/>
      <c r="J172" s="207"/>
      <c r="K172" s="207"/>
      <c r="L172" s="207"/>
      <c r="M172" s="207"/>
      <c r="N172" s="207"/>
      <c r="O172" s="207"/>
      <c r="P172" s="207">
        <f t="shared" si="5"/>
        <v>0</v>
      </c>
      <c r="Q172" s="122" t="s">
        <v>1947</v>
      </c>
      <c r="R172" s="122">
        <f>IFERROR(
$AN172 * INDEX('WFOM - Time_Base'!$A$4:$API$29, MATCH("CenHos", 'WFOM - Time_Base'!$B$4:$B$29,0), MATCH(CONCATENATE($G172,R$2),'WFOM - Time_Base'!$A$8:$API$8,0)) *
INDEX('WFOM - Time_Base'!$A$4:$API$29, MATCH("CenHos_Per", 'WFOM - Time_Base'!$B$4:$B$29,0), MATCH(CONCATENATE($G172,R$2),'WFOM - Time_Base'!$A$8:$API$8,0)),
IFERROR($AN172 * INDEX('Inputs from Uganda staff'!$E$61:$BM$80,MATCH('HRH Need estimation'!R$2,'Inputs from Uganda staff'!$E$61:$E$80,0),MATCH('HRH Need estimation'!$D172,'Inputs from Uganda staff'!$E$6:$BM$6,0)),
""))</f>
        <v>60</v>
      </c>
      <c r="S172" s="122">
        <f>IFERROR(
$AN172 * INDEX('WFOM - Time_Base'!$A$4:$API$29, MATCH("CenHos", 'WFOM - Time_Base'!$B$4:$B$29,0), MATCH(CONCATENATE($G172,S$2),'WFOM - Time_Base'!$A$8:$API$8,0)) *
INDEX('WFOM - Time_Base'!$A$4:$API$29, MATCH("CenHos_Per", 'WFOM - Time_Base'!$B$4:$B$29,0), MATCH(CONCATENATE($G172,S$2),'WFOM - Time_Base'!$A$8:$API$8,0)),
IFERROR($AN172 * INDEX('Inputs from Uganda staff'!$E$61:$BM$80,MATCH('HRH Need estimation'!S$2,'Inputs from Uganda staff'!$E$61:$E$80,0),MATCH('HRH Need estimation'!$D172,'Inputs from Uganda staff'!$E$6:$BM$6,0)),
""))</f>
        <v>80</v>
      </c>
      <c r="T172" s="122">
        <f>IFERROR(
$AN172 * INDEX('WFOM - Time_Base'!$A$4:$API$29, MATCH("CenHos", 'WFOM - Time_Base'!$B$4:$B$29,0), MATCH(CONCATENATE($G172,T$2),'WFOM - Time_Base'!$A$8:$API$8,0)) *
INDEX('WFOM - Time_Base'!$A$4:$API$29, MATCH("CenHos_Per", 'WFOM - Time_Base'!$B$4:$B$29,0), MATCH(CONCATENATE($G172,T$2),'WFOM - Time_Base'!$A$8:$API$8,0)),
IFERROR($AN172 * INDEX('Inputs from Uganda staff'!$E$61:$BM$80,MATCH('HRH Need estimation'!T$2,'Inputs from Uganda staff'!$E$61:$E$80,0),MATCH('HRH Need estimation'!$D172,'Inputs from Uganda staff'!$E$6:$BM$6,0)),
""))</f>
        <v>0</v>
      </c>
      <c r="U172" s="122">
        <f>IFERROR(
$AN172 * INDEX('WFOM - Time_Base'!$A$4:$API$29, MATCH("CenHos", 'WFOM - Time_Base'!$B$4:$B$29,0), MATCH(CONCATENATE($G172,U$2),'WFOM - Time_Base'!$A$8:$API$8,0)) *
INDEX('WFOM - Time_Base'!$A$4:$API$29, MATCH("CenHos_Per", 'WFOM - Time_Base'!$B$4:$B$29,0), MATCH(CONCATENATE($G172,U$2),'WFOM - Time_Base'!$A$8:$API$8,0)),
IFERROR($AN172 * INDEX('Inputs from Uganda staff'!$E$61:$BM$80,MATCH('HRH Need estimation'!U$2,'Inputs from Uganda staff'!$E$61:$E$80,0),MATCH('HRH Need estimation'!$D172,'Inputs from Uganda staff'!$E$6:$BM$6,0)),
""))</f>
        <v>18</v>
      </c>
      <c r="V172" s="122">
        <f>IFERROR(
$AN172 * INDEX('WFOM - Time_Base'!$A$4:$API$29, MATCH("CenHos", 'WFOM - Time_Base'!$B$4:$B$29,0), MATCH(CONCATENATE($G172,V$2),'WFOM - Time_Base'!$A$8:$API$8,0)) *
INDEX('WFOM - Time_Base'!$A$4:$API$29, MATCH("CenHos_Per", 'WFOM - Time_Base'!$B$4:$B$29,0), MATCH(CONCATENATE($G172,V$2),'WFOM - Time_Base'!$A$8:$API$8,0)),
IFERROR($AN172 * INDEX('Inputs from Uganda staff'!$E$61:$BM$80,MATCH('HRH Need estimation'!V$2,'Inputs from Uganda staff'!$E$61:$E$80,0),MATCH('HRH Need estimation'!$D172,'Inputs from Uganda staff'!$E$6:$BM$6,0)),
""))</f>
        <v>42</v>
      </c>
      <c r="W172" s="122">
        <f>IFERROR(
$AN172 * INDEX('WFOM - Time_Base'!$A$4:$API$29, MATCH("CenHos", 'WFOM - Time_Base'!$B$4:$B$29,0), MATCH(CONCATENATE($G172,W$2),'WFOM - Time_Base'!$A$8:$API$8,0)) *
INDEX('WFOM - Time_Base'!$A$4:$API$29, MATCH("CenHos_Per", 'WFOM - Time_Base'!$B$4:$B$29,0), MATCH(CONCATENATE($G172,W$2),'WFOM - Time_Base'!$A$8:$API$8,0)),
IFERROR($AN172 * INDEX('Inputs from Uganda staff'!$E$61:$BM$80,MATCH('HRH Need estimation'!W$2,'Inputs from Uganda staff'!$E$61:$E$80,0),MATCH('HRH Need estimation'!$D172,'Inputs from Uganda staff'!$E$6:$BM$6,0)),
""))</f>
        <v>2.5</v>
      </c>
      <c r="X172" s="122">
        <f>IFERROR(
$AN172 * INDEX('WFOM - Time_Base'!$A$4:$API$29, MATCH("CenHos", 'WFOM - Time_Base'!$B$4:$B$29,0), MATCH(CONCATENATE($G172,X$2),'WFOM - Time_Base'!$A$8:$API$8,0)) *
INDEX('WFOM - Time_Base'!$A$4:$API$29, MATCH("CenHos_Per", 'WFOM - Time_Base'!$B$4:$B$29,0), MATCH(CONCATENATE($G172,X$2),'WFOM - Time_Base'!$A$8:$API$8,0)),
IFERROR($AN172 * INDEX('Inputs from Uganda staff'!$E$61:$BM$80,MATCH('HRH Need estimation'!X$2,'Inputs from Uganda staff'!$E$61:$E$80,0),MATCH('HRH Need estimation'!$D172,'Inputs from Uganda staff'!$E$6:$BM$6,0)),
""))</f>
        <v>2.5</v>
      </c>
      <c r="Y172" s="122">
        <f>IFERROR(
$AN172 * INDEX('WFOM - Time_Base'!$A$4:$API$29, MATCH("CenHos", 'WFOM - Time_Base'!$B$4:$B$29,0), MATCH(CONCATENATE($G172,Y$2),'WFOM - Time_Base'!$A$8:$API$8,0)) *
INDEX('WFOM - Time_Base'!$A$4:$API$29, MATCH("CenHos_Per", 'WFOM - Time_Base'!$B$4:$B$29,0), MATCH(CONCATENATE($G172,Y$2),'WFOM - Time_Base'!$A$8:$API$8,0)),
IFERROR($AN172 * INDEX('Inputs from Uganda staff'!$E$61:$BM$80,MATCH('HRH Need estimation'!Y$2,'Inputs from Uganda staff'!$E$61:$E$80,0),MATCH('HRH Need estimation'!$D172,'Inputs from Uganda staff'!$E$6:$BM$6,0)),
""))</f>
        <v>0</v>
      </c>
      <c r="Z172" s="122">
        <f>IFERROR(
$AN172 * INDEX('WFOM - Time_Base'!$A$4:$API$29, MATCH("CenHos", 'WFOM - Time_Base'!$B$4:$B$29,0), MATCH(CONCATENATE($G172,Z$2),'WFOM - Time_Base'!$A$8:$API$8,0)) *
INDEX('WFOM - Time_Base'!$A$4:$API$29, MATCH("CenHos_Per", 'WFOM - Time_Base'!$B$4:$B$29,0), MATCH(CONCATENATE($G172,Z$2),'WFOM - Time_Base'!$A$8:$API$8,0)),
IFERROR($AN172 * INDEX('Inputs from Uganda staff'!$E$61:$BM$80,MATCH('HRH Need estimation'!Z$2,'Inputs from Uganda staff'!$E$61:$E$80,0),MATCH('HRH Need estimation'!$D172,'Inputs from Uganda staff'!$E$6:$BM$6,0)),
""))</f>
        <v>0</v>
      </c>
      <c r="AA172" s="122">
        <f>IFERROR(
$AN172 * INDEX('WFOM - Time_Base'!$A$4:$API$29, MATCH("CenHos", 'WFOM - Time_Base'!$B$4:$B$29,0), MATCH(CONCATENATE($G172,AA$2),'WFOM - Time_Base'!$A$8:$API$8,0)) *
INDEX('WFOM - Time_Base'!$A$4:$API$29, MATCH("CenHos_Per", 'WFOM - Time_Base'!$B$4:$B$29,0), MATCH(CONCATENATE($G172,AA$2),'WFOM - Time_Base'!$A$8:$API$8,0)),
IFERROR($AN172 * INDEX('Inputs from Uganda staff'!$E$61:$BM$80,MATCH('HRH Need estimation'!AA$2,'Inputs from Uganda staff'!$E$61:$E$80,0),MATCH('HRH Need estimation'!$D172,'Inputs from Uganda staff'!$E$6:$BM$6,0)),
""))</f>
        <v>0</v>
      </c>
      <c r="AB172" s="122">
        <f>IFERROR(
$AN172 * INDEX('WFOM - Time_Base'!$A$4:$API$29, MATCH("CenHos", 'WFOM - Time_Base'!$B$4:$B$29,0), MATCH(CONCATENATE($G172,AB$2),'WFOM - Time_Base'!$A$8:$API$8,0)) *
INDEX('WFOM - Time_Base'!$A$4:$API$29, MATCH("CenHos_Per", 'WFOM - Time_Base'!$B$4:$B$29,0), MATCH(CONCATENATE($G172,AB$2),'WFOM - Time_Base'!$A$8:$API$8,0)),
IFERROR($AN172 * INDEX('Inputs from Uganda staff'!$E$61:$BM$80,MATCH('HRH Need estimation'!AB$2,'Inputs from Uganda staff'!$E$61:$E$80,0),MATCH('HRH Need estimation'!$D172,'Inputs from Uganda staff'!$E$6:$BM$6,0)),
""))</f>
        <v>0</v>
      </c>
      <c r="AC172" s="122" t="str">
        <f>IFERROR(
$AN172 * INDEX('WFOM - Time_Base'!$A$4:$API$29, MATCH("CenHos", 'WFOM - Time_Base'!$B$4:$B$29,0), MATCH(CONCATENATE($G172,AC$2),'WFOM - Time_Base'!$A$8:$API$8,0)) *
INDEX('WFOM - Time_Base'!$A$4:$API$29, MATCH("CenHos_Per", 'WFOM - Time_Base'!$B$4:$B$29,0), MATCH(CONCATENATE($G172,AC$2),'WFOM - Time_Base'!$A$8:$API$8,0)),
IFERROR($AN172 * INDEX('Inputs from Uganda staff'!$E$61:$BM$80,MATCH('HRH Need estimation'!AC$2,'Inputs from Uganda staff'!$E$61:$E$80,0),MATCH('HRH Need estimation'!$D172,'Inputs from Uganda staff'!$E$6:$BM$6,0)),
""))</f>
        <v/>
      </c>
      <c r="AD172" s="122">
        <f>IFERROR(
$AN172 * INDEX('WFOM - Time_Base'!$A$4:$API$29, MATCH("CenHos", 'WFOM - Time_Base'!$B$4:$B$29,0), MATCH(CONCATENATE($G172,AD$2),'WFOM - Time_Base'!$A$8:$API$8,0)) *
INDEX('WFOM - Time_Base'!$A$4:$API$29, MATCH("CenHos_Per", 'WFOM - Time_Base'!$B$4:$B$29,0), MATCH(CONCATENATE($G172,AD$2),'WFOM - Time_Base'!$A$8:$API$8,0)),
IFERROR($AN172 * INDEX('Inputs from Uganda staff'!$E$61:$BM$80,MATCH('HRH Need estimation'!AD$2,'Inputs from Uganda staff'!$E$61:$E$80,0),MATCH('HRH Need estimation'!$D172,'Inputs from Uganda staff'!$E$6:$BM$6,0)),
""))</f>
        <v>0</v>
      </c>
      <c r="AE172" s="122">
        <f>IFERROR(
$AN172 * INDEX('WFOM - Time_Base'!$A$4:$API$29, MATCH("CenHos", 'WFOM - Time_Base'!$B$4:$B$29,0), MATCH(CONCATENATE($G172,AE$2),'WFOM - Time_Base'!$A$8:$API$8,0)) *
INDEX('WFOM - Time_Base'!$A$4:$API$29, MATCH("CenHos_Per", 'WFOM - Time_Base'!$B$4:$B$29,0), MATCH(CONCATENATE($G172,AE$2),'WFOM - Time_Base'!$A$8:$API$8,0)),
IFERROR($AN172 * INDEX('Inputs from Uganda staff'!$E$61:$BM$80,MATCH('HRH Need estimation'!AE$2,'Inputs from Uganda staff'!$E$61:$E$80,0),MATCH('HRH Need estimation'!$D172,'Inputs from Uganda staff'!$E$6:$BM$6,0)),
""))</f>
        <v>0</v>
      </c>
      <c r="AF172" s="122">
        <f>IFERROR(
$AN172 * INDEX('WFOM - Time_Base'!$A$4:$API$29, MATCH("CenHos", 'WFOM - Time_Base'!$B$4:$B$29,0), MATCH(CONCATENATE($G172,AF$2),'WFOM - Time_Base'!$A$8:$API$8,0)) *
INDEX('WFOM - Time_Base'!$A$4:$API$29, MATCH("CenHos_Per", 'WFOM - Time_Base'!$B$4:$B$29,0), MATCH(CONCATENATE($G172,AF$2),'WFOM - Time_Base'!$A$8:$API$8,0)),
IFERROR($AN172 * INDEX('Inputs from Uganda staff'!$E$61:$BM$80,MATCH('HRH Need estimation'!AF$2,'Inputs from Uganda staff'!$E$61:$E$80,0),MATCH('HRH Need estimation'!$D172,'Inputs from Uganda staff'!$E$6:$BM$6,0)),
""))</f>
        <v>0</v>
      </c>
      <c r="AG172" s="122">
        <f>IFERROR(
$AN172 * INDEX('WFOM - Time_Base'!$A$4:$API$29, MATCH("CenHos", 'WFOM - Time_Base'!$B$4:$B$29,0), MATCH(CONCATENATE($G172,AG$2),'WFOM - Time_Base'!$A$8:$API$8,0)) *
INDEX('WFOM - Time_Base'!$A$4:$API$29, MATCH("CenHos_Per", 'WFOM - Time_Base'!$B$4:$B$29,0), MATCH(CONCATENATE($G172,AG$2),'WFOM - Time_Base'!$A$8:$API$8,0)),
IFERROR($AN172 * INDEX('Inputs from Uganda staff'!$E$61:$BM$80,MATCH('HRH Need estimation'!AG$2,'Inputs from Uganda staff'!$E$61:$E$80,0),MATCH('HRH Need estimation'!$D172,'Inputs from Uganda staff'!$E$6:$BM$6,0)),
""))</f>
        <v>0</v>
      </c>
      <c r="AH172" s="122">
        <f>IFERROR(
$AN172 * INDEX('WFOM - Time_Base'!$A$4:$API$29, MATCH("CenHos", 'WFOM - Time_Base'!$B$4:$B$29,0), MATCH(CONCATENATE($G172,AH$2),'WFOM - Time_Base'!$A$8:$API$8,0)) *
INDEX('WFOM - Time_Base'!$A$4:$API$29, MATCH("CenHos_Per", 'WFOM - Time_Base'!$B$4:$B$29,0), MATCH(CONCATENATE($G172,AH$2),'WFOM - Time_Base'!$A$8:$API$8,0)),
IFERROR($AN172 * INDEX('Inputs from Uganda staff'!$E$61:$BM$80,MATCH('HRH Need estimation'!AH$2,'Inputs from Uganda staff'!$E$61:$E$80,0),MATCH('HRH Need estimation'!$D172,'Inputs from Uganda staff'!$E$6:$BM$6,0)),
""))</f>
        <v>0</v>
      </c>
      <c r="AI172" s="122">
        <f>IFERROR(
$AN172 * INDEX('WFOM - Time_Base'!$A$4:$API$29, MATCH("CenHos", 'WFOM - Time_Base'!$B$4:$B$29,0), MATCH(CONCATENATE($G172,AI$2),'WFOM - Time_Base'!$A$8:$API$8,0)) *
INDEX('WFOM - Time_Base'!$A$4:$API$29, MATCH("CenHos_Per", 'WFOM - Time_Base'!$B$4:$B$29,0), MATCH(CONCATENATE($G172,AI$2),'WFOM - Time_Base'!$A$8:$API$8,0)),
IFERROR($AN172 * INDEX('Inputs from Uganda staff'!$E$61:$BM$80,MATCH('HRH Need estimation'!AI$2,'Inputs from Uganda staff'!$E$61:$E$80,0),MATCH('HRH Need estimation'!$D172,'Inputs from Uganda staff'!$E$6:$BM$6,0)),
""))</f>
        <v>0</v>
      </c>
      <c r="AJ172" s="122">
        <f>IFERROR(
$AN172 * INDEX('WFOM - Time_Base'!$A$4:$API$29, MATCH("CenHos", 'WFOM - Time_Base'!$B$4:$B$29,0), MATCH(CONCATENATE($G172,AJ$2),'WFOM - Time_Base'!$A$8:$API$8,0)) *
INDEX('WFOM - Time_Base'!$A$4:$API$29, MATCH("CenHos_Per", 'WFOM - Time_Base'!$B$4:$B$29,0), MATCH(CONCATENATE($G172,AJ$2),'WFOM - Time_Base'!$A$8:$API$8,0)),
IFERROR($AN172 * INDEX('Inputs from Uganda staff'!$E$61:$BM$80,MATCH('HRH Need estimation'!AJ$2,'Inputs from Uganda staff'!$E$61:$E$80,0),MATCH('HRH Need estimation'!$D172,'Inputs from Uganda staff'!$E$6:$BM$6,0)),
""))</f>
        <v>0</v>
      </c>
      <c r="AK172" s="122">
        <f>IFERROR(
$AN172 * INDEX('WFOM - Time_Base'!$A$4:$API$29, MATCH("CenHos", 'WFOM - Time_Base'!$B$4:$B$29,0), MATCH(CONCATENATE($G172,AK$2),'WFOM - Time_Base'!$A$8:$API$8,0)) *
INDEX('WFOM - Time_Base'!$A$4:$API$29, MATCH("CenHos_Per", 'WFOM - Time_Base'!$B$4:$B$29,0), MATCH(CONCATENATE($G172,AK$2),'WFOM - Time_Base'!$A$8:$API$8,0)),
IFERROR($AN172 * INDEX('Inputs from Uganda staff'!$E$61:$BM$80,MATCH('HRH Need estimation'!AK$2,'Inputs from Uganda staff'!$E$61:$E$80,0),MATCH('HRH Need estimation'!$D172,'Inputs from Uganda staff'!$E$6:$BM$6,0)),
""))</f>
        <v>0</v>
      </c>
      <c r="AL172" s="122">
        <f>IFERROR(
$AN172 * INDEX('WFOM - Time_Base'!$A$4:$API$29, MATCH("CenHos", 'WFOM - Time_Base'!$B$4:$B$29,0), MATCH(CONCATENATE($G172,AL$2),'WFOM - Time_Base'!$A$8:$API$8,0)) *
INDEX('WFOM - Time_Base'!$A$4:$API$29, MATCH("CenHos_Per", 'WFOM - Time_Base'!$B$4:$B$29,0), MATCH(CONCATENATE($G172,AL$2),'WFOM - Time_Base'!$A$8:$API$8,0)),
IFERROR($AN172 * INDEX('Inputs from Uganda staff'!$E$61:$BM$80,MATCH('HRH Need estimation'!AL$2,'Inputs from Uganda staff'!$E$61:$E$80,0),MATCH('HRH Need estimation'!$D172,'Inputs from Uganda staff'!$E$6:$BM$6,0)),
""))</f>
        <v>0</v>
      </c>
      <c r="AM172" t="s">
        <v>2081</v>
      </c>
      <c r="AN172">
        <v>1</v>
      </c>
      <c r="AO172" t="str">
        <f t="shared" si="6"/>
        <v>187</v>
      </c>
    </row>
    <row r="173" spans="1:41">
      <c r="A173" s="106" t="s">
        <v>998</v>
      </c>
      <c r="B173" s="106" t="s">
        <v>525</v>
      </c>
      <c r="C173" s="107" t="s">
        <v>558</v>
      </c>
      <c r="D173" s="113" t="s">
        <v>559</v>
      </c>
      <c r="E173" s="122" t="s">
        <v>866</v>
      </c>
      <c r="F173" s="200" t="s">
        <v>68</v>
      </c>
      <c r="G173" s="122" t="str">
        <f>IF(F173&lt;&gt;"", VLOOKUP(F173,'WFOM - Cadre and Service List'!$E$4:$F$52,2,FALSE), "")</f>
        <v>MajorSurg</v>
      </c>
      <c r="H173" s="122"/>
      <c r="I173" s="207"/>
      <c r="J173" s="207"/>
      <c r="K173" s="207"/>
      <c r="L173" s="207"/>
      <c r="M173" s="207"/>
      <c r="N173" s="207"/>
      <c r="O173" s="207"/>
      <c r="P173" s="207">
        <f t="shared" si="5"/>
        <v>0</v>
      </c>
      <c r="Q173" s="122" t="s">
        <v>1947</v>
      </c>
      <c r="R173" s="122">
        <f>IFERROR(
$AN173 * INDEX('WFOM - Time_Base'!$A$4:$API$29, MATCH("CenHos", 'WFOM - Time_Base'!$B$4:$B$29,0), MATCH(CONCATENATE($G173,R$2),'WFOM - Time_Base'!$A$8:$API$8,0)) *
INDEX('WFOM - Time_Base'!$A$4:$API$29, MATCH("CenHos_Per", 'WFOM - Time_Base'!$B$4:$B$29,0), MATCH(CONCATENATE($G173,R$2),'WFOM - Time_Base'!$A$8:$API$8,0)),
IFERROR($AN173 * INDEX('Inputs from Uganda staff'!$E$61:$BM$80,MATCH('HRH Need estimation'!R$2,'Inputs from Uganda staff'!$E$61:$E$80,0),MATCH('HRH Need estimation'!$D173,'Inputs from Uganda staff'!$E$6:$BM$6,0)),
""))</f>
        <v>172</v>
      </c>
      <c r="S173" s="122">
        <f>IFERROR(
$AN173 * INDEX('WFOM - Time_Base'!$A$4:$API$29, MATCH("CenHos", 'WFOM - Time_Base'!$B$4:$B$29,0), MATCH(CONCATENATE($G173,S$2),'WFOM - Time_Base'!$A$8:$API$8,0)) *
INDEX('WFOM - Time_Base'!$A$4:$API$29, MATCH("CenHos_Per", 'WFOM - Time_Base'!$B$4:$B$29,0), MATCH(CONCATENATE($G173,S$2),'WFOM - Time_Base'!$A$8:$API$8,0)),
IFERROR($AN173 * INDEX('Inputs from Uganda staff'!$E$61:$BM$80,MATCH('HRH Need estimation'!S$2,'Inputs from Uganda staff'!$E$61:$E$80,0),MATCH('HRH Need estimation'!$D173,'Inputs from Uganda staff'!$E$6:$BM$6,0)),
""))</f>
        <v>190</v>
      </c>
      <c r="T173" s="122">
        <f>IFERROR(
$AN173 * INDEX('WFOM - Time_Base'!$A$4:$API$29, MATCH("CenHos", 'WFOM - Time_Base'!$B$4:$B$29,0), MATCH(CONCATENATE($G173,T$2),'WFOM - Time_Base'!$A$8:$API$8,0)) *
INDEX('WFOM - Time_Base'!$A$4:$API$29, MATCH("CenHos_Per", 'WFOM - Time_Base'!$B$4:$B$29,0), MATCH(CONCATENATE($G173,T$2),'WFOM - Time_Base'!$A$8:$API$8,0)),
IFERROR($AN173 * INDEX('Inputs from Uganda staff'!$E$61:$BM$80,MATCH('HRH Need estimation'!T$2,'Inputs from Uganda staff'!$E$61:$E$80,0),MATCH('HRH Need estimation'!$D173,'Inputs from Uganda staff'!$E$6:$BM$6,0)),
""))</f>
        <v>0</v>
      </c>
      <c r="U173" s="122">
        <f>IFERROR(
$AN173 * INDEX('WFOM - Time_Base'!$A$4:$API$29, MATCH("CenHos", 'WFOM - Time_Base'!$B$4:$B$29,0), MATCH(CONCATENATE($G173,U$2),'WFOM - Time_Base'!$A$8:$API$8,0)) *
INDEX('WFOM - Time_Base'!$A$4:$API$29, MATCH("CenHos_Per", 'WFOM - Time_Base'!$B$4:$B$29,0), MATCH(CONCATENATE($G173,U$2),'WFOM - Time_Base'!$A$8:$API$8,0)),
IFERROR($AN173 * INDEX('Inputs from Uganda staff'!$E$61:$BM$80,MATCH('HRH Need estimation'!U$2,'Inputs from Uganda staff'!$E$61:$E$80,0),MATCH('HRH Need estimation'!$D173,'Inputs from Uganda staff'!$E$6:$BM$6,0)),
""))</f>
        <v>137.6</v>
      </c>
      <c r="V173" s="122">
        <f>IFERROR(
$AN173 * INDEX('WFOM - Time_Base'!$A$4:$API$29, MATCH("CenHos", 'WFOM - Time_Base'!$B$4:$B$29,0), MATCH(CONCATENATE($G173,V$2),'WFOM - Time_Base'!$A$8:$API$8,0)) *
INDEX('WFOM - Time_Base'!$A$4:$API$29, MATCH("CenHos_Per", 'WFOM - Time_Base'!$B$4:$B$29,0), MATCH(CONCATENATE($G173,V$2),'WFOM - Time_Base'!$A$8:$API$8,0)),
IFERROR($AN173 * INDEX('Inputs from Uganda staff'!$E$61:$BM$80,MATCH('HRH Need estimation'!V$2,'Inputs from Uganda staff'!$E$61:$E$80,0),MATCH('HRH Need estimation'!$D173,'Inputs from Uganda staff'!$E$6:$BM$6,0)),
""))</f>
        <v>34.4</v>
      </c>
      <c r="W173" s="122">
        <f>IFERROR(
$AN173 * INDEX('WFOM - Time_Base'!$A$4:$API$29, MATCH("CenHos", 'WFOM - Time_Base'!$B$4:$B$29,0), MATCH(CONCATENATE($G173,W$2),'WFOM - Time_Base'!$A$8:$API$8,0)) *
INDEX('WFOM - Time_Base'!$A$4:$API$29, MATCH("CenHos_Per", 'WFOM - Time_Base'!$B$4:$B$29,0), MATCH(CONCATENATE($G173,W$2),'WFOM - Time_Base'!$A$8:$API$8,0)),
IFERROR($AN173 * INDEX('Inputs from Uganda staff'!$E$61:$BM$80,MATCH('HRH Need estimation'!W$2,'Inputs from Uganda staff'!$E$61:$E$80,0),MATCH('HRH Need estimation'!$D173,'Inputs from Uganda staff'!$E$6:$BM$6,0)),
""))</f>
        <v>5</v>
      </c>
      <c r="X173" s="122">
        <f>IFERROR(
$AN173 * INDEX('WFOM - Time_Base'!$A$4:$API$29, MATCH("CenHos", 'WFOM - Time_Base'!$B$4:$B$29,0), MATCH(CONCATENATE($G173,X$2),'WFOM - Time_Base'!$A$8:$API$8,0)) *
INDEX('WFOM - Time_Base'!$A$4:$API$29, MATCH("CenHos_Per", 'WFOM - Time_Base'!$B$4:$B$29,0), MATCH(CONCATENATE($G173,X$2),'WFOM - Time_Base'!$A$8:$API$8,0)),
IFERROR($AN173 * INDEX('Inputs from Uganda staff'!$E$61:$BM$80,MATCH('HRH Need estimation'!X$2,'Inputs from Uganda staff'!$E$61:$E$80,0),MATCH('HRH Need estimation'!$D173,'Inputs from Uganda staff'!$E$6:$BM$6,0)),
""))</f>
        <v>5</v>
      </c>
      <c r="Y173" s="122">
        <f>IFERROR(
$AN173 * INDEX('WFOM - Time_Base'!$A$4:$API$29, MATCH("CenHos", 'WFOM - Time_Base'!$B$4:$B$29,0), MATCH(CONCATENATE($G173,Y$2),'WFOM - Time_Base'!$A$8:$API$8,0)) *
INDEX('WFOM - Time_Base'!$A$4:$API$29, MATCH("CenHos_Per", 'WFOM - Time_Base'!$B$4:$B$29,0), MATCH(CONCATENATE($G173,Y$2),'WFOM - Time_Base'!$A$8:$API$8,0)),
IFERROR($AN173 * INDEX('Inputs from Uganda staff'!$E$61:$BM$80,MATCH('HRH Need estimation'!Y$2,'Inputs from Uganda staff'!$E$61:$E$80,0),MATCH('HRH Need estimation'!$D173,'Inputs from Uganda staff'!$E$6:$BM$6,0)),
""))</f>
        <v>0</v>
      </c>
      <c r="Z173" s="122">
        <f>IFERROR(
$AN173 * INDEX('WFOM - Time_Base'!$A$4:$API$29, MATCH("CenHos", 'WFOM - Time_Base'!$B$4:$B$29,0), MATCH(CONCATENATE($G173,Z$2),'WFOM - Time_Base'!$A$8:$API$8,0)) *
INDEX('WFOM - Time_Base'!$A$4:$API$29, MATCH("CenHos_Per", 'WFOM - Time_Base'!$B$4:$B$29,0), MATCH(CONCATENATE($G173,Z$2),'WFOM - Time_Base'!$A$8:$API$8,0)),
IFERROR($AN173 * INDEX('Inputs from Uganda staff'!$E$61:$BM$80,MATCH('HRH Need estimation'!Z$2,'Inputs from Uganda staff'!$E$61:$E$80,0),MATCH('HRH Need estimation'!$D173,'Inputs from Uganda staff'!$E$6:$BM$6,0)),
""))</f>
        <v>0</v>
      </c>
      <c r="AA173" s="122">
        <f>IFERROR(
$AN173 * INDEX('WFOM - Time_Base'!$A$4:$API$29, MATCH("CenHos", 'WFOM - Time_Base'!$B$4:$B$29,0), MATCH(CONCATENATE($G173,AA$2),'WFOM - Time_Base'!$A$8:$API$8,0)) *
INDEX('WFOM - Time_Base'!$A$4:$API$29, MATCH("CenHos_Per", 'WFOM - Time_Base'!$B$4:$B$29,0), MATCH(CONCATENATE($G173,AA$2),'WFOM - Time_Base'!$A$8:$API$8,0)),
IFERROR($AN173 * INDEX('Inputs from Uganda staff'!$E$61:$BM$80,MATCH('HRH Need estimation'!AA$2,'Inputs from Uganda staff'!$E$61:$E$80,0),MATCH('HRH Need estimation'!$D173,'Inputs from Uganda staff'!$E$6:$BM$6,0)),
""))</f>
        <v>0</v>
      </c>
      <c r="AB173" s="122">
        <f>IFERROR(
$AN173 * INDEX('WFOM - Time_Base'!$A$4:$API$29, MATCH("CenHos", 'WFOM - Time_Base'!$B$4:$B$29,0), MATCH(CONCATENATE($G173,AB$2),'WFOM - Time_Base'!$A$8:$API$8,0)) *
INDEX('WFOM - Time_Base'!$A$4:$API$29, MATCH("CenHos_Per", 'WFOM - Time_Base'!$B$4:$B$29,0), MATCH(CONCATENATE($G173,AB$2),'WFOM - Time_Base'!$A$8:$API$8,0)),
IFERROR($AN173 * INDEX('Inputs from Uganda staff'!$E$61:$BM$80,MATCH('HRH Need estimation'!AB$2,'Inputs from Uganda staff'!$E$61:$E$80,0),MATCH('HRH Need estimation'!$D173,'Inputs from Uganda staff'!$E$6:$BM$6,0)),
""))</f>
        <v>0</v>
      </c>
      <c r="AC173" s="122" t="str">
        <f>IFERROR(
$AN173 * INDEX('WFOM - Time_Base'!$A$4:$API$29, MATCH("CenHos", 'WFOM - Time_Base'!$B$4:$B$29,0), MATCH(CONCATENATE($G173,AC$2),'WFOM - Time_Base'!$A$8:$API$8,0)) *
INDEX('WFOM - Time_Base'!$A$4:$API$29, MATCH("CenHos_Per", 'WFOM - Time_Base'!$B$4:$B$29,0), MATCH(CONCATENATE($G173,AC$2),'WFOM - Time_Base'!$A$8:$API$8,0)),
IFERROR($AN173 * INDEX('Inputs from Uganda staff'!$E$61:$BM$80,MATCH('HRH Need estimation'!AC$2,'Inputs from Uganda staff'!$E$61:$E$80,0),MATCH('HRH Need estimation'!$D173,'Inputs from Uganda staff'!$E$6:$BM$6,0)),
""))</f>
        <v/>
      </c>
      <c r="AD173" s="122">
        <f>IFERROR(
$AN173 * INDEX('WFOM - Time_Base'!$A$4:$API$29, MATCH("CenHos", 'WFOM - Time_Base'!$B$4:$B$29,0), MATCH(CONCATENATE($G173,AD$2),'WFOM - Time_Base'!$A$8:$API$8,0)) *
INDEX('WFOM - Time_Base'!$A$4:$API$29, MATCH("CenHos_Per", 'WFOM - Time_Base'!$B$4:$B$29,0), MATCH(CONCATENATE($G173,AD$2),'WFOM - Time_Base'!$A$8:$API$8,0)),
IFERROR($AN173 * INDEX('Inputs from Uganda staff'!$E$61:$BM$80,MATCH('HRH Need estimation'!AD$2,'Inputs from Uganda staff'!$E$61:$E$80,0),MATCH('HRH Need estimation'!$D173,'Inputs from Uganda staff'!$E$6:$BM$6,0)),
""))</f>
        <v>0</v>
      </c>
      <c r="AE173" s="122">
        <f>IFERROR(
$AN173 * INDEX('WFOM - Time_Base'!$A$4:$API$29, MATCH("CenHos", 'WFOM - Time_Base'!$B$4:$B$29,0), MATCH(CONCATENATE($G173,AE$2),'WFOM - Time_Base'!$A$8:$API$8,0)) *
INDEX('WFOM - Time_Base'!$A$4:$API$29, MATCH("CenHos_Per", 'WFOM - Time_Base'!$B$4:$B$29,0), MATCH(CONCATENATE($G173,AE$2),'WFOM - Time_Base'!$A$8:$API$8,0)),
IFERROR($AN173 * INDEX('Inputs from Uganda staff'!$E$61:$BM$80,MATCH('HRH Need estimation'!AE$2,'Inputs from Uganda staff'!$E$61:$E$80,0),MATCH('HRH Need estimation'!$D173,'Inputs from Uganda staff'!$E$6:$BM$6,0)),
""))</f>
        <v>0</v>
      </c>
      <c r="AF173" s="122">
        <f>IFERROR(
$AN173 * INDEX('WFOM - Time_Base'!$A$4:$API$29, MATCH("CenHos", 'WFOM - Time_Base'!$B$4:$B$29,0), MATCH(CONCATENATE($G173,AF$2),'WFOM - Time_Base'!$A$8:$API$8,0)) *
INDEX('WFOM - Time_Base'!$A$4:$API$29, MATCH("CenHos_Per", 'WFOM - Time_Base'!$B$4:$B$29,0), MATCH(CONCATENATE($G173,AF$2),'WFOM - Time_Base'!$A$8:$API$8,0)),
IFERROR($AN173 * INDEX('Inputs from Uganda staff'!$E$61:$BM$80,MATCH('HRH Need estimation'!AF$2,'Inputs from Uganda staff'!$E$61:$E$80,0),MATCH('HRH Need estimation'!$D173,'Inputs from Uganda staff'!$E$6:$BM$6,0)),
""))</f>
        <v>0</v>
      </c>
      <c r="AG173" s="122">
        <f>IFERROR(
$AN173 * INDEX('WFOM - Time_Base'!$A$4:$API$29, MATCH("CenHos", 'WFOM - Time_Base'!$B$4:$B$29,0), MATCH(CONCATENATE($G173,AG$2),'WFOM - Time_Base'!$A$8:$API$8,0)) *
INDEX('WFOM - Time_Base'!$A$4:$API$29, MATCH("CenHos_Per", 'WFOM - Time_Base'!$B$4:$B$29,0), MATCH(CONCATENATE($G173,AG$2),'WFOM - Time_Base'!$A$8:$API$8,0)),
IFERROR($AN173 * INDEX('Inputs from Uganda staff'!$E$61:$BM$80,MATCH('HRH Need estimation'!AG$2,'Inputs from Uganda staff'!$E$61:$E$80,0),MATCH('HRH Need estimation'!$D173,'Inputs from Uganda staff'!$E$6:$BM$6,0)),
""))</f>
        <v>0</v>
      </c>
      <c r="AH173" s="122">
        <f>IFERROR(
$AN173 * INDEX('WFOM - Time_Base'!$A$4:$API$29, MATCH("CenHos", 'WFOM - Time_Base'!$B$4:$B$29,0), MATCH(CONCATENATE($G173,AH$2),'WFOM - Time_Base'!$A$8:$API$8,0)) *
INDEX('WFOM - Time_Base'!$A$4:$API$29, MATCH("CenHos_Per", 'WFOM - Time_Base'!$B$4:$B$29,0), MATCH(CONCATENATE($G173,AH$2),'WFOM - Time_Base'!$A$8:$API$8,0)),
IFERROR($AN173 * INDEX('Inputs from Uganda staff'!$E$61:$BM$80,MATCH('HRH Need estimation'!AH$2,'Inputs from Uganda staff'!$E$61:$E$80,0),MATCH('HRH Need estimation'!$D173,'Inputs from Uganda staff'!$E$6:$BM$6,0)),
""))</f>
        <v>0</v>
      </c>
      <c r="AI173" s="122">
        <f>IFERROR(
$AN173 * INDEX('WFOM - Time_Base'!$A$4:$API$29, MATCH("CenHos", 'WFOM - Time_Base'!$B$4:$B$29,0), MATCH(CONCATENATE($G173,AI$2),'WFOM - Time_Base'!$A$8:$API$8,0)) *
INDEX('WFOM - Time_Base'!$A$4:$API$29, MATCH("CenHos_Per", 'WFOM - Time_Base'!$B$4:$B$29,0), MATCH(CONCATENATE($G173,AI$2),'WFOM - Time_Base'!$A$8:$API$8,0)),
IFERROR($AN173 * INDEX('Inputs from Uganda staff'!$E$61:$BM$80,MATCH('HRH Need estimation'!AI$2,'Inputs from Uganda staff'!$E$61:$E$80,0),MATCH('HRH Need estimation'!$D173,'Inputs from Uganda staff'!$E$6:$BM$6,0)),
""))</f>
        <v>0</v>
      </c>
      <c r="AJ173" s="122">
        <f>IFERROR(
$AN173 * INDEX('WFOM - Time_Base'!$A$4:$API$29, MATCH("CenHos", 'WFOM - Time_Base'!$B$4:$B$29,0), MATCH(CONCATENATE($G173,AJ$2),'WFOM - Time_Base'!$A$8:$API$8,0)) *
INDEX('WFOM - Time_Base'!$A$4:$API$29, MATCH("CenHos_Per", 'WFOM - Time_Base'!$B$4:$B$29,0), MATCH(CONCATENATE($G173,AJ$2),'WFOM - Time_Base'!$A$8:$API$8,0)),
IFERROR($AN173 * INDEX('Inputs from Uganda staff'!$E$61:$BM$80,MATCH('HRH Need estimation'!AJ$2,'Inputs from Uganda staff'!$E$61:$E$80,0),MATCH('HRH Need estimation'!$D173,'Inputs from Uganda staff'!$E$6:$BM$6,0)),
""))</f>
        <v>0</v>
      </c>
      <c r="AK173" s="122">
        <f>IFERROR(
$AN173 * INDEX('WFOM - Time_Base'!$A$4:$API$29, MATCH("CenHos", 'WFOM - Time_Base'!$B$4:$B$29,0), MATCH(CONCATENATE($G173,AK$2),'WFOM - Time_Base'!$A$8:$API$8,0)) *
INDEX('WFOM - Time_Base'!$A$4:$API$29, MATCH("CenHos_Per", 'WFOM - Time_Base'!$B$4:$B$29,0), MATCH(CONCATENATE($G173,AK$2),'WFOM - Time_Base'!$A$8:$API$8,0)),
IFERROR($AN173 * INDEX('Inputs from Uganda staff'!$E$61:$BM$80,MATCH('HRH Need estimation'!AK$2,'Inputs from Uganda staff'!$E$61:$E$80,0),MATCH('HRH Need estimation'!$D173,'Inputs from Uganda staff'!$E$6:$BM$6,0)),
""))</f>
        <v>0</v>
      </c>
      <c r="AL173" s="122">
        <f>IFERROR(
$AN173 * INDEX('WFOM - Time_Base'!$A$4:$API$29, MATCH("CenHos", 'WFOM - Time_Base'!$B$4:$B$29,0), MATCH(CONCATENATE($G173,AL$2),'WFOM - Time_Base'!$A$8:$API$8,0)) *
INDEX('WFOM - Time_Base'!$A$4:$API$29, MATCH("CenHos_Per", 'WFOM - Time_Base'!$B$4:$B$29,0), MATCH(CONCATENATE($G173,AL$2),'WFOM - Time_Base'!$A$8:$API$8,0)),
IFERROR($AN173 * INDEX('Inputs from Uganda staff'!$E$61:$BM$80,MATCH('HRH Need estimation'!AL$2,'Inputs from Uganda staff'!$E$61:$E$80,0),MATCH('HRH Need estimation'!$D173,'Inputs from Uganda staff'!$E$6:$BM$6,0)),
""))</f>
        <v>0</v>
      </c>
      <c r="AM173" t="s">
        <v>2081</v>
      </c>
      <c r="AN173">
        <v>1</v>
      </c>
      <c r="AO173" t="str">
        <f t="shared" si="6"/>
        <v>188</v>
      </c>
    </row>
    <row r="174" spans="1:41">
      <c r="A174" s="106" t="s">
        <v>915</v>
      </c>
      <c r="B174" s="106" t="s">
        <v>525</v>
      </c>
      <c r="C174" s="107" t="s">
        <v>560</v>
      </c>
      <c r="D174" s="113" t="s">
        <v>561</v>
      </c>
      <c r="E174" s="122" t="s">
        <v>866</v>
      </c>
      <c r="F174" s="205" t="s">
        <v>0</v>
      </c>
      <c r="G174" s="122" t="str">
        <f>IF(F174&lt;&gt;"", VLOOKUP(F174,'WFOM - Cadre and Service List'!$E$4:$F$52,2,FALSE), "")</f>
        <v>AccidentsandEmerg</v>
      </c>
      <c r="H174" s="122"/>
      <c r="I174" s="207"/>
      <c r="J174" s="207"/>
      <c r="K174" s="207"/>
      <c r="L174" s="207"/>
      <c r="M174" s="207"/>
      <c r="N174" s="207"/>
      <c r="O174" s="207"/>
      <c r="P174" s="207">
        <f t="shared" si="5"/>
        <v>0</v>
      </c>
      <c r="Q174" s="122" t="s">
        <v>1947</v>
      </c>
      <c r="R174" s="122">
        <f>IFERROR(
$AN174 * INDEX('WFOM - Time_Base'!$A$4:$API$29, MATCH("CenHos", 'WFOM - Time_Base'!$B$4:$B$29,0), MATCH(CONCATENATE($G174,R$2),'WFOM - Time_Base'!$A$8:$API$8,0)) *
INDEX('WFOM - Time_Base'!$A$4:$API$29, MATCH("CenHos_Per", 'WFOM - Time_Base'!$B$4:$B$29,0), MATCH(CONCATENATE($G174,R$2),'WFOM - Time_Base'!$A$8:$API$8,0)),
IFERROR($AN174 * INDEX('Inputs from Uganda staff'!$E$61:$BM$80,MATCH('HRH Need estimation'!R$2,'Inputs from Uganda staff'!$E$61:$E$80,0),MATCH('HRH Need estimation'!$D174,'Inputs from Uganda staff'!$E$6:$BM$6,0)),
""))</f>
        <v>12</v>
      </c>
      <c r="S174" s="122">
        <f>IFERROR(
$AN174 * INDEX('WFOM - Time_Base'!$A$4:$API$29, MATCH("CenHos", 'WFOM - Time_Base'!$B$4:$B$29,0), MATCH(CONCATENATE($G174,S$2),'WFOM - Time_Base'!$A$8:$API$8,0)) *
INDEX('WFOM - Time_Base'!$A$4:$API$29, MATCH("CenHos_Per", 'WFOM - Time_Base'!$B$4:$B$29,0), MATCH(CONCATENATE($G174,S$2),'WFOM - Time_Base'!$A$8:$API$8,0)),
IFERROR($AN174 * INDEX('Inputs from Uganda staff'!$E$61:$BM$80,MATCH('HRH Need estimation'!S$2,'Inputs from Uganda staff'!$E$61:$E$80,0),MATCH('HRH Need estimation'!$D174,'Inputs from Uganda staff'!$E$6:$BM$6,0)),
""))</f>
        <v>24</v>
      </c>
      <c r="T174" s="122">
        <f>IFERROR(
$AN174 * INDEX('WFOM - Time_Base'!$A$4:$API$29, MATCH("CenHos", 'WFOM - Time_Base'!$B$4:$B$29,0), MATCH(CONCATENATE($G174,T$2),'WFOM - Time_Base'!$A$8:$API$8,0)) *
INDEX('WFOM - Time_Base'!$A$4:$API$29, MATCH("CenHos_Per", 'WFOM - Time_Base'!$B$4:$B$29,0), MATCH(CONCATENATE($G174,T$2),'WFOM - Time_Base'!$A$8:$API$8,0)),
IFERROR($AN174 * INDEX('Inputs from Uganda staff'!$E$61:$BM$80,MATCH('HRH Need estimation'!T$2,'Inputs from Uganda staff'!$E$61:$E$80,0),MATCH('HRH Need estimation'!$D174,'Inputs from Uganda staff'!$E$6:$BM$6,0)),
""))</f>
        <v>20</v>
      </c>
      <c r="U174" s="122">
        <f>IFERROR(
$AN174 * INDEX('WFOM - Time_Base'!$A$4:$API$29, MATCH("CenHos", 'WFOM - Time_Base'!$B$4:$B$29,0), MATCH(CONCATENATE($G174,U$2),'WFOM - Time_Base'!$A$8:$API$8,0)) *
INDEX('WFOM - Time_Base'!$A$4:$API$29, MATCH("CenHos_Per", 'WFOM - Time_Base'!$B$4:$B$29,0), MATCH(CONCATENATE($G174,U$2),'WFOM - Time_Base'!$A$8:$API$8,0)),
IFERROR($AN174 * INDEX('Inputs from Uganda staff'!$E$61:$BM$80,MATCH('HRH Need estimation'!U$2,'Inputs from Uganda staff'!$E$61:$E$80,0),MATCH('HRH Need estimation'!$D174,'Inputs from Uganda staff'!$E$6:$BM$6,0)),
""))</f>
        <v>12.5</v>
      </c>
      <c r="V174" s="122">
        <f>IFERROR(
$AN174 * INDEX('WFOM - Time_Base'!$A$4:$API$29, MATCH("CenHos", 'WFOM - Time_Base'!$B$4:$B$29,0), MATCH(CONCATENATE($G174,V$2),'WFOM - Time_Base'!$A$8:$API$8,0)) *
INDEX('WFOM - Time_Base'!$A$4:$API$29, MATCH("CenHos_Per", 'WFOM - Time_Base'!$B$4:$B$29,0), MATCH(CONCATENATE($G174,V$2),'WFOM - Time_Base'!$A$8:$API$8,0)),
IFERROR($AN174 * INDEX('Inputs from Uganda staff'!$E$61:$BM$80,MATCH('HRH Need estimation'!V$2,'Inputs from Uganda staff'!$E$61:$E$80,0),MATCH('HRH Need estimation'!$D174,'Inputs from Uganda staff'!$E$6:$BM$6,0)),
""))</f>
        <v>12.5</v>
      </c>
      <c r="W174" s="122">
        <f>IFERROR(
$AN174 * INDEX('WFOM - Time_Base'!$A$4:$API$29, MATCH("CenHos", 'WFOM - Time_Base'!$B$4:$B$29,0), MATCH(CONCATENATE($G174,W$2),'WFOM - Time_Base'!$A$8:$API$8,0)) *
INDEX('WFOM - Time_Base'!$A$4:$API$29, MATCH("CenHos_Per", 'WFOM - Time_Base'!$B$4:$B$29,0), MATCH(CONCATENATE($G174,W$2),'WFOM - Time_Base'!$A$8:$API$8,0)),
IFERROR($AN174 * INDEX('Inputs from Uganda staff'!$E$61:$BM$80,MATCH('HRH Need estimation'!W$2,'Inputs from Uganda staff'!$E$61:$E$80,0),MATCH('HRH Need estimation'!$D174,'Inputs from Uganda staff'!$E$6:$BM$6,0)),
""))</f>
        <v>0</v>
      </c>
      <c r="X174" s="122">
        <f>IFERROR(
$AN174 * INDEX('WFOM - Time_Base'!$A$4:$API$29, MATCH("CenHos", 'WFOM - Time_Base'!$B$4:$B$29,0), MATCH(CONCATENATE($G174,X$2),'WFOM - Time_Base'!$A$8:$API$8,0)) *
INDEX('WFOM - Time_Base'!$A$4:$API$29, MATCH("CenHos_Per", 'WFOM - Time_Base'!$B$4:$B$29,0), MATCH(CONCATENATE($G174,X$2),'WFOM - Time_Base'!$A$8:$API$8,0)),
IFERROR($AN174 * INDEX('Inputs from Uganda staff'!$E$61:$BM$80,MATCH('HRH Need estimation'!X$2,'Inputs from Uganda staff'!$E$61:$E$80,0),MATCH('HRH Need estimation'!$D174,'Inputs from Uganda staff'!$E$6:$BM$6,0)),
""))</f>
        <v>0</v>
      </c>
      <c r="Y174" s="122">
        <f>IFERROR(
$AN174 * INDEX('WFOM - Time_Base'!$A$4:$API$29, MATCH("CenHos", 'WFOM - Time_Base'!$B$4:$B$29,0), MATCH(CONCATENATE($G174,Y$2),'WFOM - Time_Base'!$A$8:$API$8,0)) *
INDEX('WFOM - Time_Base'!$A$4:$API$29, MATCH("CenHos_Per", 'WFOM - Time_Base'!$B$4:$B$29,0), MATCH(CONCATENATE($G174,Y$2),'WFOM - Time_Base'!$A$8:$API$8,0)),
IFERROR($AN174 * INDEX('Inputs from Uganda staff'!$E$61:$BM$80,MATCH('HRH Need estimation'!Y$2,'Inputs from Uganda staff'!$E$61:$E$80,0),MATCH('HRH Need estimation'!$D174,'Inputs from Uganda staff'!$E$6:$BM$6,0)),
""))</f>
        <v>0</v>
      </c>
      <c r="Z174" s="122">
        <f>IFERROR(
$AN174 * INDEX('WFOM - Time_Base'!$A$4:$API$29, MATCH("CenHos", 'WFOM - Time_Base'!$B$4:$B$29,0), MATCH(CONCATENATE($G174,Z$2),'WFOM - Time_Base'!$A$8:$API$8,0)) *
INDEX('WFOM - Time_Base'!$A$4:$API$29, MATCH("CenHos_Per", 'WFOM - Time_Base'!$B$4:$B$29,0), MATCH(CONCATENATE($G174,Z$2),'WFOM - Time_Base'!$A$8:$API$8,0)),
IFERROR($AN174 * INDEX('Inputs from Uganda staff'!$E$61:$BM$80,MATCH('HRH Need estimation'!Z$2,'Inputs from Uganda staff'!$E$61:$E$80,0),MATCH('HRH Need estimation'!$D174,'Inputs from Uganda staff'!$E$6:$BM$6,0)),
""))</f>
        <v>0</v>
      </c>
      <c r="AA174" s="122">
        <f>IFERROR(
$AN174 * INDEX('WFOM - Time_Base'!$A$4:$API$29, MATCH("CenHos", 'WFOM - Time_Base'!$B$4:$B$29,0), MATCH(CONCATENATE($G174,AA$2),'WFOM - Time_Base'!$A$8:$API$8,0)) *
INDEX('WFOM - Time_Base'!$A$4:$API$29, MATCH("CenHos_Per", 'WFOM - Time_Base'!$B$4:$B$29,0), MATCH(CONCATENATE($G174,AA$2),'WFOM - Time_Base'!$A$8:$API$8,0)),
IFERROR($AN174 * INDEX('Inputs from Uganda staff'!$E$61:$BM$80,MATCH('HRH Need estimation'!AA$2,'Inputs from Uganda staff'!$E$61:$E$80,0),MATCH('HRH Need estimation'!$D174,'Inputs from Uganda staff'!$E$6:$BM$6,0)),
""))</f>
        <v>0</v>
      </c>
      <c r="AB174" s="122">
        <f>IFERROR(
$AN174 * INDEX('WFOM - Time_Base'!$A$4:$API$29, MATCH("CenHos", 'WFOM - Time_Base'!$B$4:$B$29,0), MATCH(CONCATENATE($G174,AB$2),'WFOM - Time_Base'!$A$8:$API$8,0)) *
INDEX('WFOM - Time_Base'!$A$4:$API$29, MATCH("CenHos_Per", 'WFOM - Time_Base'!$B$4:$B$29,0), MATCH(CONCATENATE($G174,AB$2),'WFOM - Time_Base'!$A$8:$API$8,0)),
IFERROR($AN174 * INDEX('Inputs from Uganda staff'!$E$61:$BM$80,MATCH('HRH Need estimation'!AB$2,'Inputs from Uganda staff'!$E$61:$E$80,0),MATCH('HRH Need estimation'!$D174,'Inputs from Uganda staff'!$E$6:$BM$6,0)),
""))</f>
        <v>0</v>
      </c>
      <c r="AC174" s="122" t="str">
        <f>IFERROR(
$AN174 * INDEX('WFOM - Time_Base'!$A$4:$API$29, MATCH("CenHos", 'WFOM - Time_Base'!$B$4:$B$29,0), MATCH(CONCATENATE($G174,AC$2),'WFOM - Time_Base'!$A$8:$API$8,0)) *
INDEX('WFOM - Time_Base'!$A$4:$API$29, MATCH("CenHos_Per", 'WFOM - Time_Base'!$B$4:$B$29,0), MATCH(CONCATENATE($G174,AC$2),'WFOM - Time_Base'!$A$8:$API$8,0)),
IFERROR($AN174 * INDEX('Inputs from Uganda staff'!$E$61:$BM$80,MATCH('HRH Need estimation'!AC$2,'Inputs from Uganda staff'!$E$61:$E$80,0),MATCH('HRH Need estimation'!$D174,'Inputs from Uganda staff'!$E$6:$BM$6,0)),
""))</f>
        <v/>
      </c>
      <c r="AD174" s="122">
        <f>IFERROR(
$AN174 * INDEX('WFOM - Time_Base'!$A$4:$API$29, MATCH("CenHos", 'WFOM - Time_Base'!$B$4:$B$29,0), MATCH(CONCATENATE($G174,AD$2),'WFOM - Time_Base'!$A$8:$API$8,0)) *
INDEX('WFOM - Time_Base'!$A$4:$API$29, MATCH("CenHos_Per", 'WFOM - Time_Base'!$B$4:$B$29,0), MATCH(CONCATENATE($G174,AD$2),'WFOM - Time_Base'!$A$8:$API$8,0)),
IFERROR($AN174 * INDEX('Inputs from Uganda staff'!$E$61:$BM$80,MATCH('HRH Need estimation'!AD$2,'Inputs from Uganda staff'!$E$61:$E$80,0),MATCH('HRH Need estimation'!$D174,'Inputs from Uganda staff'!$E$6:$BM$6,0)),
""))</f>
        <v>0</v>
      </c>
      <c r="AE174" s="122">
        <f>IFERROR(
$AN174 * INDEX('WFOM - Time_Base'!$A$4:$API$29, MATCH("CenHos", 'WFOM - Time_Base'!$B$4:$B$29,0), MATCH(CONCATENATE($G174,AE$2),'WFOM - Time_Base'!$A$8:$API$8,0)) *
INDEX('WFOM - Time_Base'!$A$4:$API$29, MATCH("CenHos_Per", 'WFOM - Time_Base'!$B$4:$B$29,0), MATCH(CONCATENATE($G174,AE$2),'WFOM - Time_Base'!$A$8:$API$8,0)),
IFERROR($AN174 * INDEX('Inputs from Uganda staff'!$E$61:$BM$80,MATCH('HRH Need estimation'!AE$2,'Inputs from Uganda staff'!$E$61:$E$80,0),MATCH('HRH Need estimation'!$D174,'Inputs from Uganda staff'!$E$6:$BM$6,0)),
""))</f>
        <v>0</v>
      </c>
      <c r="AF174" s="122">
        <f>IFERROR(
$AN174 * INDEX('WFOM - Time_Base'!$A$4:$API$29, MATCH("CenHos", 'WFOM - Time_Base'!$B$4:$B$29,0), MATCH(CONCATENATE($G174,AF$2),'WFOM - Time_Base'!$A$8:$API$8,0)) *
INDEX('WFOM - Time_Base'!$A$4:$API$29, MATCH("CenHos_Per", 'WFOM - Time_Base'!$B$4:$B$29,0), MATCH(CONCATENATE($G174,AF$2),'WFOM - Time_Base'!$A$8:$API$8,0)),
IFERROR($AN174 * INDEX('Inputs from Uganda staff'!$E$61:$BM$80,MATCH('HRH Need estimation'!AF$2,'Inputs from Uganda staff'!$E$61:$E$80,0),MATCH('HRH Need estimation'!$D174,'Inputs from Uganda staff'!$E$6:$BM$6,0)),
""))</f>
        <v>0</v>
      </c>
      <c r="AG174" s="122">
        <f>IFERROR(
$AN174 * INDEX('WFOM - Time_Base'!$A$4:$API$29, MATCH("CenHos", 'WFOM - Time_Base'!$B$4:$B$29,0), MATCH(CONCATENATE($G174,AG$2),'WFOM - Time_Base'!$A$8:$API$8,0)) *
INDEX('WFOM - Time_Base'!$A$4:$API$29, MATCH("CenHos_Per", 'WFOM - Time_Base'!$B$4:$B$29,0), MATCH(CONCATENATE($G174,AG$2),'WFOM - Time_Base'!$A$8:$API$8,0)),
IFERROR($AN174 * INDEX('Inputs from Uganda staff'!$E$61:$BM$80,MATCH('HRH Need estimation'!AG$2,'Inputs from Uganda staff'!$E$61:$E$80,0),MATCH('HRH Need estimation'!$D174,'Inputs from Uganda staff'!$E$6:$BM$6,0)),
""))</f>
        <v>0</v>
      </c>
      <c r="AH174" s="122">
        <f>IFERROR(
$AN174 * INDEX('WFOM - Time_Base'!$A$4:$API$29, MATCH("CenHos", 'WFOM - Time_Base'!$B$4:$B$29,0), MATCH(CONCATENATE($G174,AH$2),'WFOM - Time_Base'!$A$8:$API$8,0)) *
INDEX('WFOM - Time_Base'!$A$4:$API$29, MATCH("CenHos_Per", 'WFOM - Time_Base'!$B$4:$B$29,0), MATCH(CONCATENATE($G174,AH$2),'WFOM - Time_Base'!$A$8:$API$8,0)),
IFERROR($AN174 * INDEX('Inputs from Uganda staff'!$E$61:$BM$80,MATCH('HRH Need estimation'!AH$2,'Inputs from Uganda staff'!$E$61:$E$80,0),MATCH('HRH Need estimation'!$D174,'Inputs from Uganda staff'!$E$6:$BM$6,0)),
""))</f>
        <v>0</v>
      </c>
      <c r="AI174" s="122">
        <f>IFERROR(
$AN174 * INDEX('WFOM - Time_Base'!$A$4:$API$29, MATCH("CenHos", 'WFOM - Time_Base'!$B$4:$B$29,0), MATCH(CONCATENATE($G174,AI$2),'WFOM - Time_Base'!$A$8:$API$8,0)) *
INDEX('WFOM - Time_Base'!$A$4:$API$29, MATCH("CenHos_Per", 'WFOM - Time_Base'!$B$4:$B$29,0), MATCH(CONCATENATE($G174,AI$2),'WFOM - Time_Base'!$A$8:$API$8,0)),
IFERROR($AN174 * INDEX('Inputs from Uganda staff'!$E$61:$BM$80,MATCH('HRH Need estimation'!AI$2,'Inputs from Uganda staff'!$E$61:$E$80,0),MATCH('HRH Need estimation'!$D174,'Inputs from Uganda staff'!$E$6:$BM$6,0)),
""))</f>
        <v>0</v>
      </c>
      <c r="AJ174" s="122">
        <f>IFERROR(
$AN174 * INDEX('WFOM - Time_Base'!$A$4:$API$29, MATCH("CenHos", 'WFOM - Time_Base'!$B$4:$B$29,0), MATCH(CONCATENATE($G174,AJ$2),'WFOM - Time_Base'!$A$8:$API$8,0)) *
INDEX('WFOM - Time_Base'!$A$4:$API$29, MATCH("CenHos_Per", 'WFOM - Time_Base'!$B$4:$B$29,0), MATCH(CONCATENATE($G174,AJ$2),'WFOM - Time_Base'!$A$8:$API$8,0)),
IFERROR($AN174 * INDEX('Inputs from Uganda staff'!$E$61:$BM$80,MATCH('HRH Need estimation'!AJ$2,'Inputs from Uganda staff'!$E$61:$E$80,0),MATCH('HRH Need estimation'!$D174,'Inputs from Uganda staff'!$E$6:$BM$6,0)),
""))</f>
        <v>0</v>
      </c>
      <c r="AK174" s="122">
        <f>IFERROR(
$AN174 * INDEX('WFOM - Time_Base'!$A$4:$API$29, MATCH("CenHos", 'WFOM - Time_Base'!$B$4:$B$29,0), MATCH(CONCATENATE($G174,AK$2),'WFOM - Time_Base'!$A$8:$API$8,0)) *
INDEX('WFOM - Time_Base'!$A$4:$API$29, MATCH("CenHos_Per", 'WFOM - Time_Base'!$B$4:$B$29,0), MATCH(CONCATENATE($G174,AK$2),'WFOM - Time_Base'!$A$8:$API$8,0)),
IFERROR($AN174 * INDEX('Inputs from Uganda staff'!$E$61:$BM$80,MATCH('HRH Need estimation'!AK$2,'Inputs from Uganda staff'!$E$61:$E$80,0),MATCH('HRH Need estimation'!$D174,'Inputs from Uganda staff'!$E$6:$BM$6,0)),
""))</f>
        <v>0</v>
      </c>
      <c r="AL174" s="122">
        <f>IFERROR(
$AN174 * INDEX('WFOM - Time_Base'!$A$4:$API$29, MATCH("CenHos", 'WFOM - Time_Base'!$B$4:$B$29,0), MATCH(CONCATENATE($G174,AL$2),'WFOM - Time_Base'!$A$8:$API$8,0)) *
INDEX('WFOM - Time_Base'!$A$4:$API$29, MATCH("CenHos_Per", 'WFOM - Time_Base'!$B$4:$B$29,0), MATCH(CONCATENATE($G174,AL$2),'WFOM - Time_Base'!$A$8:$API$8,0)),
IFERROR($AN174 * INDEX('Inputs from Uganda staff'!$E$61:$BM$80,MATCH('HRH Need estimation'!AL$2,'Inputs from Uganda staff'!$E$61:$E$80,0),MATCH('HRH Need estimation'!$D174,'Inputs from Uganda staff'!$E$6:$BM$6,0)),
""))</f>
        <v>0</v>
      </c>
      <c r="AN174">
        <v>1</v>
      </c>
      <c r="AO174" t="e">
        <f t="shared" si="6"/>
        <v>#N/A</v>
      </c>
    </row>
    <row r="175" spans="1:41">
      <c r="A175" s="106" t="s">
        <v>999</v>
      </c>
      <c r="B175" s="106" t="s">
        <v>525</v>
      </c>
      <c r="C175" s="107" t="s">
        <v>562</v>
      </c>
      <c r="D175" s="113" t="s">
        <v>563</v>
      </c>
      <c r="E175" s="122" t="s">
        <v>866</v>
      </c>
      <c r="F175" s="122" t="s">
        <v>68</v>
      </c>
      <c r="G175" s="122" t="str">
        <f>IF(F175&lt;&gt;"", VLOOKUP(F175,'WFOM - Cadre and Service List'!$E$4:$F$52,2,FALSE), "")</f>
        <v>MajorSurg</v>
      </c>
      <c r="H175" s="122"/>
      <c r="I175" s="207"/>
      <c r="J175" s="207"/>
      <c r="K175" s="207"/>
      <c r="L175" s="207"/>
      <c r="M175" s="207"/>
      <c r="N175" s="207"/>
      <c r="O175" s="207"/>
      <c r="P175" s="207">
        <f t="shared" si="5"/>
        <v>0</v>
      </c>
      <c r="Q175" s="122" t="s">
        <v>1947</v>
      </c>
      <c r="R175" s="122">
        <f>IFERROR(
$AN175 * INDEX('WFOM - Time_Base'!$A$4:$API$29, MATCH("CenHos", 'WFOM - Time_Base'!$B$4:$B$29,0), MATCH(CONCATENATE($G175,R$2),'WFOM - Time_Base'!$A$8:$API$8,0)) *
INDEX('WFOM - Time_Base'!$A$4:$API$29, MATCH("CenHos_Per", 'WFOM - Time_Base'!$B$4:$B$29,0), MATCH(CONCATENATE($G175,R$2),'WFOM - Time_Base'!$A$8:$API$8,0)),
IFERROR($AN175 * INDEX('Inputs from Uganda staff'!$E$61:$BM$80,MATCH('HRH Need estimation'!R$2,'Inputs from Uganda staff'!$E$61:$E$80,0),MATCH('HRH Need estimation'!$D175,'Inputs from Uganda staff'!$E$6:$BM$6,0)),
""))</f>
        <v>172</v>
      </c>
      <c r="S175" s="122">
        <f>IFERROR(
$AN175 * INDEX('WFOM - Time_Base'!$A$4:$API$29, MATCH("CenHos", 'WFOM - Time_Base'!$B$4:$B$29,0), MATCH(CONCATENATE($G175,S$2),'WFOM - Time_Base'!$A$8:$API$8,0)) *
INDEX('WFOM - Time_Base'!$A$4:$API$29, MATCH("CenHos_Per", 'WFOM - Time_Base'!$B$4:$B$29,0), MATCH(CONCATENATE($G175,S$2),'WFOM - Time_Base'!$A$8:$API$8,0)),
IFERROR($AN175 * INDEX('Inputs from Uganda staff'!$E$61:$BM$80,MATCH('HRH Need estimation'!S$2,'Inputs from Uganda staff'!$E$61:$E$80,0),MATCH('HRH Need estimation'!$D175,'Inputs from Uganda staff'!$E$6:$BM$6,0)),
""))</f>
        <v>190</v>
      </c>
      <c r="T175" s="122">
        <f>IFERROR(
$AN175 * INDEX('WFOM - Time_Base'!$A$4:$API$29, MATCH("CenHos", 'WFOM - Time_Base'!$B$4:$B$29,0), MATCH(CONCATENATE($G175,T$2),'WFOM - Time_Base'!$A$8:$API$8,0)) *
INDEX('WFOM - Time_Base'!$A$4:$API$29, MATCH("CenHos_Per", 'WFOM - Time_Base'!$B$4:$B$29,0), MATCH(CONCATENATE($G175,T$2),'WFOM - Time_Base'!$A$8:$API$8,0)),
IFERROR($AN175 * INDEX('Inputs from Uganda staff'!$E$61:$BM$80,MATCH('HRH Need estimation'!T$2,'Inputs from Uganda staff'!$E$61:$E$80,0),MATCH('HRH Need estimation'!$D175,'Inputs from Uganda staff'!$E$6:$BM$6,0)),
""))</f>
        <v>0</v>
      </c>
      <c r="U175" s="122">
        <f>IFERROR(
$AN175 * INDEX('WFOM - Time_Base'!$A$4:$API$29, MATCH("CenHos", 'WFOM - Time_Base'!$B$4:$B$29,0), MATCH(CONCATENATE($G175,U$2),'WFOM - Time_Base'!$A$8:$API$8,0)) *
INDEX('WFOM - Time_Base'!$A$4:$API$29, MATCH("CenHos_Per", 'WFOM - Time_Base'!$B$4:$B$29,0), MATCH(CONCATENATE($G175,U$2),'WFOM - Time_Base'!$A$8:$API$8,0)),
IFERROR($AN175 * INDEX('Inputs from Uganda staff'!$E$61:$BM$80,MATCH('HRH Need estimation'!U$2,'Inputs from Uganda staff'!$E$61:$E$80,0),MATCH('HRH Need estimation'!$D175,'Inputs from Uganda staff'!$E$6:$BM$6,0)),
""))</f>
        <v>137.6</v>
      </c>
      <c r="V175" s="122">
        <f>IFERROR(
$AN175 * INDEX('WFOM - Time_Base'!$A$4:$API$29, MATCH("CenHos", 'WFOM - Time_Base'!$B$4:$B$29,0), MATCH(CONCATENATE($G175,V$2),'WFOM - Time_Base'!$A$8:$API$8,0)) *
INDEX('WFOM - Time_Base'!$A$4:$API$29, MATCH("CenHos_Per", 'WFOM - Time_Base'!$B$4:$B$29,0), MATCH(CONCATENATE($G175,V$2),'WFOM - Time_Base'!$A$8:$API$8,0)),
IFERROR($AN175 * INDEX('Inputs from Uganda staff'!$E$61:$BM$80,MATCH('HRH Need estimation'!V$2,'Inputs from Uganda staff'!$E$61:$E$80,0),MATCH('HRH Need estimation'!$D175,'Inputs from Uganda staff'!$E$6:$BM$6,0)),
""))</f>
        <v>34.4</v>
      </c>
      <c r="W175" s="122">
        <f>IFERROR(
$AN175 * INDEX('WFOM - Time_Base'!$A$4:$API$29, MATCH("CenHos", 'WFOM - Time_Base'!$B$4:$B$29,0), MATCH(CONCATENATE($G175,W$2),'WFOM - Time_Base'!$A$8:$API$8,0)) *
INDEX('WFOM - Time_Base'!$A$4:$API$29, MATCH("CenHos_Per", 'WFOM - Time_Base'!$B$4:$B$29,0), MATCH(CONCATENATE($G175,W$2),'WFOM - Time_Base'!$A$8:$API$8,0)),
IFERROR($AN175 * INDEX('Inputs from Uganda staff'!$E$61:$BM$80,MATCH('HRH Need estimation'!W$2,'Inputs from Uganda staff'!$E$61:$E$80,0),MATCH('HRH Need estimation'!$D175,'Inputs from Uganda staff'!$E$6:$BM$6,0)),
""))</f>
        <v>5</v>
      </c>
      <c r="X175" s="122">
        <f>IFERROR(
$AN175 * INDEX('WFOM - Time_Base'!$A$4:$API$29, MATCH("CenHos", 'WFOM - Time_Base'!$B$4:$B$29,0), MATCH(CONCATENATE($G175,X$2),'WFOM - Time_Base'!$A$8:$API$8,0)) *
INDEX('WFOM - Time_Base'!$A$4:$API$29, MATCH("CenHos_Per", 'WFOM - Time_Base'!$B$4:$B$29,0), MATCH(CONCATENATE($G175,X$2),'WFOM - Time_Base'!$A$8:$API$8,0)),
IFERROR($AN175 * INDEX('Inputs from Uganda staff'!$E$61:$BM$80,MATCH('HRH Need estimation'!X$2,'Inputs from Uganda staff'!$E$61:$E$80,0),MATCH('HRH Need estimation'!$D175,'Inputs from Uganda staff'!$E$6:$BM$6,0)),
""))</f>
        <v>5</v>
      </c>
      <c r="Y175" s="122">
        <f>IFERROR(
$AN175 * INDEX('WFOM - Time_Base'!$A$4:$API$29, MATCH("CenHos", 'WFOM - Time_Base'!$B$4:$B$29,0), MATCH(CONCATENATE($G175,Y$2),'WFOM - Time_Base'!$A$8:$API$8,0)) *
INDEX('WFOM - Time_Base'!$A$4:$API$29, MATCH("CenHos_Per", 'WFOM - Time_Base'!$B$4:$B$29,0), MATCH(CONCATENATE($G175,Y$2),'WFOM - Time_Base'!$A$8:$API$8,0)),
IFERROR($AN175 * INDEX('Inputs from Uganda staff'!$E$61:$BM$80,MATCH('HRH Need estimation'!Y$2,'Inputs from Uganda staff'!$E$61:$E$80,0),MATCH('HRH Need estimation'!$D175,'Inputs from Uganda staff'!$E$6:$BM$6,0)),
""))</f>
        <v>0</v>
      </c>
      <c r="Z175" s="122">
        <f>IFERROR(
$AN175 * INDEX('WFOM - Time_Base'!$A$4:$API$29, MATCH("CenHos", 'WFOM - Time_Base'!$B$4:$B$29,0), MATCH(CONCATENATE($G175,Z$2),'WFOM - Time_Base'!$A$8:$API$8,0)) *
INDEX('WFOM - Time_Base'!$A$4:$API$29, MATCH("CenHos_Per", 'WFOM - Time_Base'!$B$4:$B$29,0), MATCH(CONCATENATE($G175,Z$2),'WFOM - Time_Base'!$A$8:$API$8,0)),
IFERROR($AN175 * INDEX('Inputs from Uganda staff'!$E$61:$BM$80,MATCH('HRH Need estimation'!Z$2,'Inputs from Uganda staff'!$E$61:$E$80,0),MATCH('HRH Need estimation'!$D175,'Inputs from Uganda staff'!$E$6:$BM$6,0)),
""))</f>
        <v>0</v>
      </c>
      <c r="AA175" s="122">
        <f>IFERROR(
$AN175 * INDEX('WFOM - Time_Base'!$A$4:$API$29, MATCH("CenHos", 'WFOM - Time_Base'!$B$4:$B$29,0), MATCH(CONCATENATE($G175,AA$2),'WFOM - Time_Base'!$A$8:$API$8,0)) *
INDEX('WFOM - Time_Base'!$A$4:$API$29, MATCH("CenHos_Per", 'WFOM - Time_Base'!$B$4:$B$29,0), MATCH(CONCATENATE($G175,AA$2),'WFOM - Time_Base'!$A$8:$API$8,0)),
IFERROR($AN175 * INDEX('Inputs from Uganda staff'!$E$61:$BM$80,MATCH('HRH Need estimation'!AA$2,'Inputs from Uganda staff'!$E$61:$E$80,0),MATCH('HRH Need estimation'!$D175,'Inputs from Uganda staff'!$E$6:$BM$6,0)),
""))</f>
        <v>0</v>
      </c>
      <c r="AB175" s="122">
        <f>IFERROR(
$AN175 * INDEX('WFOM - Time_Base'!$A$4:$API$29, MATCH("CenHos", 'WFOM - Time_Base'!$B$4:$B$29,0), MATCH(CONCATENATE($G175,AB$2),'WFOM - Time_Base'!$A$8:$API$8,0)) *
INDEX('WFOM - Time_Base'!$A$4:$API$29, MATCH("CenHos_Per", 'WFOM - Time_Base'!$B$4:$B$29,0), MATCH(CONCATENATE($G175,AB$2),'WFOM - Time_Base'!$A$8:$API$8,0)),
IFERROR($AN175 * INDEX('Inputs from Uganda staff'!$E$61:$BM$80,MATCH('HRH Need estimation'!AB$2,'Inputs from Uganda staff'!$E$61:$E$80,0),MATCH('HRH Need estimation'!$D175,'Inputs from Uganda staff'!$E$6:$BM$6,0)),
""))</f>
        <v>0</v>
      </c>
      <c r="AC175" s="122" t="str">
        <f>IFERROR(
$AN175 * INDEX('WFOM - Time_Base'!$A$4:$API$29, MATCH("CenHos", 'WFOM - Time_Base'!$B$4:$B$29,0), MATCH(CONCATENATE($G175,AC$2),'WFOM - Time_Base'!$A$8:$API$8,0)) *
INDEX('WFOM - Time_Base'!$A$4:$API$29, MATCH("CenHos_Per", 'WFOM - Time_Base'!$B$4:$B$29,0), MATCH(CONCATENATE($G175,AC$2),'WFOM - Time_Base'!$A$8:$API$8,0)),
IFERROR($AN175 * INDEX('Inputs from Uganda staff'!$E$61:$BM$80,MATCH('HRH Need estimation'!AC$2,'Inputs from Uganda staff'!$E$61:$E$80,0),MATCH('HRH Need estimation'!$D175,'Inputs from Uganda staff'!$E$6:$BM$6,0)),
""))</f>
        <v/>
      </c>
      <c r="AD175" s="122">
        <f>IFERROR(
$AN175 * INDEX('WFOM - Time_Base'!$A$4:$API$29, MATCH("CenHos", 'WFOM - Time_Base'!$B$4:$B$29,0), MATCH(CONCATENATE($G175,AD$2),'WFOM - Time_Base'!$A$8:$API$8,0)) *
INDEX('WFOM - Time_Base'!$A$4:$API$29, MATCH("CenHos_Per", 'WFOM - Time_Base'!$B$4:$B$29,0), MATCH(CONCATENATE($G175,AD$2),'WFOM - Time_Base'!$A$8:$API$8,0)),
IFERROR($AN175 * INDEX('Inputs from Uganda staff'!$E$61:$BM$80,MATCH('HRH Need estimation'!AD$2,'Inputs from Uganda staff'!$E$61:$E$80,0),MATCH('HRH Need estimation'!$D175,'Inputs from Uganda staff'!$E$6:$BM$6,0)),
""))</f>
        <v>0</v>
      </c>
      <c r="AE175" s="122">
        <f>IFERROR(
$AN175 * INDEX('WFOM - Time_Base'!$A$4:$API$29, MATCH("CenHos", 'WFOM - Time_Base'!$B$4:$B$29,0), MATCH(CONCATENATE($G175,AE$2),'WFOM - Time_Base'!$A$8:$API$8,0)) *
INDEX('WFOM - Time_Base'!$A$4:$API$29, MATCH("CenHos_Per", 'WFOM - Time_Base'!$B$4:$B$29,0), MATCH(CONCATENATE($G175,AE$2),'WFOM - Time_Base'!$A$8:$API$8,0)),
IFERROR($AN175 * INDEX('Inputs from Uganda staff'!$E$61:$BM$80,MATCH('HRH Need estimation'!AE$2,'Inputs from Uganda staff'!$E$61:$E$80,0),MATCH('HRH Need estimation'!$D175,'Inputs from Uganda staff'!$E$6:$BM$6,0)),
""))</f>
        <v>0</v>
      </c>
      <c r="AF175" s="122">
        <f>IFERROR(
$AN175 * INDEX('WFOM - Time_Base'!$A$4:$API$29, MATCH("CenHos", 'WFOM - Time_Base'!$B$4:$B$29,0), MATCH(CONCATENATE($G175,AF$2),'WFOM - Time_Base'!$A$8:$API$8,0)) *
INDEX('WFOM - Time_Base'!$A$4:$API$29, MATCH("CenHos_Per", 'WFOM - Time_Base'!$B$4:$B$29,0), MATCH(CONCATENATE($G175,AF$2),'WFOM - Time_Base'!$A$8:$API$8,0)),
IFERROR($AN175 * INDEX('Inputs from Uganda staff'!$E$61:$BM$80,MATCH('HRH Need estimation'!AF$2,'Inputs from Uganda staff'!$E$61:$E$80,0),MATCH('HRH Need estimation'!$D175,'Inputs from Uganda staff'!$E$6:$BM$6,0)),
""))</f>
        <v>0</v>
      </c>
      <c r="AG175" s="122">
        <f>IFERROR(
$AN175 * INDEX('WFOM - Time_Base'!$A$4:$API$29, MATCH("CenHos", 'WFOM - Time_Base'!$B$4:$B$29,0), MATCH(CONCATENATE($G175,AG$2),'WFOM - Time_Base'!$A$8:$API$8,0)) *
INDEX('WFOM - Time_Base'!$A$4:$API$29, MATCH("CenHos_Per", 'WFOM - Time_Base'!$B$4:$B$29,0), MATCH(CONCATENATE($G175,AG$2),'WFOM - Time_Base'!$A$8:$API$8,0)),
IFERROR($AN175 * INDEX('Inputs from Uganda staff'!$E$61:$BM$80,MATCH('HRH Need estimation'!AG$2,'Inputs from Uganda staff'!$E$61:$E$80,0),MATCH('HRH Need estimation'!$D175,'Inputs from Uganda staff'!$E$6:$BM$6,0)),
""))</f>
        <v>0</v>
      </c>
      <c r="AH175" s="122">
        <f>IFERROR(
$AN175 * INDEX('WFOM - Time_Base'!$A$4:$API$29, MATCH("CenHos", 'WFOM - Time_Base'!$B$4:$B$29,0), MATCH(CONCATENATE($G175,AH$2),'WFOM - Time_Base'!$A$8:$API$8,0)) *
INDEX('WFOM - Time_Base'!$A$4:$API$29, MATCH("CenHos_Per", 'WFOM - Time_Base'!$B$4:$B$29,0), MATCH(CONCATENATE($G175,AH$2),'WFOM - Time_Base'!$A$8:$API$8,0)),
IFERROR($AN175 * INDEX('Inputs from Uganda staff'!$E$61:$BM$80,MATCH('HRH Need estimation'!AH$2,'Inputs from Uganda staff'!$E$61:$E$80,0),MATCH('HRH Need estimation'!$D175,'Inputs from Uganda staff'!$E$6:$BM$6,0)),
""))</f>
        <v>0</v>
      </c>
      <c r="AI175" s="122">
        <f>IFERROR(
$AN175 * INDEX('WFOM - Time_Base'!$A$4:$API$29, MATCH("CenHos", 'WFOM - Time_Base'!$B$4:$B$29,0), MATCH(CONCATENATE($G175,AI$2),'WFOM - Time_Base'!$A$8:$API$8,0)) *
INDEX('WFOM - Time_Base'!$A$4:$API$29, MATCH("CenHos_Per", 'WFOM - Time_Base'!$B$4:$B$29,0), MATCH(CONCATENATE($G175,AI$2),'WFOM - Time_Base'!$A$8:$API$8,0)),
IFERROR($AN175 * INDEX('Inputs from Uganda staff'!$E$61:$BM$80,MATCH('HRH Need estimation'!AI$2,'Inputs from Uganda staff'!$E$61:$E$80,0),MATCH('HRH Need estimation'!$D175,'Inputs from Uganda staff'!$E$6:$BM$6,0)),
""))</f>
        <v>0</v>
      </c>
      <c r="AJ175" s="122">
        <f>IFERROR(
$AN175 * INDEX('WFOM - Time_Base'!$A$4:$API$29, MATCH("CenHos", 'WFOM - Time_Base'!$B$4:$B$29,0), MATCH(CONCATENATE($G175,AJ$2),'WFOM - Time_Base'!$A$8:$API$8,0)) *
INDEX('WFOM - Time_Base'!$A$4:$API$29, MATCH("CenHos_Per", 'WFOM - Time_Base'!$B$4:$B$29,0), MATCH(CONCATENATE($G175,AJ$2),'WFOM - Time_Base'!$A$8:$API$8,0)),
IFERROR($AN175 * INDEX('Inputs from Uganda staff'!$E$61:$BM$80,MATCH('HRH Need estimation'!AJ$2,'Inputs from Uganda staff'!$E$61:$E$80,0),MATCH('HRH Need estimation'!$D175,'Inputs from Uganda staff'!$E$6:$BM$6,0)),
""))</f>
        <v>0</v>
      </c>
      <c r="AK175" s="122">
        <f>IFERROR(
$AN175 * INDEX('WFOM - Time_Base'!$A$4:$API$29, MATCH("CenHos", 'WFOM - Time_Base'!$B$4:$B$29,0), MATCH(CONCATENATE($G175,AK$2),'WFOM - Time_Base'!$A$8:$API$8,0)) *
INDEX('WFOM - Time_Base'!$A$4:$API$29, MATCH("CenHos_Per", 'WFOM - Time_Base'!$B$4:$B$29,0), MATCH(CONCATENATE($G175,AK$2),'WFOM - Time_Base'!$A$8:$API$8,0)),
IFERROR($AN175 * INDEX('Inputs from Uganda staff'!$E$61:$BM$80,MATCH('HRH Need estimation'!AK$2,'Inputs from Uganda staff'!$E$61:$E$80,0),MATCH('HRH Need estimation'!$D175,'Inputs from Uganda staff'!$E$6:$BM$6,0)),
""))</f>
        <v>0</v>
      </c>
      <c r="AL175" s="122">
        <f>IFERROR(
$AN175 * INDEX('WFOM - Time_Base'!$A$4:$API$29, MATCH("CenHos", 'WFOM - Time_Base'!$B$4:$B$29,0), MATCH(CONCATENATE($G175,AL$2),'WFOM - Time_Base'!$A$8:$API$8,0)) *
INDEX('WFOM - Time_Base'!$A$4:$API$29, MATCH("CenHos_Per", 'WFOM - Time_Base'!$B$4:$B$29,0), MATCH(CONCATENATE($G175,AL$2),'WFOM - Time_Base'!$A$8:$API$8,0)),
IFERROR($AN175 * INDEX('Inputs from Uganda staff'!$E$61:$BM$80,MATCH('HRH Need estimation'!AL$2,'Inputs from Uganda staff'!$E$61:$E$80,0),MATCH('HRH Need estimation'!$D175,'Inputs from Uganda staff'!$E$6:$BM$6,0)),
""))</f>
        <v>0</v>
      </c>
      <c r="AN175">
        <v>1</v>
      </c>
      <c r="AO175" t="str">
        <f t="shared" si="6"/>
        <v>190</v>
      </c>
    </row>
    <row r="176" spans="1:41">
      <c r="A176" s="106" t="s">
        <v>1000</v>
      </c>
      <c r="B176" s="106" t="s">
        <v>525</v>
      </c>
      <c r="C176" s="107" t="s">
        <v>564</v>
      </c>
      <c r="D176" s="113" t="s">
        <v>565</v>
      </c>
      <c r="E176" s="122" t="s">
        <v>866</v>
      </c>
      <c r="F176" s="200" t="s">
        <v>68</v>
      </c>
      <c r="G176" s="122" t="str">
        <f>IF(F176&lt;&gt;"", VLOOKUP(F176,'WFOM - Cadre and Service List'!$E$4:$F$52,2,FALSE), "")</f>
        <v>MajorSurg</v>
      </c>
      <c r="H176" s="122"/>
      <c r="I176" s="207"/>
      <c r="J176" s="207"/>
      <c r="K176" s="207"/>
      <c r="L176" s="207"/>
      <c r="M176" s="207"/>
      <c r="N176" s="207"/>
      <c r="O176" s="207"/>
      <c r="P176" s="207">
        <f t="shared" si="5"/>
        <v>0</v>
      </c>
      <c r="Q176" s="122" t="s">
        <v>1947</v>
      </c>
      <c r="R176" s="122">
        <f>IFERROR(
$AN176 * INDEX('WFOM - Time_Base'!$A$4:$API$29, MATCH("CenHos", 'WFOM - Time_Base'!$B$4:$B$29,0), MATCH(CONCATENATE($G176,R$2),'WFOM - Time_Base'!$A$8:$API$8,0)) *
INDEX('WFOM - Time_Base'!$A$4:$API$29, MATCH("CenHos_Per", 'WFOM - Time_Base'!$B$4:$B$29,0), MATCH(CONCATENATE($G176,R$2),'WFOM - Time_Base'!$A$8:$API$8,0)),
IFERROR($AN176 * INDEX('Inputs from Uganda staff'!$E$61:$BM$80,MATCH('HRH Need estimation'!R$2,'Inputs from Uganda staff'!$E$61:$E$80,0),MATCH('HRH Need estimation'!$D176,'Inputs from Uganda staff'!$E$6:$BM$6,0)),
""))</f>
        <v>172</v>
      </c>
      <c r="S176" s="122">
        <f>IFERROR(
$AN176 * INDEX('WFOM - Time_Base'!$A$4:$API$29, MATCH("CenHos", 'WFOM - Time_Base'!$B$4:$B$29,0), MATCH(CONCATENATE($G176,S$2),'WFOM - Time_Base'!$A$8:$API$8,0)) *
INDEX('WFOM - Time_Base'!$A$4:$API$29, MATCH("CenHos_Per", 'WFOM - Time_Base'!$B$4:$B$29,0), MATCH(CONCATENATE($G176,S$2),'WFOM - Time_Base'!$A$8:$API$8,0)),
IFERROR($AN176 * INDEX('Inputs from Uganda staff'!$E$61:$BM$80,MATCH('HRH Need estimation'!S$2,'Inputs from Uganda staff'!$E$61:$E$80,0),MATCH('HRH Need estimation'!$D176,'Inputs from Uganda staff'!$E$6:$BM$6,0)),
""))</f>
        <v>190</v>
      </c>
      <c r="T176" s="122">
        <f>IFERROR(
$AN176 * INDEX('WFOM - Time_Base'!$A$4:$API$29, MATCH("CenHos", 'WFOM - Time_Base'!$B$4:$B$29,0), MATCH(CONCATENATE($G176,T$2),'WFOM - Time_Base'!$A$8:$API$8,0)) *
INDEX('WFOM - Time_Base'!$A$4:$API$29, MATCH("CenHos_Per", 'WFOM - Time_Base'!$B$4:$B$29,0), MATCH(CONCATENATE($G176,T$2),'WFOM - Time_Base'!$A$8:$API$8,0)),
IFERROR($AN176 * INDEX('Inputs from Uganda staff'!$E$61:$BM$80,MATCH('HRH Need estimation'!T$2,'Inputs from Uganda staff'!$E$61:$E$80,0),MATCH('HRH Need estimation'!$D176,'Inputs from Uganda staff'!$E$6:$BM$6,0)),
""))</f>
        <v>0</v>
      </c>
      <c r="U176" s="122">
        <f>IFERROR(
$AN176 * INDEX('WFOM - Time_Base'!$A$4:$API$29, MATCH("CenHos", 'WFOM - Time_Base'!$B$4:$B$29,0), MATCH(CONCATENATE($G176,U$2),'WFOM - Time_Base'!$A$8:$API$8,0)) *
INDEX('WFOM - Time_Base'!$A$4:$API$29, MATCH("CenHos_Per", 'WFOM - Time_Base'!$B$4:$B$29,0), MATCH(CONCATENATE($G176,U$2),'WFOM - Time_Base'!$A$8:$API$8,0)),
IFERROR($AN176 * INDEX('Inputs from Uganda staff'!$E$61:$BM$80,MATCH('HRH Need estimation'!U$2,'Inputs from Uganda staff'!$E$61:$E$80,0),MATCH('HRH Need estimation'!$D176,'Inputs from Uganda staff'!$E$6:$BM$6,0)),
""))</f>
        <v>137.6</v>
      </c>
      <c r="V176" s="122">
        <f>IFERROR(
$AN176 * INDEX('WFOM - Time_Base'!$A$4:$API$29, MATCH("CenHos", 'WFOM - Time_Base'!$B$4:$B$29,0), MATCH(CONCATENATE($G176,V$2),'WFOM - Time_Base'!$A$8:$API$8,0)) *
INDEX('WFOM - Time_Base'!$A$4:$API$29, MATCH("CenHos_Per", 'WFOM - Time_Base'!$B$4:$B$29,0), MATCH(CONCATENATE($G176,V$2),'WFOM - Time_Base'!$A$8:$API$8,0)),
IFERROR($AN176 * INDEX('Inputs from Uganda staff'!$E$61:$BM$80,MATCH('HRH Need estimation'!V$2,'Inputs from Uganda staff'!$E$61:$E$80,0),MATCH('HRH Need estimation'!$D176,'Inputs from Uganda staff'!$E$6:$BM$6,0)),
""))</f>
        <v>34.4</v>
      </c>
      <c r="W176" s="122">
        <f>IFERROR(
$AN176 * INDEX('WFOM - Time_Base'!$A$4:$API$29, MATCH("CenHos", 'WFOM - Time_Base'!$B$4:$B$29,0), MATCH(CONCATENATE($G176,W$2),'WFOM - Time_Base'!$A$8:$API$8,0)) *
INDEX('WFOM - Time_Base'!$A$4:$API$29, MATCH("CenHos_Per", 'WFOM - Time_Base'!$B$4:$B$29,0), MATCH(CONCATENATE($G176,W$2),'WFOM - Time_Base'!$A$8:$API$8,0)),
IFERROR($AN176 * INDEX('Inputs from Uganda staff'!$E$61:$BM$80,MATCH('HRH Need estimation'!W$2,'Inputs from Uganda staff'!$E$61:$E$80,0),MATCH('HRH Need estimation'!$D176,'Inputs from Uganda staff'!$E$6:$BM$6,0)),
""))</f>
        <v>5</v>
      </c>
      <c r="X176" s="122">
        <f>IFERROR(
$AN176 * INDEX('WFOM - Time_Base'!$A$4:$API$29, MATCH("CenHos", 'WFOM - Time_Base'!$B$4:$B$29,0), MATCH(CONCATENATE($G176,X$2),'WFOM - Time_Base'!$A$8:$API$8,0)) *
INDEX('WFOM - Time_Base'!$A$4:$API$29, MATCH("CenHos_Per", 'WFOM - Time_Base'!$B$4:$B$29,0), MATCH(CONCATENATE($G176,X$2),'WFOM - Time_Base'!$A$8:$API$8,0)),
IFERROR($AN176 * INDEX('Inputs from Uganda staff'!$E$61:$BM$80,MATCH('HRH Need estimation'!X$2,'Inputs from Uganda staff'!$E$61:$E$80,0),MATCH('HRH Need estimation'!$D176,'Inputs from Uganda staff'!$E$6:$BM$6,0)),
""))</f>
        <v>5</v>
      </c>
      <c r="Y176" s="122">
        <f>IFERROR(
$AN176 * INDEX('WFOM - Time_Base'!$A$4:$API$29, MATCH("CenHos", 'WFOM - Time_Base'!$B$4:$B$29,0), MATCH(CONCATENATE($G176,Y$2),'WFOM - Time_Base'!$A$8:$API$8,0)) *
INDEX('WFOM - Time_Base'!$A$4:$API$29, MATCH("CenHos_Per", 'WFOM - Time_Base'!$B$4:$B$29,0), MATCH(CONCATENATE($G176,Y$2),'WFOM - Time_Base'!$A$8:$API$8,0)),
IFERROR($AN176 * INDEX('Inputs from Uganda staff'!$E$61:$BM$80,MATCH('HRH Need estimation'!Y$2,'Inputs from Uganda staff'!$E$61:$E$80,0),MATCH('HRH Need estimation'!$D176,'Inputs from Uganda staff'!$E$6:$BM$6,0)),
""))</f>
        <v>0</v>
      </c>
      <c r="Z176" s="122">
        <f>IFERROR(
$AN176 * INDEX('WFOM - Time_Base'!$A$4:$API$29, MATCH("CenHos", 'WFOM - Time_Base'!$B$4:$B$29,0), MATCH(CONCATENATE($G176,Z$2),'WFOM - Time_Base'!$A$8:$API$8,0)) *
INDEX('WFOM - Time_Base'!$A$4:$API$29, MATCH("CenHos_Per", 'WFOM - Time_Base'!$B$4:$B$29,0), MATCH(CONCATENATE($G176,Z$2),'WFOM - Time_Base'!$A$8:$API$8,0)),
IFERROR($AN176 * INDEX('Inputs from Uganda staff'!$E$61:$BM$80,MATCH('HRH Need estimation'!Z$2,'Inputs from Uganda staff'!$E$61:$E$80,0),MATCH('HRH Need estimation'!$D176,'Inputs from Uganda staff'!$E$6:$BM$6,0)),
""))</f>
        <v>0</v>
      </c>
      <c r="AA176" s="122">
        <f>IFERROR(
$AN176 * INDEX('WFOM - Time_Base'!$A$4:$API$29, MATCH("CenHos", 'WFOM - Time_Base'!$B$4:$B$29,0), MATCH(CONCATENATE($G176,AA$2),'WFOM - Time_Base'!$A$8:$API$8,0)) *
INDEX('WFOM - Time_Base'!$A$4:$API$29, MATCH("CenHos_Per", 'WFOM - Time_Base'!$B$4:$B$29,0), MATCH(CONCATENATE($G176,AA$2),'WFOM - Time_Base'!$A$8:$API$8,0)),
IFERROR($AN176 * INDEX('Inputs from Uganda staff'!$E$61:$BM$80,MATCH('HRH Need estimation'!AA$2,'Inputs from Uganda staff'!$E$61:$E$80,0),MATCH('HRH Need estimation'!$D176,'Inputs from Uganda staff'!$E$6:$BM$6,0)),
""))</f>
        <v>0</v>
      </c>
      <c r="AB176" s="122">
        <f>IFERROR(
$AN176 * INDEX('WFOM - Time_Base'!$A$4:$API$29, MATCH("CenHos", 'WFOM - Time_Base'!$B$4:$B$29,0), MATCH(CONCATENATE($G176,AB$2),'WFOM - Time_Base'!$A$8:$API$8,0)) *
INDEX('WFOM - Time_Base'!$A$4:$API$29, MATCH("CenHos_Per", 'WFOM - Time_Base'!$B$4:$B$29,0), MATCH(CONCATENATE($G176,AB$2),'WFOM - Time_Base'!$A$8:$API$8,0)),
IFERROR($AN176 * INDEX('Inputs from Uganda staff'!$E$61:$BM$80,MATCH('HRH Need estimation'!AB$2,'Inputs from Uganda staff'!$E$61:$E$80,0),MATCH('HRH Need estimation'!$D176,'Inputs from Uganda staff'!$E$6:$BM$6,0)),
""))</f>
        <v>0</v>
      </c>
      <c r="AC176" s="122" t="str">
        <f>IFERROR(
$AN176 * INDEX('WFOM - Time_Base'!$A$4:$API$29, MATCH("CenHos", 'WFOM - Time_Base'!$B$4:$B$29,0), MATCH(CONCATENATE($G176,AC$2),'WFOM - Time_Base'!$A$8:$API$8,0)) *
INDEX('WFOM - Time_Base'!$A$4:$API$29, MATCH("CenHos_Per", 'WFOM - Time_Base'!$B$4:$B$29,0), MATCH(CONCATENATE($G176,AC$2),'WFOM - Time_Base'!$A$8:$API$8,0)),
IFERROR($AN176 * INDEX('Inputs from Uganda staff'!$E$61:$BM$80,MATCH('HRH Need estimation'!AC$2,'Inputs from Uganda staff'!$E$61:$E$80,0),MATCH('HRH Need estimation'!$D176,'Inputs from Uganda staff'!$E$6:$BM$6,0)),
""))</f>
        <v/>
      </c>
      <c r="AD176" s="122">
        <f>IFERROR(
$AN176 * INDEX('WFOM - Time_Base'!$A$4:$API$29, MATCH("CenHos", 'WFOM - Time_Base'!$B$4:$B$29,0), MATCH(CONCATENATE($G176,AD$2),'WFOM - Time_Base'!$A$8:$API$8,0)) *
INDEX('WFOM - Time_Base'!$A$4:$API$29, MATCH("CenHos_Per", 'WFOM - Time_Base'!$B$4:$B$29,0), MATCH(CONCATENATE($G176,AD$2),'WFOM - Time_Base'!$A$8:$API$8,0)),
IFERROR($AN176 * INDEX('Inputs from Uganda staff'!$E$61:$BM$80,MATCH('HRH Need estimation'!AD$2,'Inputs from Uganda staff'!$E$61:$E$80,0),MATCH('HRH Need estimation'!$D176,'Inputs from Uganda staff'!$E$6:$BM$6,0)),
""))</f>
        <v>0</v>
      </c>
      <c r="AE176" s="122">
        <f>IFERROR(
$AN176 * INDEX('WFOM - Time_Base'!$A$4:$API$29, MATCH("CenHos", 'WFOM - Time_Base'!$B$4:$B$29,0), MATCH(CONCATENATE($G176,AE$2),'WFOM - Time_Base'!$A$8:$API$8,0)) *
INDEX('WFOM - Time_Base'!$A$4:$API$29, MATCH("CenHos_Per", 'WFOM - Time_Base'!$B$4:$B$29,0), MATCH(CONCATENATE($G176,AE$2),'WFOM - Time_Base'!$A$8:$API$8,0)),
IFERROR($AN176 * INDEX('Inputs from Uganda staff'!$E$61:$BM$80,MATCH('HRH Need estimation'!AE$2,'Inputs from Uganda staff'!$E$61:$E$80,0),MATCH('HRH Need estimation'!$D176,'Inputs from Uganda staff'!$E$6:$BM$6,0)),
""))</f>
        <v>0</v>
      </c>
      <c r="AF176" s="122">
        <f>IFERROR(
$AN176 * INDEX('WFOM - Time_Base'!$A$4:$API$29, MATCH("CenHos", 'WFOM - Time_Base'!$B$4:$B$29,0), MATCH(CONCATENATE($G176,AF$2),'WFOM - Time_Base'!$A$8:$API$8,0)) *
INDEX('WFOM - Time_Base'!$A$4:$API$29, MATCH("CenHos_Per", 'WFOM - Time_Base'!$B$4:$B$29,0), MATCH(CONCATENATE($G176,AF$2),'WFOM - Time_Base'!$A$8:$API$8,0)),
IFERROR($AN176 * INDEX('Inputs from Uganda staff'!$E$61:$BM$80,MATCH('HRH Need estimation'!AF$2,'Inputs from Uganda staff'!$E$61:$E$80,0),MATCH('HRH Need estimation'!$D176,'Inputs from Uganda staff'!$E$6:$BM$6,0)),
""))</f>
        <v>0</v>
      </c>
      <c r="AG176" s="122">
        <f>IFERROR(
$AN176 * INDEX('WFOM - Time_Base'!$A$4:$API$29, MATCH("CenHos", 'WFOM - Time_Base'!$B$4:$B$29,0), MATCH(CONCATENATE($G176,AG$2),'WFOM - Time_Base'!$A$8:$API$8,0)) *
INDEX('WFOM - Time_Base'!$A$4:$API$29, MATCH("CenHos_Per", 'WFOM - Time_Base'!$B$4:$B$29,0), MATCH(CONCATENATE($G176,AG$2),'WFOM - Time_Base'!$A$8:$API$8,0)),
IFERROR($AN176 * INDEX('Inputs from Uganda staff'!$E$61:$BM$80,MATCH('HRH Need estimation'!AG$2,'Inputs from Uganda staff'!$E$61:$E$80,0),MATCH('HRH Need estimation'!$D176,'Inputs from Uganda staff'!$E$6:$BM$6,0)),
""))</f>
        <v>0</v>
      </c>
      <c r="AH176" s="122">
        <f>IFERROR(
$AN176 * INDEX('WFOM - Time_Base'!$A$4:$API$29, MATCH("CenHos", 'WFOM - Time_Base'!$B$4:$B$29,0), MATCH(CONCATENATE($G176,AH$2),'WFOM - Time_Base'!$A$8:$API$8,0)) *
INDEX('WFOM - Time_Base'!$A$4:$API$29, MATCH("CenHos_Per", 'WFOM - Time_Base'!$B$4:$B$29,0), MATCH(CONCATENATE($G176,AH$2),'WFOM - Time_Base'!$A$8:$API$8,0)),
IFERROR($AN176 * INDEX('Inputs from Uganda staff'!$E$61:$BM$80,MATCH('HRH Need estimation'!AH$2,'Inputs from Uganda staff'!$E$61:$E$80,0),MATCH('HRH Need estimation'!$D176,'Inputs from Uganda staff'!$E$6:$BM$6,0)),
""))</f>
        <v>0</v>
      </c>
      <c r="AI176" s="122">
        <f>IFERROR(
$AN176 * INDEX('WFOM - Time_Base'!$A$4:$API$29, MATCH("CenHos", 'WFOM - Time_Base'!$B$4:$B$29,0), MATCH(CONCATENATE($G176,AI$2),'WFOM - Time_Base'!$A$8:$API$8,0)) *
INDEX('WFOM - Time_Base'!$A$4:$API$29, MATCH("CenHos_Per", 'WFOM - Time_Base'!$B$4:$B$29,0), MATCH(CONCATENATE($G176,AI$2),'WFOM - Time_Base'!$A$8:$API$8,0)),
IFERROR($AN176 * INDEX('Inputs from Uganda staff'!$E$61:$BM$80,MATCH('HRH Need estimation'!AI$2,'Inputs from Uganda staff'!$E$61:$E$80,0),MATCH('HRH Need estimation'!$D176,'Inputs from Uganda staff'!$E$6:$BM$6,0)),
""))</f>
        <v>0</v>
      </c>
      <c r="AJ176" s="122">
        <f>IFERROR(
$AN176 * INDEX('WFOM - Time_Base'!$A$4:$API$29, MATCH("CenHos", 'WFOM - Time_Base'!$B$4:$B$29,0), MATCH(CONCATENATE($G176,AJ$2),'WFOM - Time_Base'!$A$8:$API$8,0)) *
INDEX('WFOM - Time_Base'!$A$4:$API$29, MATCH("CenHos_Per", 'WFOM - Time_Base'!$B$4:$B$29,0), MATCH(CONCATENATE($G176,AJ$2),'WFOM - Time_Base'!$A$8:$API$8,0)),
IFERROR($AN176 * INDEX('Inputs from Uganda staff'!$E$61:$BM$80,MATCH('HRH Need estimation'!AJ$2,'Inputs from Uganda staff'!$E$61:$E$80,0),MATCH('HRH Need estimation'!$D176,'Inputs from Uganda staff'!$E$6:$BM$6,0)),
""))</f>
        <v>0</v>
      </c>
      <c r="AK176" s="122">
        <f>IFERROR(
$AN176 * INDEX('WFOM - Time_Base'!$A$4:$API$29, MATCH("CenHos", 'WFOM - Time_Base'!$B$4:$B$29,0), MATCH(CONCATENATE($G176,AK$2),'WFOM - Time_Base'!$A$8:$API$8,0)) *
INDEX('WFOM - Time_Base'!$A$4:$API$29, MATCH("CenHos_Per", 'WFOM - Time_Base'!$B$4:$B$29,0), MATCH(CONCATENATE($G176,AK$2),'WFOM - Time_Base'!$A$8:$API$8,0)),
IFERROR($AN176 * INDEX('Inputs from Uganda staff'!$E$61:$BM$80,MATCH('HRH Need estimation'!AK$2,'Inputs from Uganda staff'!$E$61:$E$80,0),MATCH('HRH Need estimation'!$D176,'Inputs from Uganda staff'!$E$6:$BM$6,0)),
""))</f>
        <v>0</v>
      </c>
      <c r="AL176" s="122">
        <f>IFERROR(
$AN176 * INDEX('WFOM - Time_Base'!$A$4:$API$29, MATCH("CenHos", 'WFOM - Time_Base'!$B$4:$B$29,0), MATCH(CONCATENATE($G176,AL$2),'WFOM - Time_Base'!$A$8:$API$8,0)) *
INDEX('WFOM - Time_Base'!$A$4:$API$29, MATCH("CenHos_Per", 'WFOM - Time_Base'!$B$4:$B$29,0), MATCH(CONCATENATE($G176,AL$2),'WFOM - Time_Base'!$A$8:$API$8,0)),
IFERROR($AN176 * INDEX('Inputs from Uganda staff'!$E$61:$BM$80,MATCH('HRH Need estimation'!AL$2,'Inputs from Uganda staff'!$E$61:$E$80,0),MATCH('HRH Need estimation'!$D176,'Inputs from Uganda staff'!$E$6:$BM$6,0)),
""))</f>
        <v>0</v>
      </c>
      <c r="AN176">
        <v>1</v>
      </c>
      <c r="AO176" t="str">
        <f t="shared" si="6"/>
        <v>191</v>
      </c>
    </row>
    <row r="177" spans="1:41">
      <c r="A177" s="106" t="s">
        <v>1001</v>
      </c>
      <c r="B177" s="106" t="s">
        <v>525</v>
      </c>
      <c r="C177" s="107" t="s">
        <v>566</v>
      </c>
      <c r="D177" s="113" t="s">
        <v>567</v>
      </c>
      <c r="E177" s="122" t="s">
        <v>866</v>
      </c>
      <c r="F177" s="200" t="s">
        <v>68</v>
      </c>
      <c r="G177" s="122" t="str">
        <f>IF(F177&lt;&gt;"", VLOOKUP(F177,'WFOM - Cadre and Service List'!$E$4:$F$52,2,FALSE), "")</f>
        <v>MajorSurg</v>
      </c>
      <c r="H177" s="122"/>
      <c r="I177" s="207"/>
      <c r="J177" s="207"/>
      <c r="K177" s="207"/>
      <c r="L177" s="207"/>
      <c r="M177" s="207"/>
      <c r="N177" s="207"/>
      <c r="O177" s="207"/>
      <c r="P177" s="207">
        <f t="shared" si="5"/>
        <v>0</v>
      </c>
      <c r="Q177" s="122" t="s">
        <v>1947</v>
      </c>
      <c r="R177" s="122">
        <f>IFERROR(
$AN177 * INDEX('WFOM - Time_Base'!$A$4:$API$29, MATCH("CenHos", 'WFOM - Time_Base'!$B$4:$B$29,0), MATCH(CONCATENATE($G177,R$2),'WFOM - Time_Base'!$A$8:$API$8,0)) *
INDEX('WFOM - Time_Base'!$A$4:$API$29, MATCH("CenHos_Per", 'WFOM - Time_Base'!$B$4:$B$29,0), MATCH(CONCATENATE($G177,R$2),'WFOM - Time_Base'!$A$8:$API$8,0)),
IFERROR($AN177 * INDEX('Inputs from Uganda staff'!$E$61:$BM$80,MATCH('HRH Need estimation'!R$2,'Inputs from Uganda staff'!$E$61:$E$80,0),MATCH('HRH Need estimation'!$D177,'Inputs from Uganda staff'!$E$6:$BM$6,0)),
""))</f>
        <v>172</v>
      </c>
      <c r="S177" s="122">
        <f>IFERROR(
$AN177 * INDEX('WFOM - Time_Base'!$A$4:$API$29, MATCH("CenHos", 'WFOM - Time_Base'!$B$4:$B$29,0), MATCH(CONCATENATE($G177,S$2),'WFOM - Time_Base'!$A$8:$API$8,0)) *
INDEX('WFOM - Time_Base'!$A$4:$API$29, MATCH("CenHos_Per", 'WFOM - Time_Base'!$B$4:$B$29,0), MATCH(CONCATENATE($G177,S$2),'WFOM - Time_Base'!$A$8:$API$8,0)),
IFERROR($AN177 * INDEX('Inputs from Uganda staff'!$E$61:$BM$80,MATCH('HRH Need estimation'!S$2,'Inputs from Uganda staff'!$E$61:$E$80,0),MATCH('HRH Need estimation'!$D177,'Inputs from Uganda staff'!$E$6:$BM$6,0)),
""))</f>
        <v>190</v>
      </c>
      <c r="T177" s="122">
        <f>IFERROR(
$AN177 * INDEX('WFOM - Time_Base'!$A$4:$API$29, MATCH("CenHos", 'WFOM - Time_Base'!$B$4:$B$29,0), MATCH(CONCATENATE($G177,T$2),'WFOM - Time_Base'!$A$8:$API$8,0)) *
INDEX('WFOM - Time_Base'!$A$4:$API$29, MATCH("CenHos_Per", 'WFOM - Time_Base'!$B$4:$B$29,0), MATCH(CONCATENATE($G177,T$2),'WFOM - Time_Base'!$A$8:$API$8,0)),
IFERROR($AN177 * INDEX('Inputs from Uganda staff'!$E$61:$BM$80,MATCH('HRH Need estimation'!T$2,'Inputs from Uganda staff'!$E$61:$E$80,0),MATCH('HRH Need estimation'!$D177,'Inputs from Uganda staff'!$E$6:$BM$6,0)),
""))</f>
        <v>0</v>
      </c>
      <c r="U177" s="122">
        <f>IFERROR(
$AN177 * INDEX('WFOM - Time_Base'!$A$4:$API$29, MATCH("CenHos", 'WFOM - Time_Base'!$B$4:$B$29,0), MATCH(CONCATENATE($G177,U$2),'WFOM - Time_Base'!$A$8:$API$8,0)) *
INDEX('WFOM - Time_Base'!$A$4:$API$29, MATCH("CenHos_Per", 'WFOM - Time_Base'!$B$4:$B$29,0), MATCH(CONCATENATE($G177,U$2),'WFOM - Time_Base'!$A$8:$API$8,0)),
IFERROR($AN177 * INDEX('Inputs from Uganda staff'!$E$61:$BM$80,MATCH('HRH Need estimation'!U$2,'Inputs from Uganda staff'!$E$61:$E$80,0),MATCH('HRH Need estimation'!$D177,'Inputs from Uganda staff'!$E$6:$BM$6,0)),
""))</f>
        <v>137.6</v>
      </c>
      <c r="V177" s="122">
        <f>IFERROR(
$AN177 * INDEX('WFOM - Time_Base'!$A$4:$API$29, MATCH("CenHos", 'WFOM - Time_Base'!$B$4:$B$29,0), MATCH(CONCATENATE($G177,V$2),'WFOM - Time_Base'!$A$8:$API$8,0)) *
INDEX('WFOM - Time_Base'!$A$4:$API$29, MATCH("CenHos_Per", 'WFOM - Time_Base'!$B$4:$B$29,0), MATCH(CONCATENATE($G177,V$2),'WFOM - Time_Base'!$A$8:$API$8,0)),
IFERROR($AN177 * INDEX('Inputs from Uganda staff'!$E$61:$BM$80,MATCH('HRH Need estimation'!V$2,'Inputs from Uganda staff'!$E$61:$E$80,0),MATCH('HRH Need estimation'!$D177,'Inputs from Uganda staff'!$E$6:$BM$6,0)),
""))</f>
        <v>34.4</v>
      </c>
      <c r="W177" s="122">
        <f>IFERROR(
$AN177 * INDEX('WFOM - Time_Base'!$A$4:$API$29, MATCH("CenHos", 'WFOM - Time_Base'!$B$4:$B$29,0), MATCH(CONCATENATE($G177,W$2),'WFOM - Time_Base'!$A$8:$API$8,0)) *
INDEX('WFOM - Time_Base'!$A$4:$API$29, MATCH("CenHos_Per", 'WFOM - Time_Base'!$B$4:$B$29,0), MATCH(CONCATENATE($G177,W$2),'WFOM - Time_Base'!$A$8:$API$8,0)),
IFERROR($AN177 * INDEX('Inputs from Uganda staff'!$E$61:$BM$80,MATCH('HRH Need estimation'!W$2,'Inputs from Uganda staff'!$E$61:$E$80,0),MATCH('HRH Need estimation'!$D177,'Inputs from Uganda staff'!$E$6:$BM$6,0)),
""))</f>
        <v>5</v>
      </c>
      <c r="X177" s="122">
        <f>IFERROR(
$AN177 * INDEX('WFOM - Time_Base'!$A$4:$API$29, MATCH("CenHos", 'WFOM - Time_Base'!$B$4:$B$29,0), MATCH(CONCATENATE($G177,X$2),'WFOM - Time_Base'!$A$8:$API$8,0)) *
INDEX('WFOM - Time_Base'!$A$4:$API$29, MATCH("CenHos_Per", 'WFOM - Time_Base'!$B$4:$B$29,0), MATCH(CONCATENATE($G177,X$2),'WFOM - Time_Base'!$A$8:$API$8,0)),
IFERROR($AN177 * INDEX('Inputs from Uganda staff'!$E$61:$BM$80,MATCH('HRH Need estimation'!X$2,'Inputs from Uganda staff'!$E$61:$E$80,0),MATCH('HRH Need estimation'!$D177,'Inputs from Uganda staff'!$E$6:$BM$6,0)),
""))</f>
        <v>5</v>
      </c>
      <c r="Y177" s="122">
        <f>IFERROR(
$AN177 * INDEX('WFOM - Time_Base'!$A$4:$API$29, MATCH("CenHos", 'WFOM - Time_Base'!$B$4:$B$29,0), MATCH(CONCATENATE($G177,Y$2),'WFOM - Time_Base'!$A$8:$API$8,0)) *
INDEX('WFOM - Time_Base'!$A$4:$API$29, MATCH("CenHos_Per", 'WFOM - Time_Base'!$B$4:$B$29,0), MATCH(CONCATENATE($G177,Y$2),'WFOM - Time_Base'!$A$8:$API$8,0)),
IFERROR($AN177 * INDEX('Inputs from Uganda staff'!$E$61:$BM$80,MATCH('HRH Need estimation'!Y$2,'Inputs from Uganda staff'!$E$61:$E$80,0),MATCH('HRH Need estimation'!$D177,'Inputs from Uganda staff'!$E$6:$BM$6,0)),
""))</f>
        <v>0</v>
      </c>
      <c r="Z177" s="122">
        <f>IFERROR(
$AN177 * INDEX('WFOM - Time_Base'!$A$4:$API$29, MATCH("CenHos", 'WFOM - Time_Base'!$B$4:$B$29,0), MATCH(CONCATENATE($G177,Z$2),'WFOM - Time_Base'!$A$8:$API$8,0)) *
INDEX('WFOM - Time_Base'!$A$4:$API$29, MATCH("CenHos_Per", 'WFOM - Time_Base'!$B$4:$B$29,0), MATCH(CONCATENATE($G177,Z$2),'WFOM - Time_Base'!$A$8:$API$8,0)),
IFERROR($AN177 * INDEX('Inputs from Uganda staff'!$E$61:$BM$80,MATCH('HRH Need estimation'!Z$2,'Inputs from Uganda staff'!$E$61:$E$80,0),MATCH('HRH Need estimation'!$D177,'Inputs from Uganda staff'!$E$6:$BM$6,0)),
""))</f>
        <v>0</v>
      </c>
      <c r="AA177" s="122">
        <f>IFERROR(
$AN177 * INDEX('WFOM - Time_Base'!$A$4:$API$29, MATCH("CenHos", 'WFOM - Time_Base'!$B$4:$B$29,0), MATCH(CONCATENATE($G177,AA$2),'WFOM - Time_Base'!$A$8:$API$8,0)) *
INDEX('WFOM - Time_Base'!$A$4:$API$29, MATCH("CenHos_Per", 'WFOM - Time_Base'!$B$4:$B$29,0), MATCH(CONCATENATE($G177,AA$2),'WFOM - Time_Base'!$A$8:$API$8,0)),
IFERROR($AN177 * INDEX('Inputs from Uganda staff'!$E$61:$BM$80,MATCH('HRH Need estimation'!AA$2,'Inputs from Uganda staff'!$E$61:$E$80,0),MATCH('HRH Need estimation'!$D177,'Inputs from Uganda staff'!$E$6:$BM$6,0)),
""))</f>
        <v>0</v>
      </c>
      <c r="AB177" s="122">
        <f>IFERROR(
$AN177 * INDEX('WFOM - Time_Base'!$A$4:$API$29, MATCH("CenHos", 'WFOM - Time_Base'!$B$4:$B$29,0), MATCH(CONCATENATE($G177,AB$2),'WFOM - Time_Base'!$A$8:$API$8,0)) *
INDEX('WFOM - Time_Base'!$A$4:$API$29, MATCH("CenHos_Per", 'WFOM - Time_Base'!$B$4:$B$29,0), MATCH(CONCATENATE($G177,AB$2),'WFOM - Time_Base'!$A$8:$API$8,0)),
IFERROR($AN177 * INDEX('Inputs from Uganda staff'!$E$61:$BM$80,MATCH('HRH Need estimation'!AB$2,'Inputs from Uganda staff'!$E$61:$E$80,0),MATCH('HRH Need estimation'!$D177,'Inputs from Uganda staff'!$E$6:$BM$6,0)),
""))</f>
        <v>0</v>
      </c>
      <c r="AC177" s="122" t="str">
        <f>IFERROR(
$AN177 * INDEX('WFOM - Time_Base'!$A$4:$API$29, MATCH("CenHos", 'WFOM - Time_Base'!$B$4:$B$29,0), MATCH(CONCATENATE($G177,AC$2),'WFOM - Time_Base'!$A$8:$API$8,0)) *
INDEX('WFOM - Time_Base'!$A$4:$API$29, MATCH("CenHos_Per", 'WFOM - Time_Base'!$B$4:$B$29,0), MATCH(CONCATENATE($G177,AC$2),'WFOM - Time_Base'!$A$8:$API$8,0)),
IFERROR($AN177 * INDEX('Inputs from Uganda staff'!$E$61:$BM$80,MATCH('HRH Need estimation'!AC$2,'Inputs from Uganda staff'!$E$61:$E$80,0),MATCH('HRH Need estimation'!$D177,'Inputs from Uganda staff'!$E$6:$BM$6,0)),
""))</f>
        <v/>
      </c>
      <c r="AD177" s="122">
        <f>IFERROR(
$AN177 * INDEX('WFOM - Time_Base'!$A$4:$API$29, MATCH("CenHos", 'WFOM - Time_Base'!$B$4:$B$29,0), MATCH(CONCATENATE($G177,AD$2),'WFOM - Time_Base'!$A$8:$API$8,0)) *
INDEX('WFOM - Time_Base'!$A$4:$API$29, MATCH("CenHos_Per", 'WFOM - Time_Base'!$B$4:$B$29,0), MATCH(CONCATENATE($G177,AD$2),'WFOM - Time_Base'!$A$8:$API$8,0)),
IFERROR($AN177 * INDEX('Inputs from Uganda staff'!$E$61:$BM$80,MATCH('HRH Need estimation'!AD$2,'Inputs from Uganda staff'!$E$61:$E$80,0),MATCH('HRH Need estimation'!$D177,'Inputs from Uganda staff'!$E$6:$BM$6,0)),
""))</f>
        <v>0</v>
      </c>
      <c r="AE177" s="122">
        <f>IFERROR(
$AN177 * INDEX('WFOM - Time_Base'!$A$4:$API$29, MATCH("CenHos", 'WFOM - Time_Base'!$B$4:$B$29,0), MATCH(CONCATENATE($G177,AE$2),'WFOM - Time_Base'!$A$8:$API$8,0)) *
INDEX('WFOM - Time_Base'!$A$4:$API$29, MATCH("CenHos_Per", 'WFOM - Time_Base'!$B$4:$B$29,0), MATCH(CONCATENATE($G177,AE$2),'WFOM - Time_Base'!$A$8:$API$8,0)),
IFERROR($AN177 * INDEX('Inputs from Uganda staff'!$E$61:$BM$80,MATCH('HRH Need estimation'!AE$2,'Inputs from Uganda staff'!$E$61:$E$80,0),MATCH('HRH Need estimation'!$D177,'Inputs from Uganda staff'!$E$6:$BM$6,0)),
""))</f>
        <v>0</v>
      </c>
      <c r="AF177" s="122">
        <f>IFERROR(
$AN177 * INDEX('WFOM - Time_Base'!$A$4:$API$29, MATCH("CenHos", 'WFOM - Time_Base'!$B$4:$B$29,0), MATCH(CONCATENATE($G177,AF$2),'WFOM - Time_Base'!$A$8:$API$8,0)) *
INDEX('WFOM - Time_Base'!$A$4:$API$29, MATCH("CenHos_Per", 'WFOM - Time_Base'!$B$4:$B$29,0), MATCH(CONCATENATE($G177,AF$2),'WFOM - Time_Base'!$A$8:$API$8,0)),
IFERROR($AN177 * INDEX('Inputs from Uganda staff'!$E$61:$BM$80,MATCH('HRH Need estimation'!AF$2,'Inputs from Uganda staff'!$E$61:$E$80,0),MATCH('HRH Need estimation'!$D177,'Inputs from Uganda staff'!$E$6:$BM$6,0)),
""))</f>
        <v>0</v>
      </c>
      <c r="AG177" s="122">
        <f>IFERROR(
$AN177 * INDEX('WFOM - Time_Base'!$A$4:$API$29, MATCH("CenHos", 'WFOM - Time_Base'!$B$4:$B$29,0), MATCH(CONCATENATE($G177,AG$2),'WFOM - Time_Base'!$A$8:$API$8,0)) *
INDEX('WFOM - Time_Base'!$A$4:$API$29, MATCH("CenHos_Per", 'WFOM - Time_Base'!$B$4:$B$29,0), MATCH(CONCATENATE($G177,AG$2),'WFOM - Time_Base'!$A$8:$API$8,0)),
IFERROR($AN177 * INDEX('Inputs from Uganda staff'!$E$61:$BM$80,MATCH('HRH Need estimation'!AG$2,'Inputs from Uganda staff'!$E$61:$E$80,0),MATCH('HRH Need estimation'!$D177,'Inputs from Uganda staff'!$E$6:$BM$6,0)),
""))</f>
        <v>0</v>
      </c>
      <c r="AH177" s="122">
        <f>IFERROR(
$AN177 * INDEX('WFOM - Time_Base'!$A$4:$API$29, MATCH("CenHos", 'WFOM - Time_Base'!$B$4:$B$29,0), MATCH(CONCATENATE($G177,AH$2),'WFOM - Time_Base'!$A$8:$API$8,0)) *
INDEX('WFOM - Time_Base'!$A$4:$API$29, MATCH("CenHos_Per", 'WFOM - Time_Base'!$B$4:$B$29,0), MATCH(CONCATENATE($G177,AH$2),'WFOM - Time_Base'!$A$8:$API$8,0)),
IFERROR($AN177 * INDEX('Inputs from Uganda staff'!$E$61:$BM$80,MATCH('HRH Need estimation'!AH$2,'Inputs from Uganda staff'!$E$61:$E$80,0),MATCH('HRH Need estimation'!$D177,'Inputs from Uganda staff'!$E$6:$BM$6,0)),
""))</f>
        <v>0</v>
      </c>
      <c r="AI177" s="122">
        <f>IFERROR(
$AN177 * INDEX('WFOM - Time_Base'!$A$4:$API$29, MATCH("CenHos", 'WFOM - Time_Base'!$B$4:$B$29,0), MATCH(CONCATENATE($G177,AI$2),'WFOM - Time_Base'!$A$8:$API$8,0)) *
INDEX('WFOM - Time_Base'!$A$4:$API$29, MATCH("CenHos_Per", 'WFOM - Time_Base'!$B$4:$B$29,0), MATCH(CONCATENATE($G177,AI$2),'WFOM - Time_Base'!$A$8:$API$8,0)),
IFERROR($AN177 * INDEX('Inputs from Uganda staff'!$E$61:$BM$80,MATCH('HRH Need estimation'!AI$2,'Inputs from Uganda staff'!$E$61:$E$80,0),MATCH('HRH Need estimation'!$D177,'Inputs from Uganda staff'!$E$6:$BM$6,0)),
""))</f>
        <v>0</v>
      </c>
      <c r="AJ177" s="122">
        <f>IFERROR(
$AN177 * INDEX('WFOM - Time_Base'!$A$4:$API$29, MATCH("CenHos", 'WFOM - Time_Base'!$B$4:$B$29,0), MATCH(CONCATENATE($G177,AJ$2),'WFOM - Time_Base'!$A$8:$API$8,0)) *
INDEX('WFOM - Time_Base'!$A$4:$API$29, MATCH("CenHos_Per", 'WFOM - Time_Base'!$B$4:$B$29,0), MATCH(CONCATENATE($G177,AJ$2),'WFOM - Time_Base'!$A$8:$API$8,0)),
IFERROR($AN177 * INDEX('Inputs from Uganda staff'!$E$61:$BM$80,MATCH('HRH Need estimation'!AJ$2,'Inputs from Uganda staff'!$E$61:$E$80,0),MATCH('HRH Need estimation'!$D177,'Inputs from Uganda staff'!$E$6:$BM$6,0)),
""))</f>
        <v>0</v>
      </c>
      <c r="AK177" s="122">
        <f>IFERROR(
$AN177 * INDEX('WFOM - Time_Base'!$A$4:$API$29, MATCH("CenHos", 'WFOM - Time_Base'!$B$4:$B$29,0), MATCH(CONCATENATE($G177,AK$2),'WFOM - Time_Base'!$A$8:$API$8,0)) *
INDEX('WFOM - Time_Base'!$A$4:$API$29, MATCH("CenHos_Per", 'WFOM - Time_Base'!$B$4:$B$29,0), MATCH(CONCATENATE($G177,AK$2),'WFOM - Time_Base'!$A$8:$API$8,0)),
IFERROR($AN177 * INDEX('Inputs from Uganda staff'!$E$61:$BM$80,MATCH('HRH Need estimation'!AK$2,'Inputs from Uganda staff'!$E$61:$E$80,0),MATCH('HRH Need estimation'!$D177,'Inputs from Uganda staff'!$E$6:$BM$6,0)),
""))</f>
        <v>0</v>
      </c>
      <c r="AL177" s="122">
        <f>IFERROR(
$AN177 * INDEX('WFOM - Time_Base'!$A$4:$API$29, MATCH("CenHos", 'WFOM - Time_Base'!$B$4:$B$29,0), MATCH(CONCATENATE($G177,AL$2),'WFOM - Time_Base'!$A$8:$API$8,0)) *
INDEX('WFOM - Time_Base'!$A$4:$API$29, MATCH("CenHos_Per", 'WFOM - Time_Base'!$B$4:$B$29,0), MATCH(CONCATENATE($G177,AL$2),'WFOM - Time_Base'!$A$8:$API$8,0)),
IFERROR($AN177 * INDEX('Inputs from Uganda staff'!$E$61:$BM$80,MATCH('HRH Need estimation'!AL$2,'Inputs from Uganda staff'!$E$61:$E$80,0),MATCH('HRH Need estimation'!$D177,'Inputs from Uganda staff'!$E$6:$BM$6,0)),
""))</f>
        <v>0</v>
      </c>
      <c r="AN177">
        <v>1</v>
      </c>
      <c r="AO177" t="str">
        <f t="shared" si="6"/>
        <v>192</v>
      </c>
    </row>
    <row r="178" spans="1:41">
      <c r="A178" s="106" t="s">
        <v>1002</v>
      </c>
      <c r="B178" s="106" t="s">
        <v>525</v>
      </c>
      <c r="C178" s="107" t="s">
        <v>568</v>
      </c>
      <c r="D178" s="113" t="s">
        <v>2038</v>
      </c>
      <c r="E178" s="199" t="s">
        <v>1056</v>
      </c>
      <c r="F178" s="199"/>
      <c r="G178" s="199" t="str">
        <f>IF(F178&lt;&gt;"", VLOOKUP(F178,'WFOM - Cadre and Service List'!$E$4:$F$52,2,FALSE), "")</f>
        <v/>
      </c>
      <c r="H178" s="199" t="s">
        <v>1058</v>
      </c>
      <c r="I178" s="208"/>
      <c r="J178" s="208"/>
      <c r="K178" s="208"/>
      <c r="L178" s="208"/>
      <c r="M178" s="208"/>
      <c r="N178" s="208"/>
      <c r="O178" s="208"/>
      <c r="P178" s="207">
        <f t="shared" si="5"/>
        <v>0</v>
      </c>
      <c r="Q178" s="122" t="s">
        <v>1947</v>
      </c>
      <c r="R178" s="252">
        <v>0</v>
      </c>
      <c r="S178" s="252">
        <v>0</v>
      </c>
      <c r="T178" s="252">
        <v>0</v>
      </c>
      <c r="U178" s="252">
        <v>0</v>
      </c>
      <c r="V178" s="252">
        <v>0</v>
      </c>
      <c r="W178" s="252">
        <v>0</v>
      </c>
      <c r="X178" s="252">
        <v>0</v>
      </c>
      <c r="Y178" s="252">
        <v>0</v>
      </c>
      <c r="Z178" s="252">
        <v>0</v>
      </c>
      <c r="AA178" s="252">
        <v>0</v>
      </c>
      <c r="AB178" s="252">
        <v>0</v>
      </c>
      <c r="AC178" s="252">
        <v>0</v>
      </c>
      <c r="AD178" s="252">
        <v>0</v>
      </c>
      <c r="AE178" s="252">
        <v>0</v>
      </c>
      <c r="AF178" s="252">
        <v>0</v>
      </c>
      <c r="AG178" s="252">
        <v>0</v>
      </c>
      <c r="AH178" s="252">
        <v>0</v>
      </c>
      <c r="AI178" s="252">
        <v>0</v>
      </c>
      <c r="AJ178" s="252">
        <v>0</v>
      </c>
      <c r="AK178" s="252">
        <v>0</v>
      </c>
      <c r="AL178" s="252">
        <v>0</v>
      </c>
      <c r="AN178">
        <v>1</v>
      </c>
      <c r="AO178" t="e">
        <f t="shared" si="6"/>
        <v>#N/A</v>
      </c>
    </row>
    <row r="179" spans="1:41">
      <c r="A179" s="106" t="s">
        <v>1003</v>
      </c>
      <c r="B179" s="106" t="s">
        <v>525</v>
      </c>
      <c r="C179" s="107" t="s">
        <v>569</v>
      </c>
      <c r="D179" s="116" t="s">
        <v>570</v>
      </c>
      <c r="E179" s="199"/>
      <c r="F179" s="199"/>
      <c r="G179" s="199" t="str">
        <f>IF(F179&lt;&gt;"", VLOOKUP(F179,'WFOM - Cadre and Service List'!$E$4:$F$52,2,FALSE), "")</f>
        <v/>
      </c>
      <c r="H179" s="199" t="s">
        <v>910</v>
      </c>
      <c r="I179" s="208"/>
      <c r="J179" s="208"/>
      <c r="K179" s="208"/>
      <c r="L179" s="208"/>
      <c r="M179" s="208"/>
      <c r="N179" s="208"/>
      <c r="O179" s="208"/>
      <c r="P179" s="207">
        <f t="shared" si="5"/>
        <v>0</v>
      </c>
      <c r="Q179" s="122" t="s">
        <v>1947</v>
      </c>
      <c r="R179" s="122" t="str">
        <f>IFERROR(
$AN179 * INDEX('WFOM - Time_Base'!$A$4:$API$29, MATCH("CenHos", 'WFOM - Time_Base'!$B$4:$B$29,0), MATCH(CONCATENATE($G179,R$2),'WFOM - Time_Base'!$A$8:$API$8,0)) *
INDEX('WFOM - Time_Base'!$A$4:$API$29, MATCH("CenHos_Per", 'WFOM - Time_Base'!$B$4:$B$29,0), MATCH(CONCATENATE($G179,R$2),'WFOM - Time_Base'!$A$8:$API$8,0)),
IFERROR($AN179 * INDEX('Inputs from Uganda staff'!$E$61:$BM$80,MATCH('HRH Need estimation'!R$2,'Inputs from Uganda staff'!$E$61:$E$80,0),MATCH('HRH Need estimation'!$D179,'Inputs from Uganda staff'!$E$6:$BM$6,0)),
""))</f>
        <v/>
      </c>
      <c r="S179" s="122" t="str">
        <f>IFERROR(
$AN179 * INDEX('WFOM - Time_Base'!$A$4:$API$29, MATCH("CenHos", 'WFOM - Time_Base'!$B$4:$B$29,0), MATCH(CONCATENATE($G179,S$2),'WFOM - Time_Base'!$A$8:$API$8,0)) *
INDEX('WFOM - Time_Base'!$A$4:$API$29, MATCH("CenHos_Per", 'WFOM - Time_Base'!$B$4:$B$29,0), MATCH(CONCATENATE($G179,S$2),'WFOM - Time_Base'!$A$8:$API$8,0)),
IFERROR($AN179 * INDEX('Inputs from Uganda staff'!$E$61:$BM$80,MATCH('HRH Need estimation'!S$2,'Inputs from Uganda staff'!$E$61:$E$80,0),MATCH('HRH Need estimation'!$D179,'Inputs from Uganda staff'!$E$6:$BM$6,0)),
""))</f>
        <v/>
      </c>
      <c r="T179" s="122" t="str">
        <f>IFERROR(
$AN179 * INDEX('WFOM - Time_Base'!$A$4:$API$29, MATCH("CenHos", 'WFOM - Time_Base'!$B$4:$B$29,0), MATCH(CONCATENATE($G179,T$2),'WFOM - Time_Base'!$A$8:$API$8,0)) *
INDEX('WFOM - Time_Base'!$A$4:$API$29, MATCH("CenHos_Per", 'WFOM - Time_Base'!$B$4:$B$29,0), MATCH(CONCATENATE($G179,T$2),'WFOM - Time_Base'!$A$8:$API$8,0)),
IFERROR($AN179 * INDEX('Inputs from Uganda staff'!$E$61:$BM$80,MATCH('HRH Need estimation'!T$2,'Inputs from Uganda staff'!$E$61:$E$80,0),MATCH('HRH Need estimation'!$D179,'Inputs from Uganda staff'!$E$6:$BM$6,0)),
""))</f>
        <v/>
      </c>
      <c r="U179" s="122" t="str">
        <f>IFERROR(
$AN179 * INDEX('WFOM - Time_Base'!$A$4:$API$29, MATCH("CenHos", 'WFOM - Time_Base'!$B$4:$B$29,0), MATCH(CONCATENATE($G179,U$2),'WFOM - Time_Base'!$A$8:$API$8,0)) *
INDEX('WFOM - Time_Base'!$A$4:$API$29, MATCH("CenHos_Per", 'WFOM - Time_Base'!$B$4:$B$29,0), MATCH(CONCATENATE($G179,U$2),'WFOM - Time_Base'!$A$8:$API$8,0)),
IFERROR($AN179 * INDEX('Inputs from Uganda staff'!$E$61:$BM$80,MATCH('HRH Need estimation'!U$2,'Inputs from Uganda staff'!$E$61:$E$80,0),MATCH('HRH Need estimation'!$D179,'Inputs from Uganda staff'!$E$6:$BM$6,0)),
""))</f>
        <v/>
      </c>
      <c r="V179" s="122" t="str">
        <f>IFERROR(
$AN179 * INDEX('WFOM - Time_Base'!$A$4:$API$29, MATCH("CenHos", 'WFOM - Time_Base'!$B$4:$B$29,0), MATCH(CONCATENATE($G179,V$2),'WFOM - Time_Base'!$A$8:$API$8,0)) *
INDEX('WFOM - Time_Base'!$A$4:$API$29, MATCH("CenHos_Per", 'WFOM - Time_Base'!$B$4:$B$29,0), MATCH(CONCATENATE($G179,V$2),'WFOM - Time_Base'!$A$8:$API$8,0)),
IFERROR($AN179 * INDEX('Inputs from Uganda staff'!$E$61:$BM$80,MATCH('HRH Need estimation'!V$2,'Inputs from Uganda staff'!$E$61:$E$80,0),MATCH('HRH Need estimation'!$D179,'Inputs from Uganda staff'!$E$6:$BM$6,0)),
""))</f>
        <v/>
      </c>
      <c r="W179" s="122" t="str">
        <f>IFERROR(
$AN179 * INDEX('WFOM - Time_Base'!$A$4:$API$29, MATCH("CenHos", 'WFOM - Time_Base'!$B$4:$B$29,0), MATCH(CONCATENATE($G179,W$2),'WFOM - Time_Base'!$A$8:$API$8,0)) *
INDEX('WFOM - Time_Base'!$A$4:$API$29, MATCH("CenHos_Per", 'WFOM - Time_Base'!$B$4:$B$29,0), MATCH(CONCATENATE($G179,W$2),'WFOM - Time_Base'!$A$8:$API$8,0)),
IFERROR($AN179 * INDEX('Inputs from Uganda staff'!$E$61:$BM$80,MATCH('HRH Need estimation'!W$2,'Inputs from Uganda staff'!$E$61:$E$80,0),MATCH('HRH Need estimation'!$D179,'Inputs from Uganda staff'!$E$6:$BM$6,0)),
""))</f>
        <v/>
      </c>
      <c r="X179" s="122" t="str">
        <f>IFERROR(
$AN179 * INDEX('WFOM - Time_Base'!$A$4:$API$29, MATCH("CenHos", 'WFOM - Time_Base'!$B$4:$B$29,0), MATCH(CONCATENATE($G179,X$2),'WFOM - Time_Base'!$A$8:$API$8,0)) *
INDEX('WFOM - Time_Base'!$A$4:$API$29, MATCH("CenHos_Per", 'WFOM - Time_Base'!$B$4:$B$29,0), MATCH(CONCATENATE($G179,X$2),'WFOM - Time_Base'!$A$8:$API$8,0)),
IFERROR($AN179 * INDEX('Inputs from Uganda staff'!$E$61:$BM$80,MATCH('HRH Need estimation'!X$2,'Inputs from Uganda staff'!$E$61:$E$80,0),MATCH('HRH Need estimation'!$D179,'Inputs from Uganda staff'!$E$6:$BM$6,0)),
""))</f>
        <v/>
      </c>
      <c r="Y179" s="122" t="str">
        <f>IFERROR(
$AN179 * INDEX('WFOM - Time_Base'!$A$4:$API$29, MATCH("CenHos", 'WFOM - Time_Base'!$B$4:$B$29,0), MATCH(CONCATENATE($G179,Y$2),'WFOM - Time_Base'!$A$8:$API$8,0)) *
INDEX('WFOM - Time_Base'!$A$4:$API$29, MATCH("CenHos_Per", 'WFOM - Time_Base'!$B$4:$B$29,0), MATCH(CONCATENATE($G179,Y$2),'WFOM - Time_Base'!$A$8:$API$8,0)),
IFERROR($AN179 * INDEX('Inputs from Uganda staff'!$E$61:$BM$80,MATCH('HRH Need estimation'!Y$2,'Inputs from Uganda staff'!$E$61:$E$80,0),MATCH('HRH Need estimation'!$D179,'Inputs from Uganda staff'!$E$6:$BM$6,0)),
""))</f>
        <v/>
      </c>
      <c r="Z179" s="122" t="str">
        <f>IFERROR(
$AN179 * INDEX('WFOM - Time_Base'!$A$4:$API$29, MATCH("CenHos", 'WFOM - Time_Base'!$B$4:$B$29,0), MATCH(CONCATENATE($G179,Z$2),'WFOM - Time_Base'!$A$8:$API$8,0)) *
INDEX('WFOM - Time_Base'!$A$4:$API$29, MATCH("CenHos_Per", 'WFOM - Time_Base'!$B$4:$B$29,0), MATCH(CONCATENATE($G179,Z$2),'WFOM - Time_Base'!$A$8:$API$8,0)),
IFERROR($AN179 * INDEX('Inputs from Uganda staff'!$E$61:$BM$80,MATCH('HRH Need estimation'!Z$2,'Inputs from Uganda staff'!$E$61:$E$80,0),MATCH('HRH Need estimation'!$D179,'Inputs from Uganda staff'!$E$6:$BM$6,0)),
""))</f>
        <v/>
      </c>
      <c r="AA179" s="122" t="str">
        <f>IFERROR(
$AN179 * INDEX('WFOM - Time_Base'!$A$4:$API$29, MATCH("CenHos", 'WFOM - Time_Base'!$B$4:$B$29,0), MATCH(CONCATENATE($G179,AA$2),'WFOM - Time_Base'!$A$8:$API$8,0)) *
INDEX('WFOM - Time_Base'!$A$4:$API$29, MATCH("CenHos_Per", 'WFOM - Time_Base'!$B$4:$B$29,0), MATCH(CONCATENATE($G179,AA$2),'WFOM - Time_Base'!$A$8:$API$8,0)),
IFERROR($AN179 * INDEX('Inputs from Uganda staff'!$E$61:$BM$80,MATCH('HRH Need estimation'!AA$2,'Inputs from Uganda staff'!$E$61:$E$80,0),MATCH('HRH Need estimation'!$D179,'Inputs from Uganda staff'!$E$6:$BM$6,0)),
""))</f>
        <v/>
      </c>
      <c r="AB179" s="122" t="str">
        <f>IFERROR(
$AN179 * INDEX('WFOM - Time_Base'!$A$4:$API$29, MATCH("CenHos", 'WFOM - Time_Base'!$B$4:$B$29,0), MATCH(CONCATENATE($G179,AB$2),'WFOM - Time_Base'!$A$8:$API$8,0)) *
INDEX('WFOM - Time_Base'!$A$4:$API$29, MATCH("CenHos_Per", 'WFOM - Time_Base'!$B$4:$B$29,0), MATCH(CONCATENATE($G179,AB$2),'WFOM - Time_Base'!$A$8:$API$8,0)),
IFERROR($AN179 * INDEX('Inputs from Uganda staff'!$E$61:$BM$80,MATCH('HRH Need estimation'!AB$2,'Inputs from Uganda staff'!$E$61:$E$80,0),MATCH('HRH Need estimation'!$D179,'Inputs from Uganda staff'!$E$6:$BM$6,0)),
""))</f>
        <v/>
      </c>
      <c r="AC179" s="122" t="str">
        <f>IFERROR(
$AN179 * INDEX('WFOM - Time_Base'!$A$4:$API$29, MATCH("CenHos", 'WFOM - Time_Base'!$B$4:$B$29,0), MATCH(CONCATENATE($G179,AC$2),'WFOM - Time_Base'!$A$8:$API$8,0)) *
INDEX('WFOM - Time_Base'!$A$4:$API$29, MATCH("CenHos_Per", 'WFOM - Time_Base'!$B$4:$B$29,0), MATCH(CONCATENATE($G179,AC$2),'WFOM - Time_Base'!$A$8:$API$8,0)),
IFERROR($AN179 * INDEX('Inputs from Uganda staff'!$E$61:$BM$80,MATCH('HRH Need estimation'!AC$2,'Inputs from Uganda staff'!$E$61:$E$80,0),MATCH('HRH Need estimation'!$D179,'Inputs from Uganda staff'!$E$6:$BM$6,0)),
""))</f>
        <v/>
      </c>
      <c r="AD179" s="122" t="str">
        <f>IFERROR(
$AN179 * INDEX('WFOM - Time_Base'!$A$4:$API$29, MATCH("CenHos", 'WFOM - Time_Base'!$B$4:$B$29,0), MATCH(CONCATENATE($G179,AD$2),'WFOM - Time_Base'!$A$8:$API$8,0)) *
INDEX('WFOM - Time_Base'!$A$4:$API$29, MATCH("CenHos_Per", 'WFOM - Time_Base'!$B$4:$B$29,0), MATCH(CONCATENATE($G179,AD$2),'WFOM - Time_Base'!$A$8:$API$8,0)),
IFERROR($AN179 * INDEX('Inputs from Uganda staff'!$E$61:$BM$80,MATCH('HRH Need estimation'!AD$2,'Inputs from Uganda staff'!$E$61:$E$80,0),MATCH('HRH Need estimation'!$D179,'Inputs from Uganda staff'!$E$6:$BM$6,0)),
""))</f>
        <v/>
      </c>
      <c r="AE179" s="122" t="str">
        <f>IFERROR(
$AN179 * INDEX('WFOM - Time_Base'!$A$4:$API$29, MATCH("CenHos", 'WFOM - Time_Base'!$B$4:$B$29,0), MATCH(CONCATENATE($G179,AE$2),'WFOM - Time_Base'!$A$8:$API$8,0)) *
INDEX('WFOM - Time_Base'!$A$4:$API$29, MATCH("CenHos_Per", 'WFOM - Time_Base'!$B$4:$B$29,0), MATCH(CONCATENATE($G179,AE$2),'WFOM - Time_Base'!$A$8:$API$8,0)),
IFERROR($AN179 * INDEX('Inputs from Uganda staff'!$E$61:$BM$80,MATCH('HRH Need estimation'!AE$2,'Inputs from Uganda staff'!$E$61:$E$80,0),MATCH('HRH Need estimation'!$D179,'Inputs from Uganda staff'!$E$6:$BM$6,0)),
""))</f>
        <v/>
      </c>
      <c r="AF179" s="122" t="str">
        <f>IFERROR(
$AN179 * INDEX('WFOM - Time_Base'!$A$4:$API$29, MATCH("CenHos", 'WFOM - Time_Base'!$B$4:$B$29,0), MATCH(CONCATENATE($G179,AF$2),'WFOM - Time_Base'!$A$8:$API$8,0)) *
INDEX('WFOM - Time_Base'!$A$4:$API$29, MATCH("CenHos_Per", 'WFOM - Time_Base'!$B$4:$B$29,0), MATCH(CONCATENATE($G179,AF$2),'WFOM - Time_Base'!$A$8:$API$8,0)),
IFERROR($AN179 * INDEX('Inputs from Uganda staff'!$E$61:$BM$80,MATCH('HRH Need estimation'!AF$2,'Inputs from Uganda staff'!$E$61:$E$80,0),MATCH('HRH Need estimation'!$D179,'Inputs from Uganda staff'!$E$6:$BM$6,0)),
""))</f>
        <v/>
      </c>
      <c r="AG179" s="122" t="str">
        <f>IFERROR(
$AN179 * INDEX('WFOM - Time_Base'!$A$4:$API$29, MATCH("CenHos", 'WFOM - Time_Base'!$B$4:$B$29,0), MATCH(CONCATENATE($G179,AG$2),'WFOM - Time_Base'!$A$8:$API$8,0)) *
INDEX('WFOM - Time_Base'!$A$4:$API$29, MATCH("CenHos_Per", 'WFOM - Time_Base'!$B$4:$B$29,0), MATCH(CONCATENATE($G179,AG$2),'WFOM - Time_Base'!$A$8:$API$8,0)),
IFERROR($AN179 * INDEX('Inputs from Uganda staff'!$E$61:$BM$80,MATCH('HRH Need estimation'!AG$2,'Inputs from Uganda staff'!$E$61:$E$80,0),MATCH('HRH Need estimation'!$D179,'Inputs from Uganda staff'!$E$6:$BM$6,0)),
""))</f>
        <v/>
      </c>
      <c r="AH179" s="122" t="str">
        <f>IFERROR(
$AN179 * INDEX('WFOM - Time_Base'!$A$4:$API$29, MATCH("CenHos", 'WFOM - Time_Base'!$B$4:$B$29,0), MATCH(CONCATENATE($G179,AH$2),'WFOM - Time_Base'!$A$8:$API$8,0)) *
INDEX('WFOM - Time_Base'!$A$4:$API$29, MATCH("CenHos_Per", 'WFOM - Time_Base'!$B$4:$B$29,0), MATCH(CONCATENATE($G179,AH$2),'WFOM - Time_Base'!$A$8:$API$8,0)),
IFERROR($AN179 * INDEX('Inputs from Uganda staff'!$E$61:$BM$80,MATCH('HRH Need estimation'!AH$2,'Inputs from Uganda staff'!$E$61:$E$80,0),MATCH('HRH Need estimation'!$D179,'Inputs from Uganda staff'!$E$6:$BM$6,0)),
""))</f>
        <v/>
      </c>
      <c r="AI179" s="122" t="str">
        <f>IFERROR(
$AN179 * INDEX('WFOM - Time_Base'!$A$4:$API$29, MATCH("CenHos", 'WFOM - Time_Base'!$B$4:$B$29,0), MATCH(CONCATENATE($G179,AI$2),'WFOM - Time_Base'!$A$8:$API$8,0)) *
INDEX('WFOM - Time_Base'!$A$4:$API$29, MATCH("CenHos_Per", 'WFOM - Time_Base'!$B$4:$B$29,0), MATCH(CONCATENATE($G179,AI$2),'WFOM - Time_Base'!$A$8:$API$8,0)),
IFERROR($AN179 * INDEX('Inputs from Uganda staff'!$E$61:$BM$80,MATCH('HRH Need estimation'!AI$2,'Inputs from Uganda staff'!$E$61:$E$80,0),MATCH('HRH Need estimation'!$D179,'Inputs from Uganda staff'!$E$6:$BM$6,0)),
""))</f>
        <v/>
      </c>
      <c r="AJ179" s="122" t="str">
        <f>IFERROR(
$AN179 * INDEX('WFOM - Time_Base'!$A$4:$API$29, MATCH("CenHos", 'WFOM - Time_Base'!$B$4:$B$29,0), MATCH(CONCATENATE($G179,AJ$2),'WFOM - Time_Base'!$A$8:$API$8,0)) *
INDEX('WFOM - Time_Base'!$A$4:$API$29, MATCH("CenHos_Per", 'WFOM - Time_Base'!$B$4:$B$29,0), MATCH(CONCATENATE($G179,AJ$2),'WFOM - Time_Base'!$A$8:$API$8,0)),
IFERROR($AN179 * INDEX('Inputs from Uganda staff'!$E$61:$BM$80,MATCH('HRH Need estimation'!AJ$2,'Inputs from Uganda staff'!$E$61:$E$80,0),MATCH('HRH Need estimation'!$D179,'Inputs from Uganda staff'!$E$6:$BM$6,0)),
""))</f>
        <v/>
      </c>
      <c r="AK179" s="122" t="str">
        <f>IFERROR(
$AN179 * INDEX('WFOM - Time_Base'!$A$4:$API$29, MATCH("CenHos", 'WFOM - Time_Base'!$B$4:$B$29,0), MATCH(CONCATENATE($G179,AK$2),'WFOM - Time_Base'!$A$8:$API$8,0)) *
INDEX('WFOM - Time_Base'!$A$4:$API$29, MATCH("CenHos_Per", 'WFOM - Time_Base'!$B$4:$B$29,0), MATCH(CONCATENATE($G179,AK$2),'WFOM - Time_Base'!$A$8:$API$8,0)),
IFERROR($AN179 * INDEX('Inputs from Uganda staff'!$E$61:$BM$80,MATCH('HRH Need estimation'!AK$2,'Inputs from Uganda staff'!$E$61:$E$80,0),MATCH('HRH Need estimation'!$D179,'Inputs from Uganda staff'!$E$6:$BM$6,0)),
""))</f>
        <v/>
      </c>
      <c r="AL179" s="122" t="str">
        <f>IFERROR(
$AN179 * INDEX('WFOM - Time_Base'!$A$4:$API$29, MATCH("CenHos", 'WFOM - Time_Base'!$B$4:$B$29,0), MATCH(CONCATENATE($G179,AL$2),'WFOM - Time_Base'!$A$8:$API$8,0)) *
INDEX('WFOM - Time_Base'!$A$4:$API$29, MATCH("CenHos_Per", 'WFOM - Time_Base'!$B$4:$B$29,0), MATCH(CONCATENATE($G179,AL$2),'WFOM - Time_Base'!$A$8:$API$8,0)),
IFERROR($AN179 * INDEX('Inputs from Uganda staff'!$E$61:$BM$80,MATCH('HRH Need estimation'!AL$2,'Inputs from Uganda staff'!$E$61:$E$80,0),MATCH('HRH Need estimation'!$D179,'Inputs from Uganda staff'!$E$6:$BM$6,0)),
""))</f>
        <v/>
      </c>
      <c r="AN179">
        <v>1</v>
      </c>
      <c r="AO179" t="e">
        <f t="shared" si="6"/>
        <v>#N/A</v>
      </c>
    </row>
    <row r="180" spans="1:41">
      <c r="A180" s="106" t="s">
        <v>1004</v>
      </c>
      <c r="B180" s="106" t="s">
        <v>525</v>
      </c>
      <c r="C180" s="107" t="s">
        <v>571</v>
      </c>
      <c r="D180" s="118" t="s">
        <v>572</v>
      </c>
      <c r="E180" s="122" t="s">
        <v>867</v>
      </c>
      <c r="F180" s="122" t="s">
        <v>21</v>
      </c>
      <c r="G180" s="122" t="str">
        <f>IF(F180&lt;&gt;"", VLOOKUP(F180,'WFOM - Cadre and Service List'!$E$4:$F$52,2,FALSE), "")</f>
        <v>Over5OPD</v>
      </c>
      <c r="H180" s="122"/>
      <c r="I180" s="207"/>
      <c r="J180" s="207"/>
      <c r="K180" s="207"/>
      <c r="L180" s="207"/>
      <c r="M180" s="207"/>
      <c r="N180" s="207"/>
      <c r="O180" s="207"/>
      <c r="P180" s="207">
        <f t="shared" si="5"/>
        <v>0</v>
      </c>
      <c r="Q180" s="122" t="s">
        <v>1947</v>
      </c>
      <c r="R180" s="122">
        <f>IFERROR(
$AN180 * INDEX('WFOM - Time_Base'!$A$4:$API$29, MATCH("CenHos", 'WFOM - Time_Base'!$B$4:$B$29,0), MATCH(CONCATENATE($G180,R$2),'WFOM - Time_Base'!$A$8:$API$8,0)) *
INDEX('WFOM - Time_Base'!$A$4:$API$29, MATCH("CenHos_Per", 'WFOM - Time_Base'!$B$4:$B$29,0), MATCH(CONCATENATE($G180,R$2),'WFOM - Time_Base'!$A$8:$API$8,0)),
IFERROR($AN180 * INDEX('Inputs from Uganda staff'!$E$61:$BM$80,MATCH('HRH Need estimation'!R$2,'Inputs from Uganda staff'!$E$61:$E$80,0),MATCH('HRH Need estimation'!$D180,'Inputs from Uganda staff'!$E$6:$BM$6,0)),
""))</f>
        <v>3.5</v>
      </c>
      <c r="S180" s="122">
        <f>IFERROR(
$AN180 * INDEX('WFOM - Time_Base'!$A$4:$API$29, MATCH("CenHos", 'WFOM - Time_Base'!$B$4:$B$29,0), MATCH(CONCATENATE($G180,S$2),'WFOM - Time_Base'!$A$8:$API$8,0)) *
INDEX('WFOM - Time_Base'!$A$4:$API$29, MATCH("CenHos_Per", 'WFOM - Time_Base'!$B$4:$B$29,0), MATCH(CONCATENATE($G180,S$2),'WFOM - Time_Base'!$A$8:$API$8,0)),
IFERROR($AN180 * INDEX('Inputs from Uganda staff'!$E$61:$BM$80,MATCH('HRH Need estimation'!S$2,'Inputs from Uganda staff'!$E$61:$E$80,0),MATCH('HRH Need estimation'!$D180,'Inputs from Uganda staff'!$E$6:$BM$6,0)),
""))</f>
        <v>6</v>
      </c>
      <c r="T180" s="122">
        <f>IFERROR(
$AN180 * INDEX('WFOM - Time_Base'!$A$4:$API$29, MATCH("CenHos", 'WFOM - Time_Base'!$B$4:$B$29,0), MATCH(CONCATENATE($G180,T$2),'WFOM - Time_Base'!$A$8:$API$8,0)) *
INDEX('WFOM - Time_Base'!$A$4:$API$29, MATCH("CenHos_Per", 'WFOM - Time_Base'!$B$4:$B$29,0), MATCH(CONCATENATE($G180,T$2),'WFOM - Time_Base'!$A$8:$API$8,0)),
IFERROR($AN180 * INDEX('Inputs from Uganda staff'!$E$61:$BM$80,MATCH('HRH Need estimation'!T$2,'Inputs from Uganda staff'!$E$61:$E$80,0),MATCH('HRH Need estimation'!$D180,'Inputs from Uganda staff'!$E$6:$BM$6,0)),
""))</f>
        <v>0</v>
      </c>
      <c r="U180" s="122">
        <f>IFERROR(
$AN180 * INDEX('WFOM - Time_Base'!$A$4:$API$29, MATCH("CenHos", 'WFOM - Time_Base'!$B$4:$B$29,0), MATCH(CONCATENATE($G180,U$2),'WFOM - Time_Base'!$A$8:$API$8,0)) *
INDEX('WFOM - Time_Base'!$A$4:$API$29, MATCH("CenHos_Per", 'WFOM - Time_Base'!$B$4:$B$29,0), MATCH(CONCATENATE($G180,U$2),'WFOM - Time_Base'!$A$8:$API$8,0)),
IFERROR($AN180 * INDEX('Inputs from Uganda staff'!$E$61:$BM$80,MATCH('HRH Need estimation'!U$2,'Inputs from Uganda staff'!$E$61:$E$80,0),MATCH('HRH Need estimation'!$D180,'Inputs from Uganda staff'!$E$6:$BM$6,0)),
""))</f>
        <v>1</v>
      </c>
      <c r="V180" s="122">
        <f>IFERROR(
$AN180 * INDEX('WFOM - Time_Base'!$A$4:$API$29, MATCH("CenHos", 'WFOM - Time_Base'!$B$4:$B$29,0), MATCH(CONCATENATE($G180,V$2),'WFOM - Time_Base'!$A$8:$API$8,0)) *
INDEX('WFOM - Time_Base'!$A$4:$API$29, MATCH("CenHos_Per", 'WFOM - Time_Base'!$B$4:$B$29,0), MATCH(CONCATENATE($G180,V$2),'WFOM - Time_Base'!$A$8:$API$8,0)),
IFERROR($AN180 * INDEX('Inputs from Uganda staff'!$E$61:$BM$80,MATCH('HRH Need estimation'!V$2,'Inputs from Uganda staff'!$E$61:$E$80,0),MATCH('HRH Need estimation'!$D180,'Inputs from Uganda staff'!$E$6:$BM$6,0)),
""))</f>
        <v>4</v>
      </c>
      <c r="W180" s="122">
        <f>IFERROR(
$AN180 * INDEX('WFOM - Time_Base'!$A$4:$API$29, MATCH("CenHos", 'WFOM - Time_Base'!$B$4:$B$29,0), MATCH(CONCATENATE($G180,W$2),'WFOM - Time_Base'!$A$8:$API$8,0)) *
INDEX('WFOM - Time_Base'!$A$4:$API$29, MATCH("CenHos_Per", 'WFOM - Time_Base'!$B$4:$B$29,0), MATCH(CONCATENATE($G180,W$2),'WFOM - Time_Base'!$A$8:$API$8,0)),
IFERROR($AN180 * INDEX('Inputs from Uganda staff'!$E$61:$BM$80,MATCH('HRH Need estimation'!W$2,'Inputs from Uganda staff'!$E$61:$E$80,0),MATCH('HRH Need estimation'!$D180,'Inputs from Uganda staff'!$E$6:$BM$6,0)),
""))</f>
        <v>0</v>
      </c>
      <c r="X180" s="122">
        <f>IFERROR(
$AN180 * INDEX('WFOM - Time_Base'!$A$4:$API$29, MATCH("CenHos", 'WFOM - Time_Base'!$B$4:$B$29,0), MATCH(CONCATENATE($G180,X$2),'WFOM - Time_Base'!$A$8:$API$8,0)) *
INDEX('WFOM - Time_Base'!$A$4:$API$29, MATCH("CenHos_Per", 'WFOM - Time_Base'!$B$4:$B$29,0), MATCH(CONCATENATE($G180,X$2),'WFOM - Time_Base'!$A$8:$API$8,0)),
IFERROR($AN180 * INDEX('Inputs from Uganda staff'!$E$61:$BM$80,MATCH('HRH Need estimation'!X$2,'Inputs from Uganda staff'!$E$61:$E$80,0),MATCH('HRH Need estimation'!$D180,'Inputs from Uganda staff'!$E$6:$BM$6,0)),
""))</f>
        <v>0</v>
      </c>
      <c r="Y180" s="122">
        <f>IFERROR(
$AN180 * INDEX('WFOM - Time_Base'!$A$4:$API$29, MATCH("CenHos", 'WFOM - Time_Base'!$B$4:$B$29,0), MATCH(CONCATENATE($G180,Y$2),'WFOM - Time_Base'!$A$8:$API$8,0)) *
INDEX('WFOM - Time_Base'!$A$4:$API$29, MATCH("CenHos_Per", 'WFOM - Time_Base'!$B$4:$B$29,0), MATCH(CONCATENATE($G180,Y$2),'WFOM - Time_Base'!$A$8:$API$8,0)),
IFERROR($AN180 * INDEX('Inputs from Uganda staff'!$E$61:$BM$80,MATCH('HRH Need estimation'!Y$2,'Inputs from Uganda staff'!$E$61:$E$80,0),MATCH('HRH Need estimation'!$D180,'Inputs from Uganda staff'!$E$6:$BM$6,0)),
""))</f>
        <v>0</v>
      </c>
      <c r="Z180" s="122">
        <f>IFERROR(
$AN180 * INDEX('WFOM - Time_Base'!$A$4:$API$29, MATCH("CenHos", 'WFOM - Time_Base'!$B$4:$B$29,0), MATCH(CONCATENATE($G180,Z$2),'WFOM - Time_Base'!$A$8:$API$8,0)) *
INDEX('WFOM - Time_Base'!$A$4:$API$29, MATCH("CenHos_Per", 'WFOM - Time_Base'!$B$4:$B$29,0), MATCH(CONCATENATE($G180,Z$2),'WFOM - Time_Base'!$A$8:$API$8,0)),
IFERROR($AN180 * INDEX('Inputs from Uganda staff'!$E$61:$BM$80,MATCH('HRH Need estimation'!Z$2,'Inputs from Uganda staff'!$E$61:$E$80,0),MATCH('HRH Need estimation'!$D180,'Inputs from Uganda staff'!$E$6:$BM$6,0)),
""))</f>
        <v>0</v>
      </c>
      <c r="AA180" s="122">
        <f>IFERROR(
$AN180 * INDEX('WFOM - Time_Base'!$A$4:$API$29, MATCH("CenHos", 'WFOM - Time_Base'!$B$4:$B$29,0), MATCH(CONCATENATE($G180,AA$2),'WFOM - Time_Base'!$A$8:$API$8,0)) *
INDEX('WFOM - Time_Base'!$A$4:$API$29, MATCH("CenHos_Per", 'WFOM - Time_Base'!$B$4:$B$29,0), MATCH(CONCATENATE($G180,AA$2),'WFOM - Time_Base'!$A$8:$API$8,0)),
IFERROR($AN180 * INDEX('Inputs from Uganda staff'!$E$61:$BM$80,MATCH('HRH Need estimation'!AA$2,'Inputs from Uganda staff'!$E$61:$E$80,0),MATCH('HRH Need estimation'!$D180,'Inputs from Uganda staff'!$E$6:$BM$6,0)),
""))</f>
        <v>0</v>
      </c>
      <c r="AB180" s="122">
        <f>IFERROR(
$AN180 * INDEX('WFOM - Time_Base'!$A$4:$API$29, MATCH("CenHos", 'WFOM - Time_Base'!$B$4:$B$29,0), MATCH(CONCATENATE($G180,AB$2),'WFOM - Time_Base'!$A$8:$API$8,0)) *
INDEX('WFOM - Time_Base'!$A$4:$API$29, MATCH("CenHos_Per", 'WFOM - Time_Base'!$B$4:$B$29,0), MATCH(CONCATENATE($G180,AB$2),'WFOM - Time_Base'!$A$8:$API$8,0)),
IFERROR($AN180 * INDEX('Inputs from Uganda staff'!$E$61:$BM$80,MATCH('HRH Need estimation'!AB$2,'Inputs from Uganda staff'!$E$61:$E$80,0),MATCH('HRH Need estimation'!$D180,'Inputs from Uganda staff'!$E$6:$BM$6,0)),
""))</f>
        <v>0</v>
      </c>
      <c r="AC180" s="122" t="str">
        <f>IFERROR(
$AN180 * INDEX('WFOM - Time_Base'!$A$4:$API$29, MATCH("CenHos", 'WFOM - Time_Base'!$B$4:$B$29,0), MATCH(CONCATENATE($G180,AC$2),'WFOM - Time_Base'!$A$8:$API$8,0)) *
INDEX('WFOM - Time_Base'!$A$4:$API$29, MATCH("CenHos_Per", 'WFOM - Time_Base'!$B$4:$B$29,0), MATCH(CONCATENATE($G180,AC$2),'WFOM - Time_Base'!$A$8:$API$8,0)),
IFERROR($AN180 * INDEX('Inputs from Uganda staff'!$E$61:$BM$80,MATCH('HRH Need estimation'!AC$2,'Inputs from Uganda staff'!$E$61:$E$80,0),MATCH('HRH Need estimation'!$D180,'Inputs from Uganda staff'!$E$6:$BM$6,0)),
""))</f>
        <v/>
      </c>
      <c r="AD180" s="122">
        <f>IFERROR(
$AN180 * INDEX('WFOM - Time_Base'!$A$4:$API$29, MATCH("CenHos", 'WFOM - Time_Base'!$B$4:$B$29,0), MATCH(CONCATENATE($G180,AD$2),'WFOM - Time_Base'!$A$8:$API$8,0)) *
INDEX('WFOM - Time_Base'!$A$4:$API$29, MATCH("CenHos_Per", 'WFOM - Time_Base'!$B$4:$B$29,0), MATCH(CONCATENATE($G180,AD$2),'WFOM - Time_Base'!$A$8:$API$8,0)),
IFERROR($AN180 * INDEX('Inputs from Uganda staff'!$E$61:$BM$80,MATCH('HRH Need estimation'!AD$2,'Inputs from Uganda staff'!$E$61:$E$80,0),MATCH('HRH Need estimation'!$D180,'Inputs from Uganda staff'!$E$6:$BM$6,0)),
""))</f>
        <v>0</v>
      </c>
      <c r="AE180" s="122">
        <f>IFERROR(
$AN180 * INDEX('WFOM - Time_Base'!$A$4:$API$29, MATCH("CenHos", 'WFOM - Time_Base'!$B$4:$B$29,0), MATCH(CONCATENATE($G180,AE$2),'WFOM - Time_Base'!$A$8:$API$8,0)) *
INDEX('WFOM - Time_Base'!$A$4:$API$29, MATCH("CenHos_Per", 'WFOM - Time_Base'!$B$4:$B$29,0), MATCH(CONCATENATE($G180,AE$2),'WFOM - Time_Base'!$A$8:$API$8,0)),
IFERROR($AN180 * INDEX('Inputs from Uganda staff'!$E$61:$BM$80,MATCH('HRH Need estimation'!AE$2,'Inputs from Uganda staff'!$E$61:$E$80,0),MATCH('HRH Need estimation'!$D180,'Inputs from Uganda staff'!$E$6:$BM$6,0)),
""))</f>
        <v>0</v>
      </c>
      <c r="AF180" s="122">
        <f>IFERROR(
$AN180 * INDEX('WFOM - Time_Base'!$A$4:$API$29, MATCH("CenHos", 'WFOM - Time_Base'!$B$4:$B$29,0), MATCH(CONCATENATE($G180,AF$2),'WFOM - Time_Base'!$A$8:$API$8,0)) *
INDEX('WFOM - Time_Base'!$A$4:$API$29, MATCH("CenHos_Per", 'WFOM - Time_Base'!$B$4:$B$29,0), MATCH(CONCATENATE($G180,AF$2),'WFOM - Time_Base'!$A$8:$API$8,0)),
IFERROR($AN180 * INDEX('Inputs from Uganda staff'!$E$61:$BM$80,MATCH('HRH Need estimation'!AF$2,'Inputs from Uganda staff'!$E$61:$E$80,0),MATCH('HRH Need estimation'!$D180,'Inputs from Uganda staff'!$E$6:$BM$6,0)),
""))</f>
        <v>0</v>
      </c>
      <c r="AG180" s="122">
        <f>IFERROR(
$AN180 * INDEX('WFOM - Time_Base'!$A$4:$API$29, MATCH("CenHos", 'WFOM - Time_Base'!$B$4:$B$29,0), MATCH(CONCATENATE($G180,AG$2),'WFOM - Time_Base'!$A$8:$API$8,0)) *
INDEX('WFOM - Time_Base'!$A$4:$API$29, MATCH("CenHos_Per", 'WFOM - Time_Base'!$B$4:$B$29,0), MATCH(CONCATENATE($G180,AG$2),'WFOM - Time_Base'!$A$8:$API$8,0)),
IFERROR($AN180 * INDEX('Inputs from Uganda staff'!$E$61:$BM$80,MATCH('HRH Need estimation'!AG$2,'Inputs from Uganda staff'!$E$61:$E$80,0),MATCH('HRH Need estimation'!$D180,'Inputs from Uganda staff'!$E$6:$BM$6,0)),
""))</f>
        <v>0</v>
      </c>
      <c r="AH180" s="122">
        <f>IFERROR(
$AN180 * INDEX('WFOM - Time_Base'!$A$4:$API$29, MATCH("CenHos", 'WFOM - Time_Base'!$B$4:$B$29,0), MATCH(CONCATENATE($G180,AH$2),'WFOM - Time_Base'!$A$8:$API$8,0)) *
INDEX('WFOM - Time_Base'!$A$4:$API$29, MATCH("CenHos_Per", 'WFOM - Time_Base'!$B$4:$B$29,0), MATCH(CONCATENATE($G180,AH$2),'WFOM - Time_Base'!$A$8:$API$8,0)),
IFERROR($AN180 * INDEX('Inputs from Uganda staff'!$E$61:$BM$80,MATCH('HRH Need estimation'!AH$2,'Inputs from Uganda staff'!$E$61:$E$80,0),MATCH('HRH Need estimation'!$D180,'Inputs from Uganda staff'!$E$6:$BM$6,0)),
""))</f>
        <v>0</v>
      </c>
      <c r="AI180" s="122">
        <f>IFERROR(
$AN180 * INDEX('WFOM - Time_Base'!$A$4:$API$29, MATCH("CenHos", 'WFOM - Time_Base'!$B$4:$B$29,0), MATCH(CONCATENATE($G180,AI$2),'WFOM - Time_Base'!$A$8:$API$8,0)) *
INDEX('WFOM - Time_Base'!$A$4:$API$29, MATCH("CenHos_Per", 'WFOM - Time_Base'!$B$4:$B$29,0), MATCH(CONCATENATE($G180,AI$2),'WFOM - Time_Base'!$A$8:$API$8,0)),
IFERROR($AN180 * INDEX('Inputs from Uganda staff'!$E$61:$BM$80,MATCH('HRH Need estimation'!AI$2,'Inputs from Uganda staff'!$E$61:$E$80,0),MATCH('HRH Need estimation'!$D180,'Inputs from Uganda staff'!$E$6:$BM$6,0)),
""))</f>
        <v>0</v>
      </c>
      <c r="AJ180" s="122">
        <f>IFERROR(
$AN180 * INDEX('WFOM - Time_Base'!$A$4:$API$29, MATCH("CenHos", 'WFOM - Time_Base'!$B$4:$B$29,0), MATCH(CONCATENATE($G180,AJ$2),'WFOM - Time_Base'!$A$8:$API$8,0)) *
INDEX('WFOM - Time_Base'!$A$4:$API$29, MATCH("CenHos_Per", 'WFOM - Time_Base'!$B$4:$B$29,0), MATCH(CONCATENATE($G180,AJ$2),'WFOM - Time_Base'!$A$8:$API$8,0)),
IFERROR($AN180 * INDEX('Inputs from Uganda staff'!$E$61:$BM$80,MATCH('HRH Need estimation'!AJ$2,'Inputs from Uganda staff'!$E$61:$E$80,0),MATCH('HRH Need estimation'!$D180,'Inputs from Uganda staff'!$E$6:$BM$6,0)),
""))</f>
        <v>0</v>
      </c>
      <c r="AK180" s="122">
        <f>IFERROR(
$AN180 * INDEX('WFOM - Time_Base'!$A$4:$API$29, MATCH("CenHos", 'WFOM - Time_Base'!$B$4:$B$29,0), MATCH(CONCATENATE($G180,AK$2),'WFOM - Time_Base'!$A$8:$API$8,0)) *
INDEX('WFOM - Time_Base'!$A$4:$API$29, MATCH("CenHos_Per", 'WFOM - Time_Base'!$B$4:$B$29,0), MATCH(CONCATENATE($G180,AK$2),'WFOM - Time_Base'!$A$8:$API$8,0)),
IFERROR($AN180 * INDEX('Inputs from Uganda staff'!$E$61:$BM$80,MATCH('HRH Need estimation'!AK$2,'Inputs from Uganda staff'!$E$61:$E$80,0),MATCH('HRH Need estimation'!$D180,'Inputs from Uganda staff'!$E$6:$BM$6,0)),
""))</f>
        <v>0</v>
      </c>
      <c r="AL180" s="122">
        <f>IFERROR(
$AN180 * INDEX('WFOM - Time_Base'!$A$4:$API$29, MATCH("CenHos", 'WFOM - Time_Base'!$B$4:$B$29,0), MATCH(CONCATENATE($G180,AL$2),'WFOM - Time_Base'!$A$8:$API$8,0)) *
INDEX('WFOM - Time_Base'!$A$4:$API$29, MATCH("CenHos_Per", 'WFOM - Time_Base'!$B$4:$B$29,0), MATCH(CONCATENATE($G180,AL$2),'WFOM - Time_Base'!$A$8:$API$8,0)),
IFERROR($AN180 * INDEX('Inputs from Uganda staff'!$E$61:$BM$80,MATCH('HRH Need estimation'!AL$2,'Inputs from Uganda staff'!$E$61:$E$80,0),MATCH('HRH Need estimation'!$D180,'Inputs from Uganda staff'!$E$6:$BM$6,0)),
""))</f>
        <v>0</v>
      </c>
      <c r="AN180">
        <v>1</v>
      </c>
      <c r="AO180" t="str">
        <f t="shared" si="6"/>
        <v>195</v>
      </c>
    </row>
    <row r="181" spans="1:41">
      <c r="A181" s="106" t="s">
        <v>915</v>
      </c>
      <c r="B181" s="106" t="s">
        <v>525</v>
      </c>
      <c r="C181" s="107" t="s">
        <v>573</v>
      </c>
      <c r="D181" s="118" t="s">
        <v>574</v>
      </c>
      <c r="E181" s="122" t="s">
        <v>867</v>
      </c>
      <c r="F181" s="122" t="s">
        <v>21</v>
      </c>
      <c r="G181" s="122" t="str">
        <f>IF(F181&lt;&gt;"", VLOOKUP(F181,'WFOM - Cadre and Service List'!$E$4:$F$52,2,FALSE), "")</f>
        <v>Over5OPD</v>
      </c>
      <c r="H181" s="122"/>
      <c r="I181" s="207"/>
      <c r="J181" s="207"/>
      <c r="K181" s="207"/>
      <c r="L181" s="207"/>
      <c r="M181" s="207"/>
      <c r="N181" s="207"/>
      <c r="O181" s="207"/>
      <c r="P181" s="207">
        <f t="shared" si="5"/>
        <v>0</v>
      </c>
      <c r="Q181" s="122" t="s">
        <v>1947</v>
      </c>
      <c r="R181" s="122">
        <f>IFERROR(
$AN181 * INDEX('WFOM - Time_Base'!$A$4:$API$29, MATCH("CenHos", 'WFOM - Time_Base'!$B$4:$B$29,0), MATCH(CONCATENATE($G181,R$2),'WFOM - Time_Base'!$A$8:$API$8,0)) *
INDEX('WFOM - Time_Base'!$A$4:$API$29, MATCH("CenHos_Per", 'WFOM - Time_Base'!$B$4:$B$29,0), MATCH(CONCATENATE($G181,R$2),'WFOM - Time_Base'!$A$8:$API$8,0)),
IFERROR($AN181 * INDEX('Inputs from Uganda staff'!$E$61:$BM$80,MATCH('HRH Need estimation'!R$2,'Inputs from Uganda staff'!$E$61:$E$80,0),MATCH('HRH Need estimation'!$D181,'Inputs from Uganda staff'!$E$6:$BM$6,0)),
""))</f>
        <v>3.5</v>
      </c>
      <c r="S181" s="122">
        <f>IFERROR(
$AN181 * INDEX('WFOM - Time_Base'!$A$4:$API$29, MATCH("CenHos", 'WFOM - Time_Base'!$B$4:$B$29,0), MATCH(CONCATENATE($G181,S$2),'WFOM - Time_Base'!$A$8:$API$8,0)) *
INDEX('WFOM - Time_Base'!$A$4:$API$29, MATCH("CenHos_Per", 'WFOM - Time_Base'!$B$4:$B$29,0), MATCH(CONCATENATE($G181,S$2),'WFOM - Time_Base'!$A$8:$API$8,0)),
IFERROR($AN181 * INDEX('Inputs from Uganda staff'!$E$61:$BM$80,MATCH('HRH Need estimation'!S$2,'Inputs from Uganda staff'!$E$61:$E$80,0),MATCH('HRH Need estimation'!$D181,'Inputs from Uganda staff'!$E$6:$BM$6,0)),
""))</f>
        <v>6</v>
      </c>
      <c r="T181" s="122">
        <f>IFERROR(
$AN181 * INDEX('WFOM - Time_Base'!$A$4:$API$29, MATCH("CenHos", 'WFOM - Time_Base'!$B$4:$B$29,0), MATCH(CONCATENATE($G181,T$2),'WFOM - Time_Base'!$A$8:$API$8,0)) *
INDEX('WFOM - Time_Base'!$A$4:$API$29, MATCH("CenHos_Per", 'WFOM - Time_Base'!$B$4:$B$29,0), MATCH(CONCATENATE($G181,T$2),'WFOM - Time_Base'!$A$8:$API$8,0)),
IFERROR($AN181 * INDEX('Inputs from Uganda staff'!$E$61:$BM$80,MATCH('HRH Need estimation'!T$2,'Inputs from Uganda staff'!$E$61:$E$80,0),MATCH('HRH Need estimation'!$D181,'Inputs from Uganda staff'!$E$6:$BM$6,0)),
""))</f>
        <v>0</v>
      </c>
      <c r="U181" s="122">
        <f>IFERROR(
$AN181 * INDEX('WFOM - Time_Base'!$A$4:$API$29, MATCH("CenHos", 'WFOM - Time_Base'!$B$4:$B$29,0), MATCH(CONCATENATE($G181,U$2),'WFOM - Time_Base'!$A$8:$API$8,0)) *
INDEX('WFOM - Time_Base'!$A$4:$API$29, MATCH("CenHos_Per", 'WFOM - Time_Base'!$B$4:$B$29,0), MATCH(CONCATENATE($G181,U$2),'WFOM - Time_Base'!$A$8:$API$8,0)),
IFERROR($AN181 * INDEX('Inputs from Uganda staff'!$E$61:$BM$80,MATCH('HRH Need estimation'!U$2,'Inputs from Uganda staff'!$E$61:$E$80,0),MATCH('HRH Need estimation'!$D181,'Inputs from Uganda staff'!$E$6:$BM$6,0)),
""))</f>
        <v>1</v>
      </c>
      <c r="V181" s="122">
        <f>IFERROR(
$AN181 * INDEX('WFOM - Time_Base'!$A$4:$API$29, MATCH("CenHos", 'WFOM - Time_Base'!$B$4:$B$29,0), MATCH(CONCATENATE($G181,V$2),'WFOM - Time_Base'!$A$8:$API$8,0)) *
INDEX('WFOM - Time_Base'!$A$4:$API$29, MATCH("CenHos_Per", 'WFOM - Time_Base'!$B$4:$B$29,0), MATCH(CONCATENATE($G181,V$2),'WFOM - Time_Base'!$A$8:$API$8,0)),
IFERROR($AN181 * INDEX('Inputs from Uganda staff'!$E$61:$BM$80,MATCH('HRH Need estimation'!V$2,'Inputs from Uganda staff'!$E$61:$E$80,0),MATCH('HRH Need estimation'!$D181,'Inputs from Uganda staff'!$E$6:$BM$6,0)),
""))</f>
        <v>4</v>
      </c>
      <c r="W181" s="122">
        <f>IFERROR(
$AN181 * INDEX('WFOM - Time_Base'!$A$4:$API$29, MATCH("CenHos", 'WFOM - Time_Base'!$B$4:$B$29,0), MATCH(CONCATENATE($G181,W$2),'WFOM - Time_Base'!$A$8:$API$8,0)) *
INDEX('WFOM - Time_Base'!$A$4:$API$29, MATCH("CenHos_Per", 'WFOM - Time_Base'!$B$4:$B$29,0), MATCH(CONCATENATE($G181,W$2),'WFOM - Time_Base'!$A$8:$API$8,0)),
IFERROR($AN181 * INDEX('Inputs from Uganda staff'!$E$61:$BM$80,MATCH('HRH Need estimation'!W$2,'Inputs from Uganda staff'!$E$61:$E$80,0),MATCH('HRH Need estimation'!$D181,'Inputs from Uganda staff'!$E$6:$BM$6,0)),
""))</f>
        <v>0</v>
      </c>
      <c r="X181" s="122">
        <f>IFERROR(
$AN181 * INDEX('WFOM - Time_Base'!$A$4:$API$29, MATCH("CenHos", 'WFOM - Time_Base'!$B$4:$B$29,0), MATCH(CONCATENATE($G181,X$2),'WFOM - Time_Base'!$A$8:$API$8,0)) *
INDEX('WFOM - Time_Base'!$A$4:$API$29, MATCH("CenHos_Per", 'WFOM - Time_Base'!$B$4:$B$29,0), MATCH(CONCATENATE($G181,X$2),'WFOM - Time_Base'!$A$8:$API$8,0)),
IFERROR($AN181 * INDEX('Inputs from Uganda staff'!$E$61:$BM$80,MATCH('HRH Need estimation'!X$2,'Inputs from Uganda staff'!$E$61:$E$80,0),MATCH('HRH Need estimation'!$D181,'Inputs from Uganda staff'!$E$6:$BM$6,0)),
""))</f>
        <v>0</v>
      </c>
      <c r="Y181" s="122">
        <f>IFERROR(
$AN181 * INDEX('WFOM - Time_Base'!$A$4:$API$29, MATCH("CenHos", 'WFOM - Time_Base'!$B$4:$B$29,0), MATCH(CONCATENATE($G181,Y$2),'WFOM - Time_Base'!$A$8:$API$8,0)) *
INDEX('WFOM - Time_Base'!$A$4:$API$29, MATCH("CenHos_Per", 'WFOM - Time_Base'!$B$4:$B$29,0), MATCH(CONCATENATE($G181,Y$2),'WFOM - Time_Base'!$A$8:$API$8,0)),
IFERROR($AN181 * INDEX('Inputs from Uganda staff'!$E$61:$BM$80,MATCH('HRH Need estimation'!Y$2,'Inputs from Uganda staff'!$E$61:$E$80,0),MATCH('HRH Need estimation'!$D181,'Inputs from Uganda staff'!$E$6:$BM$6,0)),
""))</f>
        <v>0</v>
      </c>
      <c r="Z181" s="122">
        <f>IFERROR(
$AN181 * INDEX('WFOM - Time_Base'!$A$4:$API$29, MATCH("CenHos", 'WFOM - Time_Base'!$B$4:$B$29,0), MATCH(CONCATENATE($G181,Z$2),'WFOM - Time_Base'!$A$8:$API$8,0)) *
INDEX('WFOM - Time_Base'!$A$4:$API$29, MATCH("CenHos_Per", 'WFOM - Time_Base'!$B$4:$B$29,0), MATCH(CONCATENATE($G181,Z$2),'WFOM - Time_Base'!$A$8:$API$8,0)),
IFERROR($AN181 * INDEX('Inputs from Uganda staff'!$E$61:$BM$80,MATCH('HRH Need estimation'!Z$2,'Inputs from Uganda staff'!$E$61:$E$80,0),MATCH('HRH Need estimation'!$D181,'Inputs from Uganda staff'!$E$6:$BM$6,0)),
""))</f>
        <v>0</v>
      </c>
      <c r="AA181" s="122">
        <f>IFERROR(
$AN181 * INDEX('WFOM - Time_Base'!$A$4:$API$29, MATCH("CenHos", 'WFOM - Time_Base'!$B$4:$B$29,0), MATCH(CONCATENATE($G181,AA$2),'WFOM - Time_Base'!$A$8:$API$8,0)) *
INDEX('WFOM - Time_Base'!$A$4:$API$29, MATCH("CenHos_Per", 'WFOM - Time_Base'!$B$4:$B$29,0), MATCH(CONCATENATE($G181,AA$2),'WFOM - Time_Base'!$A$8:$API$8,0)),
IFERROR($AN181 * INDEX('Inputs from Uganda staff'!$E$61:$BM$80,MATCH('HRH Need estimation'!AA$2,'Inputs from Uganda staff'!$E$61:$E$80,0),MATCH('HRH Need estimation'!$D181,'Inputs from Uganda staff'!$E$6:$BM$6,0)),
""))</f>
        <v>0</v>
      </c>
      <c r="AB181" s="122">
        <f>IFERROR(
$AN181 * INDEX('WFOM - Time_Base'!$A$4:$API$29, MATCH("CenHos", 'WFOM - Time_Base'!$B$4:$B$29,0), MATCH(CONCATENATE($G181,AB$2),'WFOM - Time_Base'!$A$8:$API$8,0)) *
INDEX('WFOM - Time_Base'!$A$4:$API$29, MATCH("CenHos_Per", 'WFOM - Time_Base'!$B$4:$B$29,0), MATCH(CONCATENATE($G181,AB$2),'WFOM - Time_Base'!$A$8:$API$8,0)),
IFERROR($AN181 * INDEX('Inputs from Uganda staff'!$E$61:$BM$80,MATCH('HRH Need estimation'!AB$2,'Inputs from Uganda staff'!$E$61:$E$80,0),MATCH('HRH Need estimation'!$D181,'Inputs from Uganda staff'!$E$6:$BM$6,0)),
""))</f>
        <v>0</v>
      </c>
      <c r="AC181" s="122" t="str">
        <f>IFERROR(
$AN181 * INDEX('WFOM - Time_Base'!$A$4:$API$29, MATCH("CenHos", 'WFOM - Time_Base'!$B$4:$B$29,0), MATCH(CONCATENATE($G181,AC$2),'WFOM - Time_Base'!$A$8:$API$8,0)) *
INDEX('WFOM - Time_Base'!$A$4:$API$29, MATCH("CenHos_Per", 'WFOM - Time_Base'!$B$4:$B$29,0), MATCH(CONCATENATE($G181,AC$2),'WFOM - Time_Base'!$A$8:$API$8,0)),
IFERROR($AN181 * INDEX('Inputs from Uganda staff'!$E$61:$BM$80,MATCH('HRH Need estimation'!AC$2,'Inputs from Uganda staff'!$E$61:$E$80,0),MATCH('HRH Need estimation'!$D181,'Inputs from Uganda staff'!$E$6:$BM$6,0)),
""))</f>
        <v/>
      </c>
      <c r="AD181" s="122">
        <f>IFERROR(
$AN181 * INDEX('WFOM - Time_Base'!$A$4:$API$29, MATCH("CenHos", 'WFOM - Time_Base'!$B$4:$B$29,0), MATCH(CONCATENATE($G181,AD$2),'WFOM - Time_Base'!$A$8:$API$8,0)) *
INDEX('WFOM - Time_Base'!$A$4:$API$29, MATCH("CenHos_Per", 'WFOM - Time_Base'!$B$4:$B$29,0), MATCH(CONCATENATE($G181,AD$2),'WFOM - Time_Base'!$A$8:$API$8,0)),
IFERROR($AN181 * INDEX('Inputs from Uganda staff'!$E$61:$BM$80,MATCH('HRH Need estimation'!AD$2,'Inputs from Uganda staff'!$E$61:$E$80,0),MATCH('HRH Need estimation'!$D181,'Inputs from Uganda staff'!$E$6:$BM$6,0)),
""))</f>
        <v>0</v>
      </c>
      <c r="AE181" s="122">
        <f>IFERROR(
$AN181 * INDEX('WFOM - Time_Base'!$A$4:$API$29, MATCH("CenHos", 'WFOM - Time_Base'!$B$4:$B$29,0), MATCH(CONCATENATE($G181,AE$2),'WFOM - Time_Base'!$A$8:$API$8,0)) *
INDEX('WFOM - Time_Base'!$A$4:$API$29, MATCH("CenHos_Per", 'WFOM - Time_Base'!$B$4:$B$29,0), MATCH(CONCATENATE($G181,AE$2),'WFOM - Time_Base'!$A$8:$API$8,0)),
IFERROR($AN181 * INDEX('Inputs from Uganda staff'!$E$61:$BM$80,MATCH('HRH Need estimation'!AE$2,'Inputs from Uganda staff'!$E$61:$E$80,0),MATCH('HRH Need estimation'!$D181,'Inputs from Uganda staff'!$E$6:$BM$6,0)),
""))</f>
        <v>0</v>
      </c>
      <c r="AF181" s="122">
        <f>IFERROR(
$AN181 * INDEX('WFOM - Time_Base'!$A$4:$API$29, MATCH("CenHos", 'WFOM - Time_Base'!$B$4:$B$29,0), MATCH(CONCATENATE($G181,AF$2),'WFOM - Time_Base'!$A$8:$API$8,0)) *
INDEX('WFOM - Time_Base'!$A$4:$API$29, MATCH("CenHos_Per", 'WFOM - Time_Base'!$B$4:$B$29,0), MATCH(CONCATENATE($G181,AF$2),'WFOM - Time_Base'!$A$8:$API$8,0)),
IFERROR($AN181 * INDEX('Inputs from Uganda staff'!$E$61:$BM$80,MATCH('HRH Need estimation'!AF$2,'Inputs from Uganda staff'!$E$61:$E$80,0),MATCH('HRH Need estimation'!$D181,'Inputs from Uganda staff'!$E$6:$BM$6,0)),
""))</f>
        <v>0</v>
      </c>
      <c r="AG181" s="122">
        <f>IFERROR(
$AN181 * INDEX('WFOM - Time_Base'!$A$4:$API$29, MATCH("CenHos", 'WFOM - Time_Base'!$B$4:$B$29,0), MATCH(CONCATENATE($G181,AG$2),'WFOM - Time_Base'!$A$8:$API$8,0)) *
INDEX('WFOM - Time_Base'!$A$4:$API$29, MATCH("CenHos_Per", 'WFOM - Time_Base'!$B$4:$B$29,0), MATCH(CONCATENATE($G181,AG$2),'WFOM - Time_Base'!$A$8:$API$8,0)),
IFERROR($AN181 * INDEX('Inputs from Uganda staff'!$E$61:$BM$80,MATCH('HRH Need estimation'!AG$2,'Inputs from Uganda staff'!$E$61:$E$80,0),MATCH('HRH Need estimation'!$D181,'Inputs from Uganda staff'!$E$6:$BM$6,0)),
""))</f>
        <v>0</v>
      </c>
      <c r="AH181" s="122">
        <f>IFERROR(
$AN181 * INDEX('WFOM - Time_Base'!$A$4:$API$29, MATCH("CenHos", 'WFOM - Time_Base'!$B$4:$B$29,0), MATCH(CONCATENATE($G181,AH$2),'WFOM - Time_Base'!$A$8:$API$8,0)) *
INDEX('WFOM - Time_Base'!$A$4:$API$29, MATCH("CenHos_Per", 'WFOM - Time_Base'!$B$4:$B$29,0), MATCH(CONCATENATE($G181,AH$2),'WFOM - Time_Base'!$A$8:$API$8,0)),
IFERROR($AN181 * INDEX('Inputs from Uganda staff'!$E$61:$BM$80,MATCH('HRH Need estimation'!AH$2,'Inputs from Uganda staff'!$E$61:$E$80,0),MATCH('HRH Need estimation'!$D181,'Inputs from Uganda staff'!$E$6:$BM$6,0)),
""))</f>
        <v>0</v>
      </c>
      <c r="AI181" s="122">
        <f>IFERROR(
$AN181 * INDEX('WFOM - Time_Base'!$A$4:$API$29, MATCH("CenHos", 'WFOM - Time_Base'!$B$4:$B$29,0), MATCH(CONCATENATE($G181,AI$2),'WFOM - Time_Base'!$A$8:$API$8,0)) *
INDEX('WFOM - Time_Base'!$A$4:$API$29, MATCH("CenHos_Per", 'WFOM - Time_Base'!$B$4:$B$29,0), MATCH(CONCATENATE($G181,AI$2),'WFOM - Time_Base'!$A$8:$API$8,0)),
IFERROR($AN181 * INDEX('Inputs from Uganda staff'!$E$61:$BM$80,MATCH('HRH Need estimation'!AI$2,'Inputs from Uganda staff'!$E$61:$E$80,0),MATCH('HRH Need estimation'!$D181,'Inputs from Uganda staff'!$E$6:$BM$6,0)),
""))</f>
        <v>0</v>
      </c>
      <c r="AJ181" s="122">
        <f>IFERROR(
$AN181 * INDEX('WFOM - Time_Base'!$A$4:$API$29, MATCH("CenHos", 'WFOM - Time_Base'!$B$4:$B$29,0), MATCH(CONCATENATE($G181,AJ$2),'WFOM - Time_Base'!$A$8:$API$8,0)) *
INDEX('WFOM - Time_Base'!$A$4:$API$29, MATCH("CenHos_Per", 'WFOM - Time_Base'!$B$4:$B$29,0), MATCH(CONCATENATE($G181,AJ$2),'WFOM - Time_Base'!$A$8:$API$8,0)),
IFERROR($AN181 * INDEX('Inputs from Uganda staff'!$E$61:$BM$80,MATCH('HRH Need estimation'!AJ$2,'Inputs from Uganda staff'!$E$61:$E$80,0),MATCH('HRH Need estimation'!$D181,'Inputs from Uganda staff'!$E$6:$BM$6,0)),
""))</f>
        <v>0</v>
      </c>
      <c r="AK181" s="122">
        <f>IFERROR(
$AN181 * INDEX('WFOM - Time_Base'!$A$4:$API$29, MATCH("CenHos", 'WFOM - Time_Base'!$B$4:$B$29,0), MATCH(CONCATENATE($G181,AK$2),'WFOM - Time_Base'!$A$8:$API$8,0)) *
INDEX('WFOM - Time_Base'!$A$4:$API$29, MATCH("CenHos_Per", 'WFOM - Time_Base'!$B$4:$B$29,0), MATCH(CONCATENATE($G181,AK$2),'WFOM - Time_Base'!$A$8:$API$8,0)),
IFERROR($AN181 * INDEX('Inputs from Uganda staff'!$E$61:$BM$80,MATCH('HRH Need estimation'!AK$2,'Inputs from Uganda staff'!$E$61:$E$80,0),MATCH('HRH Need estimation'!$D181,'Inputs from Uganda staff'!$E$6:$BM$6,0)),
""))</f>
        <v>0</v>
      </c>
      <c r="AL181" s="122">
        <f>IFERROR(
$AN181 * INDEX('WFOM - Time_Base'!$A$4:$API$29, MATCH("CenHos", 'WFOM - Time_Base'!$B$4:$B$29,0), MATCH(CONCATENATE($G181,AL$2),'WFOM - Time_Base'!$A$8:$API$8,0)) *
INDEX('WFOM - Time_Base'!$A$4:$API$29, MATCH("CenHos_Per", 'WFOM - Time_Base'!$B$4:$B$29,0), MATCH(CONCATENATE($G181,AL$2),'WFOM - Time_Base'!$A$8:$API$8,0)),
IFERROR($AN181 * INDEX('Inputs from Uganda staff'!$E$61:$BM$80,MATCH('HRH Need estimation'!AL$2,'Inputs from Uganda staff'!$E$61:$E$80,0),MATCH('HRH Need estimation'!$D181,'Inputs from Uganda staff'!$E$6:$BM$6,0)),
""))</f>
        <v>0</v>
      </c>
      <c r="AN181">
        <v>1</v>
      </c>
      <c r="AO181" t="e">
        <f t="shared" si="6"/>
        <v>#N/A</v>
      </c>
    </row>
    <row r="182" spans="1:41">
      <c r="A182" s="106" t="s">
        <v>915</v>
      </c>
      <c r="B182" s="106" t="s">
        <v>525</v>
      </c>
      <c r="C182" s="107" t="s">
        <v>575</v>
      </c>
      <c r="D182" s="118" t="s">
        <v>576</v>
      </c>
      <c r="E182" s="122" t="s">
        <v>867</v>
      </c>
      <c r="F182" s="122" t="s">
        <v>21</v>
      </c>
      <c r="G182" s="122" t="str">
        <f>IF(F182&lt;&gt;"", VLOOKUP(F182,'WFOM - Cadre and Service List'!$E$4:$F$52,2,FALSE), "")</f>
        <v>Over5OPD</v>
      </c>
      <c r="H182" s="122"/>
      <c r="I182" s="207"/>
      <c r="J182" s="207"/>
      <c r="K182" s="207"/>
      <c r="L182" s="207"/>
      <c r="M182" s="207"/>
      <c r="N182" s="207"/>
      <c r="O182" s="207"/>
      <c r="P182" s="207">
        <f t="shared" si="5"/>
        <v>0</v>
      </c>
      <c r="Q182" s="122" t="s">
        <v>1947</v>
      </c>
      <c r="R182" s="122">
        <f>IFERROR(
$AN182 * INDEX('WFOM - Time_Base'!$A$4:$API$29, MATCH("CenHos", 'WFOM - Time_Base'!$B$4:$B$29,0), MATCH(CONCATENATE($G182,R$2),'WFOM - Time_Base'!$A$8:$API$8,0)) *
INDEX('WFOM - Time_Base'!$A$4:$API$29, MATCH("CenHos_Per", 'WFOM - Time_Base'!$B$4:$B$29,0), MATCH(CONCATENATE($G182,R$2),'WFOM - Time_Base'!$A$8:$API$8,0)),
IFERROR($AN182 * INDEX('Inputs from Uganda staff'!$E$61:$BM$80,MATCH('HRH Need estimation'!R$2,'Inputs from Uganda staff'!$E$61:$E$80,0),MATCH('HRH Need estimation'!$D182,'Inputs from Uganda staff'!$E$6:$BM$6,0)),
""))</f>
        <v>3.5</v>
      </c>
      <c r="S182" s="122">
        <f>IFERROR(
$AN182 * INDEX('WFOM - Time_Base'!$A$4:$API$29, MATCH("CenHos", 'WFOM - Time_Base'!$B$4:$B$29,0), MATCH(CONCATENATE($G182,S$2),'WFOM - Time_Base'!$A$8:$API$8,0)) *
INDEX('WFOM - Time_Base'!$A$4:$API$29, MATCH("CenHos_Per", 'WFOM - Time_Base'!$B$4:$B$29,0), MATCH(CONCATENATE($G182,S$2),'WFOM - Time_Base'!$A$8:$API$8,0)),
IFERROR($AN182 * INDEX('Inputs from Uganda staff'!$E$61:$BM$80,MATCH('HRH Need estimation'!S$2,'Inputs from Uganda staff'!$E$61:$E$80,0),MATCH('HRH Need estimation'!$D182,'Inputs from Uganda staff'!$E$6:$BM$6,0)),
""))</f>
        <v>6</v>
      </c>
      <c r="T182" s="122">
        <f>IFERROR(
$AN182 * INDEX('WFOM - Time_Base'!$A$4:$API$29, MATCH("CenHos", 'WFOM - Time_Base'!$B$4:$B$29,0), MATCH(CONCATENATE($G182,T$2),'WFOM - Time_Base'!$A$8:$API$8,0)) *
INDEX('WFOM - Time_Base'!$A$4:$API$29, MATCH("CenHos_Per", 'WFOM - Time_Base'!$B$4:$B$29,0), MATCH(CONCATENATE($G182,T$2),'WFOM - Time_Base'!$A$8:$API$8,0)),
IFERROR($AN182 * INDEX('Inputs from Uganda staff'!$E$61:$BM$80,MATCH('HRH Need estimation'!T$2,'Inputs from Uganda staff'!$E$61:$E$80,0),MATCH('HRH Need estimation'!$D182,'Inputs from Uganda staff'!$E$6:$BM$6,0)),
""))</f>
        <v>0</v>
      </c>
      <c r="U182" s="122">
        <f>IFERROR(
$AN182 * INDEX('WFOM - Time_Base'!$A$4:$API$29, MATCH("CenHos", 'WFOM - Time_Base'!$B$4:$B$29,0), MATCH(CONCATENATE($G182,U$2),'WFOM - Time_Base'!$A$8:$API$8,0)) *
INDEX('WFOM - Time_Base'!$A$4:$API$29, MATCH("CenHos_Per", 'WFOM - Time_Base'!$B$4:$B$29,0), MATCH(CONCATENATE($G182,U$2),'WFOM - Time_Base'!$A$8:$API$8,0)),
IFERROR($AN182 * INDEX('Inputs from Uganda staff'!$E$61:$BM$80,MATCH('HRH Need estimation'!U$2,'Inputs from Uganda staff'!$E$61:$E$80,0),MATCH('HRH Need estimation'!$D182,'Inputs from Uganda staff'!$E$6:$BM$6,0)),
""))</f>
        <v>1</v>
      </c>
      <c r="V182" s="122">
        <f>IFERROR(
$AN182 * INDEX('WFOM - Time_Base'!$A$4:$API$29, MATCH("CenHos", 'WFOM - Time_Base'!$B$4:$B$29,0), MATCH(CONCATENATE($G182,V$2),'WFOM - Time_Base'!$A$8:$API$8,0)) *
INDEX('WFOM - Time_Base'!$A$4:$API$29, MATCH("CenHos_Per", 'WFOM - Time_Base'!$B$4:$B$29,0), MATCH(CONCATENATE($G182,V$2),'WFOM - Time_Base'!$A$8:$API$8,0)),
IFERROR($AN182 * INDEX('Inputs from Uganda staff'!$E$61:$BM$80,MATCH('HRH Need estimation'!V$2,'Inputs from Uganda staff'!$E$61:$E$80,0),MATCH('HRH Need estimation'!$D182,'Inputs from Uganda staff'!$E$6:$BM$6,0)),
""))</f>
        <v>4</v>
      </c>
      <c r="W182" s="122">
        <f>IFERROR(
$AN182 * INDEX('WFOM - Time_Base'!$A$4:$API$29, MATCH("CenHos", 'WFOM - Time_Base'!$B$4:$B$29,0), MATCH(CONCATENATE($G182,W$2),'WFOM - Time_Base'!$A$8:$API$8,0)) *
INDEX('WFOM - Time_Base'!$A$4:$API$29, MATCH("CenHos_Per", 'WFOM - Time_Base'!$B$4:$B$29,0), MATCH(CONCATENATE($G182,W$2),'WFOM - Time_Base'!$A$8:$API$8,0)),
IFERROR($AN182 * INDEX('Inputs from Uganda staff'!$E$61:$BM$80,MATCH('HRH Need estimation'!W$2,'Inputs from Uganda staff'!$E$61:$E$80,0),MATCH('HRH Need estimation'!$D182,'Inputs from Uganda staff'!$E$6:$BM$6,0)),
""))</f>
        <v>0</v>
      </c>
      <c r="X182" s="122">
        <f>IFERROR(
$AN182 * INDEX('WFOM - Time_Base'!$A$4:$API$29, MATCH("CenHos", 'WFOM - Time_Base'!$B$4:$B$29,0), MATCH(CONCATENATE($G182,X$2),'WFOM - Time_Base'!$A$8:$API$8,0)) *
INDEX('WFOM - Time_Base'!$A$4:$API$29, MATCH("CenHos_Per", 'WFOM - Time_Base'!$B$4:$B$29,0), MATCH(CONCATENATE($G182,X$2),'WFOM - Time_Base'!$A$8:$API$8,0)),
IFERROR($AN182 * INDEX('Inputs from Uganda staff'!$E$61:$BM$80,MATCH('HRH Need estimation'!X$2,'Inputs from Uganda staff'!$E$61:$E$80,0),MATCH('HRH Need estimation'!$D182,'Inputs from Uganda staff'!$E$6:$BM$6,0)),
""))</f>
        <v>0</v>
      </c>
      <c r="Y182" s="122">
        <f>IFERROR(
$AN182 * INDEX('WFOM - Time_Base'!$A$4:$API$29, MATCH("CenHos", 'WFOM - Time_Base'!$B$4:$B$29,0), MATCH(CONCATENATE($G182,Y$2),'WFOM - Time_Base'!$A$8:$API$8,0)) *
INDEX('WFOM - Time_Base'!$A$4:$API$29, MATCH("CenHos_Per", 'WFOM - Time_Base'!$B$4:$B$29,0), MATCH(CONCATENATE($G182,Y$2),'WFOM - Time_Base'!$A$8:$API$8,0)),
IFERROR($AN182 * INDEX('Inputs from Uganda staff'!$E$61:$BM$80,MATCH('HRH Need estimation'!Y$2,'Inputs from Uganda staff'!$E$61:$E$80,0),MATCH('HRH Need estimation'!$D182,'Inputs from Uganda staff'!$E$6:$BM$6,0)),
""))</f>
        <v>0</v>
      </c>
      <c r="Z182" s="122">
        <f>IFERROR(
$AN182 * INDEX('WFOM - Time_Base'!$A$4:$API$29, MATCH("CenHos", 'WFOM - Time_Base'!$B$4:$B$29,0), MATCH(CONCATENATE($G182,Z$2),'WFOM - Time_Base'!$A$8:$API$8,0)) *
INDEX('WFOM - Time_Base'!$A$4:$API$29, MATCH("CenHos_Per", 'WFOM - Time_Base'!$B$4:$B$29,0), MATCH(CONCATENATE($G182,Z$2),'WFOM - Time_Base'!$A$8:$API$8,0)),
IFERROR($AN182 * INDEX('Inputs from Uganda staff'!$E$61:$BM$80,MATCH('HRH Need estimation'!Z$2,'Inputs from Uganda staff'!$E$61:$E$80,0),MATCH('HRH Need estimation'!$D182,'Inputs from Uganda staff'!$E$6:$BM$6,0)),
""))</f>
        <v>0</v>
      </c>
      <c r="AA182" s="122">
        <f>IFERROR(
$AN182 * INDEX('WFOM - Time_Base'!$A$4:$API$29, MATCH("CenHos", 'WFOM - Time_Base'!$B$4:$B$29,0), MATCH(CONCATENATE($G182,AA$2),'WFOM - Time_Base'!$A$8:$API$8,0)) *
INDEX('WFOM - Time_Base'!$A$4:$API$29, MATCH("CenHos_Per", 'WFOM - Time_Base'!$B$4:$B$29,0), MATCH(CONCATENATE($G182,AA$2),'WFOM - Time_Base'!$A$8:$API$8,0)),
IFERROR($AN182 * INDEX('Inputs from Uganda staff'!$E$61:$BM$80,MATCH('HRH Need estimation'!AA$2,'Inputs from Uganda staff'!$E$61:$E$80,0),MATCH('HRH Need estimation'!$D182,'Inputs from Uganda staff'!$E$6:$BM$6,0)),
""))</f>
        <v>0</v>
      </c>
      <c r="AB182" s="122">
        <f>IFERROR(
$AN182 * INDEX('WFOM - Time_Base'!$A$4:$API$29, MATCH("CenHos", 'WFOM - Time_Base'!$B$4:$B$29,0), MATCH(CONCATENATE($G182,AB$2),'WFOM - Time_Base'!$A$8:$API$8,0)) *
INDEX('WFOM - Time_Base'!$A$4:$API$29, MATCH("CenHos_Per", 'WFOM - Time_Base'!$B$4:$B$29,0), MATCH(CONCATENATE($G182,AB$2),'WFOM - Time_Base'!$A$8:$API$8,0)),
IFERROR($AN182 * INDEX('Inputs from Uganda staff'!$E$61:$BM$80,MATCH('HRH Need estimation'!AB$2,'Inputs from Uganda staff'!$E$61:$E$80,0),MATCH('HRH Need estimation'!$D182,'Inputs from Uganda staff'!$E$6:$BM$6,0)),
""))</f>
        <v>0</v>
      </c>
      <c r="AC182" s="122" t="str">
        <f>IFERROR(
$AN182 * INDEX('WFOM - Time_Base'!$A$4:$API$29, MATCH("CenHos", 'WFOM - Time_Base'!$B$4:$B$29,0), MATCH(CONCATENATE($G182,AC$2),'WFOM - Time_Base'!$A$8:$API$8,0)) *
INDEX('WFOM - Time_Base'!$A$4:$API$29, MATCH("CenHos_Per", 'WFOM - Time_Base'!$B$4:$B$29,0), MATCH(CONCATENATE($G182,AC$2),'WFOM - Time_Base'!$A$8:$API$8,0)),
IFERROR($AN182 * INDEX('Inputs from Uganda staff'!$E$61:$BM$80,MATCH('HRH Need estimation'!AC$2,'Inputs from Uganda staff'!$E$61:$E$80,0),MATCH('HRH Need estimation'!$D182,'Inputs from Uganda staff'!$E$6:$BM$6,0)),
""))</f>
        <v/>
      </c>
      <c r="AD182" s="122">
        <f>IFERROR(
$AN182 * INDEX('WFOM - Time_Base'!$A$4:$API$29, MATCH("CenHos", 'WFOM - Time_Base'!$B$4:$B$29,0), MATCH(CONCATENATE($G182,AD$2),'WFOM - Time_Base'!$A$8:$API$8,0)) *
INDEX('WFOM - Time_Base'!$A$4:$API$29, MATCH("CenHos_Per", 'WFOM - Time_Base'!$B$4:$B$29,0), MATCH(CONCATENATE($G182,AD$2),'WFOM - Time_Base'!$A$8:$API$8,0)),
IFERROR($AN182 * INDEX('Inputs from Uganda staff'!$E$61:$BM$80,MATCH('HRH Need estimation'!AD$2,'Inputs from Uganda staff'!$E$61:$E$80,0),MATCH('HRH Need estimation'!$D182,'Inputs from Uganda staff'!$E$6:$BM$6,0)),
""))</f>
        <v>0</v>
      </c>
      <c r="AE182" s="122">
        <f>IFERROR(
$AN182 * INDEX('WFOM - Time_Base'!$A$4:$API$29, MATCH("CenHos", 'WFOM - Time_Base'!$B$4:$B$29,0), MATCH(CONCATENATE($G182,AE$2),'WFOM - Time_Base'!$A$8:$API$8,0)) *
INDEX('WFOM - Time_Base'!$A$4:$API$29, MATCH("CenHos_Per", 'WFOM - Time_Base'!$B$4:$B$29,0), MATCH(CONCATENATE($G182,AE$2),'WFOM - Time_Base'!$A$8:$API$8,0)),
IFERROR($AN182 * INDEX('Inputs from Uganda staff'!$E$61:$BM$80,MATCH('HRH Need estimation'!AE$2,'Inputs from Uganda staff'!$E$61:$E$80,0),MATCH('HRH Need estimation'!$D182,'Inputs from Uganda staff'!$E$6:$BM$6,0)),
""))</f>
        <v>0</v>
      </c>
      <c r="AF182" s="122">
        <f>IFERROR(
$AN182 * INDEX('WFOM - Time_Base'!$A$4:$API$29, MATCH("CenHos", 'WFOM - Time_Base'!$B$4:$B$29,0), MATCH(CONCATENATE($G182,AF$2),'WFOM - Time_Base'!$A$8:$API$8,0)) *
INDEX('WFOM - Time_Base'!$A$4:$API$29, MATCH("CenHos_Per", 'WFOM - Time_Base'!$B$4:$B$29,0), MATCH(CONCATENATE($G182,AF$2),'WFOM - Time_Base'!$A$8:$API$8,0)),
IFERROR($AN182 * INDEX('Inputs from Uganda staff'!$E$61:$BM$80,MATCH('HRH Need estimation'!AF$2,'Inputs from Uganda staff'!$E$61:$E$80,0),MATCH('HRH Need estimation'!$D182,'Inputs from Uganda staff'!$E$6:$BM$6,0)),
""))</f>
        <v>0</v>
      </c>
      <c r="AG182" s="122">
        <f>IFERROR(
$AN182 * INDEX('WFOM - Time_Base'!$A$4:$API$29, MATCH("CenHos", 'WFOM - Time_Base'!$B$4:$B$29,0), MATCH(CONCATENATE($G182,AG$2),'WFOM - Time_Base'!$A$8:$API$8,0)) *
INDEX('WFOM - Time_Base'!$A$4:$API$29, MATCH("CenHos_Per", 'WFOM - Time_Base'!$B$4:$B$29,0), MATCH(CONCATENATE($G182,AG$2),'WFOM - Time_Base'!$A$8:$API$8,0)),
IFERROR($AN182 * INDEX('Inputs from Uganda staff'!$E$61:$BM$80,MATCH('HRH Need estimation'!AG$2,'Inputs from Uganda staff'!$E$61:$E$80,0),MATCH('HRH Need estimation'!$D182,'Inputs from Uganda staff'!$E$6:$BM$6,0)),
""))</f>
        <v>0</v>
      </c>
      <c r="AH182" s="122">
        <f>IFERROR(
$AN182 * INDEX('WFOM - Time_Base'!$A$4:$API$29, MATCH("CenHos", 'WFOM - Time_Base'!$B$4:$B$29,0), MATCH(CONCATENATE($G182,AH$2),'WFOM - Time_Base'!$A$8:$API$8,0)) *
INDEX('WFOM - Time_Base'!$A$4:$API$29, MATCH("CenHos_Per", 'WFOM - Time_Base'!$B$4:$B$29,0), MATCH(CONCATENATE($G182,AH$2),'WFOM - Time_Base'!$A$8:$API$8,0)),
IFERROR($AN182 * INDEX('Inputs from Uganda staff'!$E$61:$BM$80,MATCH('HRH Need estimation'!AH$2,'Inputs from Uganda staff'!$E$61:$E$80,0),MATCH('HRH Need estimation'!$D182,'Inputs from Uganda staff'!$E$6:$BM$6,0)),
""))</f>
        <v>0</v>
      </c>
      <c r="AI182" s="122">
        <f>IFERROR(
$AN182 * INDEX('WFOM - Time_Base'!$A$4:$API$29, MATCH("CenHos", 'WFOM - Time_Base'!$B$4:$B$29,0), MATCH(CONCATENATE($G182,AI$2),'WFOM - Time_Base'!$A$8:$API$8,0)) *
INDEX('WFOM - Time_Base'!$A$4:$API$29, MATCH("CenHos_Per", 'WFOM - Time_Base'!$B$4:$B$29,0), MATCH(CONCATENATE($G182,AI$2),'WFOM - Time_Base'!$A$8:$API$8,0)),
IFERROR($AN182 * INDEX('Inputs from Uganda staff'!$E$61:$BM$80,MATCH('HRH Need estimation'!AI$2,'Inputs from Uganda staff'!$E$61:$E$80,0),MATCH('HRH Need estimation'!$D182,'Inputs from Uganda staff'!$E$6:$BM$6,0)),
""))</f>
        <v>0</v>
      </c>
      <c r="AJ182" s="122">
        <f>IFERROR(
$AN182 * INDEX('WFOM - Time_Base'!$A$4:$API$29, MATCH("CenHos", 'WFOM - Time_Base'!$B$4:$B$29,0), MATCH(CONCATENATE($G182,AJ$2),'WFOM - Time_Base'!$A$8:$API$8,0)) *
INDEX('WFOM - Time_Base'!$A$4:$API$29, MATCH("CenHos_Per", 'WFOM - Time_Base'!$B$4:$B$29,0), MATCH(CONCATENATE($G182,AJ$2),'WFOM - Time_Base'!$A$8:$API$8,0)),
IFERROR($AN182 * INDEX('Inputs from Uganda staff'!$E$61:$BM$80,MATCH('HRH Need estimation'!AJ$2,'Inputs from Uganda staff'!$E$61:$E$80,0),MATCH('HRH Need estimation'!$D182,'Inputs from Uganda staff'!$E$6:$BM$6,0)),
""))</f>
        <v>0</v>
      </c>
      <c r="AK182" s="122">
        <f>IFERROR(
$AN182 * INDEX('WFOM - Time_Base'!$A$4:$API$29, MATCH("CenHos", 'WFOM - Time_Base'!$B$4:$B$29,0), MATCH(CONCATENATE($G182,AK$2),'WFOM - Time_Base'!$A$8:$API$8,0)) *
INDEX('WFOM - Time_Base'!$A$4:$API$29, MATCH("CenHos_Per", 'WFOM - Time_Base'!$B$4:$B$29,0), MATCH(CONCATENATE($G182,AK$2),'WFOM - Time_Base'!$A$8:$API$8,0)),
IFERROR($AN182 * INDEX('Inputs from Uganda staff'!$E$61:$BM$80,MATCH('HRH Need estimation'!AK$2,'Inputs from Uganda staff'!$E$61:$E$80,0),MATCH('HRH Need estimation'!$D182,'Inputs from Uganda staff'!$E$6:$BM$6,0)),
""))</f>
        <v>0</v>
      </c>
      <c r="AL182" s="122">
        <f>IFERROR(
$AN182 * INDEX('WFOM - Time_Base'!$A$4:$API$29, MATCH("CenHos", 'WFOM - Time_Base'!$B$4:$B$29,0), MATCH(CONCATENATE($G182,AL$2),'WFOM - Time_Base'!$A$8:$API$8,0)) *
INDEX('WFOM - Time_Base'!$A$4:$API$29, MATCH("CenHos_Per", 'WFOM - Time_Base'!$B$4:$B$29,0), MATCH(CONCATENATE($G182,AL$2),'WFOM - Time_Base'!$A$8:$API$8,0)),
IFERROR($AN182 * INDEX('Inputs from Uganda staff'!$E$61:$BM$80,MATCH('HRH Need estimation'!AL$2,'Inputs from Uganda staff'!$E$61:$E$80,0),MATCH('HRH Need estimation'!$D182,'Inputs from Uganda staff'!$E$6:$BM$6,0)),
""))</f>
        <v>0</v>
      </c>
      <c r="AN182">
        <v>1</v>
      </c>
      <c r="AO182" t="e">
        <f t="shared" si="6"/>
        <v>#N/A</v>
      </c>
    </row>
    <row r="183" spans="1:41">
      <c r="A183" s="106" t="s">
        <v>1005</v>
      </c>
      <c r="B183" s="106" t="s">
        <v>525</v>
      </c>
      <c r="C183" s="107" t="s">
        <v>577</v>
      </c>
      <c r="D183" s="118" t="s">
        <v>578</v>
      </c>
      <c r="E183" s="122" t="s">
        <v>867</v>
      </c>
      <c r="F183" s="122" t="s">
        <v>21</v>
      </c>
      <c r="G183" s="122" t="str">
        <f>IF(F183&lt;&gt;"", VLOOKUP(F183,'WFOM - Cadre and Service List'!$E$4:$F$52,2,FALSE), "")</f>
        <v>Over5OPD</v>
      </c>
      <c r="H183" s="122"/>
      <c r="I183" s="207"/>
      <c r="J183" s="207"/>
      <c r="K183" s="207"/>
      <c r="L183" s="207"/>
      <c r="M183" s="207"/>
      <c r="N183" s="207"/>
      <c r="O183" s="207"/>
      <c r="P183" s="207">
        <f t="shared" si="5"/>
        <v>0</v>
      </c>
      <c r="Q183" s="122" t="s">
        <v>1947</v>
      </c>
      <c r="R183" s="122">
        <f>IFERROR(
$AN183 * INDEX('WFOM - Time_Base'!$A$4:$API$29, MATCH("CenHos", 'WFOM - Time_Base'!$B$4:$B$29,0), MATCH(CONCATENATE($G183,R$2),'WFOM - Time_Base'!$A$8:$API$8,0)) *
INDEX('WFOM - Time_Base'!$A$4:$API$29, MATCH("CenHos_Per", 'WFOM - Time_Base'!$B$4:$B$29,0), MATCH(CONCATENATE($G183,R$2),'WFOM - Time_Base'!$A$8:$API$8,0)),
IFERROR($AN183 * INDEX('Inputs from Uganda staff'!$E$61:$BM$80,MATCH('HRH Need estimation'!R$2,'Inputs from Uganda staff'!$E$61:$E$80,0),MATCH('HRH Need estimation'!$D183,'Inputs from Uganda staff'!$E$6:$BM$6,0)),
""))</f>
        <v>3.5</v>
      </c>
      <c r="S183" s="122">
        <f>IFERROR(
$AN183 * INDEX('WFOM - Time_Base'!$A$4:$API$29, MATCH("CenHos", 'WFOM - Time_Base'!$B$4:$B$29,0), MATCH(CONCATENATE($G183,S$2),'WFOM - Time_Base'!$A$8:$API$8,0)) *
INDEX('WFOM - Time_Base'!$A$4:$API$29, MATCH("CenHos_Per", 'WFOM - Time_Base'!$B$4:$B$29,0), MATCH(CONCATENATE($G183,S$2),'WFOM - Time_Base'!$A$8:$API$8,0)),
IFERROR($AN183 * INDEX('Inputs from Uganda staff'!$E$61:$BM$80,MATCH('HRH Need estimation'!S$2,'Inputs from Uganda staff'!$E$61:$E$80,0),MATCH('HRH Need estimation'!$D183,'Inputs from Uganda staff'!$E$6:$BM$6,0)),
""))</f>
        <v>6</v>
      </c>
      <c r="T183" s="122">
        <f>IFERROR(
$AN183 * INDEX('WFOM - Time_Base'!$A$4:$API$29, MATCH("CenHos", 'WFOM - Time_Base'!$B$4:$B$29,0), MATCH(CONCATENATE($G183,T$2),'WFOM - Time_Base'!$A$8:$API$8,0)) *
INDEX('WFOM - Time_Base'!$A$4:$API$29, MATCH("CenHos_Per", 'WFOM - Time_Base'!$B$4:$B$29,0), MATCH(CONCATENATE($G183,T$2),'WFOM - Time_Base'!$A$8:$API$8,0)),
IFERROR($AN183 * INDEX('Inputs from Uganda staff'!$E$61:$BM$80,MATCH('HRH Need estimation'!T$2,'Inputs from Uganda staff'!$E$61:$E$80,0),MATCH('HRH Need estimation'!$D183,'Inputs from Uganda staff'!$E$6:$BM$6,0)),
""))</f>
        <v>0</v>
      </c>
      <c r="U183" s="122">
        <f>IFERROR(
$AN183 * INDEX('WFOM - Time_Base'!$A$4:$API$29, MATCH("CenHos", 'WFOM - Time_Base'!$B$4:$B$29,0), MATCH(CONCATENATE($G183,U$2),'WFOM - Time_Base'!$A$8:$API$8,0)) *
INDEX('WFOM - Time_Base'!$A$4:$API$29, MATCH("CenHos_Per", 'WFOM - Time_Base'!$B$4:$B$29,0), MATCH(CONCATENATE($G183,U$2),'WFOM - Time_Base'!$A$8:$API$8,0)),
IFERROR($AN183 * INDEX('Inputs from Uganda staff'!$E$61:$BM$80,MATCH('HRH Need estimation'!U$2,'Inputs from Uganda staff'!$E$61:$E$80,0),MATCH('HRH Need estimation'!$D183,'Inputs from Uganda staff'!$E$6:$BM$6,0)),
""))</f>
        <v>1</v>
      </c>
      <c r="V183" s="122">
        <f>IFERROR(
$AN183 * INDEX('WFOM - Time_Base'!$A$4:$API$29, MATCH("CenHos", 'WFOM - Time_Base'!$B$4:$B$29,0), MATCH(CONCATENATE($G183,V$2),'WFOM - Time_Base'!$A$8:$API$8,0)) *
INDEX('WFOM - Time_Base'!$A$4:$API$29, MATCH("CenHos_Per", 'WFOM - Time_Base'!$B$4:$B$29,0), MATCH(CONCATENATE($G183,V$2),'WFOM - Time_Base'!$A$8:$API$8,0)),
IFERROR($AN183 * INDEX('Inputs from Uganda staff'!$E$61:$BM$80,MATCH('HRH Need estimation'!V$2,'Inputs from Uganda staff'!$E$61:$E$80,0),MATCH('HRH Need estimation'!$D183,'Inputs from Uganda staff'!$E$6:$BM$6,0)),
""))</f>
        <v>4</v>
      </c>
      <c r="W183" s="122">
        <f>IFERROR(
$AN183 * INDEX('WFOM - Time_Base'!$A$4:$API$29, MATCH("CenHos", 'WFOM - Time_Base'!$B$4:$B$29,0), MATCH(CONCATENATE($G183,W$2),'WFOM - Time_Base'!$A$8:$API$8,0)) *
INDEX('WFOM - Time_Base'!$A$4:$API$29, MATCH("CenHos_Per", 'WFOM - Time_Base'!$B$4:$B$29,0), MATCH(CONCATENATE($G183,W$2),'WFOM - Time_Base'!$A$8:$API$8,0)),
IFERROR($AN183 * INDEX('Inputs from Uganda staff'!$E$61:$BM$80,MATCH('HRH Need estimation'!W$2,'Inputs from Uganda staff'!$E$61:$E$80,0),MATCH('HRH Need estimation'!$D183,'Inputs from Uganda staff'!$E$6:$BM$6,0)),
""))</f>
        <v>0</v>
      </c>
      <c r="X183" s="122">
        <f>IFERROR(
$AN183 * INDEX('WFOM - Time_Base'!$A$4:$API$29, MATCH("CenHos", 'WFOM - Time_Base'!$B$4:$B$29,0), MATCH(CONCATENATE($G183,X$2),'WFOM - Time_Base'!$A$8:$API$8,0)) *
INDEX('WFOM - Time_Base'!$A$4:$API$29, MATCH("CenHos_Per", 'WFOM - Time_Base'!$B$4:$B$29,0), MATCH(CONCATENATE($G183,X$2),'WFOM - Time_Base'!$A$8:$API$8,0)),
IFERROR($AN183 * INDEX('Inputs from Uganda staff'!$E$61:$BM$80,MATCH('HRH Need estimation'!X$2,'Inputs from Uganda staff'!$E$61:$E$80,0),MATCH('HRH Need estimation'!$D183,'Inputs from Uganda staff'!$E$6:$BM$6,0)),
""))</f>
        <v>0</v>
      </c>
      <c r="Y183" s="122">
        <f>IFERROR(
$AN183 * INDEX('WFOM - Time_Base'!$A$4:$API$29, MATCH("CenHos", 'WFOM - Time_Base'!$B$4:$B$29,0), MATCH(CONCATENATE($G183,Y$2),'WFOM - Time_Base'!$A$8:$API$8,0)) *
INDEX('WFOM - Time_Base'!$A$4:$API$29, MATCH("CenHos_Per", 'WFOM - Time_Base'!$B$4:$B$29,0), MATCH(CONCATENATE($G183,Y$2),'WFOM - Time_Base'!$A$8:$API$8,0)),
IFERROR($AN183 * INDEX('Inputs from Uganda staff'!$E$61:$BM$80,MATCH('HRH Need estimation'!Y$2,'Inputs from Uganda staff'!$E$61:$E$80,0),MATCH('HRH Need estimation'!$D183,'Inputs from Uganda staff'!$E$6:$BM$6,0)),
""))</f>
        <v>0</v>
      </c>
      <c r="Z183" s="122">
        <f>IFERROR(
$AN183 * INDEX('WFOM - Time_Base'!$A$4:$API$29, MATCH("CenHos", 'WFOM - Time_Base'!$B$4:$B$29,0), MATCH(CONCATENATE($G183,Z$2),'WFOM - Time_Base'!$A$8:$API$8,0)) *
INDEX('WFOM - Time_Base'!$A$4:$API$29, MATCH("CenHos_Per", 'WFOM - Time_Base'!$B$4:$B$29,0), MATCH(CONCATENATE($G183,Z$2),'WFOM - Time_Base'!$A$8:$API$8,0)),
IFERROR($AN183 * INDEX('Inputs from Uganda staff'!$E$61:$BM$80,MATCH('HRH Need estimation'!Z$2,'Inputs from Uganda staff'!$E$61:$E$80,0),MATCH('HRH Need estimation'!$D183,'Inputs from Uganda staff'!$E$6:$BM$6,0)),
""))</f>
        <v>0</v>
      </c>
      <c r="AA183" s="122">
        <f>IFERROR(
$AN183 * INDEX('WFOM - Time_Base'!$A$4:$API$29, MATCH("CenHos", 'WFOM - Time_Base'!$B$4:$B$29,0), MATCH(CONCATENATE($G183,AA$2),'WFOM - Time_Base'!$A$8:$API$8,0)) *
INDEX('WFOM - Time_Base'!$A$4:$API$29, MATCH("CenHos_Per", 'WFOM - Time_Base'!$B$4:$B$29,0), MATCH(CONCATENATE($G183,AA$2),'WFOM - Time_Base'!$A$8:$API$8,0)),
IFERROR($AN183 * INDEX('Inputs from Uganda staff'!$E$61:$BM$80,MATCH('HRH Need estimation'!AA$2,'Inputs from Uganda staff'!$E$61:$E$80,0),MATCH('HRH Need estimation'!$D183,'Inputs from Uganda staff'!$E$6:$BM$6,0)),
""))</f>
        <v>0</v>
      </c>
      <c r="AB183" s="122">
        <f>IFERROR(
$AN183 * INDEX('WFOM - Time_Base'!$A$4:$API$29, MATCH("CenHos", 'WFOM - Time_Base'!$B$4:$B$29,0), MATCH(CONCATENATE($G183,AB$2),'WFOM - Time_Base'!$A$8:$API$8,0)) *
INDEX('WFOM - Time_Base'!$A$4:$API$29, MATCH("CenHos_Per", 'WFOM - Time_Base'!$B$4:$B$29,0), MATCH(CONCATENATE($G183,AB$2),'WFOM - Time_Base'!$A$8:$API$8,0)),
IFERROR($AN183 * INDEX('Inputs from Uganda staff'!$E$61:$BM$80,MATCH('HRH Need estimation'!AB$2,'Inputs from Uganda staff'!$E$61:$E$80,0),MATCH('HRH Need estimation'!$D183,'Inputs from Uganda staff'!$E$6:$BM$6,0)),
""))</f>
        <v>0</v>
      </c>
      <c r="AC183" s="122" t="str">
        <f>IFERROR(
$AN183 * INDEX('WFOM - Time_Base'!$A$4:$API$29, MATCH("CenHos", 'WFOM - Time_Base'!$B$4:$B$29,0), MATCH(CONCATENATE($G183,AC$2),'WFOM - Time_Base'!$A$8:$API$8,0)) *
INDEX('WFOM - Time_Base'!$A$4:$API$29, MATCH("CenHos_Per", 'WFOM - Time_Base'!$B$4:$B$29,0), MATCH(CONCATENATE($G183,AC$2),'WFOM - Time_Base'!$A$8:$API$8,0)),
IFERROR($AN183 * INDEX('Inputs from Uganda staff'!$E$61:$BM$80,MATCH('HRH Need estimation'!AC$2,'Inputs from Uganda staff'!$E$61:$E$80,0),MATCH('HRH Need estimation'!$D183,'Inputs from Uganda staff'!$E$6:$BM$6,0)),
""))</f>
        <v/>
      </c>
      <c r="AD183" s="122">
        <f>IFERROR(
$AN183 * INDEX('WFOM - Time_Base'!$A$4:$API$29, MATCH("CenHos", 'WFOM - Time_Base'!$B$4:$B$29,0), MATCH(CONCATENATE($G183,AD$2),'WFOM - Time_Base'!$A$8:$API$8,0)) *
INDEX('WFOM - Time_Base'!$A$4:$API$29, MATCH("CenHos_Per", 'WFOM - Time_Base'!$B$4:$B$29,0), MATCH(CONCATENATE($G183,AD$2),'WFOM - Time_Base'!$A$8:$API$8,0)),
IFERROR($AN183 * INDEX('Inputs from Uganda staff'!$E$61:$BM$80,MATCH('HRH Need estimation'!AD$2,'Inputs from Uganda staff'!$E$61:$E$80,0),MATCH('HRH Need estimation'!$D183,'Inputs from Uganda staff'!$E$6:$BM$6,0)),
""))</f>
        <v>0</v>
      </c>
      <c r="AE183" s="122">
        <f>IFERROR(
$AN183 * INDEX('WFOM - Time_Base'!$A$4:$API$29, MATCH("CenHos", 'WFOM - Time_Base'!$B$4:$B$29,0), MATCH(CONCATENATE($G183,AE$2),'WFOM - Time_Base'!$A$8:$API$8,0)) *
INDEX('WFOM - Time_Base'!$A$4:$API$29, MATCH("CenHos_Per", 'WFOM - Time_Base'!$B$4:$B$29,0), MATCH(CONCATENATE($G183,AE$2),'WFOM - Time_Base'!$A$8:$API$8,0)),
IFERROR($AN183 * INDEX('Inputs from Uganda staff'!$E$61:$BM$80,MATCH('HRH Need estimation'!AE$2,'Inputs from Uganda staff'!$E$61:$E$80,0),MATCH('HRH Need estimation'!$D183,'Inputs from Uganda staff'!$E$6:$BM$6,0)),
""))</f>
        <v>0</v>
      </c>
      <c r="AF183" s="122">
        <f>IFERROR(
$AN183 * INDEX('WFOM - Time_Base'!$A$4:$API$29, MATCH("CenHos", 'WFOM - Time_Base'!$B$4:$B$29,0), MATCH(CONCATENATE($G183,AF$2),'WFOM - Time_Base'!$A$8:$API$8,0)) *
INDEX('WFOM - Time_Base'!$A$4:$API$29, MATCH("CenHos_Per", 'WFOM - Time_Base'!$B$4:$B$29,0), MATCH(CONCATENATE($G183,AF$2),'WFOM - Time_Base'!$A$8:$API$8,0)),
IFERROR($AN183 * INDEX('Inputs from Uganda staff'!$E$61:$BM$80,MATCH('HRH Need estimation'!AF$2,'Inputs from Uganda staff'!$E$61:$E$80,0),MATCH('HRH Need estimation'!$D183,'Inputs from Uganda staff'!$E$6:$BM$6,0)),
""))</f>
        <v>0</v>
      </c>
      <c r="AG183" s="122">
        <f>IFERROR(
$AN183 * INDEX('WFOM - Time_Base'!$A$4:$API$29, MATCH("CenHos", 'WFOM - Time_Base'!$B$4:$B$29,0), MATCH(CONCATENATE($G183,AG$2),'WFOM - Time_Base'!$A$8:$API$8,0)) *
INDEX('WFOM - Time_Base'!$A$4:$API$29, MATCH("CenHos_Per", 'WFOM - Time_Base'!$B$4:$B$29,0), MATCH(CONCATENATE($G183,AG$2),'WFOM - Time_Base'!$A$8:$API$8,0)),
IFERROR($AN183 * INDEX('Inputs from Uganda staff'!$E$61:$BM$80,MATCH('HRH Need estimation'!AG$2,'Inputs from Uganda staff'!$E$61:$E$80,0),MATCH('HRH Need estimation'!$D183,'Inputs from Uganda staff'!$E$6:$BM$6,0)),
""))</f>
        <v>0</v>
      </c>
      <c r="AH183" s="122">
        <f>IFERROR(
$AN183 * INDEX('WFOM - Time_Base'!$A$4:$API$29, MATCH("CenHos", 'WFOM - Time_Base'!$B$4:$B$29,0), MATCH(CONCATENATE($G183,AH$2),'WFOM - Time_Base'!$A$8:$API$8,0)) *
INDEX('WFOM - Time_Base'!$A$4:$API$29, MATCH("CenHos_Per", 'WFOM - Time_Base'!$B$4:$B$29,0), MATCH(CONCATENATE($G183,AH$2),'WFOM - Time_Base'!$A$8:$API$8,0)),
IFERROR($AN183 * INDEX('Inputs from Uganda staff'!$E$61:$BM$80,MATCH('HRH Need estimation'!AH$2,'Inputs from Uganda staff'!$E$61:$E$80,0),MATCH('HRH Need estimation'!$D183,'Inputs from Uganda staff'!$E$6:$BM$6,0)),
""))</f>
        <v>0</v>
      </c>
      <c r="AI183" s="122">
        <f>IFERROR(
$AN183 * INDEX('WFOM - Time_Base'!$A$4:$API$29, MATCH("CenHos", 'WFOM - Time_Base'!$B$4:$B$29,0), MATCH(CONCATENATE($G183,AI$2),'WFOM - Time_Base'!$A$8:$API$8,0)) *
INDEX('WFOM - Time_Base'!$A$4:$API$29, MATCH("CenHos_Per", 'WFOM - Time_Base'!$B$4:$B$29,0), MATCH(CONCATENATE($G183,AI$2),'WFOM - Time_Base'!$A$8:$API$8,0)),
IFERROR($AN183 * INDEX('Inputs from Uganda staff'!$E$61:$BM$80,MATCH('HRH Need estimation'!AI$2,'Inputs from Uganda staff'!$E$61:$E$80,0),MATCH('HRH Need estimation'!$D183,'Inputs from Uganda staff'!$E$6:$BM$6,0)),
""))</f>
        <v>0</v>
      </c>
      <c r="AJ183" s="122">
        <f>IFERROR(
$AN183 * INDEX('WFOM - Time_Base'!$A$4:$API$29, MATCH("CenHos", 'WFOM - Time_Base'!$B$4:$B$29,0), MATCH(CONCATENATE($G183,AJ$2),'WFOM - Time_Base'!$A$8:$API$8,0)) *
INDEX('WFOM - Time_Base'!$A$4:$API$29, MATCH("CenHos_Per", 'WFOM - Time_Base'!$B$4:$B$29,0), MATCH(CONCATENATE($G183,AJ$2),'WFOM - Time_Base'!$A$8:$API$8,0)),
IFERROR($AN183 * INDEX('Inputs from Uganda staff'!$E$61:$BM$80,MATCH('HRH Need estimation'!AJ$2,'Inputs from Uganda staff'!$E$61:$E$80,0),MATCH('HRH Need estimation'!$D183,'Inputs from Uganda staff'!$E$6:$BM$6,0)),
""))</f>
        <v>0</v>
      </c>
      <c r="AK183" s="122">
        <f>IFERROR(
$AN183 * INDEX('WFOM - Time_Base'!$A$4:$API$29, MATCH("CenHos", 'WFOM - Time_Base'!$B$4:$B$29,0), MATCH(CONCATENATE($G183,AK$2),'WFOM - Time_Base'!$A$8:$API$8,0)) *
INDEX('WFOM - Time_Base'!$A$4:$API$29, MATCH("CenHos_Per", 'WFOM - Time_Base'!$B$4:$B$29,0), MATCH(CONCATENATE($G183,AK$2),'WFOM - Time_Base'!$A$8:$API$8,0)),
IFERROR($AN183 * INDEX('Inputs from Uganda staff'!$E$61:$BM$80,MATCH('HRH Need estimation'!AK$2,'Inputs from Uganda staff'!$E$61:$E$80,0),MATCH('HRH Need estimation'!$D183,'Inputs from Uganda staff'!$E$6:$BM$6,0)),
""))</f>
        <v>0</v>
      </c>
      <c r="AL183" s="122">
        <f>IFERROR(
$AN183 * INDEX('WFOM - Time_Base'!$A$4:$API$29, MATCH("CenHos", 'WFOM - Time_Base'!$B$4:$B$29,0), MATCH(CONCATENATE($G183,AL$2),'WFOM - Time_Base'!$A$8:$API$8,0)) *
INDEX('WFOM - Time_Base'!$A$4:$API$29, MATCH("CenHos_Per", 'WFOM - Time_Base'!$B$4:$B$29,0), MATCH(CONCATENATE($G183,AL$2),'WFOM - Time_Base'!$A$8:$API$8,0)),
IFERROR($AN183 * INDEX('Inputs from Uganda staff'!$E$61:$BM$80,MATCH('HRH Need estimation'!AL$2,'Inputs from Uganda staff'!$E$61:$E$80,0),MATCH('HRH Need estimation'!$D183,'Inputs from Uganda staff'!$E$6:$BM$6,0)),
""))</f>
        <v>0</v>
      </c>
      <c r="AN183">
        <v>1</v>
      </c>
      <c r="AO183" t="str">
        <f t="shared" si="6"/>
        <v>198</v>
      </c>
    </row>
    <row r="184" spans="1:41">
      <c r="A184" s="106" t="s">
        <v>1006</v>
      </c>
      <c r="B184" s="106" t="s">
        <v>525</v>
      </c>
      <c r="C184" s="107" t="s">
        <v>579</v>
      </c>
      <c r="D184" s="118" t="s">
        <v>580</v>
      </c>
      <c r="E184" s="122" t="s">
        <v>867</v>
      </c>
      <c r="F184" s="122" t="s">
        <v>9</v>
      </c>
      <c r="G184" s="122" t="str">
        <f>IF(F184&lt;&gt;"", VLOOKUP(F184,'WFOM - Cadre and Service List'!$E$4:$F$52,2,FALSE), "")</f>
        <v>InpatientDays</v>
      </c>
      <c r="H184" s="122"/>
      <c r="I184" s="207"/>
      <c r="J184" s="207"/>
      <c r="K184" s="207"/>
      <c r="L184" s="207"/>
      <c r="M184" s="207"/>
      <c r="N184" s="207"/>
      <c r="O184" s="207"/>
      <c r="P184" s="207">
        <f t="shared" si="5"/>
        <v>0</v>
      </c>
      <c r="Q184" s="122" t="s">
        <v>1947</v>
      </c>
      <c r="R184" s="122">
        <f>IFERROR(
$AN184 * INDEX('WFOM - Time_Base'!$A$4:$API$29, MATCH("CenHos", 'WFOM - Time_Base'!$B$4:$B$29,0), MATCH(CONCATENATE($G184,R$2),'WFOM - Time_Base'!$A$8:$API$8,0)) *
INDEX('WFOM - Time_Base'!$A$4:$API$29, MATCH("CenHos_Per", 'WFOM - Time_Base'!$B$4:$B$29,0), MATCH(CONCATENATE($G184,R$2),'WFOM - Time_Base'!$A$8:$API$8,0)),
IFERROR($AN184 * INDEX('Inputs from Uganda staff'!$E$61:$BM$80,MATCH('HRH Need estimation'!R$2,'Inputs from Uganda staff'!$E$61:$E$80,0),MATCH('HRH Need estimation'!$D184,'Inputs from Uganda staff'!$E$6:$BM$6,0)),
""))</f>
        <v>20</v>
      </c>
      <c r="S184" s="122">
        <f>IFERROR(
$AN184 * INDEX('WFOM - Time_Base'!$A$4:$API$29, MATCH("CenHos", 'WFOM - Time_Base'!$B$4:$B$29,0), MATCH(CONCATENATE($G184,S$2),'WFOM - Time_Base'!$A$8:$API$8,0)) *
INDEX('WFOM - Time_Base'!$A$4:$API$29, MATCH("CenHos_Per", 'WFOM - Time_Base'!$B$4:$B$29,0), MATCH(CONCATENATE($G184,S$2),'WFOM - Time_Base'!$A$8:$API$8,0)),
IFERROR($AN184 * INDEX('Inputs from Uganda staff'!$E$61:$BM$80,MATCH('HRH Need estimation'!S$2,'Inputs from Uganda staff'!$E$61:$E$80,0),MATCH('HRH Need estimation'!$D184,'Inputs from Uganda staff'!$E$6:$BM$6,0)),
""))</f>
        <v>28</v>
      </c>
      <c r="T184" s="122">
        <f>IFERROR(
$AN184 * INDEX('WFOM - Time_Base'!$A$4:$API$29, MATCH("CenHos", 'WFOM - Time_Base'!$B$4:$B$29,0), MATCH(CONCATENATE($G184,T$2),'WFOM - Time_Base'!$A$8:$API$8,0)) *
INDEX('WFOM - Time_Base'!$A$4:$API$29, MATCH("CenHos_Per", 'WFOM - Time_Base'!$B$4:$B$29,0), MATCH(CONCATENATE($G184,T$2),'WFOM - Time_Base'!$A$8:$API$8,0)),
IFERROR($AN184 * INDEX('Inputs from Uganda staff'!$E$61:$BM$80,MATCH('HRH Need estimation'!T$2,'Inputs from Uganda staff'!$E$61:$E$80,0),MATCH('HRH Need estimation'!$D184,'Inputs from Uganda staff'!$E$6:$BM$6,0)),
""))</f>
        <v>0</v>
      </c>
      <c r="U184" s="122">
        <f>IFERROR(
$AN184 * INDEX('WFOM - Time_Base'!$A$4:$API$29, MATCH("CenHos", 'WFOM - Time_Base'!$B$4:$B$29,0), MATCH(CONCATENATE($G184,U$2),'WFOM - Time_Base'!$A$8:$API$8,0)) *
INDEX('WFOM - Time_Base'!$A$4:$API$29, MATCH("CenHos_Per", 'WFOM - Time_Base'!$B$4:$B$29,0), MATCH(CONCATENATE($G184,U$2),'WFOM - Time_Base'!$A$8:$API$8,0)),
IFERROR($AN184 * INDEX('Inputs from Uganda staff'!$E$61:$BM$80,MATCH('HRH Need estimation'!U$2,'Inputs from Uganda staff'!$E$61:$E$80,0),MATCH('HRH Need estimation'!$D184,'Inputs from Uganda staff'!$E$6:$BM$6,0)),
""))</f>
        <v>48</v>
      </c>
      <c r="V184" s="122">
        <f>IFERROR(
$AN184 * INDEX('WFOM - Time_Base'!$A$4:$API$29, MATCH("CenHos", 'WFOM - Time_Base'!$B$4:$B$29,0), MATCH(CONCATENATE($G184,V$2),'WFOM - Time_Base'!$A$8:$API$8,0)) *
INDEX('WFOM - Time_Base'!$A$4:$API$29, MATCH("CenHos_Per", 'WFOM - Time_Base'!$B$4:$B$29,0), MATCH(CONCATENATE($G184,V$2),'WFOM - Time_Base'!$A$8:$API$8,0)),
IFERROR($AN184 * INDEX('Inputs from Uganda staff'!$E$61:$BM$80,MATCH('HRH Need estimation'!V$2,'Inputs from Uganda staff'!$E$61:$E$80,0),MATCH('HRH Need estimation'!$D184,'Inputs from Uganda staff'!$E$6:$BM$6,0)),
""))</f>
        <v>112</v>
      </c>
      <c r="W184" s="122">
        <f>IFERROR(
$AN184 * INDEX('WFOM - Time_Base'!$A$4:$API$29, MATCH("CenHos", 'WFOM - Time_Base'!$B$4:$B$29,0), MATCH(CONCATENATE($G184,W$2),'WFOM - Time_Base'!$A$8:$API$8,0)) *
INDEX('WFOM - Time_Base'!$A$4:$API$29, MATCH("CenHos_Per", 'WFOM - Time_Base'!$B$4:$B$29,0), MATCH(CONCATENATE($G184,W$2),'WFOM - Time_Base'!$A$8:$API$8,0)),
IFERROR($AN184 * INDEX('Inputs from Uganda staff'!$E$61:$BM$80,MATCH('HRH Need estimation'!W$2,'Inputs from Uganda staff'!$E$61:$E$80,0),MATCH('HRH Need estimation'!$D184,'Inputs from Uganda staff'!$E$6:$BM$6,0)),
""))</f>
        <v>8</v>
      </c>
      <c r="X184" s="122">
        <f>IFERROR(
$AN184 * INDEX('WFOM - Time_Base'!$A$4:$API$29, MATCH("CenHos", 'WFOM - Time_Base'!$B$4:$B$29,0), MATCH(CONCATENATE($G184,X$2),'WFOM - Time_Base'!$A$8:$API$8,0)) *
INDEX('WFOM - Time_Base'!$A$4:$API$29, MATCH("CenHos_Per", 'WFOM - Time_Base'!$B$4:$B$29,0), MATCH(CONCATENATE($G184,X$2),'WFOM - Time_Base'!$A$8:$API$8,0)),
IFERROR($AN184 * INDEX('Inputs from Uganda staff'!$E$61:$BM$80,MATCH('HRH Need estimation'!X$2,'Inputs from Uganda staff'!$E$61:$E$80,0),MATCH('HRH Need estimation'!$D184,'Inputs from Uganda staff'!$E$6:$BM$6,0)),
""))</f>
        <v>0</v>
      </c>
      <c r="Y184" s="122">
        <f>IFERROR(
$AN184 * INDEX('WFOM - Time_Base'!$A$4:$API$29, MATCH("CenHos", 'WFOM - Time_Base'!$B$4:$B$29,0), MATCH(CONCATENATE($G184,Y$2),'WFOM - Time_Base'!$A$8:$API$8,0)) *
INDEX('WFOM - Time_Base'!$A$4:$API$29, MATCH("CenHos_Per", 'WFOM - Time_Base'!$B$4:$B$29,0), MATCH(CONCATENATE($G184,Y$2),'WFOM - Time_Base'!$A$8:$API$8,0)),
IFERROR($AN184 * INDEX('Inputs from Uganda staff'!$E$61:$BM$80,MATCH('HRH Need estimation'!Y$2,'Inputs from Uganda staff'!$E$61:$E$80,0),MATCH('HRH Need estimation'!$D184,'Inputs from Uganda staff'!$E$6:$BM$6,0)),
""))</f>
        <v>0</v>
      </c>
      <c r="Z184" s="122">
        <f>IFERROR(
$AN184 * INDEX('WFOM - Time_Base'!$A$4:$API$29, MATCH("CenHos", 'WFOM - Time_Base'!$B$4:$B$29,0), MATCH(CONCATENATE($G184,Z$2),'WFOM - Time_Base'!$A$8:$API$8,0)) *
INDEX('WFOM - Time_Base'!$A$4:$API$29, MATCH("CenHos_Per", 'WFOM - Time_Base'!$B$4:$B$29,0), MATCH(CONCATENATE($G184,Z$2),'WFOM - Time_Base'!$A$8:$API$8,0)),
IFERROR($AN184 * INDEX('Inputs from Uganda staff'!$E$61:$BM$80,MATCH('HRH Need estimation'!Z$2,'Inputs from Uganda staff'!$E$61:$E$80,0),MATCH('HRH Need estimation'!$D184,'Inputs from Uganda staff'!$E$6:$BM$6,0)),
""))</f>
        <v>0</v>
      </c>
      <c r="AA184" s="122">
        <f>IFERROR(
$AN184 * INDEX('WFOM - Time_Base'!$A$4:$API$29, MATCH("CenHos", 'WFOM - Time_Base'!$B$4:$B$29,0), MATCH(CONCATENATE($G184,AA$2),'WFOM - Time_Base'!$A$8:$API$8,0)) *
INDEX('WFOM - Time_Base'!$A$4:$API$29, MATCH("CenHos_Per", 'WFOM - Time_Base'!$B$4:$B$29,0), MATCH(CONCATENATE($G184,AA$2),'WFOM - Time_Base'!$A$8:$API$8,0)),
IFERROR($AN184 * INDEX('Inputs from Uganda staff'!$E$61:$BM$80,MATCH('HRH Need estimation'!AA$2,'Inputs from Uganda staff'!$E$61:$E$80,0),MATCH('HRH Need estimation'!$D184,'Inputs from Uganda staff'!$E$6:$BM$6,0)),
""))</f>
        <v>0</v>
      </c>
      <c r="AB184" s="122">
        <f>IFERROR(
$AN184 * INDEX('WFOM - Time_Base'!$A$4:$API$29, MATCH("CenHos", 'WFOM - Time_Base'!$B$4:$B$29,0), MATCH(CONCATENATE($G184,AB$2),'WFOM - Time_Base'!$A$8:$API$8,0)) *
INDEX('WFOM - Time_Base'!$A$4:$API$29, MATCH("CenHos_Per", 'WFOM - Time_Base'!$B$4:$B$29,0), MATCH(CONCATENATE($G184,AB$2),'WFOM - Time_Base'!$A$8:$API$8,0)),
IFERROR($AN184 * INDEX('Inputs from Uganda staff'!$E$61:$BM$80,MATCH('HRH Need estimation'!AB$2,'Inputs from Uganda staff'!$E$61:$E$80,0),MATCH('HRH Need estimation'!$D184,'Inputs from Uganda staff'!$E$6:$BM$6,0)),
""))</f>
        <v>0</v>
      </c>
      <c r="AC184" s="122" t="str">
        <f>IFERROR(
$AN184 * INDEX('WFOM - Time_Base'!$A$4:$API$29, MATCH("CenHos", 'WFOM - Time_Base'!$B$4:$B$29,0), MATCH(CONCATENATE($G184,AC$2),'WFOM - Time_Base'!$A$8:$API$8,0)) *
INDEX('WFOM - Time_Base'!$A$4:$API$29, MATCH("CenHos_Per", 'WFOM - Time_Base'!$B$4:$B$29,0), MATCH(CONCATENATE($G184,AC$2),'WFOM - Time_Base'!$A$8:$API$8,0)),
IFERROR($AN184 * INDEX('Inputs from Uganda staff'!$E$61:$BM$80,MATCH('HRH Need estimation'!AC$2,'Inputs from Uganda staff'!$E$61:$E$80,0),MATCH('HRH Need estimation'!$D184,'Inputs from Uganda staff'!$E$6:$BM$6,0)),
""))</f>
        <v/>
      </c>
      <c r="AD184" s="122">
        <f>IFERROR(
$AN184 * INDEX('WFOM - Time_Base'!$A$4:$API$29, MATCH("CenHos", 'WFOM - Time_Base'!$B$4:$B$29,0), MATCH(CONCATENATE($G184,AD$2),'WFOM - Time_Base'!$A$8:$API$8,0)) *
INDEX('WFOM - Time_Base'!$A$4:$API$29, MATCH("CenHos_Per", 'WFOM - Time_Base'!$B$4:$B$29,0), MATCH(CONCATENATE($G184,AD$2),'WFOM - Time_Base'!$A$8:$API$8,0)),
IFERROR($AN184 * INDEX('Inputs from Uganda staff'!$E$61:$BM$80,MATCH('HRH Need estimation'!AD$2,'Inputs from Uganda staff'!$E$61:$E$80,0),MATCH('HRH Need estimation'!$D184,'Inputs from Uganda staff'!$E$6:$BM$6,0)),
""))</f>
        <v>0</v>
      </c>
      <c r="AE184" s="122">
        <f>IFERROR(
$AN184 * INDEX('WFOM - Time_Base'!$A$4:$API$29, MATCH("CenHos", 'WFOM - Time_Base'!$B$4:$B$29,0), MATCH(CONCATENATE($G184,AE$2),'WFOM - Time_Base'!$A$8:$API$8,0)) *
INDEX('WFOM - Time_Base'!$A$4:$API$29, MATCH("CenHos_Per", 'WFOM - Time_Base'!$B$4:$B$29,0), MATCH(CONCATENATE($G184,AE$2),'WFOM - Time_Base'!$A$8:$API$8,0)),
IFERROR($AN184 * INDEX('Inputs from Uganda staff'!$E$61:$BM$80,MATCH('HRH Need estimation'!AE$2,'Inputs from Uganda staff'!$E$61:$E$80,0),MATCH('HRH Need estimation'!$D184,'Inputs from Uganda staff'!$E$6:$BM$6,0)),
""))</f>
        <v>0</v>
      </c>
      <c r="AF184" s="122">
        <f>IFERROR(
$AN184 * INDEX('WFOM - Time_Base'!$A$4:$API$29, MATCH("CenHos", 'WFOM - Time_Base'!$B$4:$B$29,0), MATCH(CONCATENATE($G184,AF$2),'WFOM - Time_Base'!$A$8:$API$8,0)) *
INDEX('WFOM - Time_Base'!$A$4:$API$29, MATCH("CenHos_Per", 'WFOM - Time_Base'!$B$4:$B$29,0), MATCH(CONCATENATE($G184,AF$2),'WFOM - Time_Base'!$A$8:$API$8,0)),
IFERROR($AN184 * INDEX('Inputs from Uganda staff'!$E$61:$BM$80,MATCH('HRH Need estimation'!AF$2,'Inputs from Uganda staff'!$E$61:$E$80,0),MATCH('HRH Need estimation'!$D184,'Inputs from Uganda staff'!$E$6:$BM$6,0)),
""))</f>
        <v>0</v>
      </c>
      <c r="AG184" s="122">
        <f>IFERROR(
$AN184 * INDEX('WFOM - Time_Base'!$A$4:$API$29, MATCH("CenHos", 'WFOM - Time_Base'!$B$4:$B$29,0), MATCH(CONCATENATE($G184,AG$2),'WFOM - Time_Base'!$A$8:$API$8,0)) *
INDEX('WFOM - Time_Base'!$A$4:$API$29, MATCH("CenHos_Per", 'WFOM - Time_Base'!$B$4:$B$29,0), MATCH(CONCATENATE($G184,AG$2),'WFOM - Time_Base'!$A$8:$API$8,0)),
IFERROR($AN184 * INDEX('Inputs from Uganda staff'!$E$61:$BM$80,MATCH('HRH Need estimation'!AG$2,'Inputs from Uganda staff'!$E$61:$E$80,0),MATCH('HRH Need estimation'!$D184,'Inputs from Uganda staff'!$E$6:$BM$6,0)),
""))</f>
        <v>0</v>
      </c>
      <c r="AH184" s="122">
        <f>IFERROR(
$AN184 * INDEX('WFOM - Time_Base'!$A$4:$API$29, MATCH("CenHos", 'WFOM - Time_Base'!$B$4:$B$29,0), MATCH(CONCATENATE($G184,AH$2),'WFOM - Time_Base'!$A$8:$API$8,0)) *
INDEX('WFOM - Time_Base'!$A$4:$API$29, MATCH("CenHos_Per", 'WFOM - Time_Base'!$B$4:$B$29,0), MATCH(CONCATENATE($G184,AH$2),'WFOM - Time_Base'!$A$8:$API$8,0)),
IFERROR($AN184 * INDEX('Inputs from Uganda staff'!$E$61:$BM$80,MATCH('HRH Need estimation'!AH$2,'Inputs from Uganda staff'!$E$61:$E$80,0),MATCH('HRH Need estimation'!$D184,'Inputs from Uganda staff'!$E$6:$BM$6,0)),
""))</f>
        <v>0</v>
      </c>
      <c r="AI184" s="122">
        <f>IFERROR(
$AN184 * INDEX('WFOM - Time_Base'!$A$4:$API$29, MATCH("CenHos", 'WFOM - Time_Base'!$B$4:$B$29,0), MATCH(CONCATENATE($G184,AI$2),'WFOM - Time_Base'!$A$8:$API$8,0)) *
INDEX('WFOM - Time_Base'!$A$4:$API$29, MATCH("CenHos_Per", 'WFOM - Time_Base'!$B$4:$B$29,0), MATCH(CONCATENATE($G184,AI$2),'WFOM - Time_Base'!$A$8:$API$8,0)),
IFERROR($AN184 * INDEX('Inputs from Uganda staff'!$E$61:$BM$80,MATCH('HRH Need estimation'!AI$2,'Inputs from Uganda staff'!$E$61:$E$80,0),MATCH('HRH Need estimation'!$D184,'Inputs from Uganda staff'!$E$6:$BM$6,0)),
""))</f>
        <v>0</v>
      </c>
      <c r="AJ184" s="122">
        <f>IFERROR(
$AN184 * INDEX('WFOM - Time_Base'!$A$4:$API$29, MATCH("CenHos", 'WFOM - Time_Base'!$B$4:$B$29,0), MATCH(CONCATENATE($G184,AJ$2),'WFOM - Time_Base'!$A$8:$API$8,0)) *
INDEX('WFOM - Time_Base'!$A$4:$API$29, MATCH("CenHos_Per", 'WFOM - Time_Base'!$B$4:$B$29,0), MATCH(CONCATENATE($G184,AJ$2),'WFOM - Time_Base'!$A$8:$API$8,0)),
IFERROR($AN184 * INDEX('Inputs from Uganda staff'!$E$61:$BM$80,MATCH('HRH Need estimation'!AJ$2,'Inputs from Uganda staff'!$E$61:$E$80,0),MATCH('HRH Need estimation'!$D184,'Inputs from Uganda staff'!$E$6:$BM$6,0)),
""))</f>
        <v>0</v>
      </c>
      <c r="AK184" s="122">
        <f>IFERROR(
$AN184 * INDEX('WFOM - Time_Base'!$A$4:$API$29, MATCH("CenHos", 'WFOM - Time_Base'!$B$4:$B$29,0), MATCH(CONCATENATE($G184,AK$2),'WFOM - Time_Base'!$A$8:$API$8,0)) *
INDEX('WFOM - Time_Base'!$A$4:$API$29, MATCH("CenHos_Per", 'WFOM - Time_Base'!$B$4:$B$29,0), MATCH(CONCATENATE($G184,AK$2),'WFOM - Time_Base'!$A$8:$API$8,0)),
IFERROR($AN184 * INDEX('Inputs from Uganda staff'!$E$61:$BM$80,MATCH('HRH Need estimation'!AK$2,'Inputs from Uganda staff'!$E$61:$E$80,0),MATCH('HRH Need estimation'!$D184,'Inputs from Uganda staff'!$E$6:$BM$6,0)),
""))</f>
        <v>0</v>
      </c>
      <c r="AL184" s="122">
        <f>IFERROR(
$AN184 * INDEX('WFOM - Time_Base'!$A$4:$API$29, MATCH("CenHos", 'WFOM - Time_Base'!$B$4:$B$29,0), MATCH(CONCATENATE($G184,AL$2),'WFOM - Time_Base'!$A$8:$API$8,0)) *
INDEX('WFOM - Time_Base'!$A$4:$API$29, MATCH("CenHos_Per", 'WFOM - Time_Base'!$B$4:$B$29,0), MATCH(CONCATENATE($G184,AL$2),'WFOM - Time_Base'!$A$8:$API$8,0)),
IFERROR($AN184 * INDEX('Inputs from Uganda staff'!$E$61:$BM$80,MATCH('HRH Need estimation'!AL$2,'Inputs from Uganda staff'!$E$61:$E$80,0),MATCH('HRH Need estimation'!$D184,'Inputs from Uganda staff'!$E$6:$BM$6,0)),
""))</f>
        <v>0</v>
      </c>
      <c r="AM184" t="s">
        <v>2082</v>
      </c>
      <c r="AN184">
        <v>4</v>
      </c>
      <c r="AO184" t="str">
        <f t="shared" si="6"/>
        <v>199</v>
      </c>
    </row>
    <row r="185" spans="1:41">
      <c r="A185" s="106" t="s">
        <v>1007</v>
      </c>
      <c r="B185" s="106" t="s">
        <v>525</v>
      </c>
      <c r="C185" s="107" t="s">
        <v>581</v>
      </c>
      <c r="D185" s="118" t="s">
        <v>582</v>
      </c>
      <c r="E185" s="122" t="s">
        <v>867</v>
      </c>
      <c r="F185" s="122" t="s">
        <v>21</v>
      </c>
      <c r="G185" s="122" t="str">
        <f>IF(F185&lt;&gt;"", VLOOKUP(F185,'WFOM - Cadre and Service List'!$E$4:$F$52,2,FALSE), "")</f>
        <v>Over5OPD</v>
      </c>
      <c r="H185" s="122"/>
      <c r="I185" s="207"/>
      <c r="J185" s="207"/>
      <c r="K185" s="207"/>
      <c r="L185" s="207"/>
      <c r="M185" s="207"/>
      <c r="N185" s="207"/>
      <c r="O185" s="207"/>
      <c r="P185" s="207">
        <f t="shared" si="5"/>
        <v>0</v>
      </c>
      <c r="Q185" s="122" t="s">
        <v>1947</v>
      </c>
      <c r="R185" s="122">
        <f>IFERROR(
$AN185 * INDEX('WFOM - Time_Base'!$A$4:$API$29, MATCH("CenHos", 'WFOM - Time_Base'!$B$4:$B$29,0), MATCH(CONCATENATE($G185,R$2),'WFOM - Time_Base'!$A$8:$API$8,0)) *
INDEX('WFOM - Time_Base'!$A$4:$API$29, MATCH("CenHos_Per", 'WFOM - Time_Base'!$B$4:$B$29,0), MATCH(CONCATENATE($G185,R$2),'WFOM - Time_Base'!$A$8:$API$8,0)),
IFERROR($AN185 * INDEX('Inputs from Uganda staff'!$E$61:$BM$80,MATCH('HRH Need estimation'!R$2,'Inputs from Uganda staff'!$E$61:$E$80,0),MATCH('HRH Need estimation'!$D185,'Inputs from Uganda staff'!$E$6:$BM$6,0)),
""))</f>
        <v>3.5</v>
      </c>
      <c r="S185" s="122">
        <f>IFERROR(
$AN185 * INDEX('WFOM - Time_Base'!$A$4:$API$29, MATCH("CenHos", 'WFOM - Time_Base'!$B$4:$B$29,0), MATCH(CONCATENATE($G185,S$2),'WFOM - Time_Base'!$A$8:$API$8,0)) *
INDEX('WFOM - Time_Base'!$A$4:$API$29, MATCH("CenHos_Per", 'WFOM - Time_Base'!$B$4:$B$29,0), MATCH(CONCATENATE($G185,S$2),'WFOM - Time_Base'!$A$8:$API$8,0)),
IFERROR($AN185 * INDEX('Inputs from Uganda staff'!$E$61:$BM$80,MATCH('HRH Need estimation'!S$2,'Inputs from Uganda staff'!$E$61:$E$80,0),MATCH('HRH Need estimation'!$D185,'Inputs from Uganda staff'!$E$6:$BM$6,0)),
""))</f>
        <v>6</v>
      </c>
      <c r="T185" s="122">
        <f>IFERROR(
$AN185 * INDEX('WFOM - Time_Base'!$A$4:$API$29, MATCH("CenHos", 'WFOM - Time_Base'!$B$4:$B$29,0), MATCH(CONCATENATE($G185,T$2),'WFOM - Time_Base'!$A$8:$API$8,0)) *
INDEX('WFOM - Time_Base'!$A$4:$API$29, MATCH("CenHos_Per", 'WFOM - Time_Base'!$B$4:$B$29,0), MATCH(CONCATENATE($G185,T$2),'WFOM - Time_Base'!$A$8:$API$8,0)),
IFERROR($AN185 * INDEX('Inputs from Uganda staff'!$E$61:$BM$80,MATCH('HRH Need estimation'!T$2,'Inputs from Uganda staff'!$E$61:$E$80,0),MATCH('HRH Need estimation'!$D185,'Inputs from Uganda staff'!$E$6:$BM$6,0)),
""))</f>
        <v>0</v>
      </c>
      <c r="U185" s="122">
        <f>IFERROR(
$AN185 * INDEX('WFOM - Time_Base'!$A$4:$API$29, MATCH("CenHos", 'WFOM - Time_Base'!$B$4:$B$29,0), MATCH(CONCATENATE($G185,U$2),'WFOM - Time_Base'!$A$8:$API$8,0)) *
INDEX('WFOM - Time_Base'!$A$4:$API$29, MATCH("CenHos_Per", 'WFOM - Time_Base'!$B$4:$B$29,0), MATCH(CONCATENATE($G185,U$2),'WFOM - Time_Base'!$A$8:$API$8,0)),
IFERROR($AN185 * INDEX('Inputs from Uganda staff'!$E$61:$BM$80,MATCH('HRH Need estimation'!U$2,'Inputs from Uganda staff'!$E$61:$E$80,0),MATCH('HRH Need estimation'!$D185,'Inputs from Uganda staff'!$E$6:$BM$6,0)),
""))</f>
        <v>1</v>
      </c>
      <c r="V185" s="122">
        <f>IFERROR(
$AN185 * INDEX('WFOM - Time_Base'!$A$4:$API$29, MATCH("CenHos", 'WFOM - Time_Base'!$B$4:$B$29,0), MATCH(CONCATENATE($G185,V$2),'WFOM - Time_Base'!$A$8:$API$8,0)) *
INDEX('WFOM - Time_Base'!$A$4:$API$29, MATCH("CenHos_Per", 'WFOM - Time_Base'!$B$4:$B$29,0), MATCH(CONCATENATE($G185,V$2),'WFOM - Time_Base'!$A$8:$API$8,0)),
IFERROR($AN185 * INDEX('Inputs from Uganda staff'!$E$61:$BM$80,MATCH('HRH Need estimation'!V$2,'Inputs from Uganda staff'!$E$61:$E$80,0),MATCH('HRH Need estimation'!$D185,'Inputs from Uganda staff'!$E$6:$BM$6,0)),
""))</f>
        <v>4</v>
      </c>
      <c r="W185" s="122">
        <f>IFERROR(
$AN185 * INDEX('WFOM - Time_Base'!$A$4:$API$29, MATCH("CenHos", 'WFOM - Time_Base'!$B$4:$B$29,0), MATCH(CONCATENATE($G185,W$2),'WFOM - Time_Base'!$A$8:$API$8,0)) *
INDEX('WFOM - Time_Base'!$A$4:$API$29, MATCH("CenHos_Per", 'WFOM - Time_Base'!$B$4:$B$29,0), MATCH(CONCATENATE($G185,W$2),'WFOM - Time_Base'!$A$8:$API$8,0)),
IFERROR($AN185 * INDEX('Inputs from Uganda staff'!$E$61:$BM$80,MATCH('HRH Need estimation'!W$2,'Inputs from Uganda staff'!$E$61:$E$80,0),MATCH('HRH Need estimation'!$D185,'Inputs from Uganda staff'!$E$6:$BM$6,0)),
""))</f>
        <v>0</v>
      </c>
      <c r="X185" s="122">
        <f>IFERROR(
$AN185 * INDEX('WFOM - Time_Base'!$A$4:$API$29, MATCH("CenHos", 'WFOM - Time_Base'!$B$4:$B$29,0), MATCH(CONCATENATE($G185,X$2),'WFOM - Time_Base'!$A$8:$API$8,0)) *
INDEX('WFOM - Time_Base'!$A$4:$API$29, MATCH("CenHos_Per", 'WFOM - Time_Base'!$B$4:$B$29,0), MATCH(CONCATENATE($G185,X$2),'WFOM - Time_Base'!$A$8:$API$8,0)),
IFERROR($AN185 * INDEX('Inputs from Uganda staff'!$E$61:$BM$80,MATCH('HRH Need estimation'!X$2,'Inputs from Uganda staff'!$E$61:$E$80,0),MATCH('HRH Need estimation'!$D185,'Inputs from Uganda staff'!$E$6:$BM$6,0)),
""))</f>
        <v>0</v>
      </c>
      <c r="Y185" s="122">
        <f>IFERROR(
$AN185 * INDEX('WFOM - Time_Base'!$A$4:$API$29, MATCH("CenHos", 'WFOM - Time_Base'!$B$4:$B$29,0), MATCH(CONCATENATE($G185,Y$2),'WFOM - Time_Base'!$A$8:$API$8,0)) *
INDEX('WFOM - Time_Base'!$A$4:$API$29, MATCH("CenHos_Per", 'WFOM - Time_Base'!$B$4:$B$29,0), MATCH(CONCATENATE($G185,Y$2),'WFOM - Time_Base'!$A$8:$API$8,0)),
IFERROR($AN185 * INDEX('Inputs from Uganda staff'!$E$61:$BM$80,MATCH('HRH Need estimation'!Y$2,'Inputs from Uganda staff'!$E$61:$E$80,0),MATCH('HRH Need estimation'!$D185,'Inputs from Uganda staff'!$E$6:$BM$6,0)),
""))</f>
        <v>0</v>
      </c>
      <c r="Z185" s="122">
        <f>IFERROR(
$AN185 * INDEX('WFOM - Time_Base'!$A$4:$API$29, MATCH("CenHos", 'WFOM - Time_Base'!$B$4:$B$29,0), MATCH(CONCATENATE($G185,Z$2),'WFOM - Time_Base'!$A$8:$API$8,0)) *
INDEX('WFOM - Time_Base'!$A$4:$API$29, MATCH("CenHos_Per", 'WFOM - Time_Base'!$B$4:$B$29,0), MATCH(CONCATENATE($G185,Z$2),'WFOM - Time_Base'!$A$8:$API$8,0)),
IFERROR($AN185 * INDEX('Inputs from Uganda staff'!$E$61:$BM$80,MATCH('HRH Need estimation'!Z$2,'Inputs from Uganda staff'!$E$61:$E$80,0),MATCH('HRH Need estimation'!$D185,'Inputs from Uganda staff'!$E$6:$BM$6,0)),
""))</f>
        <v>0</v>
      </c>
      <c r="AA185" s="122">
        <f>IFERROR(
$AN185 * INDEX('WFOM - Time_Base'!$A$4:$API$29, MATCH("CenHos", 'WFOM - Time_Base'!$B$4:$B$29,0), MATCH(CONCATENATE($G185,AA$2),'WFOM - Time_Base'!$A$8:$API$8,0)) *
INDEX('WFOM - Time_Base'!$A$4:$API$29, MATCH("CenHos_Per", 'WFOM - Time_Base'!$B$4:$B$29,0), MATCH(CONCATENATE($G185,AA$2),'WFOM - Time_Base'!$A$8:$API$8,0)),
IFERROR($AN185 * INDEX('Inputs from Uganda staff'!$E$61:$BM$80,MATCH('HRH Need estimation'!AA$2,'Inputs from Uganda staff'!$E$61:$E$80,0),MATCH('HRH Need estimation'!$D185,'Inputs from Uganda staff'!$E$6:$BM$6,0)),
""))</f>
        <v>0</v>
      </c>
      <c r="AB185" s="122">
        <f>IFERROR(
$AN185 * INDEX('WFOM - Time_Base'!$A$4:$API$29, MATCH("CenHos", 'WFOM - Time_Base'!$B$4:$B$29,0), MATCH(CONCATENATE($G185,AB$2),'WFOM - Time_Base'!$A$8:$API$8,0)) *
INDEX('WFOM - Time_Base'!$A$4:$API$29, MATCH("CenHos_Per", 'WFOM - Time_Base'!$B$4:$B$29,0), MATCH(CONCATENATE($G185,AB$2),'WFOM - Time_Base'!$A$8:$API$8,0)),
IFERROR($AN185 * INDEX('Inputs from Uganda staff'!$E$61:$BM$80,MATCH('HRH Need estimation'!AB$2,'Inputs from Uganda staff'!$E$61:$E$80,0),MATCH('HRH Need estimation'!$D185,'Inputs from Uganda staff'!$E$6:$BM$6,0)),
""))</f>
        <v>0</v>
      </c>
      <c r="AC185" s="122" t="str">
        <f>IFERROR(
$AN185 * INDEX('WFOM - Time_Base'!$A$4:$API$29, MATCH("CenHos", 'WFOM - Time_Base'!$B$4:$B$29,0), MATCH(CONCATENATE($G185,AC$2),'WFOM - Time_Base'!$A$8:$API$8,0)) *
INDEX('WFOM - Time_Base'!$A$4:$API$29, MATCH("CenHos_Per", 'WFOM - Time_Base'!$B$4:$B$29,0), MATCH(CONCATENATE($G185,AC$2),'WFOM - Time_Base'!$A$8:$API$8,0)),
IFERROR($AN185 * INDEX('Inputs from Uganda staff'!$E$61:$BM$80,MATCH('HRH Need estimation'!AC$2,'Inputs from Uganda staff'!$E$61:$E$80,0),MATCH('HRH Need estimation'!$D185,'Inputs from Uganda staff'!$E$6:$BM$6,0)),
""))</f>
        <v/>
      </c>
      <c r="AD185" s="122">
        <f>IFERROR(
$AN185 * INDEX('WFOM - Time_Base'!$A$4:$API$29, MATCH("CenHos", 'WFOM - Time_Base'!$B$4:$B$29,0), MATCH(CONCATENATE($G185,AD$2),'WFOM - Time_Base'!$A$8:$API$8,0)) *
INDEX('WFOM - Time_Base'!$A$4:$API$29, MATCH("CenHos_Per", 'WFOM - Time_Base'!$B$4:$B$29,0), MATCH(CONCATENATE($G185,AD$2),'WFOM - Time_Base'!$A$8:$API$8,0)),
IFERROR($AN185 * INDEX('Inputs from Uganda staff'!$E$61:$BM$80,MATCH('HRH Need estimation'!AD$2,'Inputs from Uganda staff'!$E$61:$E$80,0),MATCH('HRH Need estimation'!$D185,'Inputs from Uganda staff'!$E$6:$BM$6,0)),
""))</f>
        <v>0</v>
      </c>
      <c r="AE185" s="122">
        <f>IFERROR(
$AN185 * INDEX('WFOM - Time_Base'!$A$4:$API$29, MATCH("CenHos", 'WFOM - Time_Base'!$B$4:$B$29,0), MATCH(CONCATENATE($G185,AE$2),'WFOM - Time_Base'!$A$8:$API$8,0)) *
INDEX('WFOM - Time_Base'!$A$4:$API$29, MATCH("CenHos_Per", 'WFOM - Time_Base'!$B$4:$B$29,0), MATCH(CONCATENATE($G185,AE$2),'WFOM - Time_Base'!$A$8:$API$8,0)),
IFERROR($AN185 * INDEX('Inputs from Uganda staff'!$E$61:$BM$80,MATCH('HRH Need estimation'!AE$2,'Inputs from Uganda staff'!$E$61:$E$80,0),MATCH('HRH Need estimation'!$D185,'Inputs from Uganda staff'!$E$6:$BM$6,0)),
""))</f>
        <v>0</v>
      </c>
      <c r="AF185" s="122">
        <f>IFERROR(
$AN185 * INDEX('WFOM - Time_Base'!$A$4:$API$29, MATCH("CenHos", 'WFOM - Time_Base'!$B$4:$B$29,0), MATCH(CONCATENATE($G185,AF$2),'WFOM - Time_Base'!$A$8:$API$8,0)) *
INDEX('WFOM - Time_Base'!$A$4:$API$29, MATCH("CenHos_Per", 'WFOM - Time_Base'!$B$4:$B$29,0), MATCH(CONCATENATE($G185,AF$2),'WFOM - Time_Base'!$A$8:$API$8,0)),
IFERROR($AN185 * INDEX('Inputs from Uganda staff'!$E$61:$BM$80,MATCH('HRH Need estimation'!AF$2,'Inputs from Uganda staff'!$E$61:$E$80,0),MATCH('HRH Need estimation'!$D185,'Inputs from Uganda staff'!$E$6:$BM$6,0)),
""))</f>
        <v>0</v>
      </c>
      <c r="AG185" s="122">
        <f>IFERROR(
$AN185 * INDEX('WFOM - Time_Base'!$A$4:$API$29, MATCH("CenHos", 'WFOM - Time_Base'!$B$4:$B$29,0), MATCH(CONCATENATE($G185,AG$2),'WFOM - Time_Base'!$A$8:$API$8,0)) *
INDEX('WFOM - Time_Base'!$A$4:$API$29, MATCH("CenHos_Per", 'WFOM - Time_Base'!$B$4:$B$29,0), MATCH(CONCATENATE($G185,AG$2),'WFOM - Time_Base'!$A$8:$API$8,0)),
IFERROR($AN185 * INDEX('Inputs from Uganda staff'!$E$61:$BM$80,MATCH('HRH Need estimation'!AG$2,'Inputs from Uganda staff'!$E$61:$E$80,0),MATCH('HRH Need estimation'!$D185,'Inputs from Uganda staff'!$E$6:$BM$6,0)),
""))</f>
        <v>0</v>
      </c>
      <c r="AH185" s="122">
        <f>IFERROR(
$AN185 * INDEX('WFOM - Time_Base'!$A$4:$API$29, MATCH("CenHos", 'WFOM - Time_Base'!$B$4:$B$29,0), MATCH(CONCATENATE($G185,AH$2),'WFOM - Time_Base'!$A$8:$API$8,0)) *
INDEX('WFOM - Time_Base'!$A$4:$API$29, MATCH("CenHos_Per", 'WFOM - Time_Base'!$B$4:$B$29,0), MATCH(CONCATENATE($G185,AH$2),'WFOM - Time_Base'!$A$8:$API$8,0)),
IFERROR($AN185 * INDEX('Inputs from Uganda staff'!$E$61:$BM$80,MATCH('HRH Need estimation'!AH$2,'Inputs from Uganda staff'!$E$61:$E$80,0),MATCH('HRH Need estimation'!$D185,'Inputs from Uganda staff'!$E$6:$BM$6,0)),
""))</f>
        <v>0</v>
      </c>
      <c r="AI185" s="122">
        <f>IFERROR(
$AN185 * INDEX('WFOM - Time_Base'!$A$4:$API$29, MATCH("CenHos", 'WFOM - Time_Base'!$B$4:$B$29,0), MATCH(CONCATENATE($G185,AI$2),'WFOM - Time_Base'!$A$8:$API$8,0)) *
INDEX('WFOM - Time_Base'!$A$4:$API$29, MATCH("CenHos_Per", 'WFOM - Time_Base'!$B$4:$B$29,0), MATCH(CONCATENATE($G185,AI$2),'WFOM - Time_Base'!$A$8:$API$8,0)),
IFERROR($AN185 * INDEX('Inputs from Uganda staff'!$E$61:$BM$80,MATCH('HRH Need estimation'!AI$2,'Inputs from Uganda staff'!$E$61:$E$80,0),MATCH('HRH Need estimation'!$D185,'Inputs from Uganda staff'!$E$6:$BM$6,0)),
""))</f>
        <v>0</v>
      </c>
      <c r="AJ185" s="122">
        <f>IFERROR(
$AN185 * INDEX('WFOM - Time_Base'!$A$4:$API$29, MATCH("CenHos", 'WFOM - Time_Base'!$B$4:$B$29,0), MATCH(CONCATENATE($G185,AJ$2),'WFOM - Time_Base'!$A$8:$API$8,0)) *
INDEX('WFOM - Time_Base'!$A$4:$API$29, MATCH("CenHos_Per", 'WFOM - Time_Base'!$B$4:$B$29,0), MATCH(CONCATENATE($G185,AJ$2),'WFOM - Time_Base'!$A$8:$API$8,0)),
IFERROR($AN185 * INDEX('Inputs from Uganda staff'!$E$61:$BM$80,MATCH('HRH Need estimation'!AJ$2,'Inputs from Uganda staff'!$E$61:$E$80,0),MATCH('HRH Need estimation'!$D185,'Inputs from Uganda staff'!$E$6:$BM$6,0)),
""))</f>
        <v>0</v>
      </c>
      <c r="AK185" s="122">
        <f>IFERROR(
$AN185 * INDEX('WFOM - Time_Base'!$A$4:$API$29, MATCH("CenHos", 'WFOM - Time_Base'!$B$4:$B$29,0), MATCH(CONCATENATE($G185,AK$2),'WFOM - Time_Base'!$A$8:$API$8,0)) *
INDEX('WFOM - Time_Base'!$A$4:$API$29, MATCH("CenHos_Per", 'WFOM - Time_Base'!$B$4:$B$29,0), MATCH(CONCATENATE($G185,AK$2),'WFOM - Time_Base'!$A$8:$API$8,0)),
IFERROR($AN185 * INDEX('Inputs from Uganda staff'!$E$61:$BM$80,MATCH('HRH Need estimation'!AK$2,'Inputs from Uganda staff'!$E$61:$E$80,0),MATCH('HRH Need estimation'!$D185,'Inputs from Uganda staff'!$E$6:$BM$6,0)),
""))</f>
        <v>0</v>
      </c>
      <c r="AL185" s="122">
        <f>IFERROR(
$AN185 * INDEX('WFOM - Time_Base'!$A$4:$API$29, MATCH("CenHos", 'WFOM - Time_Base'!$B$4:$B$29,0), MATCH(CONCATENATE($G185,AL$2),'WFOM - Time_Base'!$A$8:$API$8,0)) *
INDEX('WFOM - Time_Base'!$A$4:$API$29, MATCH("CenHos_Per", 'WFOM - Time_Base'!$B$4:$B$29,0), MATCH(CONCATENATE($G185,AL$2),'WFOM - Time_Base'!$A$8:$API$8,0)),
IFERROR($AN185 * INDEX('Inputs from Uganda staff'!$E$61:$BM$80,MATCH('HRH Need estimation'!AL$2,'Inputs from Uganda staff'!$E$61:$E$80,0),MATCH('HRH Need estimation'!$D185,'Inputs from Uganda staff'!$E$6:$BM$6,0)),
""))</f>
        <v>0</v>
      </c>
      <c r="AN185">
        <v>1</v>
      </c>
      <c r="AO185" t="e">
        <f t="shared" si="6"/>
        <v>#N/A</v>
      </c>
    </row>
    <row r="186" spans="1:41">
      <c r="A186" s="106" t="s">
        <v>915</v>
      </c>
      <c r="B186" s="106" t="s">
        <v>525</v>
      </c>
      <c r="C186" s="107" t="s">
        <v>583</v>
      </c>
      <c r="D186" s="118" t="s">
        <v>584</v>
      </c>
      <c r="E186" s="122" t="s">
        <v>867</v>
      </c>
      <c r="F186" s="122" t="s">
        <v>21</v>
      </c>
      <c r="G186" s="122" t="str">
        <f>IF(F186&lt;&gt;"", VLOOKUP(F186,'WFOM - Cadre and Service List'!$E$4:$F$52,2,FALSE), "")</f>
        <v>Over5OPD</v>
      </c>
      <c r="H186" s="122"/>
      <c r="I186" s="207"/>
      <c r="J186" s="207"/>
      <c r="K186" s="207"/>
      <c r="L186" s="207"/>
      <c r="M186" s="207"/>
      <c r="N186" s="207"/>
      <c r="O186" s="207"/>
      <c r="P186" s="207">
        <f t="shared" si="5"/>
        <v>0</v>
      </c>
      <c r="Q186" s="122" t="s">
        <v>1947</v>
      </c>
      <c r="R186" s="122">
        <f>IFERROR(
$AN186 * INDEX('WFOM - Time_Base'!$A$4:$API$29, MATCH("CenHos", 'WFOM - Time_Base'!$B$4:$B$29,0), MATCH(CONCATENATE($G186,R$2),'WFOM - Time_Base'!$A$8:$API$8,0)) *
INDEX('WFOM - Time_Base'!$A$4:$API$29, MATCH("CenHos_Per", 'WFOM - Time_Base'!$B$4:$B$29,0), MATCH(CONCATENATE($G186,R$2),'WFOM - Time_Base'!$A$8:$API$8,0)),
IFERROR($AN186 * INDEX('Inputs from Uganda staff'!$E$61:$BM$80,MATCH('HRH Need estimation'!R$2,'Inputs from Uganda staff'!$E$61:$E$80,0),MATCH('HRH Need estimation'!$D186,'Inputs from Uganda staff'!$E$6:$BM$6,0)),
""))</f>
        <v>3.5</v>
      </c>
      <c r="S186" s="122">
        <f>IFERROR(
$AN186 * INDEX('WFOM - Time_Base'!$A$4:$API$29, MATCH("CenHos", 'WFOM - Time_Base'!$B$4:$B$29,0), MATCH(CONCATENATE($G186,S$2),'WFOM - Time_Base'!$A$8:$API$8,0)) *
INDEX('WFOM - Time_Base'!$A$4:$API$29, MATCH("CenHos_Per", 'WFOM - Time_Base'!$B$4:$B$29,0), MATCH(CONCATENATE($G186,S$2),'WFOM - Time_Base'!$A$8:$API$8,0)),
IFERROR($AN186 * INDEX('Inputs from Uganda staff'!$E$61:$BM$80,MATCH('HRH Need estimation'!S$2,'Inputs from Uganda staff'!$E$61:$E$80,0),MATCH('HRH Need estimation'!$D186,'Inputs from Uganda staff'!$E$6:$BM$6,0)),
""))</f>
        <v>6</v>
      </c>
      <c r="T186" s="122">
        <f>IFERROR(
$AN186 * INDEX('WFOM - Time_Base'!$A$4:$API$29, MATCH("CenHos", 'WFOM - Time_Base'!$B$4:$B$29,0), MATCH(CONCATENATE($G186,T$2),'WFOM - Time_Base'!$A$8:$API$8,0)) *
INDEX('WFOM - Time_Base'!$A$4:$API$29, MATCH("CenHos_Per", 'WFOM - Time_Base'!$B$4:$B$29,0), MATCH(CONCATENATE($G186,T$2),'WFOM - Time_Base'!$A$8:$API$8,0)),
IFERROR($AN186 * INDEX('Inputs from Uganda staff'!$E$61:$BM$80,MATCH('HRH Need estimation'!T$2,'Inputs from Uganda staff'!$E$61:$E$80,0),MATCH('HRH Need estimation'!$D186,'Inputs from Uganda staff'!$E$6:$BM$6,0)),
""))</f>
        <v>0</v>
      </c>
      <c r="U186" s="122">
        <f>IFERROR(
$AN186 * INDEX('WFOM - Time_Base'!$A$4:$API$29, MATCH("CenHos", 'WFOM - Time_Base'!$B$4:$B$29,0), MATCH(CONCATENATE($G186,U$2),'WFOM - Time_Base'!$A$8:$API$8,0)) *
INDEX('WFOM - Time_Base'!$A$4:$API$29, MATCH("CenHos_Per", 'WFOM - Time_Base'!$B$4:$B$29,0), MATCH(CONCATENATE($G186,U$2),'WFOM - Time_Base'!$A$8:$API$8,0)),
IFERROR($AN186 * INDEX('Inputs from Uganda staff'!$E$61:$BM$80,MATCH('HRH Need estimation'!U$2,'Inputs from Uganda staff'!$E$61:$E$80,0),MATCH('HRH Need estimation'!$D186,'Inputs from Uganda staff'!$E$6:$BM$6,0)),
""))</f>
        <v>1</v>
      </c>
      <c r="V186" s="122">
        <f>IFERROR(
$AN186 * INDEX('WFOM - Time_Base'!$A$4:$API$29, MATCH("CenHos", 'WFOM - Time_Base'!$B$4:$B$29,0), MATCH(CONCATENATE($G186,V$2),'WFOM - Time_Base'!$A$8:$API$8,0)) *
INDEX('WFOM - Time_Base'!$A$4:$API$29, MATCH("CenHos_Per", 'WFOM - Time_Base'!$B$4:$B$29,0), MATCH(CONCATENATE($G186,V$2),'WFOM - Time_Base'!$A$8:$API$8,0)),
IFERROR($AN186 * INDEX('Inputs from Uganda staff'!$E$61:$BM$80,MATCH('HRH Need estimation'!V$2,'Inputs from Uganda staff'!$E$61:$E$80,0),MATCH('HRH Need estimation'!$D186,'Inputs from Uganda staff'!$E$6:$BM$6,0)),
""))</f>
        <v>4</v>
      </c>
      <c r="W186" s="122">
        <f>IFERROR(
$AN186 * INDEX('WFOM - Time_Base'!$A$4:$API$29, MATCH("CenHos", 'WFOM - Time_Base'!$B$4:$B$29,0), MATCH(CONCATENATE($G186,W$2),'WFOM - Time_Base'!$A$8:$API$8,0)) *
INDEX('WFOM - Time_Base'!$A$4:$API$29, MATCH("CenHos_Per", 'WFOM - Time_Base'!$B$4:$B$29,0), MATCH(CONCATENATE($G186,W$2),'WFOM - Time_Base'!$A$8:$API$8,0)),
IFERROR($AN186 * INDEX('Inputs from Uganda staff'!$E$61:$BM$80,MATCH('HRH Need estimation'!W$2,'Inputs from Uganda staff'!$E$61:$E$80,0),MATCH('HRH Need estimation'!$D186,'Inputs from Uganda staff'!$E$6:$BM$6,0)),
""))</f>
        <v>0</v>
      </c>
      <c r="X186" s="122">
        <f>IFERROR(
$AN186 * INDEX('WFOM - Time_Base'!$A$4:$API$29, MATCH("CenHos", 'WFOM - Time_Base'!$B$4:$B$29,0), MATCH(CONCATENATE($G186,X$2),'WFOM - Time_Base'!$A$8:$API$8,0)) *
INDEX('WFOM - Time_Base'!$A$4:$API$29, MATCH("CenHos_Per", 'WFOM - Time_Base'!$B$4:$B$29,0), MATCH(CONCATENATE($G186,X$2),'WFOM - Time_Base'!$A$8:$API$8,0)),
IFERROR($AN186 * INDEX('Inputs from Uganda staff'!$E$61:$BM$80,MATCH('HRH Need estimation'!X$2,'Inputs from Uganda staff'!$E$61:$E$80,0),MATCH('HRH Need estimation'!$D186,'Inputs from Uganda staff'!$E$6:$BM$6,0)),
""))</f>
        <v>0</v>
      </c>
      <c r="Y186" s="122">
        <f>IFERROR(
$AN186 * INDEX('WFOM - Time_Base'!$A$4:$API$29, MATCH("CenHos", 'WFOM - Time_Base'!$B$4:$B$29,0), MATCH(CONCATENATE($G186,Y$2),'WFOM - Time_Base'!$A$8:$API$8,0)) *
INDEX('WFOM - Time_Base'!$A$4:$API$29, MATCH("CenHos_Per", 'WFOM - Time_Base'!$B$4:$B$29,0), MATCH(CONCATENATE($G186,Y$2),'WFOM - Time_Base'!$A$8:$API$8,0)),
IFERROR($AN186 * INDEX('Inputs from Uganda staff'!$E$61:$BM$80,MATCH('HRH Need estimation'!Y$2,'Inputs from Uganda staff'!$E$61:$E$80,0),MATCH('HRH Need estimation'!$D186,'Inputs from Uganda staff'!$E$6:$BM$6,0)),
""))</f>
        <v>0</v>
      </c>
      <c r="Z186" s="122">
        <f>IFERROR(
$AN186 * INDEX('WFOM - Time_Base'!$A$4:$API$29, MATCH("CenHos", 'WFOM - Time_Base'!$B$4:$B$29,0), MATCH(CONCATENATE($G186,Z$2),'WFOM - Time_Base'!$A$8:$API$8,0)) *
INDEX('WFOM - Time_Base'!$A$4:$API$29, MATCH("CenHos_Per", 'WFOM - Time_Base'!$B$4:$B$29,0), MATCH(CONCATENATE($G186,Z$2),'WFOM - Time_Base'!$A$8:$API$8,0)),
IFERROR($AN186 * INDEX('Inputs from Uganda staff'!$E$61:$BM$80,MATCH('HRH Need estimation'!Z$2,'Inputs from Uganda staff'!$E$61:$E$80,0),MATCH('HRH Need estimation'!$D186,'Inputs from Uganda staff'!$E$6:$BM$6,0)),
""))</f>
        <v>0</v>
      </c>
      <c r="AA186" s="122">
        <f>IFERROR(
$AN186 * INDEX('WFOM - Time_Base'!$A$4:$API$29, MATCH("CenHos", 'WFOM - Time_Base'!$B$4:$B$29,0), MATCH(CONCATENATE($G186,AA$2),'WFOM - Time_Base'!$A$8:$API$8,0)) *
INDEX('WFOM - Time_Base'!$A$4:$API$29, MATCH("CenHos_Per", 'WFOM - Time_Base'!$B$4:$B$29,0), MATCH(CONCATENATE($G186,AA$2),'WFOM - Time_Base'!$A$8:$API$8,0)),
IFERROR($AN186 * INDEX('Inputs from Uganda staff'!$E$61:$BM$80,MATCH('HRH Need estimation'!AA$2,'Inputs from Uganda staff'!$E$61:$E$80,0),MATCH('HRH Need estimation'!$D186,'Inputs from Uganda staff'!$E$6:$BM$6,0)),
""))</f>
        <v>0</v>
      </c>
      <c r="AB186" s="122">
        <f>IFERROR(
$AN186 * INDEX('WFOM - Time_Base'!$A$4:$API$29, MATCH("CenHos", 'WFOM - Time_Base'!$B$4:$B$29,0), MATCH(CONCATENATE($G186,AB$2),'WFOM - Time_Base'!$A$8:$API$8,0)) *
INDEX('WFOM - Time_Base'!$A$4:$API$29, MATCH("CenHos_Per", 'WFOM - Time_Base'!$B$4:$B$29,0), MATCH(CONCATENATE($G186,AB$2),'WFOM - Time_Base'!$A$8:$API$8,0)),
IFERROR($AN186 * INDEX('Inputs from Uganda staff'!$E$61:$BM$80,MATCH('HRH Need estimation'!AB$2,'Inputs from Uganda staff'!$E$61:$E$80,0),MATCH('HRH Need estimation'!$D186,'Inputs from Uganda staff'!$E$6:$BM$6,0)),
""))</f>
        <v>0</v>
      </c>
      <c r="AC186" s="122" t="str">
        <f>IFERROR(
$AN186 * INDEX('WFOM - Time_Base'!$A$4:$API$29, MATCH("CenHos", 'WFOM - Time_Base'!$B$4:$B$29,0), MATCH(CONCATENATE($G186,AC$2),'WFOM - Time_Base'!$A$8:$API$8,0)) *
INDEX('WFOM - Time_Base'!$A$4:$API$29, MATCH("CenHos_Per", 'WFOM - Time_Base'!$B$4:$B$29,0), MATCH(CONCATENATE($G186,AC$2),'WFOM - Time_Base'!$A$8:$API$8,0)),
IFERROR($AN186 * INDEX('Inputs from Uganda staff'!$E$61:$BM$80,MATCH('HRH Need estimation'!AC$2,'Inputs from Uganda staff'!$E$61:$E$80,0),MATCH('HRH Need estimation'!$D186,'Inputs from Uganda staff'!$E$6:$BM$6,0)),
""))</f>
        <v/>
      </c>
      <c r="AD186" s="122">
        <f>IFERROR(
$AN186 * INDEX('WFOM - Time_Base'!$A$4:$API$29, MATCH("CenHos", 'WFOM - Time_Base'!$B$4:$B$29,0), MATCH(CONCATENATE($G186,AD$2),'WFOM - Time_Base'!$A$8:$API$8,0)) *
INDEX('WFOM - Time_Base'!$A$4:$API$29, MATCH("CenHos_Per", 'WFOM - Time_Base'!$B$4:$B$29,0), MATCH(CONCATENATE($G186,AD$2),'WFOM - Time_Base'!$A$8:$API$8,0)),
IFERROR($AN186 * INDEX('Inputs from Uganda staff'!$E$61:$BM$80,MATCH('HRH Need estimation'!AD$2,'Inputs from Uganda staff'!$E$61:$E$80,0),MATCH('HRH Need estimation'!$D186,'Inputs from Uganda staff'!$E$6:$BM$6,0)),
""))</f>
        <v>0</v>
      </c>
      <c r="AE186" s="122">
        <f>IFERROR(
$AN186 * INDEX('WFOM - Time_Base'!$A$4:$API$29, MATCH("CenHos", 'WFOM - Time_Base'!$B$4:$B$29,0), MATCH(CONCATENATE($G186,AE$2),'WFOM - Time_Base'!$A$8:$API$8,0)) *
INDEX('WFOM - Time_Base'!$A$4:$API$29, MATCH("CenHos_Per", 'WFOM - Time_Base'!$B$4:$B$29,0), MATCH(CONCATENATE($G186,AE$2),'WFOM - Time_Base'!$A$8:$API$8,0)),
IFERROR($AN186 * INDEX('Inputs from Uganda staff'!$E$61:$BM$80,MATCH('HRH Need estimation'!AE$2,'Inputs from Uganda staff'!$E$61:$E$80,0),MATCH('HRH Need estimation'!$D186,'Inputs from Uganda staff'!$E$6:$BM$6,0)),
""))</f>
        <v>0</v>
      </c>
      <c r="AF186" s="122">
        <f>IFERROR(
$AN186 * INDEX('WFOM - Time_Base'!$A$4:$API$29, MATCH("CenHos", 'WFOM - Time_Base'!$B$4:$B$29,0), MATCH(CONCATENATE($G186,AF$2),'WFOM - Time_Base'!$A$8:$API$8,0)) *
INDEX('WFOM - Time_Base'!$A$4:$API$29, MATCH("CenHos_Per", 'WFOM - Time_Base'!$B$4:$B$29,0), MATCH(CONCATENATE($G186,AF$2),'WFOM - Time_Base'!$A$8:$API$8,0)),
IFERROR($AN186 * INDEX('Inputs from Uganda staff'!$E$61:$BM$80,MATCH('HRH Need estimation'!AF$2,'Inputs from Uganda staff'!$E$61:$E$80,0),MATCH('HRH Need estimation'!$D186,'Inputs from Uganda staff'!$E$6:$BM$6,0)),
""))</f>
        <v>0</v>
      </c>
      <c r="AG186" s="122">
        <f>IFERROR(
$AN186 * INDEX('WFOM - Time_Base'!$A$4:$API$29, MATCH("CenHos", 'WFOM - Time_Base'!$B$4:$B$29,0), MATCH(CONCATENATE($G186,AG$2),'WFOM - Time_Base'!$A$8:$API$8,0)) *
INDEX('WFOM - Time_Base'!$A$4:$API$29, MATCH("CenHos_Per", 'WFOM - Time_Base'!$B$4:$B$29,0), MATCH(CONCATENATE($G186,AG$2),'WFOM - Time_Base'!$A$8:$API$8,0)),
IFERROR($AN186 * INDEX('Inputs from Uganda staff'!$E$61:$BM$80,MATCH('HRH Need estimation'!AG$2,'Inputs from Uganda staff'!$E$61:$E$80,0),MATCH('HRH Need estimation'!$D186,'Inputs from Uganda staff'!$E$6:$BM$6,0)),
""))</f>
        <v>0</v>
      </c>
      <c r="AH186" s="122">
        <f>IFERROR(
$AN186 * INDEX('WFOM - Time_Base'!$A$4:$API$29, MATCH("CenHos", 'WFOM - Time_Base'!$B$4:$B$29,0), MATCH(CONCATENATE($G186,AH$2),'WFOM - Time_Base'!$A$8:$API$8,0)) *
INDEX('WFOM - Time_Base'!$A$4:$API$29, MATCH("CenHos_Per", 'WFOM - Time_Base'!$B$4:$B$29,0), MATCH(CONCATENATE($G186,AH$2),'WFOM - Time_Base'!$A$8:$API$8,0)),
IFERROR($AN186 * INDEX('Inputs from Uganda staff'!$E$61:$BM$80,MATCH('HRH Need estimation'!AH$2,'Inputs from Uganda staff'!$E$61:$E$80,0),MATCH('HRH Need estimation'!$D186,'Inputs from Uganda staff'!$E$6:$BM$6,0)),
""))</f>
        <v>0</v>
      </c>
      <c r="AI186" s="122">
        <f>IFERROR(
$AN186 * INDEX('WFOM - Time_Base'!$A$4:$API$29, MATCH("CenHos", 'WFOM - Time_Base'!$B$4:$B$29,0), MATCH(CONCATENATE($G186,AI$2),'WFOM - Time_Base'!$A$8:$API$8,0)) *
INDEX('WFOM - Time_Base'!$A$4:$API$29, MATCH("CenHos_Per", 'WFOM - Time_Base'!$B$4:$B$29,0), MATCH(CONCATENATE($G186,AI$2),'WFOM - Time_Base'!$A$8:$API$8,0)),
IFERROR($AN186 * INDEX('Inputs from Uganda staff'!$E$61:$BM$80,MATCH('HRH Need estimation'!AI$2,'Inputs from Uganda staff'!$E$61:$E$80,0),MATCH('HRH Need estimation'!$D186,'Inputs from Uganda staff'!$E$6:$BM$6,0)),
""))</f>
        <v>0</v>
      </c>
      <c r="AJ186" s="122">
        <f>IFERROR(
$AN186 * INDEX('WFOM - Time_Base'!$A$4:$API$29, MATCH("CenHos", 'WFOM - Time_Base'!$B$4:$B$29,0), MATCH(CONCATENATE($G186,AJ$2),'WFOM - Time_Base'!$A$8:$API$8,0)) *
INDEX('WFOM - Time_Base'!$A$4:$API$29, MATCH("CenHos_Per", 'WFOM - Time_Base'!$B$4:$B$29,0), MATCH(CONCATENATE($G186,AJ$2),'WFOM - Time_Base'!$A$8:$API$8,0)),
IFERROR($AN186 * INDEX('Inputs from Uganda staff'!$E$61:$BM$80,MATCH('HRH Need estimation'!AJ$2,'Inputs from Uganda staff'!$E$61:$E$80,0),MATCH('HRH Need estimation'!$D186,'Inputs from Uganda staff'!$E$6:$BM$6,0)),
""))</f>
        <v>0</v>
      </c>
      <c r="AK186" s="122">
        <f>IFERROR(
$AN186 * INDEX('WFOM - Time_Base'!$A$4:$API$29, MATCH("CenHos", 'WFOM - Time_Base'!$B$4:$B$29,0), MATCH(CONCATENATE($G186,AK$2),'WFOM - Time_Base'!$A$8:$API$8,0)) *
INDEX('WFOM - Time_Base'!$A$4:$API$29, MATCH("CenHos_Per", 'WFOM - Time_Base'!$B$4:$B$29,0), MATCH(CONCATENATE($G186,AK$2),'WFOM - Time_Base'!$A$8:$API$8,0)),
IFERROR($AN186 * INDEX('Inputs from Uganda staff'!$E$61:$BM$80,MATCH('HRH Need estimation'!AK$2,'Inputs from Uganda staff'!$E$61:$E$80,0),MATCH('HRH Need estimation'!$D186,'Inputs from Uganda staff'!$E$6:$BM$6,0)),
""))</f>
        <v>0</v>
      </c>
      <c r="AL186" s="122">
        <f>IFERROR(
$AN186 * INDEX('WFOM - Time_Base'!$A$4:$API$29, MATCH("CenHos", 'WFOM - Time_Base'!$B$4:$B$29,0), MATCH(CONCATENATE($G186,AL$2),'WFOM - Time_Base'!$A$8:$API$8,0)) *
INDEX('WFOM - Time_Base'!$A$4:$API$29, MATCH("CenHos_Per", 'WFOM - Time_Base'!$B$4:$B$29,0), MATCH(CONCATENATE($G186,AL$2),'WFOM - Time_Base'!$A$8:$API$8,0)),
IFERROR($AN186 * INDEX('Inputs from Uganda staff'!$E$61:$BM$80,MATCH('HRH Need estimation'!AL$2,'Inputs from Uganda staff'!$E$61:$E$80,0),MATCH('HRH Need estimation'!$D186,'Inputs from Uganda staff'!$E$6:$BM$6,0)),
""))</f>
        <v>0</v>
      </c>
      <c r="AN186">
        <v>1</v>
      </c>
      <c r="AO186" t="e">
        <f t="shared" si="6"/>
        <v>#N/A</v>
      </c>
    </row>
    <row r="187" spans="1:41">
      <c r="A187" s="106" t="s">
        <v>1004</v>
      </c>
      <c r="B187" s="106" t="s">
        <v>525</v>
      </c>
      <c r="C187" s="107" t="s">
        <v>585</v>
      </c>
      <c r="D187" s="114" t="s">
        <v>586</v>
      </c>
      <c r="E187" s="122" t="s">
        <v>867</v>
      </c>
      <c r="F187" s="122" t="s">
        <v>21</v>
      </c>
      <c r="G187" s="122" t="str">
        <f>IF(F187&lt;&gt;"", VLOOKUP(F187,'WFOM - Cadre and Service List'!$E$4:$F$52,2,FALSE), "")</f>
        <v>Over5OPD</v>
      </c>
      <c r="H187" s="122"/>
      <c r="I187" s="207"/>
      <c r="J187" s="207"/>
      <c r="K187" s="207"/>
      <c r="L187" s="207"/>
      <c r="M187" s="207"/>
      <c r="N187" s="207"/>
      <c r="O187" s="207"/>
      <c r="P187" s="207">
        <f t="shared" si="5"/>
        <v>0</v>
      </c>
      <c r="Q187" s="122" t="s">
        <v>1947</v>
      </c>
      <c r="R187" s="122">
        <f>IFERROR(
$AN187 * INDEX('WFOM - Time_Base'!$A$4:$API$29, MATCH("CenHos", 'WFOM - Time_Base'!$B$4:$B$29,0), MATCH(CONCATENATE($G187,R$2),'WFOM - Time_Base'!$A$8:$API$8,0)) *
INDEX('WFOM - Time_Base'!$A$4:$API$29, MATCH("CenHos_Per", 'WFOM - Time_Base'!$B$4:$B$29,0), MATCH(CONCATENATE($G187,R$2),'WFOM - Time_Base'!$A$8:$API$8,0)),
IFERROR($AN187 * INDEX('Inputs from Uganda staff'!$E$61:$BM$80,MATCH('HRH Need estimation'!R$2,'Inputs from Uganda staff'!$E$61:$E$80,0),MATCH('HRH Need estimation'!$D187,'Inputs from Uganda staff'!$E$6:$BM$6,0)),
""))</f>
        <v>3.5</v>
      </c>
      <c r="S187" s="122">
        <f>IFERROR(
$AN187 * INDEX('WFOM - Time_Base'!$A$4:$API$29, MATCH("CenHos", 'WFOM - Time_Base'!$B$4:$B$29,0), MATCH(CONCATENATE($G187,S$2),'WFOM - Time_Base'!$A$8:$API$8,0)) *
INDEX('WFOM - Time_Base'!$A$4:$API$29, MATCH("CenHos_Per", 'WFOM - Time_Base'!$B$4:$B$29,0), MATCH(CONCATENATE($G187,S$2),'WFOM - Time_Base'!$A$8:$API$8,0)),
IFERROR($AN187 * INDEX('Inputs from Uganda staff'!$E$61:$BM$80,MATCH('HRH Need estimation'!S$2,'Inputs from Uganda staff'!$E$61:$E$80,0),MATCH('HRH Need estimation'!$D187,'Inputs from Uganda staff'!$E$6:$BM$6,0)),
""))</f>
        <v>6</v>
      </c>
      <c r="T187" s="122">
        <f>IFERROR(
$AN187 * INDEX('WFOM - Time_Base'!$A$4:$API$29, MATCH("CenHos", 'WFOM - Time_Base'!$B$4:$B$29,0), MATCH(CONCATENATE($G187,T$2),'WFOM - Time_Base'!$A$8:$API$8,0)) *
INDEX('WFOM - Time_Base'!$A$4:$API$29, MATCH("CenHos_Per", 'WFOM - Time_Base'!$B$4:$B$29,0), MATCH(CONCATENATE($G187,T$2),'WFOM - Time_Base'!$A$8:$API$8,0)),
IFERROR($AN187 * INDEX('Inputs from Uganda staff'!$E$61:$BM$80,MATCH('HRH Need estimation'!T$2,'Inputs from Uganda staff'!$E$61:$E$80,0),MATCH('HRH Need estimation'!$D187,'Inputs from Uganda staff'!$E$6:$BM$6,0)),
""))</f>
        <v>0</v>
      </c>
      <c r="U187" s="122">
        <f>IFERROR(
$AN187 * INDEX('WFOM - Time_Base'!$A$4:$API$29, MATCH("CenHos", 'WFOM - Time_Base'!$B$4:$B$29,0), MATCH(CONCATENATE($G187,U$2),'WFOM - Time_Base'!$A$8:$API$8,0)) *
INDEX('WFOM - Time_Base'!$A$4:$API$29, MATCH("CenHos_Per", 'WFOM - Time_Base'!$B$4:$B$29,0), MATCH(CONCATENATE($G187,U$2),'WFOM - Time_Base'!$A$8:$API$8,0)),
IFERROR($AN187 * INDEX('Inputs from Uganda staff'!$E$61:$BM$80,MATCH('HRH Need estimation'!U$2,'Inputs from Uganda staff'!$E$61:$E$80,0),MATCH('HRH Need estimation'!$D187,'Inputs from Uganda staff'!$E$6:$BM$6,0)),
""))</f>
        <v>1</v>
      </c>
      <c r="V187" s="122">
        <f>IFERROR(
$AN187 * INDEX('WFOM - Time_Base'!$A$4:$API$29, MATCH("CenHos", 'WFOM - Time_Base'!$B$4:$B$29,0), MATCH(CONCATENATE($G187,V$2),'WFOM - Time_Base'!$A$8:$API$8,0)) *
INDEX('WFOM - Time_Base'!$A$4:$API$29, MATCH("CenHos_Per", 'WFOM - Time_Base'!$B$4:$B$29,0), MATCH(CONCATENATE($G187,V$2),'WFOM - Time_Base'!$A$8:$API$8,0)),
IFERROR($AN187 * INDEX('Inputs from Uganda staff'!$E$61:$BM$80,MATCH('HRH Need estimation'!V$2,'Inputs from Uganda staff'!$E$61:$E$80,0),MATCH('HRH Need estimation'!$D187,'Inputs from Uganda staff'!$E$6:$BM$6,0)),
""))</f>
        <v>4</v>
      </c>
      <c r="W187" s="122">
        <f>IFERROR(
$AN187 * INDEX('WFOM - Time_Base'!$A$4:$API$29, MATCH("CenHos", 'WFOM - Time_Base'!$B$4:$B$29,0), MATCH(CONCATENATE($G187,W$2),'WFOM - Time_Base'!$A$8:$API$8,0)) *
INDEX('WFOM - Time_Base'!$A$4:$API$29, MATCH("CenHos_Per", 'WFOM - Time_Base'!$B$4:$B$29,0), MATCH(CONCATENATE($G187,W$2),'WFOM - Time_Base'!$A$8:$API$8,0)),
IFERROR($AN187 * INDEX('Inputs from Uganda staff'!$E$61:$BM$80,MATCH('HRH Need estimation'!W$2,'Inputs from Uganda staff'!$E$61:$E$80,0),MATCH('HRH Need estimation'!$D187,'Inputs from Uganda staff'!$E$6:$BM$6,0)),
""))</f>
        <v>0</v>
      </c>
      <c r="X187" s="122">
        <f>IFERROR(
$AN187 * INDEX('WFOM - Time_Base'!$A$4:$API$29, MATCH("CenHos", 'WFOM - Time_Base'!$B$4:$B$29,0), MATCH(CONCATENATE($G187,X$2),'WFOM - Time_Base'!$A$8:$API$8,0)) *
INDEX('WFOM - Time_Base'!$A$4:$API$29, MATCH("CenHos_Per", 'WFOM - Time_Base'!$B$4:$B$29,0), MATCH(CONCATENATE($G187,X$2),'WFOM - Time_Base'!$A$8:$API$8,0)),
IFERROR($AN187 * INDEX('Inputs from Uganda staff'!$E$61:$BM$80,MATCH('HRH Need estimation'!X$2,'Inputs from Uganda staff'!$E$61:$E$80,0),MATCH('HRH Need estimation'!$D187,'Inputs from Uganda staff'!$E$6:$BM$6,0)),
""))</f>
        <v>0</v>
      </c>
      <c r="Y187" s="122">
        <f>IFERROR(
$AN187 * INDEX('WFOM - Time_Base'!$A$4:$API$29, MATCH("CenHos", 'WFOM - Time_Base'!$B$4:$B$29,0), MATCH(CONCATENATE($G187,Y$2),'WFOM - Time_Base'!$A$8:$API$8,0)) *
INDEX('WFOM - Time_Base'!$A$4:$API$29, MATCH("CenHos_Per", 'WFOM - Time_Base'!$B$4:$B$29,0), MATCH(CONCATENATE($G187,Y$2),'WFOM - Time_Base'!$A$8:$API$8,0)),
IFERROR($AN187 * INDEX('Inputs from Uganda staff'!$E$61:$BM$80,MATCH('HRH Need estimation'!Y$2,'Inputs from Uganda staff'!$E$61:$E$80,0),MATCH('HRH Need estimation'!$D187,'Inputs from Uganda staff'!$E$6:$BM$6,0)),
""))</f>
        <v>0</v>
      </c>
      <c r="Z187" s="122">
        <f>IFERROR(
$AN187 * INDEX('WFOM - Time_Base'!$A$4:$API$29, MATCH("CenHos", 'WFOM - Time_Base'!$B$4:$B$29,0), MATCH(CONCATENATE($G187,Z$2),'WFOM - Time_Base'!$A$8:$API$8,0)) *
INDEX('WFOM - Time_Base'!$A$4:$API$29, MATCH("CenHos_Per", 'WFOM - Time_Base'!$B$4:$B$29,0), MATCH(CONCATENATE($G187,Z$2),'WFOM - Time_Base'!$A$8:$API$8,0)),
IFERROR($AN187 * INDEX('Inputs from Uganda staff'!$E$61:$BM$80,MATCH('HRH Need estimation'!Z$2,'Inputs from Uganda staff'!$E$61:$E$80,0),MATCH('HRH Need estimation'!$D187,'Inputs from Uganda staff'!$E$6:$BM$6,0)),
""))</f>
        <v>0</v>
      </c>
      <c r="AA187" s="122">
        <f>IFERROR(
$AN187 * INDEX('WFOM - Time_Base'!$A$4:$API$29, MATCH("CenHos", 'WFOM - Time_Base'!$B$4:$B$29,0), MATCH(CONCATENATE($G187,AA$2),'WFOM - Time_Base'!$A$8:$API$8,0)) *
INDEX('WFOM - Time_Base'!$A$4:$API$29, MATCH("CenHos_Per", 'WFOM - Time_Base'!$B$4:$B$29,0), MATCH(CONCATENATE($G187,AA$2),'WFOM - Time_Base'!$A$8:$API$8,0)),
IFERROR($AN187 * INDEX('Inputs from Uganda staff'!$E$61:$BM$80,MATCH('HRH Need estimation'!AA$2,'Inputs from Uganda staff'!$E$61:$E$80,0),MATCH('HRH Need estimation'!$D187,'Inputs from Uganda staff'!$E$6:$BM$6,0)),
""))</f>
        <v>0</v>
      </c>
      <c r="AB187" s="122">
        <f>IFERROR(
$AN187 * INDEX('WFOM - Time_Base'!$A$4:$API$29, MATCH("CenHos", 'WFOM - Time_Base'!$B$4:$B$29,0), MATCH(CONCATENATE($G187,AB$2),'WFOM - Time_Base'!$A$8:$API$8,0)) *
INDEX('WFOM - Time_Base'!$A$4:$API$29, MATCH("CenHos_Per", 'WFOM - Time_Base'!$B$4:$B$29,0), MATCH(CONCATENATE($G187,AB$2),'WFOM - Time_Base'!$A$8:$API$8,0)),
IFERROR($AN187 * INDEX('Inputs from Uganda staff'!$E$61:$BM$80,MATCH('HRH Need estimation'!AB$2,'Inputs from Uganda staff'!$E$61:$E$80,0),MATCH('HRH Need estimation'!$D187,'Inputs from Uganda staff'!$E$6:$BM$6,0)),
""))</f>
        <v>0</v>
      </c>
      <c r="AC187" s="122" t="str">
        <f>IFERROR(
$AN187 * INDEX('WFOM - Time_Base'!$A$4:$API$29, MATCH("CenHos", 'WFOM - Time_Base'!$B$4:$B$29,0), MATCH(CONCATENATE($G187,AC$2),'WFOM - Time_Base'!$A$8:$API$8,0)) *
INDEX('WFOM - Time_Base'!$A$4:$API$29, MATCH("CenHos_Per", 'WFOM - Time_Base'!$B$4:$B$29,0), MATCH(CONCATENATE($G187,AC$2),'WFOM - Time_Base'!$A$8:$API$8,0)),
IFERROR($AN187 * INDEX('Inputs from Uganda staff'!$E$61:$BM$80,MATCH('HRH Need estimation'!AC$2,'Inputs from Uganda staff'!$E$61:$E$80,0),MATCH('HRH Need estimation'!$D187,'Inputs from Uganda staff'!$E$6:$BM$6,0)),
""))</f>
        <v/>
      </c>
      <c r="AD187" s="122">
        <f>IFERROR(
$AN187 * INDEX('WFOM - Time_Base'!$A$4:$API$29, MATCH("CenHos", 'WFOM - Time_Base'!$B$4:$B$29,0), MATCH(CONCATENATE($G187,AD$2),'WFOM - Time_Base'!$A$8:$API$8,0)) *
INDEX('WFOM - Time_Base'!$A$4:$API$29, MATCH("CenHos_Per", 'WFOM - Time_Base'!$B$4:$B$29,0), MATCH(CONCATENATE($G187,AD$2),'WFOM - Time_Base'!$A$8:$API$8,0)),
IFERROR($AN187 * INDEX('Inputs from Uganda staff'!$E$61:$BM$80,MATCH('HRH Need estimation'!AD$2,'Inputs from Uganda staff'!$E$61:$E$80,0),MATCH('HRH Need estimation'!$D187,'Inputs from Uganda staff'!$E$6:$BM$6,0)),
""))</f>
        <v>0</v>
      </c>
      <c r="AE187" s="122">
        <f>IFERROR(
$AN187 * INDEX('WFOM - Time_Base'!$A$4:$API$29, MATCH("CenHos", 'WFOM - Time_Base'!$B$4:$B$29,0), MATCH(CONCATENATE($G187,AE$2),'WFOM - Time_Base'!$A$8:$API$8,0)) *
INDEX('WFOM - Time_Base'!$A$4:$API$29, MATCH("CenHos_Per", 'WFOM - Time_Base'!$B$4:$B$29,0), MATCH(CONCATENATE($G187,AE$2),'WFOM - Time_Base'!$A$8:$API$8,0)),
IFERROR($AN187 * INDEX('Inputs from Uganda staff'!$E$61:$BM$80,MATCH('HRH Need estimation'!AE$2,'Inputs from Uganda staff'!$E$61:$E$80,0),MATCH('HRH Need estimation'!$D187,'Inputs from Uganda staff'!$E$6:$BM$6,0)),
""))</f>
        <v>0</v>
      </c>
      <c r="AF187" s="122">
        <f>IFERROR(
$AN187 * INDEX('WFOM - Time_Base'!$A$4:$API$29, MATCH("CenHos", 'WFOM - Time_Base'!$B$4:$B$29,0), MATCH(CONCATENATE($G187,AF$2),'WFOM - Time_Base'!$A$8:$API$8,0)) *
INDEX('WFOM - Time_Base'!$A$4:$API$29, MATCH("CenHos_Per", 'WFOM - Time_Base'!$B$4:$B$29,0), MATCH(CONCATENATE($G187,AF$2),'WFOM - Time_Base'!$A$8:$API$8,0)),
IFERROR($AN187 * INDEX('Inputs from Uganda staff'!$E$61:$BM$80,MATCH('HRH Need estimation'!AF$2,'Inputs from Uganda staff'!$E$61:$E$80,0),MATCH('HRH Need estimation'!$D187,'Inputs from Uganda staff'!$E$6:$BM$6,0)),
""))</f>
        <v>0</v>
      </c>
      <c r="AG187" s="122">
        <f>IFERROR(
$AN187 * INDEX('WFOM - Time_Base'!$A$4:$API$29, MATCH("CenHos", 'WFOM - Time_Base'!$B$4:$B$29,0), MATCH(CONCATENATE($G187,AG$2),'WFOM - Time_Base'!$A$8:$API$8,0)) *
INDEX('WFOM - Time_Base'!$A$4:$API$29, MATCH("CenHos_Per", 'WFOM - Time_Base'!$B$4:$B$29,0), MATCH(CONCATENATE($G187,AG$2),'WFOM - Time_Base'!$A$8:$API$8,0)),
IFERROR($AN187 * INDEX('Inputs from Uganda staff'!$E$61:$BM$80,MATCH('HRH Need estimation'!AG$2,'Inputs from Uganda staff'!$E$61:$E$80,0),MATCH('HRH Need estimation'!$D187,'Inputs from Uganda staff'!$E$6:$BM$6,0)),
""))</f>
        <v>0</v>
      </c>
      <c r="AH187" s="122">
        <f>IFERROR(
$AN187 * INDEX('WFOM - Time_Base'!$A$4:$API$29, MATCH("CenHos", 'WFOM - Time_Base'!$B$4:$B$29,0), MATCH(CONCATENATE($G187,AH$2),'WFOM - Time_Base'!$A$8:$API$8,0)) *
INDEX('WFOM - Time_Base'!$A$4:$API$29, MATCH("CenHos_Per", 'WFOM - Time_Base'!$B$4:$B$29,0), MATCH(CONCATENATE($G187,AH$2),'WFOM - Time_Base'!$A$8:$API$8,0)),
IFERROR($AN187 * INDEX('Inputs from Uganda staff'!$E$61:$BM$80,MATCH('HRH Need estimation'!AH$2,'Inputs from Uganda staff'!$E$61:$E$80,0),MATCH('HRH Need estimation'!$D187,'Inputs from Uganda staff'!$E$6:$BM$6,0)),
""))</f>
        <v>0</v>
      </c>
      <c r="AI187" s="122">
        <f>IFERROR(
$AN187 * INDEX('WFOM - Time_Base'!$A$4:$API$29, MATCH("CenHos", 'WFOM - Time_Base'!$B$4:$B$29,0), MATCH(CONCATENATE($G187,AI$2),'WFOM - Time_Base'!$A$8:$API$8,0)) *
INDEX('WFOM - Time_Base'!$A$4:$API$29, MATCH("CenHos_Per", 'WFOM - Time_Base'!$B$4:$B$29,0), MATCH(CONCATENATE($G187,AI$2),'WFOM - Time_Base'!$A$8:$API$8,0)),
IFERROR($AN187 * INDEX('Inputs from Uganda staff'!$E$61:$BM$80,MATCH('HRH Need estimation'!AI$2,'Inputs from Uganda staff'!$E$61:$E$80,0),MATCH('HRH Need estimation'!$D187,'Inputs from Uganda staff'!$E$6:$BM$6,0)),
""))</f>
        <v>0</v>
      </c>
      <c r="AJ187" s="122">
        <f>IFERROR(
$AN187 * INDEX('WFOM - Time_Base'!$A$4:$API$29, MATCH("CenHos", 'WFOM - Time_Base'!$B$4:$B$29,0), MATCH(CONCATENATE($G187,AJ$2),'WFOM - Time_Base'!$A$8:$API$8,0)) *
INDEX('WFOM - Time_Base'!$A$4:$API$29, MATCH("CenHos_Per", 'WFOM - Time_Base'!$B$4:$B$29,0), MATCH(CONCATENATE($G187,AJ$2),'WFOM - Time_Base'!$A$8:$API$8,0)),
IFERROR($AN187 * INDEX('Inputs from Uganda staff'!$E$61:$BM$80,MATCH('HRH Need estimation'!AJ$2,'Inputs from Uganda staff'!$E$61:$E$80,0),MATCH('HRH Need estimation'!$D187,'Inputs from Uganda staff'!$E$6:$BM$6,0)),
""))</f>
        <v>0</v>
      </c>
      <c r="AK187" s="122">
        <f>IFERROR(
$AN187 * INDEX('WFOM - Time_Base'!$A$4:$API$29, MATCH("CenHos", 'WFOM - Time_Base'!$B$4:$B$29,0), MATCH(CONCATENATE($G187,AK$2),'WFOM - Time_Base'!$A$8:$API$8,0)) *
INDEX('WFOM - Time_Base'!$A$4:$API$29, MATCH("CenHos_Per", 'WFOM - Time_Base'!$B$4:$B$29,0), MATCH(CONCATENATE($G187,AK$2),'WFOM - Time_Base'!$A$8:$API$8,0)),
IFERROR($AN187 * INDEX('Inputs from Uganda staff'!$E$61:$BM$80,MATCH('HRH Need estimation'!AK$2,'Inputs from Uganda staff'!$E$61:$E$80,0),MATCH('HRH Need estimation'!$D187,'Inputs from Uganda staff'!$E$6:$BM$6,0)),
""))</f>
        <v>0</v>
      </c>
      <c r="AL187" s="122">
        <f>IFERROR(
$AN187 * INDEX('WFOM - Time_Base'!$A$4:$API$29, MATCH("CenHos", 'WFOM - Time_Base'!$B$4:$B$29,0), MATCH(CONCATENATE($G187,AL$2),'WFOM - Time_Base'!$A$8:$API$8,0)) *
INDEX('WFOM - Time_Base'!$A$4:$API$29, MATCH("CenHos_Per", 'WFOM - Time_Base'!$B$4:$B$29,0), MATCH(CONCATENATE($G187,AL$2),'WFOM - Time_Base'!$A$8:$API$8,0)),
IFERROR($AN187 * INDEX('Inputs from Uganda staff'!$E$61:$BM$80,MATCH('HRH Need estimation'!AL$2,'Inputs from Uganda staff'!$E$61:$E$80,0),MATCH('HRH Need estimation'!$D187,'Inputs from Uganda staff'!$E$6:$BM$6,0)),
""))</f>
        <v>0</v>
      </c>
      <c r="AN187">
        <v>1</v>
      </c>
      <c r="AO187" t="str">
        <f t="shared" si="6"/>
        <v>202</v>
      </c>
    </row>
    <row r="188" spans="1:41">
      <c r="A188" s="106" t="s">
        <v>1008</v>
      </c>
      <c r="B188" s="106" t="s">
        <v>525</v>
      </c>
      <c r="C188" s="107" t="s">
        <v>587</v>
      </c>
      <c r="D188" s="114" t="s">
        <v>588</v>
      </c>
      <c r="E188" s="122" t="s">
        <v>867</v>
      </c>
      <c r="F188" s="122" t="s">
        <v>21</v>
      </c>
      <c r="G188" s="122" t="str">
        <f>IF(F188&lt;&gt;"", VLOOKUP(F188,'WFOM - Cadre and Service List'!$E$4:$F$52,2,FALSE), "")</f>
        <v>Over5OPD</v>
      </c>
      <c r="H188" s="122"/>
      <c r="I188" s="207"/>
      <c r="J188" s="207"/>
      <c r="K188" s="207"/>
      <c r="L188" s="207"/>
      <c r="M188" s="207"/>
      <c r="N188" s="207"/>
      <c r="O188" s="207"/>
      <c r="P188" s="207">
        <f t="shared" si="5"/>
        <v>0</v>
      </c>
      <c r="Q188" s="122" t="s">
        <v>1947</v>
      </c>
      <c r="R188" s="122">
        <f>IFERROR(
$AN188 * INDEX('WFOM - Time_Base'!$A$4:$API$29, MATCH("CenHos", 'WFOM - Time_Base'!$B$4:$B$29,0), MATCH(CONCATENATE($G188,R$2),'WFOM - Time_Base'!$A$8:$API$8,0)) *
INDEX('WFOM - Time_Base'!$A$4:$API$29, MATCH("CenHos_Per", 'WFOM - Time_Base'!$B$4:$B$29,0), MATCH(CONCATENATE($G188,R$2),'WFOM - Time_Base'!$A$8:$API$8,0)),
IFERROR($AN188 * INDEX('Inputs from Uganda staff'!$E$61:$BM$80,MATCH('HRH Need estimation'!R$2,'Inputs from Uganda staff'!$E$61:$E$80,0),MATCH('HRH Need estimation'!$D188,'Inputs from Uganda staff'!$E$6:$BM$6,0)),
""))</f>
        <v>3.5</v>
      </c>
      <c r="S188" s="122">
        <f>IFERROR(
$AN188 * INDEX('WFOM - Time_Base'!$A$4:$API$29, MATCH("CenHos", 'WFOM - Time_Base'!$B$4:$B$29,0), MATCH(CONCATENATE($G188,S$2),'WFOM - Time_Base'!$A$8:$API$8,0)) *
INDEX('WFOM - Time_Base'!$A$4:$API$29, MATCH("CenHos_Per", 'WFOM - Time_Base'!$B$4:$B$29,0), MATCH(CONCATENATE($G188,S$2),'WFOM - Time_Base'!$A$8:$API$8,0)),
IFERROR($AN188 * INDEX('Inputs from Uganda staff'!$E$61:$BM$80,MATCH('HRH Need estimation'!S$2,'Inputs from Uganda staff'!$E$61:$E$80,0),MATCH('HRH Need estimation'!$D188,'Inputs from Uganda staff'!$E$6:$BM$6,0)),
""))</f>
        <v>6</v>
      </c>
      <c r="T188" s="122">
        <f>IFERROR(
$AN188 * INDEX('WFOM - Time_Base'!$A$4:$API$29, MATCH("CenHos", 'WFOM - Time_Base'!$B$4:$B$29,0), MATCH(CONCATENATE($G188,T$2),'WFOM - Time_Base'!$A$8:$API$8,0)) *
INDEX('WFOM - Time_Base'!$A$4:$API$29, MATCH("CenHos_Per", 'WFOM - Time_Base'!$B$4:$B$29,0), MATCH(CONCATENATE($G188,T$2),'WFOM - Time_Base'!$A$8:$API$8,0)),
IFERROR($AN188 * INDEX('Inputs from Uganda staff'!$E$61:$BM$80,MATCH('HRH Need estimation'!T$2,'Inputs from Uganda staff'!$E$61:$E$80,0),MATCH('HRH Need estimation'!$D188,'Inputs from Uganda staff'!$E$6:$BM$6,0)),
""))</f>
        <v>0</v>
      </c>
      <c r="U188" s="122">
        <f>IFERROR(
$AN188 * INDEX('WFOM - Time_Base'!$A$4:$API$29, MATCH("CenHos", 'WFOM - Time_Base'!$B$4:$B$29,0), MATCH(CONCATENATE($G188,U$2),'WFOM - Time_Base'!$A$8:$API$8,0)) *
INDEX('WFOM - Time_Base'!$A$4:$API$29, MATCH("CenHos_Per", 'WFOM - Time_Base'!$B$4:$B$29,0), MATCH(CONCATENATE($G188,U$2),'WFOM - Time_Base'!$A$8:$API$8,0)),
IFERROR($AN188 * INDEX('Inputs from Uganda staff'!$E$61:$BM$80,MATCH('HRH Need estimation'!U$2,'Inputs from Uganda staff'!$E$61:$E$80,0),MATCH('HRH Need estimation'!$D188,'Inputs from Uganda staff'!$E$6:$BM$6,0)),
""))</f>
        <v>1</v>
      </c>
      <c r="V188" s="122">
        <f>IFERROR(
$AN188 * INDEX('WFOM - Time_Base'!$A$4:$API$29, MATCH("CenHos", 'WFOM - Time_Base'!$B$4:$B$29,0), MATCH(CONCATENATE($G188,V$2),'WFOM - Time_Base'!$A$8:$API$8,0)) *
INDEX('WFOM - Time_Base'!$A$4:$API$29, MATCH("CenHos_Per", 'WFOM - Time_Base'!$B$4:$B$29,0), MATCH(CONCATENATE($G188,V$2),'WFOM - Time_Base'!$A$8:$API$8,0)),
IFERROR($AN188 * INDEX('Inputs from Uganda staff'!$E$61:$BM$80,MATCH('HRH Need estimation'!V$2,'Inputs from Uganda staff'!$E$61:$E$80,0),MATCH('HRH Need estimation'!$D188,'Inputs from Uganda staff'!$E$6:$BM$6,0)),
""))</f>
        <v>4</v>
      </c>
      <c r="W188" s="122">
        <f>IFERROR(
$AN188 * INDEX('WFOM - Time_Base'!$A$4:$API$29, MATCH("CenHos", 'WFOM - Time_Base'!$B$4:$B$29,0), MATCH(CONCATENATE($G188,W$2),'WFOM - Time_Base'!$A$8:$API$8,0)) *
INDEX('WFOM - Time_Base'!$A$4:$API$29, MATCH("CenHos_Per", 'WFOM - Time_Base'!$B$4:$B$29,0), MATCH(CONCATENATE($G188,W$2),'WFOM - Time_Base'!$A$8:$API$8,0)),
IFERROR($AN188 * INDEX('Inputs from Uganda staff'!$E$61:$BM$80,MATCH('HRH Need estimation'!W$2,'Inputs from Uganda staff'!$E$61:$E$80,0),MATCH('HRH Need estimation'!$D188,'Inputs from Uganda staff'!$E$6:$BM$6,0)),
""))</f>
        <v>0</v>
      </c>
      <c r="X188" s="122">
        <f>IFERROR(
$AN188 * INDEX('WFOM - Time_Base'!$A$4:$API$29, MATCH("CenHos", 'WFOM - Time_Base'!$B$4:$B$29,0), MATCH(CONCATENATE($G188,X$2),'WFOM - Time_Base'!$A$8:$API$8,0)) *
INDEX('WFOM - Time_Base'!$A$4:$API$29, MATCH("CenHos_Per", 'WFOM - Time_Base'!$B$4:$B$29,0), MATCH(CONCATENATE($G188,X$2),'WFOM - Time_Base'!$A$8:$API$8,0)),
IFERROR($AN188 * INDEX('Inputs from Uganda staff'!$E$61:$BM$80,MATCH('HRH Need estimation'!X$2,'Inputs from Uganda staff'!$E$61:$E$80,0),MATCH('HRH Need estimation'!$D188,'Inputs from Uganda staff'!$E$6:$BM$6,0)),
""))</f>
        <v>0</v>
      </c>
      <c r="Y188" s="122">
        <f>IFERROR(
$AN188 * INDEX('WFOM - Time_Base'!$A$4:$API$29, MATCH("CenHos", 'WFOM - Time_Base'!$B$4:$B$29,0), MATCH(CONCATENATE($G188,Y$2),'WFOM - Time_Base'!$A$8:$API$8,0)) *
INDEX('WFOM - Time_Base'!$A$4:$API$29, MATCH("CenHos_Per", 'WFOM - Time_Base'!$B$4:$B$29,0), MATCH(CONCATENATE($G188,Y$2),'WFOM - Time_Base'!$A$8:$API$8,0)),
IFERROR($AN188 * INDEX('Inputs from Uganda staff'!$E$61:$BM$80,MATCH('HRH Need estimation'!Y$2,'Inputs from Uganda staff'!$E$61:$E$80,0),MATCH('HRH Need estimation'!$D188,'Inputs from Uganda staff'!$E$6:$BM$6,0)),
""))</f>
        <v>0</v>
      </c>
      <c r="Z188" s="122">
        <f>IFERROR(
$AN188 * INDEX('WFOM - Time_Base'!$A$4:$API$29, MATCH("CenHos", 'WFOM - Time_Base'!$B$4:$B$29,0), MATCH(CONCATENATE($G188,Z$2),'WFOM - Time_Base'!$A$8:$API$8,0)) *
INDEX('WFOM - Time_Base'!$A$4:$API$29, MATCH("CenHos_Per", 'WFOM - Time_Base'!$B$4:$B$29,0), MATCH(CONCATENATE($G188,Z$2),'WFOM - Time_Base'!$A$8:$API$8,0)),
IFERROR($AN188 * INDEX('Inputs from Uganda staff'!$E$61:$BM$80,MATCH('HRH Need estimation'!Z$2,'Inputs from Uganda staff'!$E$61:$E$80,0),MATCH('HRH Need estimation'!$D188,'Inputs from Uganda staff'!$E$6:$BM$6,0)),
""))</f>
        <v>0</v>
      </c>
      <c r="AA188" s="122">
        <f>IFERROR(
$AN188 * INDEX('WFOM - Time_Base'!$A$4:$API$29, MATCH("CenHos", 'WFOM - Time_Base'!$B$4:$B$29,0), MATCH(CONCATENATE($G188,AA$2),'WFOM - Time_Base'!$A$8:$API$8,0)) *
INDEX('WFOM - Time_Base'!$A$4:$API$29, MATCH("CenHos_Per", 'WFOM - Time_Base'!$B$4:$B$29,0), MATCH(CONCATENATE($G188,AA$2),'WFOM - Time_Base'!$A$8:$API$8,0)),
IFERROR($AN188 * INDEX('Inputs from Uganda staff'!$E$61:$BM$80,MATCH('HRH Need estimation'!AA$2,'Inputs from Uganda staff'!$E$61:$E$80,0),MATCH('HRH Need estimation'!$D188,'Inputs from Uganda staff'!$E$6:$BM$6,0)),
""))</f>
        <v>0</v>
      </c>
      <c r="AB188" s="122">
        <f>IFERROR(
$AN188 * INDEX('WFOM - Time_Base'!$A$4:$API$29, MATCH("CenHos", 'WFOM - Time_Base'!$B$4:$B$29,0), MATCH(CONCATENATE($G188,AB$2),'WFOM - Time_Base'!$A$8:$API$8,0)) *
INDEX('WFOM - Time_Base'!$A$4:$API$29, MATCH("CenHos_Per", 'WFOM - Time_Base'!$B$4:$B$29,0), MATCH(CONCATENATE($G188,AB$2),'WFOM - Time_Base'!$A$8:$API$8,0)),
IFERROR($AN188 * INDEX('Inputs from Uganda staff'!$E$61:$BM$80,MATCH('HRH Need estimation'!AB$2,'Inputs from Uganda staff'!$E$61:$E$80,0),MATCH('HRH Need estimation'!$D188,'Inputs from Uganda staff'!$E$6:$BM$6,0)),
""))</f>
        <v>0</v>
      </c>
      <c r="AC188" s="122" t="str">
        <f>IFERROR(
$AN188 * INDEX('WFOM - Time_Base'!$A$4:$API$29, MATCH("CenHos", 'WFOM - Time_Base'!$B$4:$B$29,0), MATCH(CONCATENATE($G188,AC$2),'WFOM - Time_Base'!$A$8:$API$8,0)) *
INDEX('WFOM - Time_Base'!$A$4:$API$29, MATCH("CenHos_Per", 'WFOM - Time_Base'!$B$4:$B$29,0), MATCH(CONCATENATE($G188,AC$2),'WFOM - Time_Base'!$A$8:$API$8,0)),
IFERROR($AN188 * INDEX('Inputs from Uganda staff'!$E$61:$BM$80,MATCH('HRH Need estimation'!AC$2,'Inputs from Uganda staff'!$E$61:$E$80,0),MATCH('HRH Need estimation'!$D188,'Inputs from Uganda staff'!$E$6:$BM$6,0)),
""))</f>
        <v/>
      </c>
      <c r="AD188" s="122">
        <f>IFERROR(
$AN188 * INDEX('WFOM - Time_Base'!$A$4:$API$29, MATCH("CenHos", 'WFOM - Time_Base'!$B$4:$B$29,0), MATCH(CONCATENATE($G188,AD$2),'WFOM - Time_Base'!$A$8:$API$8,0)) *
INDEX('WFOM - Time_Base'!$A$4:$API$29, MATCH("CenHos_Per", 'WFOM - Time_Base'!$B$4:$B$29,0), MATCH(CONCATENATE($G188,AD$2),'WFOM - Time_Base'!$A$8:$API$8,0)),
IFERROR($AN188 * INDEX('Inputs from Uganda staff'!$E$61:$BM$80,MATCH('HRH Need estimation'!AD$2,'Inputs from Uganda staff'!$E$61:$E$80,0),MATCH('HRH Need estimation'!$D188,'Inputs from Uganda staff'!$E$6:$BM$6,0)),
""))</f>
        <v>0</v>
      </c>
      <c r="AE188" s="122">
        <f>IFERROR(
$AN188 * INDEX('WFOM - Time_Base'!$A$4:$API$29, MATCH("CenHos", 'WFOM - Time_Base'!$B$4:$B$29,0), MATCH(CONCATENATE($G188,AE$2),'WFOM - Time_Base'!$A$8:$API$8,0)) *
INDEX('WFOM - Time_Base'!$A$4:$API$29, MATCH("CenHos_Per", 'WFOM - Time_Base'!$B$4:$B$29,0), MATCH(CONCATENATE($G188,AE$2),'WFOM - Time_Base'!$A$8:$API$8,0)),
IFERROR($AN188 * INDEX('Inputs from Uganda staff'!$E$61:$BM$80,MATCH('HRH Need estimation'!AE$2,'Inputs from Uganda staff'!$E$61:$E$80,0),MATCH('HRH Need estimation'!$D188,'Inputs from Uganda staff'!$E$6:$BM$6,0)),
""))</f>
        <v>0</v>
      </c>
      <c r="AF188" s="122">
        <f>IFERROR(
$AN188 * INDEX('WFOM - Time_Base'!$A$4:$API$29, MATCH("CenHos", 'WFOM - Time_Base'!$B$4:$B$29,0), MATCH(CONCATENATE($G188,AF$2),'WFOM - Time_Base'!$A$8:$API$8,0)) *
INDEX('WFOM - Time_Base'!$A$4:$API$29, MATCH("CenHos_Per", 'WFOM - Time_Base'!$B$4:$B$29,0), MATCH(CONCATENATE($G188,AF$2),'WFOM - Time_Base'!$A$8:$API$8,0)),
IFERROR($AN188 * INDEX('Inputs from Uganda staff'!$E$61:$BM$80,MATCH('HRH Need estimation'!AF$2,'Inputs from Uganda staff'!$E$61:$E$80,0),MATCH('HRH Need estimation'!$D188,'Inputs from Uganda staff'!$E$6:$BM$6,0)),
""))</f>
        <v>0</v>
      </c>
      <c r="AG188" s="122">
        <f>IFERROR(
$AN188 * INDEX('WFOM - Time_Base'!$A$4:$API$29, MATCH("CenHos", 'WFOM - Time_Base'!$B$4:$B$29,0), MATCH(CONCATENATE($G188,AG$2),'WFOM - Time_Base'!$A$8:$API$8,0)) *
INDEX('WFOM - Time_Base'!$A$4:$API$29, MATCH("CenHos_Per", 'WFOM - Time_Base'!$B$4:$B$29,0), MATCH(CONCATENATE($G188,AG$2),'WFOM - Time_Base'!$A$8:$API$8,0)),
IFERROR($AN188 * INDEX('Inputs from Uganda staff'!$E$61:$BM$80,MATCH('HRH Need estimation'!AG$2,'Inputs from Uganda staff'!$E$61:$E$80,0),MATCH('HRH Need estimation'!$D188,'Inputs from Uganda staff'!$E$6:$BM$6,0)),
""))</f>
        <v>0</v>
      </c>
      <c r="AH188" s="122">
        <f>IFERROR(
$AN188 * INDEX('WFOM - Time_Base'!$A$4:$API$29, MATCH("CenHos", 'WFOM - Time_Base'!$B$4:$B$29,0), MATCH(CONCATENATE($G188,AH$2),'WFOM - Time_Base'!$A$8:$API$8,0)) *
INDEX('WFOM - Time_Base'!$A$4:$API$29, MATCH("CenHos_Per", 'WFOM - Time_Base'!$B$4:$B$29,0), MATCH(CONCATENATE($G188,AH$2),'WFOM - Time_Base'!$A$8:$API$8,0)),
IFERROR($AN188 * INDEX('Inputs from Uganda staff'!$E$61:$BM$80,MATCH('HRH Need estimation'!AH$2,'Inputs from Uganda staff'!$E$61:$E$80,0),MATCH('HRH Need estimation'!$D188,'Inputs from Uganda staff'!$E$6:$BM$6,0)),
""))</f>
        <v>0</v>
      </c>
      <c r="AI188" s="122">
        <f>IFERROR(
$AN188 * INDEX('WFOM - Time_Base'!$A$4:$API$29, MATCH("CenHos", 'WFOM - Time_Base'!$B$4:$B$29,0), MATCH(CONCATENATE($G188,AI$2),'WFOM - Time_Base'!$A$8:$API$8,0)) *
INDEX('WFOM - Time_Base'!$A$4:$API$29, MATCH("CenHos_Per", 'WFOM - Time_Base'!$B$4:$B$29,0), MATCH(CONCATENATE($G188,AI$2),'WFOM - Time_Base'!$A$8:$API$8,0)),
IFERROR($AN188 * INDEX('Inputs from Uganda staff'!$E$61:$BM$80,MATCH('HRH Need estimation'!AI$2,'Inputs from Uganda staff'!$E$61:$E$80,0),MATCH('HRH Need estimation'!$D188,'Inputs from Uganda staff'!$E$6:$BM$6,0)),
""))</f>
        <v>0</v>
      </c>
      <c r="AJ188" s="122">
        <f>IFERROR(
$AN188 * INDEX('WFOM - Time_Base'!$A$4:$API$29, MATCH("CenHos", 'WFOM - Time_Base'!$B$4:$B$29,0), MATCH(CONCATENATE($G188,AJ$2),'WFOM - Time_Base'!$A$8:$API$8,0)) *
INDEX('WFOM - Time_Base'!$A$4:$API$29, MATCH("CenHos_Per", 'WFOM - Time_Base'!$B$4:$B$29,0), MATCH(CONCATENATE($G188,AJ$2),'WFOM - Time_Base'!$A$8:$API$8,0)),
IFERROR($AN188 * INDEX('Inputs from Uganda staff'!$E$61:$BM$80,MATCH('HRH Need estimation'!AJ$2,'Inputs from Uganda staff'!$E$61:$E$80,0),MATCH('HRH Need estimation'!$D188,'Inputs from Uganda staff'!$E$6:$BM$6,0)),
""))</f>
        <v>0</v>
      </c>
      <c r="AK188" s="122">
        <f>IFERROR(
$AN188 * INDEX('WFOM - Time_Base'!$A$4:$API$29, MATCH("CenHos", 'WFOM - Time_Base'!$B$4:$B$29,0), MATCH(CONCATENATE($G188,AK$2),'WFOM - Time_Base'!$A$8:$API$8,0)) *
INDEX('WFOM - Time_Base'!$A$4:$API$29, MATCH("CenHos_Per", 'WFOM - Time_Base'!$B$4:$B$29,0), MATCH(CONCATENATE($G188,AK$2),'WFOM - Time_Base'!$A$8:$API$8,0)),
IFERROR($AN188 * INDEX('Inputs from Uganda staff'!$E$61:$BM$80,MATCH('HRH Need estimation'!AK$2,'Inputs from Uganda staff'!$E$61:$E$80,0),MATCH('HRH Need estimation'!$D188,'Inputs from Uganda staff'!$E$6:$BM$6,0)),
""))</f>
        <v>0</v>
      </c>
      <c r="AL188" s="122">
        <f>IFERROR(
$AN188 * INDEX('WFOM - Time_Base'!$A$4:$API$29, MATCH("CenHos", 'WFOM - Time_Base'!$B$4:$B$29,0), MATCH(CONCATENATE($G188,AL$2),'WFOM - Time_Base'!$A$8:$API$8,0)) *
INDEX('WFOM - Time_Base'!$A$4:$API$29, MATCH("CenHos_Per", 'WFOM - Time_Base'!$B$4:$B$29,0), MATCH(CONCATENATE($G188,AL$2),'WFOM - Time_Base'!$A$8:$API$8,0)),
IFERROR($AN188 * INDEX('Inputs from Uganda staff'!$E$61:$BM$80,MATCH('HRH Need estimation'!AL$2,'Inputs from Uganda staff'!$E$61:$E$80,0),MATCH('HRH Need estimation'!$D188,'Inputs from Uganda staff'!$E$6:$BM$6,0)),
""))</f>
        <v>0</v>
      </c>
      <c r="AN188">
        <v>1</v>
      </c>
      <c r="AO188" t="str">
        <f t="shared" si="6"/>
        <v>203</v>
      </c>
    </row>
    <row r="189" spans="1:41">
      <c r="A189" s="106" t="s">
        <v>1009</v>
      </c>
      <c r="B189" s="106" t="s">
        <v>525</v>
      </c>
      <c r="C189" s="107" t="s">
        <v>589</v>
      </c>
      <c r="D189" s="114" t="s">
        <v>590</v>
      </c>
      <c r="E189" s="122" t="s">
        <v>867</v>
      </c>
      <c r="F189" s="122" t="s">
        <v>21</v>
      </c>
      <c r="G189" s="122" t="str">
        <f>IF(F189&lt;&gt;"", VLOOKUP(F189,'WFOM - Cadre and Service List'!$E$4:$F$52,2,FALSE), "")</f>
        <v>Over5OPD</v>
      </c>
      <c r="H189" s="122"/>
      <c r="I189" s="207"/>
      <c r="J189" s="207"/>
      <c r="K189" s="207"/>
      <c r="L189" s="207"/>
      <c r="M189" s="207"/>
      <c r="N189" s="207"/>
      <c r="O189" s="207"/>
      <c r="P189" s="207">
        <f t="shared" si="5"/>
        <v>0</v>
      </c>
      <c r="Q189" s="122" t="s">
        <v>1947</v>
      </c>
      <c r="R189" s="122">
        <f>IFERROR(
$AN189 * INDEX('WFOM - Time_Base'!$A$4:$API$29, MATCH("CenHos", 'WFOM - Time_Base'!$B$4:$B$29,0), MATCH(CONCATENATE($G189,R$2),'WFOM - Time_Base'!$A$8:$API$8,0)) *
INDEX('WFOM - Time_Base'!$A$4:$API$29, MATCH("CenHos_Per", 'WFOM - Time_Base'!$B$4:$B$29,0), MATCH(CONCATENATE($G189,R$2),'WFOM - Time_Base'!$A$8:$API$8,0)),
IFERROR($AN189 * INDEX('Inputs from Uganda staff'!$E$61:$BM$80,MATCH('HRH Need estimation'!R$2,'Inputs from Uganda staff'!$E$61:$E$80,0),MATCH('HRH Need estimation'!$D189,'Inputs from Uganda staff'!$E$6:$BM$6,0)),
""))</f>
        <v>3.5</v>
      </c>
      <c r="S189" s="122">
        <f>IFERROR(
$AN189 * INDEX('WFOM - Time_Base'!$A$4:$API$29, MATCH("CenHos", 'WFOM - Time_Base'!$B$4:$B$29,0), MATCH(CONCATENATE($G189,S$2),'WFOM - Time_Base'!$A$8:$API$8,0)) *
INDEX('WFOM - Time_Base'!$A$4:$API$29, MATCH("CenHos_Per", 'WFOM - Time_Base'!$B$4:$B$29,0), MATCH(CONCATENATE($G189,S$2),'WFOM - Time_Base'!$A$8:$API$8,0)),
IFERROR($AN189 * INDEX('Inputs from Uganda staff'!$E$61:$BM$80,MATCH('HRH Need estimation'!S$2,'Inputs from Uganda staff'!$E$61:$E$80,0),MATCH('HRH Need estimation'!$D189,'Inputs from Uganda staff'!$E$6:$BM$6,0)),
""))</f>
        <v>6</v>
      </c>
      <c r="T189" s="122">
        <f>IFERROR(
$AN189 * INDEX('WFOM - Time_Base'!$A$4:$API$29, MATCH("CenHos", 'WFOM - Time_Base'!$B$4:$B$29,0), MATCH(CONCATENATE($G189,T$2),'WFOM - Time_Base'!$A$8:$API$8,0)) *
INDEX('WFOM - Time_Base'!$A$4:$API$29, MATCH("CenHos_Per", 'WFOM - Time_Base'!$B$4:$B$29,0), MATCH(CONCATENATE($G189,T$2),'WFOM - Time_Base'!$A$8:$API$8,0)),
IFERROR($AN189 * INDEX('Inputs from Uganda staff'!$E$61:$BM$80,MATCH('HRH Need estimation'!T$2,'Inputs from Uganda staff'!$E$61:$E$80,0),MATCH('HRH Need estimation'!$D189,'Inputs from Uganda staff'!$E$6:$BM$6,0)),
""))</f>
        <v>0</v>
      </c>
      <c r="U189" s="122">
        <f>IFERROR(
$AN189 * INDEX('WFOM - Time_Base'!$A$4:$API$29, MATCH("CenHos", 'WFOM - Time_Base'!$B$4:$B$29,0), MATCH(CONCATENATE($G189,U$2),'WFOM - Time_Base'!$A$8:$API$8,0)) *
INDEX('WFOM - Time_Base'!$A$4:$API$29, MATCH("CenHos_Per", 'WFOM - Time_Base'!$B$4:$B$29,0), MATCH(CONCATENATE($G189,U$2),'WFOM - Time_Base'!$A$8:$API$8,0)),
IFERROR($AN189 * INDEX('Inputs from Uganda staff'!$E$61:$BM$80,MATCH('HRH Need estimation'!U$2,'Inputs from Uganda staff'!$E$61:$E$80,0),MATCH('HRH Need estimation'!$D189,'Inputs from Uganda staff'!$E$6:$BM$6,0)),
""))</f>
        <v>1</v>
      </c>
      <c r="V189" s="122">
        <f>IFERROR(
$AN189 * INDEX('WFOM - Time_Base'!$A$4:$API$29, MATCH("CenHos", 'WFOM - Time_Base'!$B$4:$B$29,0), MATCH(CONCATENATE($G189,V$2),'WFOM - Time_Base'!$A$8:$API$8,0)) *
INDEX('WFOM - Time_Base'!$A$4:$API$29, MATCH("CenHos_Per", 'WFOM - Time_Base'!$B$4:$B$29,0), MATCH(CONCATENATE($G189,V$2),'WFOM - Time_Base'!$A$8:$API$8,0)),
IFERROR($AN189 * INDEX('Inputs from Uganda staff'!$E$61:$BM$80,MATCH('HRH Need estimation'!V$2,'Inputs from Uganda staff'!$E$61:$E$80,0),MATCH('HRH Need estimation'!$D189,'Inputs from Uganda staff'!$E$6:$BM$6,0)),
""))</f>
        <v>4</v>
      </c>
      <c r="W189" s="122">
        <f>IFERROR(
$AN189 * INDEX('WFOM - Time_Base'!$A$4:$API$29, MATCH("CenHos", 'WFOM - Time_Base'!$B$4:$B$29,0), MATCH(CONCATENATE($G189,W$2),'WFOM - Time_Base'!$A$8:$API$8,0)) *
INDEX('WFOM - Time_Base'!$A$4:$API$29, MATCH("CenHos_Per", 'WFOM - Time_Base'!$B$4:$B$29,0), MATCH(CONCATENATE($G189,W$2),'WFOM - Time_Base'!$A$8:$API$8,0)),
IFERROR($AN189 * INDEX('Inputs from Uganda staff'!$E$61:$BM$80,MATCH('HRH Need estimation'!W$2,'Inputs from Uganda staff'!$E$61:$E$80,0),MATCH('HRH Need estimation'!$D189,'Inputs from Uganda staff'!$E$6:$BM$6,0)),
""))</f>
        <v>0</v>
      </c>
      <c r="X189" s="122">
        <f>IFERROR(
$AN189 * INDEX('WFOM - Time_Base'!$A$4:$API$29, MATCH("CenHos", 'WFOM - Time_Base'!$B$4:$B$29,0), MATCH(CONCATENATE($G189,X$2),'WFOM - Time_Base'!$A$8:$API$8,0)) *
INDEX('WFOM - Time_Base'!$A$4:$API$29, MATCH("CenHos_Per", 'WFOM - Time_Base'!$B$4:$B$29,0), MATCH(CONCATENATE($G189,X$2),'WFOM - Time_Base'!$A$8:$API$8,0)),
IFERROR($AN189 * INDEX('Inputs from Uganda staff'!$E$61:$BM$80,MATCH('HRH Need estimation'!X$2,'Inputs from Uganda staff'!$E$61:$E$80,0),MATCH('HRH Need estimation'!$D189,'Inputs from Uganda staff'!$E$6:$BM$6,0)),
""))</f>
        <v>0</v>
      </c>
      <c r="Y189" s="122">
        <f>IFERROR(
$AN189 * INDEX('WFOM - Time_Base'!$A$4:$API$29, MATCH("CenHos", 'WFOM - Time_Base'!$B$4:$B$29,0), MATCH(CONCATENATE($G189,Y$2),'WFOM - Time_Base'!$A$8:$API$8,0)) *
INDEX('WFOM - Time_Base'!$A$4:$API$29, MATCH("CenHos_Per", 'WFOM - Time_Base'!$B$4:$B$29,0), MATCH(CONCATENATE($G189,Y$2),'WFOM - Time_Base'!$A$8:$API$8,0)),
IFERROR($AN189 * INDEX('Inputs from Uganda staff'!$E$61:$BM$80,MATCH('HRH Need estimation'!Y$2,'Inputs from Uganda staff'!$E$61:$E$80,0),MATCH('HRH Need estimation'!$D189,'Inputs from Uganda staff'!$E$6:$BM$6,0)),
""))</f>
        <v>0</v>
      </c>
      <c r="Z189" s="122">
        <f>IFERROR(
$AN189 * INDEX('WFOM - Time_Base'!$A$4:$API$29, MATCH("CenHos", 'WFOM - Time_Base'!$B$4:$B$29,0), MATCH(CONCATENATE($G189,Z$2),'WFOM - Time_Base'!$A$8:$API$8,0)) *
INDEX('WFOM - Time_Base'!$A$4:$API$29, MATCH("CenHos_Per", 'WFOM - Time_Base'!$B$4:$B$29,0), MATCH(CONCATENATE($G189,Z$2),'WFOM - Time_Base'!$A$8:$API$8,0)),
IFERROR($AN189 * INDEX('Inputs from Uganda staff'!$E$61:$BM$80,MATCH('HRH Need estimation'!Z$2,'Inputs from Uganda staff'!$E$61:$E$80,0),MATCH('HRH Need estimation'!$D189,'Inputs from Uganda staff'!$E$6:$BM$6,0)),
""))</f>
        <v>0</v>
      </c>
      <c r="AA189" s="122">
        <f>IFERROR(
$AN189 * INDEX('WFOM - Time_Base'!$A$4:$API$29, MATCH("CenHos", 'WFOM - Time_Base'!$B$4:$B$29,0), MATCH(CONCATENATE($G189,AA$2),'WFOM - Time_Base'!$A$8:$API$8,0)) *
INDEX('WFOM - Time_Base'!$A$4:$API$29, MATCH("CenHos_Per", 'WFOM - Time_Base'!$B$4:$B$29,0), MATCH(CONCATENATE($G189,AA$2),'WFOM - Time_Base'!$A$8:$API$8,0)),
IFERROR($AN189 * INDEX('Inputs from Uganda staff'!$E$61:$BM$80,MATCH('HRH Need estimation'!AA$2,'Inputs from Uganda staff'!$E$61:$E$80,0),MATCH('HRH Need estimation'!$D189,'Inputs from Uganda staff'!$E$6:$BM$6,0)),
""))</f>
        <v>0</v>
      </c>
      <c r="AB189" s="122">
        <f>IFERROR(
$AN189 * INDEX('WFOM - Time_Base'!$A$4:$API$29, MATCH("CenHos", 'WFOM - Time_Base'!$B$4:$B$29,0), MATCH(CONCATENATE($G189,AB$2),'WFOM - Time_Base'!$A$8:$API$8,0)) *
INDEX('WFOM - Time_Base'!$A$4:$API$29, MATCH("CenHos_Per", 'WFOM - Time_Base'!$B$4:$B$29,0), MATCH(CONCATENATE($G189,AB$2),'WFOM - Time_Base'!$A$8:$API$8,0)),
IFERROR($AN189 * INDEX('Inputs from Uganda staff'!$E$61:$BM$80,MATCH('HRH Need estimation'!AB$2,'Inputs from Uganda staff'!$E$61:$E$80,0),MATCH('HRH Need estimation'!$D189,'Inputs from Uganda staff'!$E$6:$BM$6,0)),
""))</f>
        <v>0</v>
      </c>
      <c r="AC189" s="122" t="str">
        <f>IFERROR(
$AN189 * INDEX('WFOM - Time_Base'!$A$4:$API$29, MATCH("CenHos", 'WFOM - Time_Base'!$B$4:$B$29,0), MATCH(CONCATENATE($G189,AC$2),'WFOM - Time_Base'!$A$8:$API$8,0)) *
INDEX('WFOM - Time_Base'!$A$4:$API$29, MATCH("CenHos_Per", 'WFOM - Time_Base'!$B$4:$B$29,0), MATCH(CONCATENATE($G189,AC$2),'WFOM - Time_Base'!$A$8:$API$8,0)),
IFERROR($AN189 * INDEX('Inputs from Uganda staff'!$E$61:$BM$80,MATCH('HRH Need estimation'!AC$2,'Inputs from Uganda staff'!$E$61:$E$80,0),MATCH('HRH Need estimation'!$D189,'Inputs from Uganda staff'!$E$6:$BM$6,0)),
""))</f>
        <v/>
      </c>
      <c r="AD189" s="122">
        <f>IFERROR(
$AN189 * INDEX('WFOM - Time_Base'!$A$4:$API$29, MATCH("CenHos", 'WFOM - Time_Base'!$B$4:$B$29,0), MATCH(CONCATENATE($G189,AD$2),'WFOM - Time_Base'!$A$8:$API$8,0)) *
INDEX('WFOM - Time_Base'!$A$4:$API$29, MATCH("CenHos_Per", 'WFOM - Time_Base'!$B$4:$B$29,0), MATCH(CONCATENATE($G189,AD$2),'WFOM - Time_Base'!$A$8:$API$8,0)),
IFERROR($AN189 * INDEX('Inputs from Uganda staff'!$E$61:$BM$80,MATCH('HRH Need estimation'!AD$2,'Inputs from Uganda staff'!$E$61:$E$80,0),MATCH('HRH Need estimation'!$D189,'Inputs from Uganda staff'!$E$6:$BM$6,0)),
""))</f>
        <v>0</v>
      </c>
      <c r="AE189" s="122">
        <f>IFERROR(
$AN189 * INDEX('WFOM - Time_Base'!$A$4:$API$29, MATCH("CenHos", 'WFOM - Time_Base'!$B$4:$B$29,0), MATCH(CONCATENATE($G189,AE$2),'WFOM - Time_Base'!$A$8:$API$8,0)) *
INDEX('WFOM - Time_Base'!$A$4:$API$29, MATCH("CenHos_Per", 'WFOM - Time_Base'!$B$4:$B$29,0), MATCH(CONCATENATE($G189,AE$2),'WFOM - Time_Base'!$A$8:$API$8,0)),
IFERROR($AN189 * INDEX('Inputs from Uganda staff'!$E$61:$BM$80,MATCH('HRH Need estimation'!AE$2,'Inputs from Uganda staff'!$E$61:$E$80,0),MATCH('HRH Need estimation'!$D189,'Inputs from Uganda staff'!$E$6:$BM$6,0)),
""))</f>
        <v>0</v>
      </c>
      <c r="AF189" s="122">
        <f>IFERROR(
$AN189 * INDEX('WFOM - Time_Base'!$A$4:$API$29, MATCH("CenHos", 'WFOM - Time_Base'!$B$4:$B$29,0), MATCH(CONCATENATE($G189,AF$2),'WFOM - Time_Base'!$A$8:$API$8,0)) *
INDEX('WFOM - Time_Base'!$A$4:$API$29, MATCH("CenHos_Per", 'WFOM - Time_Base'!$B$4:$B$29,0), MATCH(CONCATENATE($G189,AF$2),'WFOM - Time_Base'!$A$8:$API$8,0)),
IFERROR($AN189 * INDEX('Inputs from Uganda staff'!$E$61:$BM$80,MATCH('HRH Need estimation'!AF$2,'Inputs from Uganda staff'!$E$61:$E$80,0),MATCH('HRH Need estimation'!$D189,'Inputs from Uganda staff'!$E$6:$BM$6,0)),
""))</f>
        <v>0</v>
      </c>
      <c r="AG189" s="122">
        <f>IFERROR(
$AN189 * INDEX('WFOM - Time_Base'!$A$4:$API$29, MATCH("CenHos", 'WFOM - Time_Base'!$B$4:$B$29,0), MATCH(CONCATENATE($G189,AG$2),'WFOM - Time_Base'!$A$8:$API$8,0)) *
INDEX('WFOM - Time_Base'!$A$4:$API$29, MATCH("CenHos_Per", 'WFOM - Time_Base'!$B$4:$B$29,0), MATCH(CONCATENATE($G189,AG$2),'WFOM - Time_Base'!$A$8:$API$8,0)),
IFERROR($AN189 * INDEX('Inputs from Uganda staff'!$E$61:$BM$80,MATCH('HRH Need estimation'!AG$2,'Inputs from Uganda staff'!$E$61:$E$80,0),MATCH('HRH Need estimation'!$D189,'Inputs from Uganda staff'!$E$6:$BM$6,0)),
""))</f>
        <v>0</v>
      </c>
      <c r="AH189" s="122">
        <f>IFERROR(
$AN189 * INDEX('WFOM - Time_Base'!$A$4:$API$29, MATCH("CenHos", 'WFOM - Time_Base'!$B$4:$B$29,0), MATCH(CONCATENATE($G189,AH$2),'WFOM - Time_Base'!$A$8:$API$8,0)) *
INDEX('WFOM - Time_Base'!$A$4:$API$29, MATCH("CenHos_Per", 'WFOM - Time_Base'!$B$4:$B$29,0), MATCH(CONCATENATE($G189,AH$2),'WFOM - Time_Base'!$A$8:$API$8,0)),
IFERROR($AN189 * INDEX('Inputs from Uganda staff'!$E$61:$BM$80,MATCH('HRH Need estimation'!AH$2,'Inputs from Uganda staff'!$E$61:$E$80,0),MATCH('HRH Need estimation'!$D189,'Inputs from Uganda staff'!$E$6:$BM$6,0)),
""))</f>
        <v>0</v>
      </c>
      <c r="AI189" s="122">
        <f>IFERROR(
$AN189 * INDEX('WFOM - Time_Base'!$A$4:$API$29, MATCH("CenHos", 'WFOM - Time_Base'!$B$4:$B$29,0), MATCH(CONCATENATE($G189,AI$2),'WFOM - Time_Base'!$A$8:$API$8,0)) *
INDEX('WFOM - Time_Base'!$A$4:$API$29, MATCH("CenHos_Per", 'WFOM - Time_Base'!$B$4:$B$29,0), MATCH(CONCATENATE($G189,AI$2),'WFOM - Time_Base'!$A$8:$API$8,0)),
IFERROR($AN189 * INDEX('Inputs from Uganda staff'!$E$61:$BM$80,MATCH('HRH Need estimation'!AI$2,'Inputs from Uganda staff'!$E$61:$E$80,0),MATCH('HRH Need estimation'!$D189,'Inputs from Uganda staff'!$E$6:$BM$6,0)),
""))</f>
        <v>0</v>
      </c>
      <c r="AJ189" s="122">
        <f>IFERROR(
$AN189 * INDEX('WFOM - Time_Base'!$A$4:$API$29, MATCH("CenHos", 'WFOM - Time_Base'!$B$4:$B$29,0), MATCH(CONCATENATE($G189,AJ$2),'WFOM - Time_Base'!$A$8:$API$8,0)) *
INDEX('WFOM - Time_Base'!$A$4:$API$29, MATCH("CenHos_Per", 'WFOM - Time_Base'!$B$4:$B$29,0), MATCH(CONCATENATE($G189,AJ$2),'WFOM - Time_Base'!$A$8:$API$8,0)),
IFERROR($AN189 * INDEX('Inputs from Uganda staff'!$E$61:$BM$80,MATCH('HRH Need estimation'!AJ$2,'Inputs from Uganda staff'!$E$61:$E$80,0),MATCH('HRH Need estimation'!$D189,'Inputs from Uganda staff'!$E$6:$BM$6,0)),
""))</f>
        <v>0</v>
      </c>
      <c r="AK189" s="122">
        <f>IFERROR(
$AN189 * INDEX('WFOM - Time_Base'!$A$4:$API$29, MATCH("CenHos", 'WFOM - Time_Base'!$B$4:$B$29,0), MATCH(CONCATENATE($G189,AK$2),'WFOM - Time_Base'!$A$8:$API$8,0)) *
INDEX('WFOM - Time_Base'!$A$4:$API$29, MATCH("CenHos_Per", 'WFOM - Time_Base'!$B$4:$B$29,0), MATCH(CONCATENATE($G189,AK$2),'WFOM - Time_Base'!$A$8:$API$8,0)),
IFERROR($AN189 * INDEX('Inputs from Uganda staff'!$E$61:$BM$80,MATCH('HRH Need estimation'!AK$2,'Inputs from Uganda staff'!$E$61:$E$80,0),MATCH('HRH Need estimation'!$D189,'Inputs from Uganda staff'!$E$6:$BM$6,0)),
""))</f>
        <v>0</v>
      </c>
      <c r="AL189" s="122">
        <f>IFERROR(
$AN189 * INDEX('WFOM - Time_Base'!$A$4:$API$29, MATCH("CenHos", 'WFOM - Time_Base'!$B$4:$B$29,0), MATCH(CONCATENATE($G189,AL$2),'WFOM - Time_Base'!$A$8:$API$8,0)) *
INDEX('WFOM - Time_Base'!$A$4:$API$29, MATCH("CenHos_Per", 'WFOM - Time_Base'!$B$4:$B$29,0), MATCH(CONCATENATE($G189,AL$2),'WFOM - Time_Base'!$A$8:$API$8,0)),
IFERROR($AN189 * INDEX('Inputs from Uganda staff'!$E$61:$BM$80,MATCH('HRH Need estimation'!AL$2,'Inputs from Uganda staff'!$E$61:$E$80,0),MATCH('HRH Need estimation'!$D189,'Inputs from Uganda staff'!$E$6:$BM$6,0)),
""))</f>
        <v>0</v>
      </c>
      <c r="AN189">
        <v>1</v>
      </c>
      <c r="AO189" t="e">
        <f t="shared" si="6"/>
        <v>#N/A</v>
      </c>
    </row>
    <row r="190" spans="1:41">
      <c r="A190" s="106" t="s">
        <v>915</v>
      </c>
      <c r="B190" s="106" t="s">
        <v>525</v>
      </c>
      <c r="C190" s="107" t="s">
        <v>591</v>
      </c>
      <c r="D190" s="114" t="s">
        <v>592</v>
      </c>
      <c r="E190" s="122" t="s">
        <v>867</v>
      </c>
      <c r="F190" s="122" t="s">
        <v>21</v>
      </c>
      <c r="G190" s="122" t="str">
        <f>IF(F190&lt;&gt;"", VLOOKUP(F190,'WFOM - Cadre and Service List'!$E$4:$F$52,2,FALSE), "")</f>
        <v>Over5OPD</v>
      </c>
      <c r="H190" s="122"/>
      <c r="I190" s="207"/>
      <c r="J190" s="207"/>
      <c r="K190" s="207"/>
      <c r="L190" s="207"/>
      <c r="M190" s="207"/>
      <c r="N190" s="207"/>
      <c r="O190" s="207"/>
      <c r="P190" s="207">
        <f t="shared" si="5"/>
        <v>0</v>
      </c>
      <c r="Q190" s="122" t="s">
        <v>1947</v>
      </c>
      <c r="R190" s="122">
        <f>IFERROR(
$AN190 * INDEX('WFOM - Time_Base'!$A$4:$API$29, MATCH("CenHos", 'WFOM - Time_Base'!$B$4:$B$29,0), MATCH(CONCATENATE($G190,R$2),'WFOM - Time_Base'!$A$8:$API$8,0)) *
INDEX('WFOM - Time_Base'!$A$4:$API$29, MATCH("CenHos_Per", 'WFOM - Time_Base'!$B$4:$B$29,0), MATCH(CONCATENATE($G190,R$2),'WFOM - Time_Base'!$A$8:$API$8,0)),
IFERROR($AN190 * INDEX('Inputs from Uganda staff'!$E$61:$BM$80,MATCH('HRH Need estimation'!R$2,'Inputs from Uganda staff'!$E$61:$E$80,0),MATCH('HRH Need estimation'!$D190,'Inputs from Uganda staff'!$E$6:$BM$6,0)),
""))</f>
        <v>3.5</v>
      </c>
      <c r="S190" s="122">
        <f>IFERROR(
$AN190 * INDEX('WFOM - Time_Base'!$A$4:$API$29, MATCH("CenHos", 'WFOM - Time_Base'!$B$4:$B$29,0), MATCH(CONCATENATE($G190,S$2),'WFOM - Time_Base'!$A$8:$API$8,0)) *
INDEX('WFOM - Time_Base'!$A$4:$API$29, MATCH("CenHos_Per", 'WFOM - Time_Base'!$B$4:$B$29,0), MATCH(CONCATENATE($G190,S$2),'WFOM - Time_Base'!$A$8:$API$8,0)),
IFERROR($AN190 * INDEX('Inputs from Uganda staff'!$E$61:$BM$80,MATCH('HRH Need estimation'!S$2,'Inputs from Uganda staff'!$E$61:$E$80,0),MATCH('HRH Need estimation'!$D190,'Inputs from Uganda staff'!$E$6:$BM$6,0)),
""))</f>
        <v>6</v>
      </c>
      <c r="T190" s="122">
        <f>IFERROR(
$AN190 * INDEX('WFOM - Time_Base'!$A$4:$API$29, MATCH("CenHos", 'WFOM - Time_Base'!$B$4:$B$29,0), MATCH(CONCATENATE($G190,T$2),'WFOM - Time_Base'!$A$8:$API$8,0)) *
INDEX('WFOM - Time_Base'!$A$4:$API$29, MATCH("CenHos_Per", 'WFOM - Time_Base'!$B$4:$B$29,0), MATCH(CONCATENATE($G190,T$2),'WFOM - Time_Base'!$A$8:$API$8,0)),
IFERROR($AN190 * INDEX('Inputs from Uganda staff'!$E$61:$BM$80,MATCH('HRH Need estimation'!T$2,'Inputs from Uganda staff'!$E$61:$E$80,0),MATCH('HRH Need estimation'!$D190,'Inputs from Uganda staff'!$E$6:$BM$6,0)),
""))</f>
        <v>0</v>
      </c>
      <c r="U190" s="122">
        <f>IFERROR(
$AN190 * INDEX('WFOM - Time_Base'!$A$4:$API$29, MATCH("CenHos", 'WFOM - Time_Base'!$B$4:$B$29,0), MATCH(CONCATENATE($G190,U$2),'WFOM - Time_Base'!$A$8:$API$8,0)) *
INDEX('WFOM - Time_Base'!$A$4:$API$29, MATCH("CenHos_Per", 'WFOM - Time_Base'!$B$4:$B$29,0), MATCH(CONCATENATE($G190,U$2),'WFOM - Time_Base'!$A$8:$API$8,0)),
IFERROR($AN190 * INDEX('Inputs from Uganda staff'!$E$61:$BM$80,MATCH('HRH Need estimation'!U$2,'Inputs from Uganda staff'!$E$61:$E$80,0),MATCH('HRH Need estimation'!$D190,'Inputs from Uganda staff'!$E$6:$BM$6,0)),
""))</f>
        <v>1</v>
      </c>
      <c r="V190" s="122">
        <f>IFERROR(
$AN190 * INDEX('WFOM - Time_Base'!$A$4:$API$29, MATCH("CenHos", 'WFOM - Time_Base'!$B$4:$B$29,0), MATCH(CONCATENATE($G190,V$2),'WFOM - Time_Base'!$A$8:$API$8,0)) *
INDEX('WFOM - Time_Base'!$A$4:$API$29, MATCH("CenHos_Per", 'WFOM - Time_Base'!$B$4:$B$29,0), MATCH(CONCATENATE($G190,V$2),'WFOM - Time_Base'!$A$8:$API$8,0)),
IFERROR($AN190 * INDEX('Inputs from Uganda staff'!$E$61:$BM$80,MATCH('HRH Need estimation'!V$2,'Inputs from Uganda staff'!$E$61:$E$80,0),MATCH('HRH Need estimation'!$D190,'Inputs from Uganda staff'!$E$6:$BM$6,0)),
""))</f>
        <v>4</v>
      </c>
      <c r="W190" s="122">
        <f>IFERROR(
$AN190 * INDEX('WFOM - Time_Base'!$A$4:$API$29, MATCH("CenHos", 'WFOM - Time_Base'!$B$4:$B$29,0), MATCH(CONCATENATE($G190,W$2),'WFOM - Time_Base'!$A$8:$API$8,0)) *
INDEX('WFOM - Time_Base'!$A$4:$API$29, MATCH("CenHos_Per", 'WFOM - Time_Base'!$B$4:$B$29,0), MATCH(CONCATENATE($G190,W$2),'WFOM - Time_Base'!$A$8:$API$8,0)),
IFERROR($AN190 * INDEX('Inputs from Uganda staff'!$E$61:$BM$80,MATCH('HRH Need estimation'!W$2,'Inputs from Uganda staff'!$E$61:$E$80,0),MATCH('HRH Need estimation'!$D190,'Inputs from Uganda staff'!$E$6:$BM$6,0)),
""))</f>
        <v>0</v>
      </c>
      <c r="X190" s="122">
        <f>IFERROR(
$AN190 * INDEX('WFOM - Time_Base'!$A$4:$API$29, MATCH("CenHos", 'WFOM - Time_Base'!$B$4:$B$29,0), MATCH(CONCATENATE($G190,X$2),'WFOM - Time_Base'!$A$8:$API$8,0)) *
INDEX('WFOM - Time_Base'!$A$4:$API$29, MATCH("CenHos_Per", 'WFOM - Time_Base'!$B$4:$B$29,0), MATCH(CONCATENATE($G190,X$2),'WFOM - Time_Base'!$A$8:$API$8,0)),
IFERROR($AN190 * INDEX('Inputs from Uganda staff'!$E$61:$BM$80,MATCH('HRH Need estimation'!X$2,'Inputs from Uganda staff'!$E$61:$E$80,0),MATCH('HRH Need estimation'!$D190,'Inputs from Uganda staff'!$E$6:$BM$6,0)),
""))</f>
        <v>0</v>
      </c>
      <c r="Y190" s="122">
        <f>IFERROR(
$AN190 * INDEX('WFOM - Time_Base'!$A$4:$API$29, MATCH("CenHos", 'WFOM - Time_Base'!$B$4:$B$29,0), MATCH(CONCATENATE($G190,Y$2),'WFOM - Time_Base'!$A$8:$API$8,0)) *
INDEX('WFOM - Time_Base'!$A$4:$API$29, MATCH("CenHos_Per", 'WFOM - Time_Base'!$B$4:$B$29,0), MATCH(CONCATENATE($G190,Y$2),'WFOM - Time_Base'!$A$8:$API$8,0)),
IFERROR($AN190 * INDEX('Inputs from Uganda staff'!$E$61:$BM$80,MATCH('HRH Need estimation'!Y$2,'Inputs from Uganda staff'!$E$61:$E$80,0),MATCH('HRH Need estimation'!$D190,'Inputs from Uganda staff'!$E$6:$BM$6,0)),
""))</f>
        <v>0</v>
      </c>
      <c r="Z190" s="122">
        <f>IFERROR(
$AN190 * INDEX('WFOM - Time_Base'!$A$4:$API$29, MATCH("CenHos", 'WFOM - Time_Base'!$B$4:$B$29,0), MATCH(CONCATENATE($G190,Z$2),'WFOM - Time_Base'!$A$8:$API$8,0)) *
INDEX('WFOM - Time_Base'!$A$4:$API$29, MATCH("CenHos_Per", 'WFOM - Time_Base'!$B$4:$B$29,0), MATCH(CONCATENATE($G190,Z$2),'WFOM - Time_Base'!$A$8:$API$8,0)),
IFERROR($AN190 * INDEX('Inputs from Uganda staff'!$E$61:$BM$80,MATCH('HRH Need estimation'!Z$2,'Inputs from Uganda staff'!$E$61:$E$80,0),MATCH('HRH Need estimation'!$D190,'Inputs from Uganda staff'!$E$6:$BM$6,0)),
""))</f>
        <v>0</v>
      </c>
      <c r="AA190" s="122">
        <f>IFERROR(
$AN190 * INDEX('WFOM - Time_Base'!$A$4:$API$29, MATCH("CenHos", 'WFOM - Time_Base'!$B$4:$B$29,0), MATCH(CONCATENATE($G190,AA$2),'WFOM - Time_Base'!$A$8:$API$8,0)) *
INDEX('WFOM - Time_Base'!$A$4:$API$29, MATCH("CenHos_Per", 'WFOM - Time_Base'!$B$4:$B$29,0), MATCH(CONCATENATE($G190,AA$2),'WFOM - Time_Base'!$A$8:$API$8,0)),
IFERROR($AN190 * INDEX('Inputs from Uganda staff'!$E$61:$BM$80,MATCH('HRH Need estimation'!AA$2,'Inputs from Uganda staff'!$E$61:$E$80,0),MATCH('HRH Need estimation'!$D190,'Inputs from Uganda staff'!$E$6:$BM$6,0)),
""))</f>
        <v>0</v>
      </c>
      <c r="AB190" s="122">
        <f>IFERROR(
$AN190 * INDEX('WFOM - Time_Base'!$A$4:$API$29, MATCH("CenHos", 'WFOM - Time_Base'!$B$4:$B$29,0), MATCH(CONCATENATE($G190,AB$2),'WFOM - Time_Base'!$A$8:$API$8,0)) *
INDEX('WFOM - Time_Base'!$A$4:$API$29, MATCH("CenHos_Per", 'WFOM - Time_Base'!$B$4:$B$29,0), MATCH(CONCATENATE($G190,AB$2),'WFOM - Time_Base'!$A$8:$API$8,0)),
IFERROR($AN190 * INDEX('Inputs from Uganda staff'!$E$61:$BM$80,MATCH('HRH Need estimation'!AB$2,'Inputs from Uganda staff'!$E$61:$E$80,0),MATCH('HRH Need estimation'!$D190,'Inputs from Uganda staff'!$E$6:$BM$6,0)),
""))</f>
        <v>0</v>
      </c>
      <c r="AC190" s="122" t="str">
        <f>IFERROR(
$AN190 * INDEX('WFOM - Time_Base'!$A$4:$API$29, MATCH("CenHos", 'WFOM - Time_Base'!$B$4:$B$29,0), MATCH(CONCATENATE($G190,AC$2),'WFOM - Time_Base'!$A$8:$API$8,0)) *
INDEX('WFOM - Time_Base'!$A$4:$API$29, MATCH("CenHos_Per", 'WFOM - Time_Base'!$B$4:$B$29,0), MATCH(CONCATENATE($G190,AC$2),'WFOM - Time_Base'!$A$8:$API$8,0)),
IFERROR($AN190 * INDEX('Inputs from Uganda staff'!$E$61:$BM$80,MATCH('HRH Need estimation'!AC$2,'Inputs from Uganda staff'!$E$61:$E$80,0),MATCH('HRH Need estimation'!$D190,'Inputs from Uganda staff'!$E$6:$BM$6,0)),
""))</f>
        <v/>
      </c>
      <c r="AD190" s="122">
        <f>IFERROR(
$AN190 * INDEX('WFOM - Time_Base'!$A$4:$API$29, MATCH("CenHos", 'WFOM - Time_Base'!$B$4:$B$29,0), MATCH(CONCATENATE($G190,AD$2),'WFOM - Time_Base'!$A$8:$API$8,0)) *
INDEX('WFOM - Time_Base'!$A$4:$API$29, MATCH("CenHos_Per", 'WFOM - Time_Base'!$B$4:$B$29,0), MATCH(CONCATENATE($G190,AD$2),'WFOM - Time_Base'!$A$8:$API$8,0)),
IFERROR($AN190 * INDEX('Inputs from Uganda staff'!$E$61:$BM$80,MATCH('HRH Need estimation'!AD$2,'Inputs from Uganda staff'!$E$61:$E$80,0),MATCH('HRH Need estimation'!$D190,'Inputs from Uganda staff'!$E$6:$BM$6,0)),
""))</f>
        <v>0</v>
      </c>
      <c r="AE190" s="122">
        <f>IFERROR(
$AN190 * INDEX('WFOM - Time_Base'!$A$4:$API$29, MATCH("CenHos", 'WFOM - Time_Base'!$B$4:$B$29,0), MATCH(CONCATENATE($G190,AE$2),'WFOM - Time_Base'!$A$8:$API$8,0)) *
INDEX('WFOM - Time_Base'!$A$4:$API$29, MATCH("CenHos_Per", 'WFOM - Time_Base'!$B$4:$B$29,0), MATCH(CONCATENATE($G190,AE$2),'WFOM - Time_Base'!$A$8:$API$8,0)),
IFERROR($AN190 * INDEX('Inputs from Uganda staff'!$E$61:$BM$80,MATCH('HRH Need estimation'!AE$2,'Inputs from Uganda staff'!$E$61:$E$80,0),MATCH('HRH Need estimation'!$D190,'Inputs from Uganda staff'!$E$6:$BM$6,0)),
""))</f>
        <v>0</v>
      </c>
      <c r="AF190" s="122">
        <f>IFERROR(
$AN190 * INDEX('WFOM - Time_Base'!$A$4:$API$29, MATCH("CenHos", 'WFOM - Time_Base'!$B$4:$B$29,0), MATCH(CONCATENATE($G190,AF$2),'WFOM - Time_Base'!$A$8:$API$8,0)) *
INDEX('WFOM - Time_Base'!$A$4:$API$29, MATCH("CenHos_Per", 'WFOM - Time_Base'!$B$4:$B$29,0), MATCH(CONCATENATE($G190,AF$2),'WFOM - Time_Base'!$A$8:$API$8,0)),
IFERROR($AN190 * INDEX('Inputs from Uganda staff'!$E$61:$BM$80,MATCH('HRH Need estimation'!AF$2,'Inputs from Uganda staff'!$E$61:$E$80,0),MATCH('HRH Need estimation'!$D190,'Inputs from Uganda staff'!$E$6:$BM$6,0)),
""))</f>
        <v>0</v>
      </c>
      <c r="AG190" s="122">
        <f>IFERROR(
$AN190 * INDEX('WFOM - Time_Base'!$A$4:$API$29, MATCH("CenHos", 'WFOM - Time_Base'!$B$4:$B$29,0), MATCH(CONCATENATE($G190,AG$2),'WFOM - Time_Base'!$A$8:$API$8,0)) *
INDEX('WFOM - Time_Base'!$A$4:$API$29, MATCH("CenHos_Per", 'WFOM - Time_Base'!$B$4:$B$29,0), MATCH(CONCATENATE($G190,AG$2),'WFOM - Time_Base'!$A$8:$API$8,0)),
IFERROR($AN190 * INDEX('Inputs from Uganda staff'!$E$61:$BM$80,MATCH('HRH Need estimation'!AG$2,'Inputs from Uganda staff'!$E$61:$E$80,0),MATCH('HRH Need estimation'!$D190,'Inputs from Uganda staff'!$E$6:$BM$6,0)),
""))</f>
        <v>0</v>
      </c>
      <c r="AH190" s="122">
        <f>IFERROR(
$AN190 * INDEX('WFOM - Time_Base'!$A$4:$API$29, MATCH("CenHos", 'WFOM - Time_Base'!$B$4:$B$29,0), MATCH(CONCATENATE($G190,AH$2),'WFOM - Time_Base'!$A$8:$API$8,0)) *
INDEX('WFOM - Time_Base'!$A$4:$API$29, MATCH("CenHos_Per", 'WFOM - Time_Base'!$B$4:$B$29,0), MATCH(CONCATENATE($G190,AH$2),'WFOM - Time_Base'!$A$8:$API$8,0)),
IFERROR($AN190 * INDEX('Inputs from Uganda staff'!$E$61:$BM$80,MATCH('HRH Need estimation'!AH$2,'Inputs from Uganda staff'!$E$61:$E$80,0),MATCH('HRH Need estimation'!$D190,'Inputs from Uganda staff'!$E$6:$BM$6,0)),
""))</f>
        <v>0</v>
      </c>
      <c r="AI190" s="122">
        <f>IFERROR(
$AN190 * INDEX('WFOM - Time_Base'!$A$4:$API$29, MATCH("CenHos", 'WFOM - Time_Base'!$B$4:$B$29,0), MATCH(CONCATENATE($G190,AI$2),'WFOM - Time_Base'!$A$8:$API$8,0)) *
INDEX('WFOM - Time_Base'!$A$4:$API$29, MATCH("CenHos_Per", 'WFOM - Time_Base'!$B$4:$B$29,0), MATCH(CONCATENATE($G190,AI$2),'WFOM - Time_Base'!$A$8:$API$8,0)),
IFERROR($AN190 * INDEX('Inputs from Uganda staff'!$E$61:$BM$80,MATCH('HRH Need estimation'!AI$2,'Inputs from Uganda staff'!$E$61:$E$80,0),MATCH('HRH Need estimation'!$D190,'Inputs from Uganda staff'!$E$6:$BM$6,0)),
""))</f>
        <v>0</v>
      </c>
      <c r="AJ190" s="122">
        <f>IFERROR(
$AN190 * INDEX('WFOM - Time_Base'!$A$4:$API$29, MATCH("CenHos", 'WFOM - Time_Base'!$B$4:$B$29,0), MATCH(CONCATENATE($G190,AJ$2),'WFOM - Time_Base'!$A$8:$API$8,0)) *
INDEX('WFOM - Time_Base'!$A$4:$API$29, MATCH("CenHos_Per", 'WFOM - Time_Base'!$B$4:$B$29,0), MATCH(CONCATENATE($G190,AJ$2),'WFOM - Time_Base'!$A$8:$API$8,0)),
IFERROR($AN190 * INDEX('Inputs from Uganda staff'!$E$61:$BM$80,MATCH('HRH Need estimation'!AJ$2,'Inputs from Uganda staff'!$E$61:$E$80,0),MATCH('HRH Need estimation'!$D190,'Inputs from Uganda staff'!$E$6:$BM$6,0)),
""))</f>
        <v>0</v>
      </c>
      <c r="AK190" s="122">
        <f>IFERROR(
$AN190 * INDEX('WFOM - Time_Base'!$A$4:$API$29, MATCH("CenHos", 'WFOM - Time_Base'!$B$4:$B$29,0), MATCH(CONCATENATE($G190,AK$2),'WFOM - Time_Base'!$A$8:$API$8,0)) *
INDEX('WFOM - Time_Base'!$A$4:$API$29, MATCH("CenHos_Per", 'WFOM - Time_Base'!$B$4:$B$29,0), MATCH(CONCATENATE($G190,AK$2),'WFOM - Time_Base'!$A$8:$API$8,0)),
IFERROR($AN190 * INDEX('Inputs from Uganda staff'!$E$61:$BM$80,MATCH('HRH Need estimation'!AK$2,'Inputs from Uganda staff'!$E$61:$E$80,0),MATCH('HRH Need estimation'!$D190,'Inputs from Uganda staff'!$E$6:$BM$6,0)),
""))</f>
        <v>0</v>
      </c>
      <c r="AL190" s="122">
        <f>IFERROR(
$AN190 * INDEX('WFOM - Time_Base'!$A$4:$API$29, MATCH("CenHos", 'WFOM - Time_Base'!$B$4:$B$29,0), MATCH(CONCATENATE($G190,AL$2),'WFOM - Time_Base'!$A$8:$API$8,0)) *
INDEX('WFOM - Time_Base'!$A$4:$API$29, MATCH("CenHos_Per", 'WFOM - Time_Base'!$B$4:$B$29,0), MATCH(CONCATENATE($G190,AL$2),'WFOM - Time_Base'!$A$8:$API$8,0)),
IFERROR($AN190 * INDEX('Inputs from Uganda staff'!$E$61:$BM$80,MATCH('HRH Need estimation'!AL$2,'Inputs from Uganda staff'!$E$61:$E$80,0),MATCH('HRH Need estimation'!$D190,'Inputs from Uganda staff'!$E$6:$BM$6,0)),
""))</f>
        <v>0</v>
      </c>
      <c r="AN190">
        <v>1</v>
      </c>
      <c r="AO190" t="e">
        <f t="shared" si="6"/>
        <v>#N/A</v>
      </c>
    </row>
    <row r="191" spans="1:41">
      <c r="A191" s="106" t="s">
        <v>915</v>
      </c>
      <c r="B191" s="106" t="s">
        <v>525</v>
      </c>
      <c r="C191" s="107" t="s">
        <v>593</v>
      </c>
      <c r="D191" s="114" t="s">
        <v>594</v>
      </c>
      <c r="E191" s="122" t="s">
        <v>867</v>
      </c>
      <c r="F191" s="122" t="s">
        <v>21</v>
      </c>
      <c r="G191" s="122" t="str">
        <f>IF(F191&lt;&gt;"", VLOOKUP(F191,'WFOM - Cadre and Service List'!$E$4:$F$52,2,FALSE), "")</f>
        <v>Over5OPD</v>
      </c>
      <c r="H191" s="122"/>
      <c r="I191" s="207"/>
      <c r="J191" s="207"/>
      <c r="K191" s="207"/>
      <c r="L191" s="207"/>
      <c r="M191" s="207"/>
      <c r="N191" s="207"/>
      <c r="O191" s="207"/>
      <c r="P191" s="207">
        <f t="shared" si="5"/>
        <v>0</v>
      </c>
      <c r="Q191" s="122" t="s">
        <v>1947</v>
      </c>
      <c r="R191" s="122">
        <f>IFERROR(
$AN191 * INDEX('WFOM - Time_Base'!$A$4:$API$29, MATCH("CenHos", 'WFOM - Time_Base'!$B$4:$B$29,0), MATCH(CONCATENATE($G191,R$2),'WFOM - Time_Base'!$A$8:$API$8,0)) *
INDEX('WFOM - Time_Base'!$A$4:$API$29, MATCH("CenHos_Per", 'WFOM - Time_Base'!$B$4:$B$29,0), MATCH(CONCATENATE($G191,R$2),'WFOM - Time_Base'!$A$8:$API$8,0)),
IFERROR($AN191 * INDEX('Inputs from Uganda staff'!$E$61:$BM$80,MATCH('HRH Need estimation'!R$2,'Inputs from Uganda staff'!$E$61:$E$80,0),MATCH('HRH Need estimation'!$D191,'Inputs from Uganda staff'!$E$6:$BM$6,0)),
""))</f>
        <v>3.5</v>
      </c>
      <c r="S191" s="122">
        <f>IFERROR(
$AN191 * INDEX('WFOM - Time_Base'!$A$4:$API$29, MATCH("CenHos", 'WFOM - Time_Base'!$B$4:$B$29,0), MATCH(CONCATENATE($G191,S$2),'WFOM - Time_Base'!$A$8:$API$8,0)) *
INDEX('WFOM - Time_Base'!$A$4:$API$29, MATCH("CenHos_Per", 'WFOM - Time_Base'!$B$4:$B$29,0), MATCH(CONCATENATE($G191,S$2),'WFOM - Time_Base'!$A$8:$API$8,0)),
IFERROR($AN191 * INDEX('Inputs from Uganda staff'!$E$61:$BM$80,MATCH('HRH Need estimation'!S$2,'Inputs from Uganda staff'!$E$61:$E$80,0),MATCH('HRH Need estimation'!$D191,'Inputs from Uganda staff'!$E$6:$BM$6,0)),
""))</f>
        <v>6</v>
      </c>
      <c r="T191" s="122">
        <f>IFERROR(
$AN191 * INDEX('WFOM - Time_Base'!$A$4:$API$29, MATCH("CenHos", 'WFOM - Time_Base'!$B$4:$B$29,0), MATCH(CONCATENATE($G191,T$2),'WFOM - Time_Base'!$A$8:$API$8,0)) *
INDEX('WFOM - Time_Base'!$A$4:$API$29, MATCH("CenHos_Per", 'WFOM - Time_Base'!$B$4:$B$29,0), MATCH(CONCATENATE($G191,T$2),'WFOM - Time_Base'!$A$8:$API$8,0)),
IFERROR($AN191 * INDEX('Inputs from Uganda staff'!$E$61:$BM$80,MATCH('HRH Need estimation'!T$2,'Inputs from Uganda staff'!$E$61:$E$80,0),MATCH('HRH Need estimation'!$D191,'Inputs from Uganda staff'!$E$6:$BM$6,0)),
""))</f>
        <v>0</v>
      </c>
      <c r="U191" s="122">
        <f>IFERROR(
$AN191 * INDEX('WFOM - Time_Base'!$A$4:$API$29, MATCH("CenHos", 'WFOM - Time_Base'!$B$4:$B$29,0), MATCH(CONCATENATE($G191,U$2),'WFOM - Time_Base'!$A$8:$API$8,0)) *
INDEX('WFOM - Time_Base'!$A$4:$API$29, MATCH("CenHos_Per", 'WFOM - Time_Base'!$B$4:$B$29,0), MATCH(CONCATENATE($G191,U$2),'WFOM - Time_Base'!$A$8:$API$8,0)),
IFERROR($AN191 * INDEX('Inputs from Uganda staff'!$E$61:$BM$80,MATCH('HRH Need estimation'!U$2,'Inputs from Uganda staff'!$E$61:$E$80,0),MATCH('HRH Need estimation'!$D191,'Inputs from Uganda staff'!$E$6:$BM$6,0)),
""))</f>
        <v>1</v>
      </c>
      <c r="V191" s="122">
        <f>IFERROR(
$AN191 * INDEX('WFOM - Time_Base'!$A$4:$API$29, MATCH("CenHos", 'WFOM - Time_Base'!$B$4:$B$29,0), MATCH(CONCATENATE($G191,V$2),'WFOM - Time_Base'!$A$8:$API$8,0)) *
INDEX('WFOM - Time_Base'!$A$4:$API$29, MATCH("CenHos_Per", 'WFOM - Time_Base'!$B$4:$B$29,0), MATCH(CONCATENATE($G191,V$2),'WFOM - Time_Base'!$A$8:$API$8,0)),
IFERROR($AN191 * INDEX('Inputs from Uganda staff'!$E$61:$BM$80,MATCH('HRH Need estimation'!V$2,'Inputs from Uganda staff'!$E$61:$E$80,0),MATCH('HRH Need estimation'!$D191,'Inputs from Uganda staff'!$E$6:$BM$6,0)),
""))</f>
        <v>4</v>
      </c>
      <c r="W191" s="122">
        <f>IFERROR(
$AN191 * INDEX('WFOM - Time_Base'!$A$4:$API$29, MATCH("CenHos", 'WFOM - Time_Base'!$B$4:$B$29,0), MATCH(CONCATENATE($G191,W$2),'WFOM - Time_Base'!$A$8:$API$8,0)) *
INDEX('WFOM - Time_Base'!$A$4:$API$29, MATCH("CenHos_Per", 'WFOM - Time_Base'!$B$4:$B$29,0), MATCH(CONCATENATE($G191,W$2),'WFOM - Time_Base'!$A$8:$API$8,0)),
IFERROR($AN191 * INDEX('Inputs from Uganda staff'!$E$61:$BM$80,MATCH('HRH Need estimation'!W$2,'Inputs from Uganda staff'!$E$61:$E$80,0),MATCH('HRH Need estimation'!$D191,'Inputs from Uganda staff'!$E$6:$BM$6,0)),
""))</f>
        <v>0</v>
      </c>
      <c r="X191" s="122">
        <f>IFERROR(
$AN191 * INDEX('WFOM - Time_Base'!$A$4:$API$29, MATCH("CenHos", 'WFOM - Time_Base'!$B$4:$B$29,0), MATCH(CONCATENATE($G191,X$2),'WFOM - Time_Base'!$A$8:$API$8,0)) *
INDEX('WFOM - Time_Base'!$A$4:$API$29, MATCH("CenHos_Per", 'WFOM - Time_Base'!$B$4:$B$29,0), MATCH(CONCATENATE($G191,X$2),'WFOM - Time_Base'!$A$8:$API$8,0)),
IFERROR($AN191 * INDEX('Inputs from Uganda staff'!$E$61:$BM$80,MATCH('HRH Need estimation'!X$2,'Inputs from Uganda staff'!$E$61:$E$80,0),MATCH('HRH Need estimation'!$D191,'Inputs from Uganda staff'!$E$6:$BM$6,0)),
""))</f>
        <v>0</v>
      </c>
      <c r="Y191" s="122">
        <f>IFERROR(
$AN191 * INDEX('WFOM - Time_Base'!$A$4:$API$29, MATCH("CenHos", 'WFOM - Time_Base'!$B$4:$B$29,0), MATCH(CONCATENATE($G191,Y$2),'WFOM - Time_Base'!$A$8:$API$8,0)) *
INDEX('WFOM - Time_Base'!$A$4:$API$29, MATCH("CenHos_Per", 'WFOM - Time_Base'!$B$4:$B$29,0), MATCH(CONCATENATE($G191,Y$2),'WFOM - Time_Base'!$A$8:$API$8,0)),
IFERROR($AN191 * INDEX('Inputs from Uganda staff'!$E$61:$BM$80,MATCH('HRH Need estimation'!Y$2,'Inputs from Uganda staff'!$E$61:$E$80,0),MATCH('HRH Need estimation'!$D191,'Inputs from Uganda staff'!$E$6:$BM$6,0)),
""))</f>
        <v>0</v>
      </c>
      <c r="Z191" s="122">
        <f>IFERROR(
$AN191 * INDEX('WFOM - Time_Base'!$A$4:$API$29, MATCH("CenHos", 'WFOM - Time_Base'!$B$4:$B$29,0), MATCH(CONCATENATE($G191,Z$2),'WFOM - Time_Base'!$A$8:$API$8,0)) *
INDEX('WFOM - Time_Base'!$A$4:$API$29, MATCH("CenHos_Per", 'WFOM - Time_Base'!$B$4:$B$29,0), MATCH(CONCATENATE($G191,Z$2),'WFOM - Time_Base'!$A$8:$API$8,0)),
IFERROR($AN191 * INDEX('Inputs from Uganda staff'!$E$61:$BM$80,MATCH('HRH Need estimation'!Z$2,'Inputs from Uganda staff'!$E$61:$E$80,0),MATCH('HRH Need estimation'!$D191,'Inputs from Uganda staff'!$E$6:$BM$6,0)),
""))</f>
        <v>0</v>
      </c>
      <c r="AA191" s="122">
        <f>IFERROR(
$AN191 * INDEX('WFOM - Time_Base'!$A$4:$API$29, MATCH("CenHos", 'WFOM - Time_Base'!$B$4:$B$29,0), MATCH(CONCATENATE($G191,AA$2),'WFOM - Time_Base'!$A$8:$API$8,0)) *
INDEX('WFOM - Time_Base'!$A$4:$API$29, MATCH("CenHos_Per", 'WFOM - Time_Base'!$B$4:$B$29,0), MATCH(CONCATENATE($G191,AA$2),'WFOM - Time_Base'!$A$8:$API$8,0)),
IFERROR($AN191 * INDEX('Inputs from Uganda staff'!$E$61:$BM$80,MATCH('HRH Need estimation'!AA$2,'Inputs from Uganda staff'!$E$61:$E$80,0),MATCH('HRH Need estimation'!$D191,'Inputs from Uganda staff'!$E$6:$BM$6,0)),
""))</f>
        <v>0</v>
      </c>
      <c r="AB191" s="122">
        <f>IFERROR(
$AN191 * INDEX('WFOM - Time_Base'!$A$4:$API$29, MATCH("CenHos", 'WFOM - Time_Base'!$B$4:$B$29,0), MATCH(CONCATENATE($G191,AB$2),'WFOM - Time_Base'!$A$8:$API$8,0)) *
INDEX('WFOM - Time_Base'!$A$4:$API$29, MATCH("CenHos_Per", 'WFOM - Time_Base'!$B$4:$B$29,0), MATCH(CONCATENATE($G191,AB$2),'WFOM - Time_Base'!$A$8:$API$8,0)),
IFERROR($AN191 * INDEX('Inputs from Uganda staff'!$E$61:$BM$80,MATCH('HRH Need estimation'!AB$2,'Inputs from Uganda staff'!$E$61:$E$80,0),MATCH('HRH Need estimation'!$D191,'Inputs from Uganda staff'!$E$6:$BM$6,0)),
""))</f>
        <v>0</v>
      </c>
      <c r="AC191" s="122" t="str">
        <f>IFERROR(
$AN191 * INDEX('WFOM - Time_Base'!$A$4:$API$29, MATCH("CenHos", 'WFOM - Time_Base'!$B$4:$B$29,0), MATCH(CONCATENATE($G191,AC$2),'WFOM - Time_Base'!$A$8:$API$8,0)) *
INDEX('WFOM - Time_Base'!$A$4:$API$29, MATCH("CenHos_Per", 'WFOM - Time_Base'!$B$4:$B$29,0), MATCH(CONCATENATE($G191,AC$2),'WFOM - Time_Base'!$A$8:$API$8,0)),
IFERROR($AN191 * INDEX('Inputs from Uganda staff'!$E$61:$BM$80,MATCH('HRH Need estimation'!AC$2,'Inputs from Uganda staff'!$E$61:$E$80,0),MATCH('HRH Need estimation'!$D191,'Inputs from Uganda staff'!$E$6:$BM$6,0)),
""))</f>
        <v/>
      </c>
      <c r="AD191" s="122">
        <f>IFERROR(
$AN191 * INDEX('WFOM - Time_Base'!$A$4:$API$29, MATCH("CenHos", 'WFOM - Time_Base'!$B$4:$B$29,0), MATCH(CONCATENATE($G191,AD$2),'WFOM - Time_Base'!$A$8:$API$8,0)) *
INDEX('WFOM - Time_Base'!$A$4:$API$29, MATCH("CenHos_Per", 'WFOM - Time_Base'!$B$4:$B$29,0), MATCH(CONCATENATE($G191,AD$2),'WFOM - Time_Base'!$A$8:$API$8,0)),
IFERROR($AN191 * INDEX('Inputs from Uganda staff'!$E$61:$BM$80,MATCH('HRH Need estimation'!AD$2,'Inputs from Uganda staff'!$E$61:$E$80,0),MATCH('HRH Need estimation'!$D191,'Inputs from Uganda staff'!$E$6:$BM$6,0)),
""))</f>
        <v>0</v>
      </c>
      <c r="AE191" s="122">
        <f>IFERROR(
$AN191 * INDEX('WFOM - Time_Base'!$A$4:$API$29, MATCH("CenHos", 'WFOM - Time_Base'!$B$4:$B$29,0), MATCH(CONCATENATE($G191,AE$2),'WFOM - Time_Base'!$A$8:$API$8,0)) *
INDEX('WFOM - Time_Base'!$A$4:$API$29, MATCH("CenHos_Per", 'WFOM - Time_Base'!$B$4:$B$29,0), MATCH(CONCATENATE($G191,AE$2),'WFOM - Time_Base'!$A$8:$API$8,0)),
IFERROR($AN191 * INDEX('Inputs from Uganda staff'!$E$61:$BM$80,MATCH('HRH Need estimation'!AE$2,'Inputs from Uganda staff'!$E$61:$E$80,0),MATCH('HRH Need estimation'!$D191,'Inputs from Uganda staff'!$E$6:$BM$6,0)),
""))</f>
        <v>0</v>
      </c>
      <c r="AF191" s="122">
        <f>IFERROR(
$AN191 * INDEX('WFOM - Time_Base'!$A$4:$API$29, MATCH("CenHos", 'WFOM - Time_Base'!$B$4:$B$29,0), MATCH(CONCATENATE($G191,AF$2),'WFOM - Time_Base'!$A$8:$API$8,0)) *
INDEX('WFOM - Time_Base'!$A$4:$API$29, MATCH("CenHos_Per", 'WFOM - Time_Base'!$B$4:$B$29,0), MATCH(CONCATENATE($G191,AF$2),'WFOM - Time_Base'!$A$8:$API$8,0)),
IFERROR($AN191 * INDEX('Inputs from Uganda staff'!$E$61:$BM$80,MATCH('HRH Need estimation'!AF$2,'Inputs from Uganda staff'!$E$61:$E$80,0),MATCH('HRH Need estimation'!$D191,'Inputs from Uganda staff'!$E$6:$BM$6,0)),
""))</f>
        <v>0</v>
      </c>
      <c r="AG191" s="122">
        <f>IFERROR(
$AN191 * INDEX('WFOM - Time_Base'!$A$4:$API$29, MATCH("CenHos", 'WFOM - Time_Base'!$B$4:$B$29,0), MATCH(CONCATENATE($G191,AG$2),'WFOM - Time_Base'!$A$8:$API$8,0)) *
INDEX('WFOM - Time_Base'!$A$4:$API$29, MATCH("CenHos_Per", 'WFOM - Time_Base'!$B$4:$B$29,0), MATCH(CONCATENATE($G191,AG$2),'WFOM - Time_Base'!$A$8:$API$8,0)),
IFERROR($AN191 * INDEX('Inputs from Uganda staff'!$E$61:$BM$80,MATCH('HRH Need estimation'!AG$2,'Inputs from Uganda staff'!$E$61:$E$80,0),MATCH('HRH Need estimation'!$D191,'Inputs from Uganda staff'!$E$6:$BM$6,0)),
""))</f>
        <v>0</v>
      </c>
      <c r="AH191" s="122">
        <f>IFERROR(
$AN191 * INDEX('WFOM - Time_Base'!$A$4:$API$29, MATCH("CenHos", 'WFOM - Time_Base'!$B$4:$B$29,0), MATCH(CONCATENATE($G191,AH$2),'WFOM - Time_Base'!$A$8:$API$8,0)) *
INDEX('WFOM - Time_Base'!$A$4:$API$29, MATCH("CenHos_Per", 'WFOM - Time_Base'!$B$4:$B$29,0), MATCH(CONCATENATE($G191,AH$2),'WFOM - Time_Base'!$A$8:$API$8,0)),
IFERROR($AN191 * INDEX('Inputs from Uganda staff'!$E$61:$BM$80,MATCH('HRH Need estimation'!AH$2,'Inputs from Uganda staff'!$E$61:$E$80,0),MATCH('HRH Need estimation'!$D191,'Inputs from Uganda staff'!$E$6:$BM$6,0)),
""))</f>
        <v>0</v>
      </c>
      <c r="AI191" s="122">
        <f>IFERROR(
$AN191 * INDEX('WFOM - Time_Base'!$A$4:$API$29, MATCH("CenHos", 'WFOM - Time_Base'!$B$4:$B$29,0), MATCH(CONCATENATE($G191,AI$2),'WFOM - Time_Base'!$A$8:$API$8,0)) *
INDEX('WFOM - Time_Base'!$A$4:$API$29, MATCH("CenHos_Per", 'WFOM - Time_Base'!$B$4:$B$29,0), MATCH(CONCATENATE($G191,AI$2),'WFOM - Time_Base'!$A$8:$API$8,0)),
IFERROR($AN191 * INDEX('Inputs from Uganda staff'!$E$61:$BM$80,MATCH('HRH Need estimation'!AI$2,'Inputs from Uganda staff'!$E$61:$E$80,0),MATCH('HRH Need estimation'!$D191,'Inputs from Uganda staff'!$E$6:$BM$6,0)),
""))</f>
        <v>0</v>
      </c>
      <c r="AJ191" s="122">
        <f>IFERROR(
$AN191 * INDEX('WFOM - Time_Base'!$A$4:$API$29, MATCH("CenHos", 'WFOM - Time_Base'!$B$4:$B$29,0), MATCH(CONCATENATE($G191,AJ$2),'WFOM - Time_Base'!$A$8:$API$8,0)) *
INDEX('WFOM - Time_Base'!$A$4:$API$29, MATCH("CenHos_Per", 'WFOM - Time_Base'!$B$4:$B$29,0), MATCH(CONCATENATE($G191,AJ$2),'WFOM - Time_Base'!$A$8:$API$8,0)),
IFERROR($AN191 * INDEX('Inputs from Uganda staff'!$E$61:$BM$80,MATCH('HRH Need estimation'!AJ$2,'Inputs from Uganda staff'!$E$61:$E$80,0),MATCH('HRH Need estimation'!$D191,'Inputs from Uganda staff'!$E$6:$BM$6,0)),
""))</f>
        <v>0</v>
      </c>
      <c r="AK191" s="122">
        <f>IFERROR(
$AN191 * INDEX('WFOM - Time_Base'!$A$4:$API$29, MATCH("CenHos", 'WFOM - Time_Base'!$B$4:$B$29,0), MATCH(CONCATENATE($G191,AK$2),'WFOM - Time_Base'!$A$8:$API$8,0)) *
INDEX('WFOM - Time_Base'!$A$4:$API$29, MATCH("CenHos_Per", 'WFOM - Time_Base'!$B$4:$B$29,0), MATCH(CONCATENATE($G191,AK$2),'WFOM - Time_Base'!$A$8:$API$8,0)),
IFERROR($AN191 * INDEX('Inputs from Uganda staff'!$E$61:$BM$80,MATCH('HRH Need estimation'!AK$2,'Inputs from Uganda staff'!$E$61:$E$80,0),MATCH('HRH Need estimation'!$D191,'Inputs from Uganda staff'!$E$6:$BM$6,0)),
""))</f>
        <v>0</v>
      </c>
      <c r="AL191" s="122">
        <f>IFERROR(
$AN191 * INDEX('WFOM - Time_Base'!$A$4:$API$29, MATCH("CenHos", 'WFOM - Time_Base'!$B$4:$B$29,0), MATCH(CONCATENATE($G191,AL$2),'WFOM - Time_Base'!$A$8:$API$8,0)) *
INDEX('WFOM - Time_Base'!$A$4:$API$29, MATCH("CenHos_Per", 'WFOM - Time_Base'!$B$4:$B$29,0), MATCH(CONCATENATE($G191,AL$2),'WFOM - Time_Base'!$A$8:$API$8,0)),
IFERROR($AN191 * INDEX('Inputs from Uganda staff'!$E$61:$BM$80,MATCH('HRH Need estimation'!AL$2,'Inputs from Uganda staff'!$E$61:$E$80,0),MATCH('HRH Need estimation'!$D191,'Inputs from Uganda staff'!$E$6:$BM$6,0)),
""))</f>
        <v>0</v>
      </c>
      <c r="AN191">
        <v>1</v>
      </c>
      <c r="AO191" t="e">
        <f t="shared" si="6"/>
        <v>#N/A</v>
      </c>
    </row>
    <row r="192" spans="1:41">
      <c r="A192" s="106" t="s">
        <v>915</v>
      </c>
      <c r="B192" s="106" t="s">
        <v>525</v>
      </c>
      <c r="C192" s="107" t="s">
        <v>595</v>
      </c>
      <c r="D192" s="114" t="s">
        <v>596</v>
      </c>
      <c r="E192" s="122" t="s">
        <v>867</v>
      </c>
      <c r="F192" s="122" t="s">
        <v>21</v>
      </c>
      <c r="G192" s="122" t="str">
        <f>IF(F192&lt;&gt;"", VLOOKUP(F192,'WFOM - Cadre and Service List'!$E$4:$F$52,2,FALSE), "")</f>
        <v>Over5OPD</v>
      </c>
      <c r="H192" s="122"/>
      <c r="I192" s="207"/>
      <c r="J192" s="207"/>
      <c r="K192" s="207"/>
      <c r="L192" s="207"/>
      <c r="M192" s="207"/>
      <c r="N192" s="207"/>
      <c r="O192" s="207"/>
      <c r="P192" s="207">
        <f t="shared" si="5"/>
        <v>0</v>
      </c>
      <c r="Q192" s="122" t="s">
        <v>1947</v>
      </c>
      <c r="R192" s="122">
        <f>IFERROR(
$AN192 * INDEX('WFOM - Time_Base'!$A$4:$API$29, MATCH("CenHos", 'WFOM - Time_Base'!$B$4:$B$29,0), MATCH(CONCATENATE($G192,R$2),'WFOM - Time_Base'!$A$8:$API$8,0)) *
INDEX('WFOM - Time_Base'!$A$4:$API$29, MATCH("CenHos_Per", 'WFOM - Time_Base'!$B$4:$B$29,0), MATCH(CONCATENATE($G192,R$2),'WFOM - Time_Base'!$A$8:$API$8,0)),
IFERROR($AN192 * INDEX('Inputs from Uganda staff'!$E$61:$BM$80,MATCH('HRH Need estimation'!R$2,'Inputs from Uganda staff'!$E$61:$E$80,0),MATCH('HRH Need estimation'!$D192,'Inputs from Uganda staff'!$E$6:$BM$6,0)),
""))</f>
        <v>3.5</v>
      </c>
      <c r="S192" s="122">
        <f>IFERROR(
$AN192 * INDEX('WFOM - Time_Base'!$A$4:$API$29, MATCH("CenHos", 'WFOM - Time_Base'!$B$4:$B$29,0), MATCH(CONCATENATE($G192,S$2),'WFOM - Time_Base'!$A$8:$API$8,0)) *
INDEX('WFOM - Time_Base'!$A$4:$API$29, MATCH("CenHos_Per", 'WFOM - Time_Base'!$B$4:$B$29,0), MATCH(CONCATENATE($G192,S$2),'WFOM - Time_Base'!$A$8:$API$8,0)),
IFERROR($AN192 * INDEX('Inputs from Uganda staff'!$E$61:$BM$80,MATCH('HRH Need estimation'!S$2,'Inputs from Uganda staff'!$E$61:$E$80,0),MATCH('HRH Need estimation'!$D192,'Inputs from Uganda staff'!$E$6:$BM$6,0)),
""))</f>
        <v>6</v>
      </c>
      <c r="T192" s="122">
        <f>IFERROR(
$AN192 * INDEX('WFOM - Time_Base'!$A$4:$API$29, MATCH("CenHos", 'WFOM - Time_Base'!$B$4:$B$29,0), MATCH(CONCATENATE($G192,T$2),'WFOM - Time_Base'!$A$8:$API$8,0)) *
INDEX('WFOM - Time_Base'!$A$4:$API$29, MATCH("CenHos_Per", 'WFOM - Time_Base'!$B$4:$B$29,0), MATCH(CONCATENATE($G192,T$2),'WFOM - Time_Base'!$A$8:$API$8,0)),
IFERROR($AN192 * INDEX('Inputs from Uganda staff'!$E$61:$BM$80,MATCH('HRH Need estimation'!T$2,'Inputs from Uganda staff'!$E$61:$E$80,0),MATCH('HRH Need estimation'!$D192,'Inputs from Uganda staff'!$E$6:$BM$6,0)),
""))</f>
        <v>0</v>
      </c>
      <c r="U192" s="122">
        <f>IFERROR(
$AN192 * INDEX('WFOM - Time_Base'!$A$4:$API$29, MATCH("CenHos", 'WFOM - Time_Base'!$B$4:$B$29,0), MATCH(CONCATENATE($G192,U$2),'WFOM - Time_Base'!$A$8:$API$8,0)) *
INDEX('WFOM - Time_Base'!$A$4:$API$29, MATCH("CenHos_Per", 'WFOM - Time_Base'!$B$4:$B$29,0), MATCH(CONCATENATE($G192,U$2),'WFOM - Time_Base'!$A$8:$API$8,0)),
IFERROR($AN192 * INDEX('Inputs from Uganda staff'!$E$61:$BM$80,MATCH('HRH Need estimation'!U$2,'Inputs from Uganda staff'!$E$61:$E$80,0),MATCH('HRH Need estimation'!$D192,'Inputs from Uganda staff'!$E$6:$BM$6,0)),
""))</f>
        <v>1</v>
      </c>
      <c r="V192" s="122">
        <f>IFERROR(
$AN192 * INDEX('WFOM - Time_Base'!$A$4:$API$29, MATCH("CenHos", 'WFOM - Time_Base'!$B$4:$B$29,0), MATCH(CONCATENATE($G192,V$2),'WFOM - Time_Base'!$A$8:$API$8,0)) *
INDEX('WFOM - Time_Base'!$A$4:$API$29, MATCH("CenHos_Per", 'WFOM - Time_Base'!$B$4:$B$29,0), MATCH(CONCATENATE($G192,V$2),'WFOM - Time_Base'!$A$8:$API$8,0)),
IFERROR($AN192 * INDEX('Inputs from Uganda staff'!$E$61:$BM$80,MATCH('HRH Need estimation'!V$2,'Inputs from Uganda staff'!$E$61:$E$80,0),MATCH('HRH Need estimation'!$D192,'Inputs from Uganda staff'!$E$6:$BM$6,0)),
""))</f>
        <v>4</v>
      </c>
      <c r="W192" s="122">
        <f>IFERROR(
$AN192 * INDEX('WFOM - Time_Base'!$A$4:$API$29, MATCH("CenHos", 'WFOM - Time_Base'!$B$4:$B$29,0), MATCH(CONCATENATE($G192,W$2),'WFOM - Time_Base'!$A$8:$API$8,0)) *
INDEX('WFOM - Time_Base'!$A$4:$API$29, MATCH("CenHos_Per", 'WFOM - Time_Base'!$B$4:$B$29,0), MATCH(CONCATENATE($G192,W$2),'WFOM - Time_Base'!$A$8:$API$8,0)),
IFERROR($AN192 * INDEX('Inputs from Uganda staff'!$E$61:$BM$80,MATCH('HRH Need estimation'!W$2,'Inputs from Uganda staff'!$E$61:$E$80,0),MATCH('HRH Need estimation'!$D192,'Inputs from Uganda staff'!$E$6:$BM$6,0)),
""))</f>
        <v>0</v>
      </c>
      <c r="X192" s="122">
        <f>IFERROR(
$AN192 * INDEX('WFOM - Time_Base'!$A$4:$API$29, MATCH("CenHos", 'WFOM - Time_Base'!$B$4:$B$29,0), MATCH(CONCATENATE($G192,X$2),'WFOM - Time_Base'!$A$8:$API$8,0)) *
INDEX('WFOM - Time_Base'!$A$4:$API$29, MATCH("CenHos_Per", 'WFOM - Time_Base'!$B$4:$B$29,0), MATCH(CONCATENATE($G192,X$2),'WFOM - Time_Base'!$A$8:$API$8,0)),
IFERROR($AN192 * INDEX('Inputs from Uganda staff'!$E$61:$BM$80,MATCH('HRH Need estimation'!X$2,'Inputs from Uganda staff'!$E$61:$E$80,0),MATCH('HRH Need estimation'!$D192,'Inputs from Uganda staff'!$E$6:$BM$6,0)),
""))</f>
        <v>0</v>
      </c>
      <c r="Y192" s="122">
        <f>IFERROR(
$AN192 * INDEX('WFOM - Time_Base'!$A$4:$API$29, MATCH("CenHos", 'WFOM - Time_Base'!$B$4:$B$29,0), MATCH(CONCATENATE($G192,Y$2),'WFOM - Time_Base'!$A$8:$API$8,0)) *
INDEX('WFOM - Time_Base'!$A$4:$API$29, MATCH("CenHos_Per", 'WFOM - Time_Base'!$B$4:$B$29,0), MATCH(CONCATENATE($G192,Y$2),'WFOM - Time_Base'!$A$8:$API$8,0)),
IFERROR($AN192 * INDEX('Inputs from Uganda staff'!$E$61:$BM$80,MATCH('HRH Need estimation'!Y$2,'Inputs from Uganda staff'!$E$61:$E$80,0),MATCH('HRH Need estimation'!$D192,'Inputs from Uganda staff'!$E$6:$BM$6,0)),
""))</f>
        <v>0</v>
      </c>
      <c r="Z192" s="122">
        <f>IFERROR(
$AN192 * INDEX('WFOM - Time_Base'!$A$4:$API$29, MATCH("CenHos", 'WFOM - Time_Base'!$B$4:$B$29,0), MATCH(CONCATENATE($G192,Z$2),'WFOM - Time_Base'!$A$8:$API$8,0)) *
INDEX('WFOM - Time_Base'!$A$4:$API$29, MATCH("CenHos_Per", 'WFOM - Time_Base'!$B$4:$B$29,0), MATCH(CONCATENATE($G192,Z$2),'WFOM - Time_Base'!$A$8:$API$8,0)),
IFERROR($AN192 * INDEX('Inputs from Uganda staff'!$E$61:$BM$80,MATCH('HRH Need estimation'!Z$2,'Inputs from Uganda staff'!$E$61:$E$80,0),MATCH('HRH Need estimation'!$D192,'Inputs from Uganda staff'!$E$6:$BM$6,0)),
""))</f>
        <v>0</v>
      </c>
      <c r="AA192" s="122">
        <f>IFERROR(
$AN192 * INDEX('WFOM - Time_Base'!$A$4:$API$29, MATCH("CenHos", 'WFOM - Time_Base'!$B$4:$B$29,0), MATCH(CONCATENATE($G192,AA$2),'WFOM - Time_Base'!$A$8:$API$8,0)) *
INDEX('WFOM - Time_Base'!$A$4:$API$29, MATCH("CenHos_Per", 'WFOM - Time_Base'!$B$4:$B$29,0), MATCH(CONCATENATE($G192,AA$2),'WFOM - Time_Base'!$A$8:$API$8,0)),
IFERROR($AN192 * INDEX('Inputs from Uganda staff'!$E$61:$BM$80,MATCH('HRH Need estimation'!AA$2,'Inputs from Uganda staff'!$E$61:$E$80,0),MATCH('HRH Need estimation'!$D192,'Inputs from Uganda staff'!$E$6:$BM$6,0)),
""))</f>
        <v>0</v>
      </c>
      <c r="AB192" s="122">
        <f>IFERROR(
$AN192 * INDEX('WFOM - Time_Base'!$A$4:$API$29, MATCH("CenHos", 'WFOM - Time_Base'!$B$4:$B$29,0), MATCH(CONCATENATE($G192,AB$2),'WFOM - Time_Base'!$A$8:$API$8,0)) *
INDEX('WFOM - Time_Base'!$A$4:$API$29, MATCH("CenHos_Per", 'WFOM - Time_Base'!$B$4:$B$29,0), MATCH(CONCATENATE($G192,AB$2),'WFOM - Time_Base'!$A$8:$API$8,0)),
IFERROR($AN192 * INDEX('Inputs from Uganda staff'!$E$61:$BM$80,MATCH('HRH Need estimation'!AB$2,'Inputs from Uganda staff'!$E$61:$E$80,0),MATCH('HRH Need estimation'!$D192,'Inputs from Uganda staff'!$E$6:$BM$6,0)),
""))</f>
        <v>0</v>
      </c>
      <c r="AC192" s="122" t="str">
        <f>IFERROR(
$AN192 * INDEX('WFOM - Time_Base'!$A$4:$API$29, MATCH("CenHos", 'WFOM - Time_Base'!$B$4:$B$29,0), MATCH(CONCATENATE($G192,AC$2),'WFOM - Time_Base'!$A$8:$API$8,0)) *
INDEX('WFOM - Time_Base'!$A$4:$API$29, MATCH("CenHos_Per", 'WFOM - Time_Base'!$B$4:$B$29,0), MATCH(CONCATENATE($G192,AC$2),'WFOM - Time_Base'!$A$8:$API$8,0)),
IFERROR($AN192 * INDEX('Inputs from Uganda staff'!$E$61:$BM$80,MATCH('HRH Need estimation'!AC$2,'Inputs from Uganda staff'!$E$61:$E$80,0),MATCH('HRH Need estimation'!$D192,'Inputs from Uganda staff'!$E$6:$BM$6,0)),
""))</f>
        <v/>
      </c>
      <c r="AD192" s="122">
        <f>IFERROR(
$AN192 * INDEX('WFOM - Time_Base'!$A$4:$API$29, MATCH("CenHos", 'WFOM - Time_Base'!$B$4:$B$29,0), MATCH(CONCATENATE($G192,AD$2),'WFOM - Time_Base'!$A$8:$API$8,0)) *
INDEX('WFOM - Time_Base'!$A$4:$API$29, MATCH("CenHos_Per", 'WFOM - Time_Base'!$B$4:$B$29,0), MATCH(CONCATENATE($G192,AD$2),'WFOM - Time_Base'!$A$8:$API$8,0)),
IFERROR($AN192 * INDEX('Inputs from Uganda staff'!$E$61:$BM$80,MATCH('HRH Need estimation'!AD$2,'Inputs from Uganda staff'!$E$61:$E$80,0),MATCH('HRH Need estimation'!$D192,'Inputs from Uganda staff'!$E$6:$BM$6,0)),
""))</f>
        <v>0</v>
      </c>
      <c r="AE192" s="122">
        <f>IFERROR(
$AN192 * INDEX('WFOM - Time_Base'!$A$4:$API$29, MATCH("CenHos", 'WFOM - Time_Base'!$B$4:$B$29,0), MATCH(CONCATENATE($G192,AE$2),'WFOM - Time_Base'!$A$8:$API$8,0)) *
INDEX('WFOM - Time_Base'!$A$4:$API$29, MATCH("CenHos_Per", 'WFOM - Time_Base'!$B$4:$B$29,0), MATCH(CONCATENATE($G192,AE$2),'WFOM - Time_Base'!$A$8:$API$8,0)),
IFERROR($AN192 * INDEX('Inputs from Uganda staff'!$E$61:$BM$80,MATCH('HRH Need estimation'!AE$2,'Inputs from Uganda staff'!$E$61:$E$80,0),MATCH('HRH Need estimation'!$D192,'Inputs from Uganda staff'!$E$6:$BM$6,0)),
""))</f>
        <v>0</v>
      </c>
      <c r="AF192" s="122">
        <f>IFERROR(
$AN192 * INDEX('WFOM - Time_Base'!$A$4:$API$29, MATCH("CenHos", 'WFOM - Time_Base'!$B$4:$B$29,0), MATCH(CONCATENATE($G192,AF$2),'WFOM - Time_Base'!$A$8:$API$8,0)) *
INDEX('WFOM - Time_Base'!$A$4:$API$29, MATCH("CenHos_Per", 'WFOM - Time_Base'!$B$4:$B$29,0), MATCH(CONCATENATE($G192,AF$2),'WFOM - Time_Base'!$A$8:$API$8,0)),
IFERROR($AN192 * INDEX('Inputs from Uganda staff'!$E$61:$BM$80,MATCH('HRH Need estimation'!AF$2,'Inputs from Uganda staff'!$E$61:$E$80,0),MATCH('HRH Need estimation'!$D192,'Inputs from Uganda staff'!$E$6:$BM$6,0)),
""))</f>
        <v>0</v>
      </c>
      <c r="AG192" s="122">
        <f>IFERROR(
$AN192 * INDEX('WFOM - Time_Base'!$A$4:$API$29, MATCH("CenHos", 'WFOM - Time_Base'!$B$4:$B$29,0), MATCH(CONCATENATE($G192,AG$2),'WFOM - Time_Base'!$A$8:$API$8,0)) *
INDEX('WFOM - Time_Base'!$A$4:$API$29, MATCH("CenHos_Per", 'WFOM - Time_Base'!$B$4:$B$29,0), MATCH(CONCATENATE($G192,AG$2),'WFOM - Time_Base'!$A$8:$API$8,0)),
IFERROR($AN192 * INDEX('Inputs from Uganda staff'!$E$61:$BM$80,MATCH('HRH Need estimation'!AG$2,'Inputs from Uganda staff'!$E$61:$E$80,0),MATCH('HRH Need estimation'!$D192,'Inputs from Uganda staff'!$E$6:$BM$6,0)),
""))</f>
        <v>0</v>
      </c>
      <c r="AH192" s="122">
        <f>IFERROR(
$AN192 * INDEX('WFOM - Time_Base'!$A$4:$API$29, MATCH("CenHos", 'WFOM - Time_Base'!$B$4:$B$29,0), MATCH(CONCATENATE($G192,AH$2),'WFOM - Time_Base'!$A$8:$API$8,0)) *
INDEX('WFOM - Time_Base'!$A$4:$API$29, MATCH("CenHos_Per", 'WFOM - Time_Base'!$B$4:$B$29,0), MATCH(CONCATENATE($G192,AH$2),'WFOM - Time_Base'!$A$8:$API$8,0)),
IFERROR($AN192 * INDEX('Inputs from Uganda staff'!$E$61:$BM$80,MATCH('HRH Need estimation'!AH$2,'Inputs from Uganda staff'!$E$61:$E$80,0),MATCH('HRH Need estimation'!$D192,'Inputs from Uganda staff'!$E$6:$BM$6,0)),
""))</f>
        <v>0</v>
      </c>
      <c r="AI192" s="122">
        <f>IFERROR(
$AN192 * INDEX('WFOM - Time_Base'!$A$4:$API$29, MATCH("CenHos", 'WFOM - Time_Base'!$B$4:$B$29,0), MATCH(CONCATENATE($G192,AI$2),'WFOM - Time_Base'!$A$8:$API$8,0)) *
INDEX('WFOM - Time_Base'!$A$4:$API$29, MATCH("CenHos_Per", 'WFOM - Time_Base'!$B$4:$B$29,0), MATCH(CONCATENATE($G192,AI$2),'WFOM - Time_Base'!$A$8:$API$8,0)),
IFERROR($AN192 * INDEX('Inputs from Uganda staff'!$E$61:$BM$80,MATCH('HRH Need estimation'!AI$2,'Inputs from Uganda staff'!$E$61:$E$80,0),MATCH('HRH Need estimation'!$D192,'Inputs from Uganda staff'!$E$6:$BM$6,0)),
""))</f>
        <v>0</v>
      </c>
      <c r="AJ192" s="122">
        <f>IFERROR(
$AN192 * INDEX('WFOM - Time_Base'!$A$4:$API$29, MATCH("CenHos", 'WFOM - Time_Base'!$B$4:$B$29,0), MATCH(CONCATENATE($G192,AJ$2),'WFOM - Time_Base'!$A$8:$API$8,0)) *
INDEX('WFOM - Time_Base'!$A$4:$API$29, MATCH("CenHos_Per", 'WFOM - Time_Base'!$B$4:$B$29,0), MATCH(CONCATENATE($G192,AJ$2),'WFOM - Time_Base'!$A$8:$API$8,0)),
IFERROR($AN192 * INDEX('Inputs from Uganda staff'!$E$61:$BM$80,MATCH('HRH Need estimation'!AJ$2,'Inputs from Uganda staff'!$E$61:$E$80,0),MATCH('HRH Need estimation'!$D192,'Inputs from Uganda staff'!$E$6:$BM$6,0)),
""))</f>
        <v>0</v>
      </c>
      <c r="AK192" s="122">
        <f>IFERROR(
$AN192 * INDEX('WFOM - Time_Base'!$A$4:$API$29, MATCH("CenHos", 'WFOM - Time_Base'!$B$4:$B$29,0), MATCH(CONCATENATE($G192,AK$2),'WFOM - Time_Base'!$A$8:$API$8,0)) *
INDEX('WFOM - Time_Base'!$A$4:$API$29, MATCH("CenHos_Per", 'WFOM - Time_Base'!$B$4:$B$29,0), MATCH(CONCATENATE($G192,AK$2),'WFOM - Time_Base'!$A$8:$API$8,0)),
IFERROR($AN192 * INDEX('Inputs from Uganda staff'!$E$61:$BM$80,MATCH('HRH Need estimation'!AK$2,'Inputs from Uganda staff'!$E$61:$E$80,0),MATCH('HRH Need estimation'!$D192,'Inputs from Uganda staff'!$E$6:$BM$6,0)),
""))</f>
        <v>0</v>
      </c>
      <c r="AL192" s="122">
        <f>IFERROR(
$AN192 * INDEX('WFOM - Time_Base'!$A$4:$API$29, MATCH("CenHos", 'WFOM - Time_Base'!$B$4:$B$29,0), MATCH(CONCATENATE($G192,AL$2),'WFOM - Time_Base'!$A$8:$API$8,0)) *
INDEX('WFOM - Time_Base'!$A$4:$API$29, MATCH("CenHos_Per", 'WFOM - Time_Base'!$B$4:$B$29,0), MATCH(CONCATENATE($G192,AL$2),'WFOM - Time_Base'!$A$8:$API$8,0)),
IFERROR($AN192 * INDEX('Inputs from Uganda staff'!$E$61:$BM$80,MATCH('HRH Need estimation'!AL$2,'Inputs from Uganda staff'!$E$61:$E$80,0),MATCH('HRH Need estimation'!$D192,'Inputs from Uganda staff'!$E$6:$BM$6,0)),
""))</f>
        <v>0</v>
      </c>
      <c r="AN192">
        <v>1</v>
      </c>
      <c r="AO192" t="e">
        <f t="shared" si="6"/>
        <v>#N/A</v>
      </c>
    </row>
    <row r="193" spans="1:41">
      <c r="A193" s="106" t="s">
        <v>915</v>
      </c>
      <c r="B193" s="106" t="s">
        <v>525</v>
      </c>
      <c r="C193" s="107" t="s">
        <v>597</v>
      </c>
      <c r="D193" s="115" t="s">
        <v>598</v>
      </c>
      <c r="E193" s="122" t="s">
        <v>867</v>
      </c>
      <c r="F193" s="122" t="s">
        <v>21</v>
      </c>
      <c r="G193" s="122" t="str">
        <f>IF(F193&lt;&gt;"", VLOOKUP(F193,'WFOM - Cadre and Service List'!$E$4:$F$52,2,FALSE), "")</f>
        <v>Over5OPD</v>
      </c>
      <c r="H193" s="122"/>
      <c r="I193" s="207"/>
      <c r="J193" s="207"/>
      <c r="K193" s="207"/>
      <c r="L193" s="207"/>
      <c r="M193" s="207"/>
      <c r="N193" s="207"/>
      <c r="O193" s="207"/>
      <c r="P193" s="207">
        <f t="shared" si="5"/>
        <v>0</v>
      </c>
      <c r="Q193" s="122" t="s">
        <v>1947</v>
      </c>
      <c r="R193" s="122">
        <f>IFERROR(
$AN193 * INDEX('WFOM - Time_Base'!$A$4:$API$29, MATCH("CenHos", 'WFOM - Time_Base'!$B$4:$B$29,0), MATCH(CONCATENATE($G193,R$2),'WFOM - Time_Base'!$A$8:$API$8,0)) *
INDEX('WFOM - Time_Base'!$A$4:$API$29, MATCH("CenHos_Per", 'WFOM - Time_Base'!$B$4:$B$29,0), MATCH(CONCATENATE($G193,R$2),'WFOM - Time_Base'!$A$8:$API$8,0)),
IFERROR($AN193 * INDEX('Inputs from Uganda staff'!$E$61:$BM$80,MATCH('HRH Need estimation'!R$2,'Inputs from Uganda staff'!$E$61:$E$80,0),MATCH('HRH Need estimation'!$D193,'Inputs from Uganda staff'!$E$6:$BM$6,0)),
""))</f>
        <v>3.5</v>
      </c>
      <c r="S193" s="122">
        <f>IFERROR(
$AN193 * INDEX('WFOM - Time_Base'!$A$4:$API$29, MATCH("CenHos", 'WFOM - Time_Base'!$B$4:$B$29,0), MATCH(CONCATENATE($G193,S$2),'WFOM - Time_Base'!$A$8:$API$8,0)) *
INDEX('WFOM - Time_Base'!$A$4:$API$29, MATCH("CenHos_Per", 'WFOM - Time_Base'!$B$4:$B$29,0), MATCH(CONCATENATE($G193,S$2),'WFOM - Time_Base'!$A$8:$API$8,0)),
IFERROR($AN193 * INDEX('Inputs from Uganda staff'!$E$61:$BM$80,MATCH('HRH Need estimation'!S$2,'Inputs from Uganda staff'!$E$61:$E$80,0),MATCH('HRH Need estimation'!$D193,'Inputs from Uganda staff'!$E$6:$BM$6,0)),
""))</f>
        <v>6</v>
      </c>
      <c r="T193" s="122">
        <f>IFERROR(
$AN193 * INDEX('WFOM - Time_Base'!$A$4:$API$29, MATCH("CenHos", 'WFOM - Time_Base'!$B$4:$B$29,0), MATCH(CONCATENATE($G193,T$2),'WFOM - Time_Base'!$A$8:$API$8,0)) *
INDEX('WFOM - Time_Base'!$A$4:$API$29, MATCH("CenHos_Per", 'WFOM - Time_Base'!$B$4:$B$29,0), MATCH(CONCATENATE($G193,T$2),'WFOM - Time_Base'!$A$8:$API$8,0)),
IFERROR($AN193 * INDEX('Inputs from Uganda staff'!$E$61:$BM$80,MATCH('HRH Need estimation'!T$2,'Inputs from Uganda staff'!$E$61:$E$80,0),MATCH('HRH Need estimation'!$D193,'Inputs from Uganda staff'!$E$6:$BM$6,0)),
""))</f>
        <v>0</v>
      </c>
      <c r="U193" s="122">
        <f>IFERROR(
$AN193 * INDEX('WFOM - Time_Base'!$A$4:$API$29, MATCH("CenHos", 'WFOM - Time_Base'!$B$4:$B$29,0), MATCH(CONCATENATE($G193,U$2),'WFOM - Time_Base'!$A$8:$API$8,0)) *
INDEX('WFOM - Time_Base'!$A$4:$API$29, MATCH("CenHos_Per", 'WFOM - Time_Base'!$B$4:$B$29,0), MATCH(CONCATENATE($G193,U$2),'WFOM - Time_Base'!$A$8:$API$8,0)),
IFERROR($AN193 * INDEX('Inputs from Uganda staff'!$E$61:$BM$80,MATCH('HRH Need estimation'!U$2,'Inputs from Uganda staff'!$E$61:$E$80,0),MATCH('HRH Need estimation'!$D193,'Inputs from Uganda staff'!$E$6:$BM$6,0)),
""))</f>
        <v>1</v>
      </c>
      <c r="V193" s="122">
        <f>IFERROR(
$AN193 * INDEX('WFOM - Time_Base'!$A$4:$API$29, MATCH("CenHos", 'WFOM - Time_Base'!$B$4:$B$29,0), MATCH(CONCATENATE($G193,V$2),'WFOM - Time_Base'!$A$8:$API$8,0)) *
INDEX('WFOM - Time_Base'!$A$4:$API$29, MATCH("CenHos_Per", 'WFOM - Time_Base'!$B$4:$B$29,0), MATCH(CONCATENATE($G193,V$2),'WFOM - Time_Base'!$A$8:$API$8,0)),
IFERROR($AN193 * INDEX('Inputs from Uganda staff'!$E$61:$BM$80,MATCH('HRH Need estimation'!V$2,'Inputs from Uganda staff'!$E$61:$E$80,0),MATCH('HRH Need estimation'!$D193,'Inputs from Uganda staff'!$E$6:$BM$6,0)),
""))</f>
        <v>4</v>
      </c>
      <c r="W193" s="122">
        <f>IFERROR(
$AN193 * INDEX('WFOM - Time_Base'!$A$4:$API$29, MATCH("CenHos", 'WFOM - Time_Base'!$B$4:$B$29,0), MATCH(CONCATENATE($G193,W$2),'WFOM - Time_Base'!$A$8:$API$8,0)) *
INDEX('WFOM - Time_Base'!$A$4:$API$29, MATCH("CenHos_Per", 'WFOM - Time_Base'!$B$4:$B$29,0), MATCH(CONCATENATE($G193,W$2),'WFOM - Time_Base'!$A$8:$API$8,0)),
IFERROR($AN193 * INDEX('Inputs from Uganda staff'!$E$61:$BM$80,MATCH('HRH Need estimation'!W$2,'Inputs from Uganda staff'!$E$61:$E$80,0),MATCH('HRH Need estimation'!$D193,'Inputs from Uganda staff'!$E$6:$BM$6,0)),
""))</f>
        <v>0</v>
      </c>
      <c r="X193" s="122">
        <f>IFERROR(
$AN193 * INDEX('WFOM - Time_Base'!$A$4:$API$29, MATCH("CenHos", 'WFOM - Time_Base'!$B$4:$B$29,0), MATCH(CONCATENATE($G193,X$2),'WFOM - Time_Base'!$A$8:$API$8,0)) *
INDEX('WFOM - Time_Base'!$A$4:$API$29, MATCH("CenHos_Per", 'WFOM - Time_Base'!$B$4:$B$29,0), MATCH(CONCATENATE($G193,X$2),'WFOM - Time_Base'!$A$8:$API$8,0)),
IFERROR($AN193 * INDEX('Inputs from Uganda staff'!$E$61:$BM$80,MATCH('HRH Need estimation'!X$2,'Inputs from Uganda staff'!$E$61:$E$80,0),MATCH('HRH Need estimation'!$D193,'Inputs from Uganda staff'!$E$6:$BM$6,0)),
""))</f>
        <v>0</v>
      </c>
      <c r="Y193" s="122">
        <f>IFERROR(
$AN193 * INDEX('WFOM - Time_Base'!$A$4:$API$29, MATCH("CenHos", 'WFOM - Time_Base'!$B$4:$B$29,0), MATCH(CONCATENATE($G193,Y$2),'WFOM - Time_Base'!$A$8:$API$8,0)) *
INDEX('WFOM - Time_Base'!$A$4:$API$29, MATCH("CenHos_Per", 'WFOM - Time_Base'!$B$4:$B$29,0), MATCH(CONCATENATE($G193,Y$2),'WFOM - Time_Base'!$A$8:$API$8,0)),
IFERROR($AN193 * INDEX('Inputs from Uganda staff'!$E$61:$BM$80,MATCH('HRH Need estimation'!Y$2,'Inputs from Uganda staff'!$E$61:$E$80,0),MATCH('HRH Need estimation'!$D193,'Inputs from Uganda staff'!$E$6:$BM$6,0)),
""))</f>
        <v>0</v>
      </c>
      <c r="Z193" s="122">
        <f>IFERROR(
$AN193 * INDEX('WFOM - Time_Base'!$A$4:$API$29, MATCH("CenHos", 'WFOM - Time_Base'!$B$4:$B$29,0), MATCH(CONCATENATE($G193,Z$2),'WFOM - Time_Base'!$A$8:$API$8,0)) *
INDEX('WFOM - Time_Base'!$A$4:$API$29, MATCH("CenHos_Per", 'WFOM - Time_Base'!$B$4:$B$29,0), MATCH(CONCATENATE($G193,Z$2),'WFOM - Time_Base'!$A$8:$API$8,0)),
IFERROR($AN193 * INDEX('Inputs from Uganda staff'!$E$61:$BM$80,MATCH('HRH Need estimation'!Z$2,'Inputs from Uganda staff'!$E$61:$E$80,0),MATCH('HRH Need estimation'!$D193,'Inputs from Uganda staff'!$E$6:$BM$6,0)),
""))</f>
        <v>0</v>
      </c>
      <c r="AA193" s="122">
        <f>IFERROR(
$AN193 * INDEX('WFOM - Time_Base'!$A$4:$API$29, MATCH("CenHos", 'WFOM - Time_Base'!$B$4:$B$29,0), MATCH(CONCATENATE($G193,AA$2),'WFOM - Time_Base'!$A$8:$API$8,0)) *
INDEX('WFOM - Time_Base'!$A$4:$API$29, MATCH("CenHos_Per", 'WFOM - Time_Base'!$B$4:$B$29,0), MATCH(CONCATENATE($G193,AA$2),'WFOM - Time_Base'!$A$8:$API$8,0)),
IFERROR($AN193 * INDEX('Inputs from Uganda staff'!$E$61:$BM$80,MATCH('HRH Need estimation'!AA$2,'Inputs from Uganda staff'!$E$61:$E$80,0),MATCH('HRH Need estimation'!$D193,'Inputs from Uganda staff'!$E$6:$BM$6,0)),
""))</f>
        <v>0</v>
      </c>
      <c r="AB193" s="122">
        <f>IFERROR(
$AN193 * INDEX('WFOM - Time_Base'!$A$4:$API$29, MATCH("CenHos", 'WFOM - Time_Base'!$B$4:$B$29,0), MATCH(CONCATENATE($G193,AB$2),'WFOM - Time_Base'!$A$8:$API$8,0)) *
INDEX('WFOM - Time_Base'!$A$4:$API$29, MATCH("CenHos_Per", 'WFOM - Time_Base'!$B$4:$B$29,0), MATCH(CONCATENATE($G193,AB$2),'WFOM - Time_Base'!$A$8:$API$8,0)),
IFERROR($AN193 * INDEX('Inputs from Uganda staff'!$E$61:$BM$80,MATCH('HRH Need estimation'!AB$2,'Inputs from Uganda staff'!$E$61:$E$80,0),MATCH('HRH Need estimation'!$D193,'Inputs from Uganda staff'!$E$6:$BM$6,0)),
""))</f>
        <v>0</v>
      </c>
      <c r="AC193" s="122" t="str">
        <f>IFERROR(
$AN193 * INDEX('WFOM - Time_Base'!$A$4:$API$29, MATCH("CenHos", 'WFOM - Time_Base'!$B$4:$B$29,0), MATCH(CONCATENATE($G193,AC$2),'WFOM - Time_Base'!$A$8:$API$8,0)) *
INDEX('WFOM - Time_Base'!$A$4:$API$29, MATCH("CenHos_Per", 'WFOM - Time_Base'!$B$4:$B$29,0), MATCH(CONCATENATE($G193,AC$2),'WFOM - Time_Base'!$A$8:$API$8,0)),
IFERROR($AN193 * INDEX('Inputs from Uganda staff'!$E$61:$BM$80,MATCH('HRH Need estimation'!AC$2,'Inputs from Uganda staff'!$E$61:$E$80,0),MATCH('HRH Need estimation'!$D193,'Inputs from Uganda staff'!$E$6:$BM$6,0)),
""))</f>
        <v/>
      </c>
      <c r="AD193" s="122">
        <f>IFERROR(
$AN193 * INDEX('WFOM - Time_Base'!$A$4:$API$29, MATCH("CenHos", 'WFOM - Time_Base'!$B$4:$B$29,0), MATCH(CONCATENATE($G193,AD$2),'WFOM - Time_Base'!$A$8:$API$8,0)) *
INDEX('WFOM - Time_Base'!$A$4:$API$29, MATCH("CenHos_Per", 'WFOM - Time_Base'!$B$4:$B$29,0), MATCH(CONCATENATE($G193,AD$2),'WFOM - Time_Base'!$A$8:$API$8,0)),
IFERROR($AN193 * INDEX('Inputs from Uganda staff'!$E$61:$BM$80,MATCH('HRH Need estimation'!AD$2,'Inputs from Uganda staff'!$E$61:$E$80,0),MATCH('HRH Need estimation'!$D193,'Inputs from Uganda staff'!$E$6:$BM$6,0)),
""))</f>
        <v>0</v>
      </c>
      <c r="AE193" s="122">
        <f>IFERROR(
$AN193 * INDEX('WFOM - Time_Base'!$A$4:$API$29, MATCH("CenHos", 'WFOM - Time_Base'!$B$4:$B$29,0), MATCH(CONCATENATE($G193,AE$2),'WFOM - Time_Base'!$A$8:$API$8,0)) *
INDEX('WFOM - Time_Base'!$A$4:$API$29, MATCH("CenHos_Per", 'WFOM - Time_Base'!$B$4:$B$29,0), MATCH(CONCATENATE($G193,AE$2),'WFOM - Time_Base'!$A$8:$API$8,0)),
IFERROR($AN193 * INDEX('Inputs from Uganda staff'!$E$61:$BM$80,MATCH('HRH Need estimation'!AE$2,'Inputs from Uganda staff'!$E$61:$E$80,0),MATCH('HRH Need estimation'!$D193,'Inputs from Uganda staff'!$E$6:$BM$6,0)),
""))</f>
        <v>0</v>
      </c>
      <c r="AF193" s="122">
        <f>IFERROR(
$AN193 * INDEX('WFOM - Time_Base'!$A$4:$API$29, MATCH("CenHos", 'WFOM - Time_Base'!$B$4:$B$29,0), MATCH(CONCATENATE($G193,AF$2),'WFOM - Time_Base'!$A$8:$API$8,0)) *
INDEX('WFOM - Time_Base'!$A$4:$API$29, MATCH("CenHos_Per", 'WFOM - Time_Base'!$B$4:$B$29,0), MATCH(CONCATENATE($G193,AF$2),'WFOM - Time_Base'!$A$8:$API$8,0)),
IFERROR($AN193 * INDEX('Inputs from Uganda staff'!$E$61:$BM$80,MATCH('HRH Need estimation'!AF$2,'Inputs from Uganda staff'!$E$61:$E$80,0),MATCH('HRH Need estimation'!$D193,'Inputs from Uganda staff'!$E$6:$BM$6,0)),
""))</f>
        <v>0</v>
      </c>
      <c r="AG193" s="122">
        <f>IFERROR(
$AN193 * INDEX('WFOM - Time_Base'!$A$4:$API$29, MATCH("CenHos", 'WFOM - Time_Base'!$B$4:$B$29,0), MATCH(CONCATENATE($G193,AG$2),'WFOM - Time_Base'!$A$8:$API$8,0)) *
INDEX('WFOM - Time_Base'!$A$4:$API$29, MATCH("CenHos_Per", 'WFOM - Time_Base'!$B$4:$B$29,0), MATCH(CONCATENATE($G193,AG$2),'WFOM - Time_Base'!$A$8:$API$8,0)),
IFERROR($AN193 * INDEX('Inputs from Uganda staff'!$E$61:$BM$80,MATCH('HRH Need estimation'!AG$2,'Inputs from Uganda staff'!$E$61:$E$80,0),MATCH('HRH Need estimation'!$D193,'Inputs from Uganda staff'!$E$6:$BM$6,0)),
""))</f>
        <v>0</v>
      </c>
      <c r="AH193" s="122">
        <f>IFERROR(
$AN193 * INDEX('WFOM - Time_Base'!$A$4:$API$29, MATCH("CenHos", 'WFOM - Time_Base'!$B$4:$B$29,0), MATCH(CONCATENATE($G193,AH$2),'WFOM - Time_Base'!$A$8:$API$8,0)) *
INDEX('WFOM - Time_Base'!$A$4:$API$29, MATCH("CenHos_Per", 'WFOM - Time_Base'!$B$4:$B$29,0), MATCH(CONCATENATE($G193,AH$2),'WFOM - Time_Base'!$A$8:$API$8,0)),
IFERROR($AN193 * INDEX('Inputs from Uganda staff'!$E$61:$BM$80,MATCH('HRH Need estimation'!AH$2,'Inputs from Uganda staff'!$E$61:$E$80,0),MATCH('HRH Need estimation'!$D193,'Inputs from Uganda staff'!$E$6:$BM$6,0)),
""))</f>
        <v>0</v>
      </c>
      <c r="AI193" s="122">
        <f>IFERROR(
$AN193 * INDEX('WFOM - Time_Base'!$A$4:$API$29, MATCH("CenHos", 'WFOM - Time_Base'!$B$4:$B$29,0), MATCH(CONCATENATE($G193,AI$2),'WFOM - Time_Base'!$A$8:$API$8,0)) *
INDEX('WFOM - Time_Base'!$A$4:$API$29, MATCH("CenHos_Per", 'WFOM - Time_Base'!$B$4:$B$29,0), MATCH(CONCATENATE($G193,AI$2),'WFOM - Time_Base'!$A$8:$API$8,0)),
IFERROR($AN193 * INDEX('Inputs from Uganda staff'!$E$61:$BM$80,MATCH('HRH Need estimation'!AI$2,'Inputs from Uganda staff'!$E$61:$E$80,0),MATCH('HRH Need estimation'!$D193,'Inputs from Uganda staff'!$E$6:$BM$6,0)),
""))</f>
        <v>0</v>
      </c>
      <c r="AJ193" s="122">
        <f>IFERROR(
$AN193 * INDEX('WFOM - Time_Base'!$A$4:$API$29, MATCH("CenHos", 'WFOM - Time_Base'!$B$4:$B$29,0), MATCH(CONCATENATE($G193,AJ$2),'WFOM - Time_Base'!$A$8:$API$8,0)) *
INDEX('WFOM - Time_Base'!$A$4:$API$29, MATCH("CenHos_Per", 'WFOM - Time_Base'!$B$4:$B$29,0), MATCH(CONCATENATE($G193,AJ$2),'WFOM - Time_Base'!$A$8:$API$8,0)),
IFERROR($AN193 * INDEX('Inputs from Uganda staff'!$E$61:$BM$80,MATCH('HRH Need estimation'!AJ$2,'Inputs from Uganda staff'!$E$61:$E$80,0),MATCH('HRH Need estimation'!$D193,'Inputs from Uganda staff'!$E$6:$BM$6,0)),
""))</f>
        <v>0</v>
      </c>
      <c r="AK193" s="122">
        <f>IFERROR(
$AN193 * INDEX('WFOM - Time_Base'!$A$4:$API$29, MATCH("CenHos", 'WFOM - Time_Base'!$B$4:$B$29,0), MATCH(CONCATENATE($G193,AK$2),'WFOM - Time_Base'!$A$8:$API$8,0)) *
INDEX('WFOM - Time_Base'!$A$4:$API$29, MATCH("CenHos_Per", 'WFOM - Time_Base'!$B$4:$B$29,0), MATCH(CONCATENATE($G193,AK$2),'WFOM - Time_Base'!$A$8:$API$8,0)),
IFERROR($AN193 * INDEX('Inputs from Uganda staff'!$E$61:$BM$80,MATCH('HRH Need estimation'!AK$2,'Inputs from Uganda staff'!$E$61:$E$80,0),MATCH('HRH Need estimation'!$D193,'Inputs from Uganda staff'!$E$6:$BM$6,0)),
""))</f>
        <v>0</v>
      </c>
      <c r="AL193" s="122">
        <f>IFERROR(
$AN193 * INDEX('WFOM - Time_Base'!$A$4:$API$29, MATCH("CenHos", 'WFOM - Time_Base'!$B$4:$B$29,0), MATCH(CONCATENATE($G193,AL$2),'WFOM - Time_Base'!$A$8:$API$8,0)) *
INDEX('WFOM - Time_Base'!$A$4:$API$29, MATCH("CenHos_Per", 'WFOM - Time_Base'!$B$4:$B$29,0), MATCH(CONCATENATE($G193,AL$2),'WFOM - Time_Base'!$A$8:$API$8,0)),
IFERROR($AN193 * INDEX('Inputs from Uganda staff'!$E$61:$BM$80,MATCH('HRH Need estimation'!AL$2,'Inputs from Uganda staff'!$E$61:$E$80,0),MATCH('HRH Need estimation'!$D193,'Inputs from Uganda staff'!$E$6:$BM$6,0)),
""))</f>
        <v>0</v>
      </c>
      <c r="AN193">
        <v>1</v>
      </c>
      <c r="AO193" t="e">
        <f t="shared" si="6"/>
        <v>#N/A</v>
      </c>
    </row>
    <row r="194" spans="1:41">
      <c r="A194" s="106" t="s">
        <v>1010</v>
      </c>
      <c r="B194" s="106" t="s">
        <v>525</v>
      </c>
      <c r="C194" s="107" t="s">
        <v>599</v>
      </c>
      <c r="D194" s="115" t="s">
        <v>600</v>
      </c>
      <c r="E194" s="122" t="s">
        <v>867</v>
      </c>
      <c r="F194" s="122" t="s">
        <v>21</v>
      </c>
      <c r="G194" s="122" t="str">
        <f>IF(F194&lt;&gt;"", VLOOKUP(F194,'WFOM - Cadre and Service List'!$E$4:$F$52,2,FALSE), "")</f>
        <v>Over5OPD</v>
      </c>
      <c r="H194" s="122"/>
      <c r="I194" s="207"/>
      <c r="J194" s="207"/>
      <c r="K194" s="207"/>
      <c r="L194" s="207"/>
      <c r="M194" s="207"/>
      <c r="N194" s="207"/>
      <c r="O194" s="207"/>
      <c r="P194" s="207">
        <f t="shared" si="5"/>
        <v>0</v>
      </c>
      <c r="Q194" s="122" t="s">
        <v>1947</v>
      </c>
      <c r="R194" s="122">
        <f>IFERROR(
$AN194 * INDEX('WFOM - Time_Base'!$A$4:$API$29, MATCH("CenHos", 'WFOM - Time_Base'!$B$4:$B$29,0), MATCH(CONCATENATE($G194,R$2),'WFOM - Time_Base'!$A$8:$API$8,0)) *
INDEX('WFOM - Time_Base'!$A$4:$API$29, MATCH("CenHos_Per", 'WFOM - Time_Base'!$B$4:$B$29,0), MATCH(CONCATENATE($G194,R$2),'WFOM - Time_Base'!$A$8:$API$8,0)),
IFERROR($AN194 * INDEX('Inputs from Uganda staff'!$E$61:$BM$80,MATCH('HRH Need estimation'!R$2,'Inputs from Uganda staff'!$E$61:$E$80,0),MATCH('HRH Need estimation'!$D194,'Inputs from Uganda staff'!$E$6:$BM$6,0)),
""))</f>
        <v>3.5</v>
      </c>
      <c r="S194" s="122">
        <f>IFERROR(
$AN194 * INDEX('WFOM - Time_Base'!$A$4:$API$29, MATCH("CenHos", 'WFOM - Time_Base'!$B$4:$B$29,0), MATCH(CONCATENATE($G194,S$2),'WFOM - Time_Base'!$A$8:$API$8,0)) *
INDEX('WFOM - Time_Base'!$A$4:$API$29, MATCH("CenHos_Per", 'WFOM - Time_Base'!$B$4:$B$29,0), MATCH(CONCATENATE($G194,S$2),'WFOM - Time_Base'!$A$8:$API$8,0)),
IFERROR($AN194 * INDEX('Inputs from Uganda staff'!$E$61:$BM$80,MATCH('HRH Need estimation'!S$2,'Inputs from Uganda staff'!$E$61:$E$80,0),MATCH('HRH Need estimation'!$D194,'Inputs from Uganda staff'!$E$6:$BM$6,0)),
""))</f>
        <v>6</v>
      </c>
      <c r="T194" s="122">
        <f>IFERROR(
$AN194 * INDEX('WFOM - Time_Base'!$A$4:$API$29, MATCH("CenHos", 'WFOM - Time_Base'!$B$4:$B$29,0), MATCH(CONCATENATE($G194,T$2),'WFOM - Time_Base'!$A$8:$API$8,0)) *
INDEX('WFOM - Time_Base'!$A$4:$API$29, MATCH("CenHos_Per", 'WFOM - Time_Base'!$B$4:$B$29,0), MATCH(CONCATENATE($G194,T$2),'WFOM - Time_Base'!$A$8:$API$8,0)),
IFERROR($AN194 * INDEX('Inputs from Uganda staff'!$E$61:$BM$80,MATCH('HRH Need estimation'!T$2,'Inputs from Uganda staff'!$E$61:$E$80,0),MATCH('HRH Need estimation'!$D194,'Inputs from Uganda staff'!$E$6:$BM$6,0)),
""))</f>
        <v>0</v>
      </c>
      <c r="U194" s="122">
        <f>IFERROR(
$AN194 * INDEX('WFOM - Time_Base'!$A$4:$API$29, MATCH("CenHos", 'WFOM - Time_Base'!$B$4:$B$29,0), MATCH(CONCATENATE($G194,U$2),'WFOM - Time_Base'!$A$8:$API$8,0)) *
INDEX('WFOM - Time_Base'!$A$4:$API$29, MATCH("CenHos_Per", 'WFOM - Time_Base'!$B$4:$B$29,0), MATCH(CONCATENATE($G194,U$2),'WFOM - Time_Base'!$A$8:$API$8,0)),
IFERROR($AN194 * INDEX('Inputs from Uganda staff'!$E$61:$BM$80,MATCH('HRH Need estimation'!U$2,'Inputs from Uganda staff'!$E$61:$E$80,0),MATCH('HRH Need estimation'!$D194,'Inputs from Uganda staff'!$E$6:$BM$6,0)),
""))</f>
        <v>1</v>
      </c>
      <c r="V194" s="122">
        <f>IFERROR(
$AN194 * INDEX('WFOM - Time_Base'!$A$4:$API$29, MATCH("CenHos", 'WFOM - Time_Base'!$B$4:$B$29,0), MATCH(CONCATENATE($G194,V$2),'WFOM - Time_Base'!$A$8:$API$8,0)) *
INDEX('WFOM - Time_Base'!$A$4:$API$29, MATCH("CenHos_Per", 'WFOM - Time_Base'!$B$4:$B$29,0), MATCH(CONCATENATE($G194,V$2),'WFOM - Time_Base'!$A$8:$API$8,0)),
IFERROR($AN194 * INDEX('Inputs from Uganda staff'!$E$61:$BM$80,MATCH('HRH Need estimation'!V$2,'Inputs from Uganda staff'!$E$61:$E$80,0),MATCH('HRH Need estimation'!$D194,'Inputs from Uganda staff'!$E$6:$BM$6,0)),
""))</f>
        <v>4</v>
      </c>
      <c r="W194" s="122">
        <f>IFERROR(
$AN194 * INDEX('WFOM - Time_Base'!$A$4:$API$29, MATCH("CenHos", 'WFOM - Time_Base'!$B$4:$B$29,0), MATCH(CONCATENATE($G194,W$2),'WFOM - Time_Base'!$A$8:$API$8,0)) *
INDEX('WFOM - Time_Base'!$A$4:$API$29, MATCH("CenHos_Per", 'WFOM - Time_Base'!$B$4:$B$29,0), MATCH(CONCATENATE($G194,W$2),'WFOM - Time_Base'!$A$8:$API$8,0)),
IFERROR($AN194 * INDEX('Inputs from Uganda staff'!$E$61:$BM$80,MATCH('HRH Need estimation'!W$2,'Inputs from Uganda staff'!$E$61:$E$80,0),MATCH('HRH Need estimation'!$D194,'Inputs from Uganda staff'!$E$6:$BM$6,0)),
""))</f>
        <v>0</v>
      </c>
      <c r="X194" s="122">
        <f>IFERROR(
$AN194 * INDEX('WFOM - Time_Base'!$A$4:$API$29, MATCH("CenHos", 'WFOM - Time_Base'!$B$4:$B$29,0), MATCH(CONCATENATE($G194,X$2),'WFOM - Time_Base'!$A$8:$API$8,0)) *
INDEX('WFOM - Time_Base'!$A$4:$API$29, MATCH("CenHos_Per", 'WFOM - Time_Base'!$B$4:$B$29,0), MATCH(CONCATENATE($G194,X$2),'WFOM - Time_Base'!$A$8:$API$8,0)),
IFERROR($AN194 * INDEX('Inputs from Uganda staff'!$E$61:$BM$80,MATCH('HRH Need estimation'!X$2,'Inputs from Uganda staff'!$E$61:$E$80,0),MATCH('HRH Need estimation'!$D194,'Inputs from Uganda staff'!$E$6:$BM$6,0)),
""))</f>
        <v>0</v>
      </c>
      <c r="Y194" s="122">
        <f>IFERROR(
$AN194 * INDEX('WFOM - Time_Base'!$A$4:$API$29, MATCH("CenHos", 'WFOM - Time_Base'!$B$4:$B$29,0), MATCH(CONCATENATE($G194,Y$2),'WFOM - Time_Base'!$A$8:$API$8,0)) *
INDEX('WFOM - Time_Base'!$A$4:$API$29, MATCH("CenHos_Per", 'WFOM - Time_Base'!$B$4:$B$29,0), MATCH(CONCATENATE($G194,Y$2),'WFOM - Time_Base'!$A$8:$API$8,0)),
IFERROR($AN194 * INDEX('Inputs from Uganda staff'!$E$61:$BM$80,MATCH('HRH Need estimation'!Y$2,'Inputs from Uganda staff'!$E$61:$E$80,0),MATCH('HRH Need estimation'!$D194,'Inputs from Uganda staff'!$E$6:$BM$6,0)),
""))</f>
        <v>0</v>
      </c>
      <c r="Z194" s="122">
        <f>IFERROR(
$AN194 * INDEX('WFOM - Time_Base'!$A$4:$API$29, MATCH("CenHos", 'WFOM - Time_Base'!$B$4:$B$29,0), MATCH(CONCATENATE($G194,Z$2),'WFOM - Time_Base'!$A$8:$API$8,0)) *
INDEX('WFOM - Time_Base'!$A$4:$API$29, MATCH("CenHos_Per", 'WFOM - Time_Base'!$B$4:$B$29,0), MATCH(CONCATENATE($G194,Z$2),'WFOM - Time_Base'!$A$8:$API$8,0)),
IFERROR($AN194 * INDEX('Inputs from Uganda staff'!$E$61:$BM$80,MATCH('HRH Need estimation'!Z$2,'Inputs from Uganda staff'!$E$61:$E$80,0),MATCH('HRH Need estimation'!$D194,'Inputs from Uganda staff'!$E$6:$BM$6,0)),
""))</f>
        <v>0</v>
      </c>
      <c r="AA194" s="122">
        <f>IFERROR(
$AN194 * INDEX('WFOM - Time_Base'!$A$4:$API$29, MATCH("CenHos", 'WFOM - Time_Base'!$B$4:$B$29,0), MATCH(CONCATENATE($G194,AA$2),'WFOM - Time_Base'!$A$8:$API$8,0)) *
INDEX('WFOM - Time_Base'!$A$4:$API$29, MATCH("CenHos_Per", 'WFOM - Time_Base'!$B$4:$B$29,0), MATCH(CONCATENATE($G194,AA$2),'WFOM - Time_Base'!$A$8:$API$8,0)),
IFERROR($AN194 * INDEX('Inputs from Uganda staff'!$E$61:$BM$80,MATCH('HRH Need estimation'!AA$2,'Inputs from Uganda staff'!$E$61:$E$80,0),MATCH('HRH Need estimation'!$D194,'Inputs from Uganda staff'!$E$6:$BM$6,0)),
""))</f>
        <v>0</v>
      </c>
      <c r="AB194" s="122">
        <f>IFERROR(
$AN194 * INDEX('WFOM - Time_Base'!$A$4:$API$29, MATCH("CenHos", 'WFOM - Time_Base'!$B$4:$B$29,0), MATCH(CONCATENATE($G194,AB$2),'WFOM - Time_Base'!$A$8:$API$8,0)) *
INDEX('WFOM - Time_Base'!$A$4:$API$29, MATCH("CenHos_Per", 'WFOM - Time_Base'!$B$4:$B$29,0), MATCH(CONCATENATE($G194,AB$2),'WFOM - Time_Base'!$A$8:$API$8,0)),
IFERROR($AN194 * INDEX('Inputs from Uganda staff'!$E$61:$BM$80,MATCH('HRH Need estimation'!AB$2,'Inputs from Uganda staff'!$E$61:$E$80,0),MATCH('HRH Need estimation'!$D194,'Inputs from Uganda staff'!$E$6:$BM$6,0)),
""))</f>
        <v>0</v>
      </c>
      <c r="AC194" s="122" t="str">
        <f>IFERROR(
$AN194 * INDEX('WFOM - Time_Base'!$A$4:$API$29, MATCH("CenHos", 'WFOM - Time_Base'!$B$4:$B$29,0), MATCH(CONCATENATE($G194,AC$2),'WFOM - Time_Base'!$A$8:$API$8,0)) *
INDEX('WFOM - Time_Base'!$A$4:$API$29, MATCH("CenHos_Per", 'WFOM - Time_Base'!$B$4:$B$29,0), MATCH(CONCATENATE($G194,AC$2),'WFOM - Time_Base'!$A$8:$API$8,0)),
IFERROR($AN194 * INDEX('Inputs from Uganda staff'!$E$61:$BM$80,MATCH('HRH Need estimation'!AC$2,'Inputs from Uganda staff'!$E$61:$E$80,0),MATCH('HRH Need estimation'!$D194,'Inputs from Uganda staff'!$E$6:$BM$6,0)),
""))</f>
        <v/>
      </c>
      <c r="AD194" s="122">
        <f>IFERROR(
$AN194 * INDEX('WFOM - Time_Base'!$A$4:$API$29, MATCH("CenHos", 'WFOM - Time_Base'!$B$4:$B$29,0), MATCH(CONCATENATE($G194,AD$2),'WFOM - Time_Base'!$A$8:$API$8,0)) *
INDEX('WFOM - Time_Base'!$A$4:$API$29, MATCH("CenHos_Per", 'WFOM - Time_Base'!$B$4:$B$29,0), MATCH(CONCATENATE($G194,AD$2),'WFOM - Time_Base'!$A$8:$API$8,0)),
IFERROR($AN194 * INDEX('Inputs from Uganda staff'!$E$61:$BM$80,MATCH('HRH Need estimation'!AD$2,'Inputs from Uganda staff'!$E$61:$E$80,0),MATCH('HRH Need estimation'!$D194,'Inputs from Uganda staff'!$E$6:$BM$6,0)),
""))</f>
        <v>0</v>
      </c>
      <c r="AE194" s="122">
        <f>IFERROR(
$AN194 * INDEX('WFOM - Time_Base'!$A$4:$API$29, MATCH("CenHos", 'WFOM - Time_Base'!$B$4:$B$29,0), MATCH(CONCATENATE($G194,AE$2),'WFOM - Time_Base'!$A$8:$API$8,0)) *
INDEX('WFOM - Time_Base'!$A$4:$API$29, MATCH("CenHos_Per", 'WFOM - Time_Base'!$B$4:$B$29,0), MATCH(CONCATENATE($G194,AE$2),'WFOM - Time_Base'!$A$8:$API$8,0)),
IFERROR($AN194 * INDEX('Inputs from Uganda staff'!$E$61:$BM$80,MATCH('HRH Need estimation'!AE$2,'Inputs from Uganda staff'!$E$61:$E$80,0),MATCH('HRH Need estimation'!$D194,'Inputs from Uganda staff'!$E$6:$BM$6,0)),
""))</f>
        <v>0</v>
      </c>
      <c r="AF194" s="122">
        <f>IFERROR(
$AN194 * INDEX('WFOM - Time_Base'!$A$4:$API$29, MATCH("CenHos", 'WFOM - Time_Base'!$B$4:$B$29,0), MATCH(CONCATENATE($G194,AF$2),'WFOM - Time_Base'!$A$8:$API$8,0)) *
INDEX('WFOM - Time_Base'!$A$4:$API$29, MATCH("CenHos_Per", 'WFOM - Time_Base'!$B$4:$B$29,0), MATCH(CONCATENATE($G194,AF$2),'WFOM - Time_Base'!$A$8:$API$8,0)),
IFERROR($AN194 * INDEX('Inputs from Uganda staff'!$E$61:$BM$80,MATCH('HRH Need estimation'!AF$2,'Inputs from Uganda staff'!$E$61:$E$80,0),MATCH('HRH Need estimation'!$D194,'Inputs from Uganda staff'!$E$6:$BM$6,0)),
""))</f>
        <v>0</v>
      </c>
      <c r="AG194" s="122">
        <f>IFERROR(
$AN194 * INDEX('WFOM - Time_Base'!$A$4:$API$29, MATCH("CenHos", 'WFOM - Time_Base'!$B$4:$B$29,0), MATCH(CONCATENATE($G194,AG$2),'WFOM - Time_Base'!$A$8:$API$8,0)) *
INDEX('WFOM - Time_Base'!$A$4:$API$29, MATCH("CenHos_Per", 'WFOM - Time_Base'!$B$4:$B$29,0), MATCH(CONCATENATE($G194,AG$2),'WFOM - Time_Base'!$A$8:$API$8,0)),
IFERROR($AN194 * INDEX('Inputs from Uganda staff'!$E$61:$BM$80,MATCH('HRH Need estimation'!AG$2,'Inputs from Uganda staff'!$E$61:$E$80,0),MATCH('HRH Need estimation'!$D194,'Inputs from Uganda staff'!$E$6:$BM$6,0)),
""))</f>
        <v>0</v>
      </c>
      <c r="AH194" s="122">
        <f>IFERROR(
$AN194 * INDEX('WFOM - Time_Base'!$A$4:$API$29, MATCH("CenHos", 'WFOM - Time_Base'!$B$4:$B$29,0), MATCH(CONCATENATE($G194,AH$2),'WFOM - Time_Base'!$A$8:$API$8,0)) *
INDEX('WFOM - Time_Base'!$A$4:$API$29, MATCH("CenHos_Per", 'WFOM - Time_Base'!$B$4:$B$29,0), MATCH(CONCATENATE($G194,AH$2),'WFOM - Time_Base'!$A$8:$API$8,0)),
IFERROR($AN194 * INDEX('Inputs from Uganda staff'!$E$61:$BM$80,MATCH('HRH Need estimation'!AH$2,'Inputs from Uganda staff'!$E$61:$E$80,0),MATCH('HRH Need estimation'!$D194,'Inputs from Uganda staff'!$E$6:$BM$6,0)),
""))</f>
        <v>0</v>
      </c>
      <c r="AI194" s="122">
        <f>IFERROR(
$AN194 * INDEX('WFOM - Time_Base'!$A$4:$API$29, MATCH("CenHos", 'WFOM - Time_Base'!$B$4:$B$29,0), MATCH(CONCATENATE($G194,AI$2),'WFOM - Time_Base'!$A$8:$API$8,0)) *
INDEX('WFOM - Time_Base'!$A$4:$API$29, MATCH("CenHos_Per", 'WFOM - Time_Base'!$B$4:$B$29,0), MATCH(CONCATENATE($G194,AI$2),'WFOM - Time_Base'!$A$8:$API$8,0)),
IFERROR($AN194 * INDEX('Inputs from Uganda staff'!$E$61:$BM$80,MATCH('HRH Need estimation'!AI$2,'Inputs from Uganda staff'!$E$61:$E$80,0),MATCH('HRH Need estimation'!$D194,'Inputs from Uganda staff'!$E$6:$BM$6,0)),
""))</f>
        <v>0</v>
      </c>
      <c r="AJ194" s="122">
        <f>IFERROR(
$AN194 * INDEX('WFOM - Time_Base'!$A$4:$API$29, MATCH("CenHos", 'WFOM - Time_Base'!$B$4:$B$29,0), MATCH(CONCATENATE($G194,AJ$2),'WFOM - Time_Base'!$A$8:$API$8,0)) *
INDEX('WFOM - Time_Base'!$A$4:$API$29, MATCH("CenHos_Per", 'WFOM - Time_Base'!$B$4:$B$29,0), MATCH(CONCATENATE($G194,AJ$2),'WFOM - Time_Base'!$A$8:$API$8,0)),
IFERROR($AN194 * INDEX('Inputs from Uganda staff'!$E$61:$BM$80,MATCH('HRH Need estimation'!AJ$2,'Inputs from Uganda staff'!$E$61:$E$80,0),MATCH('HRH Need estimation'!$D194,'Inputs from Uganda staff'!$E$6:$BM$6,0)),
""))</f>
        <v>0</v>
      </c>
      <c r="AK194" s="122">
        <f>IFERROR(
$AN194 * INDEX('WFOM - Time_Base'!$A$4:$API$29, MATCH("CenHos", 'WFOM - Time_Base'!$B$4:$B$29,0), MATCH(CONCATENATE($G194,AK$2),'WFOM - Time_Base'!$A$8:$API$8,0)) *
INDEX('WFOM - Time_Base'!$A$4:$API$29, MATCH("CenHos_Per", 'WFOM - Time_Base'!$B$4:$B$29,0), MATCH(CONCATENATE($G194,AK$2),'WFOM - Time_Base'!$A$8:$API$8,0)),
IFERROR($AN194 * INDEX('Inputs from Uganda staff'!$E$61:$BM$80,MATCH('HRH Need estimation'!AK$2,'Inputs from Uganda staff'!$E$61:$E$80,0),MATCH('HRH Need estimation'!$D194,'Inputs from Uganda staff'!$E$6:$BM$6,0)),
""))</f>
        <v>0</v>
      </c>
      <c r="AL194" s="122">
        <f>IFERROR(
$AN194 * INDEX('WFOM - Time_Base'!$A$4:$API$29, MATCH("CenHos", 'WFOM - Time_Base'!$B$4:$B$29,0), MATCH(CONCATENATE($G194,AL$2),'WFOM - Time_Base'!$A$8:$API$8,0)) *
INDEX('WFOM - Time_Base'!$A$4:$API$29, MATCH("CenHos_Per", 'WFOM - Time_Base'!$B$4:$B$29,0), MATCH(CONCATENATE($G194,AL$2),'WFOM - Time_Base'!$A$8:$API$8,0)),
IFERROR($AN194 * INDEX('Inputs from Uganda staff'!$E$61:$BM$80,MATCH('HRH Need estimation'!AL$2,'Inputs from Uganda staff'!$E$61:$E$80,0),MATCH('HRH Need estimation'!$D194,'Inputs from Uganda staff'!$E$6:$BM$6,0)),
""))</f>
        <v>0</v>
      </c>
      <c r="AN194">
        <v>1</v>
      </c>
      <c r="AO194" t="e">
        <f t="shared" si="6"/>
        <v>#N/A</v>
      </c>
    </row>
    <row r="195" spans="1:41">
      <c r="A195" s="106" t="s">
        <v>1011</v>
      </c>
      <c r="B195" s="106" t="s">
        <v>525</v>
      </c>
      <c r="C195" s="107" t="s">
        <v>601</v>
      </c>
      <c r="D195" s="115" t="s">
        <v>602</v>
      </c>
      <c r="E195" s="199"/>
      <c r="F195" s="199"/>
      <c r="G195" s="199" t="str">
        <f>IF(F195&lt;&gt;"", VLOOKUP(F195,'WFOM - Cadre and Service List'!$E$4:$F$52,2,FALSE), "")</f>
        <v/>
      </c>
      <c r="H195" s="199" t="s">
        <v>910</v>
      </c>
      <c r="I195" s="208"/>
      <c r="J195" s="208"/>
      <c r="K195" s="208"/>
      <c r="L195" s="208"/>
      <c r="M195" s="208"/>
      <c r="N195" s="208"/>
      <c r="O195" s="208"/>
      <c r="P195" s="207">
        <f t="shared" si="5"/>
        <v>0</v>
      </c>
      <c r="Q195" s="122" t="s">
        <v>1947</v>
      </c>
      <c r="R195" s="252">
        <v>0</v>
      </c>
      <c r="S195" s="252">
        <v>0</v>
      </c>
      <c r="T195" s="252">
        <v>0</v>
      </c>
      <c r="U195" s="252">
        <v>60</v>
      </c>
      <c r="V195" s="252">
        <v>0</v>
      </c>
      <c r="W195" s="252">
        <v>0</v>
      </c>
      <c r="X195" s="252">
        <v>0</v>
      </c>
      <c r="Y195" s="252">
        <v>1</v>
      </c>
      <c r="Z195" s="252">
        <v>0</v>
      </c>
      <c r="AA195" s="252">
        <v>0</v>
      </c>
      <c r="AB195" s="252">
        <v>0</v>
      </c>
      <c r="AC195" s="252">
        <v>0</v>
      </c>
      <c r="AD195" s="252">
        <v>0</v>
      </c>
      <c r="AE195" s="252">
        <v>0</v>
      </c>
      <c r="AF195" s="252">
        <v>0</v>
      </c>
      <c r="AG195" s="252">
        <v>0</v>
      </c>
      <c r="AH195" s="252">
        <v>0</v>
      </c>
      <c r="AI195" s="252">
        <v>0</v>
      </c>
      <c r="AJ195" s="252">
        <v>0</v>
      </c>
      <c r="AK195" s="252">
        <v>0</v>
      </c>
      <c r="AL195" s="252">
        <v>0</v>
      </c>
      <c r="AM195" t="s">
        <v>2039</v>
      </c>
      <c r="AN195">
        <v>1</v>
      </c>
      <c r="AO195" t="str">
        <f t="shared" si="6"/>
        <v>210</v>
      </c>
    </row>
    <row r="196" spans="1:41">
      <c r="A196" s="106" t="s">
        <v>915</v>
      </c>
      <c r="B196" s="106" t="s">
        <v>525</v>
      </c>
      <c r="C196" s="107" t="s">
        <v>603</v>
      </c>
      <c r="D196" s="113" t="s">
        <v>604</v>
      </c>
      <c r="E196" s="122" t="s">
        <v>867</v>
      </c>
      <c r="F196" s="200" t="s">
        <v>21</v>
      </c>
      <c r="G196" s="122" t="str">
        <f>IF(F196&lt;&gt;"", VLOOKUP(F196,'WFOM - Cadre and Service List'!$E$4:$F$52,2,FALSE), "")</f>
        <v>Over5OPD</v>
      </c>
      <c r="H196" s="122"/>
      <c r="I196" s="207"/>
      <c r="J196" s="207"/>
      <c r="K196" s="207"/>
      <c r="L196" s="207"/>
      <c r="M196" s="207"/>
      <c r="N196" s="207"/>
      <c r="O196" s="207"/>
      <c r="P196" s="207">
        <f t="shared" si="5"/>
        <v>0</v>
      </c>
      <c r="Q196" s="122" t="s">
        <v>1947</v>
      </c>
      <c r="R196" s="122">
        <f>IFERROR(
$AN196 * INDEX('WFOM - Time_Base'!$A$4:$API$29, MATCH("CenHos", 'WFOM - Time_Base'!$B$4:$B$29,0), MATCH(CONCATENATE($G196,R$2),'WFOM - Time_Base'!$A$8:$API$8,0)) *
INDEX('WFOM - Time_Base'!$A$4:$API$29, MATCH("CenHos_Per", 'WFOM - Time_Base'!$B$4:$B$29,0), MATCH(CONCATENATE($G196,R$2),'WFOM - Time_Base'!$A$8:$API$8,0)),
IFERROR($AN196 * INDEX('Inputs from Uganda staff'!$E$61:$BM$80,MATCH('HRH Need estimation'!R$2,'Inputs from Uganda staff'!$E$61:$E$80,0),MATCH('HRH Need estimation'!$D196,'Inputs from Uganda staff'!$E$6:$BM$6,0)),
""))</f>
        <v>3.5</v>
      </c>
      <c r="S196" s="122">
        <f>IFERROR(
$AN196 * INDEX('WFOM - Time_Base'!$A$4:$API$29, MATCH("CenHos", 'WFOM - Time_Base'!$B$4:$B$29,0), MATCH(CONCATENATE($G196,S$2),'WFOM - Time_Base'!$A$8:$API$8,0)) *
INDEX('WFOM - Time_Base'!$A$4:$API$29, MATCH("CenHos_Per", 'WFOM - Time_Base'!$B$4:$B$29,0), MATCH(CONCATENATE($G196,S$2),'WFOM - Time_Base'!$A$8:$API$8,0)),
IFERROR($AN196 * INDEX('Inputs from Uganda staff'!$E$61:$BM$80,MATCH('HRH Need estimation'!S$2,'Inputs from Uganda staff'!$E$61:$E$80,0),MATCH('HRH Need estimation'!$D196,'Inputs from Uganda staff'!$E$6:$BM$6,0)),
""))</f>
        <v>6</v>
      </c>
      <c r="T196" s="122">
        <f>IFERROR(
$AN196 * INDEX('WFOM - Time_Base'!$A$4:$API$29, MATCH("CenHos", 'WFOM - Time_Base'!$B$4:$B$29,0), MATCH(CONCATENATE($G196,T$2),'WFOM - Time_Base'!$A$8:$API$8,0)) *
INDEX('WFOM - Time_Base'!$A$4:$API$29, MATCH("CenHos_Per", 'WFOM - Time_Base'!$B$4:$B$29,0), MATCH(CONCATENATE($G196,T$2),'WFOM - Time_Base'!$A$8:$API$8,0)),
IFERROR($AN196 * INDEX('Inputs from Uganda staff'!$E$61:$BM$80,MATCH('HRH Need estimation'!T$2,'Inputs from Uganda staff'!$E$61:$E$80,0),MATCH('HRH Need estimation'!$D196,'Inputs from Uganda staff'!$E$6:$BM$6,0)),
""))</f>
        <v>0</v>
      </c>
      <c r="U196" s="122">
        <f>IFERROR(
$AN196 * INDEX('WFOM - Time_Base'!$A$4:$API$29, MATCH("CenHos", 'WFOM - Time_Base'!$B$4:$B$29,0), MATCH(CONCATENATE($G196,U$2),'WFOM - Time_Base'!$A$8:$API$8,0)) *
INDEX('WFOM - Time_Base'!$A$4:$API$29, MATCH("CenHos_Per", 'WFOM - Time_Base'!$B$4:$B$29,0), MATCH(CONCATENATE($G196,U$2),'WFOM - Time_Base'!$A$8:$API$8,0)),
IFERROR($AN196 * INDEX('Inputs from Uganda staff'!$E$61:$BM$80,MATCH('HRH Need estimation'!U$2,'Inputs from Uganda staff'!$E$61:$E$80,0),MATCH('HRH Need estimation'!$D196,'Inputs from Uganda staff'!$E$6:$BM$6,0)),
""))</f>
        <v>1</v>
      </c>
      <c r="V196" s="122">
        <f>IFERROR(
$AN196 * INDEX('WFOM - Time_Base'!$A$4:$API$29, MATCH("CenHos", 'WFOM - Time_Base'!$B$4:$B$29,0), MATCH(CONCATENATE($G196,V$2),'WFOM - Time_Base'!$A$8:$API$8,0)) *
INDEX('WFOM - Time_Base'!$A$4:$API$29, MATCH("CenHos_Per", 'WFOM - Time_Base'!$B$4:$B$29,0), MATCH(CONCATENATE($G196,V$2),'WFOM - Time_Base'!$A$8:$API$8,0)),
IFERROR($AN196 * INDEX('Inputs from Uganda staff'!$E$61:$BM$80,MATCH('HRH Need estimation'!V$2,'Inputs from Uganda staff'!$E$61:$E$80,0),MATCH('HRH Need estimation'!$D196,'Inputs from Uganda staff'!$E$6:$BM$6,0)),
""))</f>
        <v>4</v>
      </c>
      <c r="W196" s="122">
        <f>IFERROR(
$AN196 * INDEX('WFOM - Time_Base'!$A$4:$API$29, MATCH("CenHos", 'WFOM - Time_Base'!$B$4:$B$29,0), MATCH(CONCATENATE($G196,W$2),'WFOM - Time_Base'!$A$8:$API$8,0)) *
INDEX('WFOM - Time_Base'!$A$4:$API$29, MATCH("CenHos_Per", 'WFOM - Time_Base'!$B$4:$B$29,0), MATCH(CONCATENATE($G196,W$2),'WFOM - Time_Base'!$A$8:$API$8,0)),
IFERROR($AN196 * INDEX('Inputs from Uganda staff'!$E$61:$BM$80,MATCH('HRH Need estimation'!W$2,'Inputs from Uganda staff'!$E$61:$E$80,0),MATCH('HRH Need estimation'!$D196,'Inputs from Uganda staff'!$E$6:$BM$6,0)),
""))</f>
        <v>0</v>
      </c>
      <c r="X196" s="122">
        <f>IFERROR(
$AN196 * INDEX('WFOM - Time_Base'!$A$4:$API$29, MATCH("CenHos", 'WFOM - Time_Base'!$B$4:$B$29,0), MATCH(CONCATENATE($G196,X$2),'WFOM - Time_Base'!$A$8:$API$8,0)) *
INDEX('WFOM - Time_Base'!$A$4:$API$29, MATCH("CenHos_Per", 'WFOM - Time_Base'!$B$4:$B$29,0), MATCH(CONCATENATE($G196,X$2),'WFOM - Time_Base'!$A$8:$API$8,0)),
IFERROR($AN196 * INDEX('Inputs from Uganda staff'!$E$61:$BM$80,MATCH('HRH Need estimation'!X$2,'Inputs from Uganda staff'!$E$61:$E$80,0),MATCH('HRH Need estimation'!$D196,'Inputs from Uganda staff'!$E$6:$BM$6,0)),
""))</f>
        <v>0</v>
      </c>
      <c r="Y196" s="122">
        <f>IFERROR(
$AN196 * INDEX('WFOM - Time_Base'!$A$4:$API$29, MATCH("CenHos", 'WFOM - Time_Base'!$B$4:$B$29,0), MATCH(CONCATENATE($G196,Y$2),'WFOM - Time_Base'!$A$8:$API$8,0)) *
INDEX('WFOM - Time_Base'!$A$4:$API$29, MATCH("CenHos_Per", 'WFOM - Time_Base'!$B$4:$B$29,0), MATCH(CONCATENATE($G196,Y$2),'WFOM - Time_Base'!$A$8:$API$8,0)),
IFERROR($AN196 * INDEX('Inputs from Uganda staff'!$E$61:$BM$80,MATCH('HRH Need estimation'!Y$2,'Inputs from Uganda staff'!$E$61:$E$80,0),MATCH('HRH Need estimation'!$D196,'Inputs from Uganda staff'!$E$6:$BM$6,0)),
""))</f>
        <v>0</v>
      </c>
      <c r="Z196" s="122">
        <f>IFERROR(
$AN196 * INDEX('WFOM - Time_Base'!$A$4:$API$29, MATCH("CenHos", 'WFOM - Time_Base'!$B$4:$B$29,0), MATCH(CONCATENATE($G196,Z$2),'WFOM - Time_Base'!$A$8:$API$8,0)) *
INDEX('WFOM - Time_Base'!$A$4:$API$29, MATCH("CenHos_Per", 'WFOM - Time_Base'!$B$4:$B$29,0), MATCH(CONCATENATE($G196,Z$2),'WFOM - Time_Base'!$A$8:$API$8,0)),
IFERROR($AN196 * INDEX('Inputs from Uganda staff'!$E$61:$BM$80,MATCH('HRH Need estimation'!Z$2,'Inputs from Uganda staff'!$E$61:$E$80,0),MATCH('HRH Need estimation'!$D196,'Inputs from Uganda staff'!$E$6:$BM$6,0)),
""))</f>
        <v>0</v>
      </c>
      <c r="AA196" s="122">
        <f>IFERROR(
$AN196 * INDEX('WFOM - Time_Base'!$A$4:$API$29, MATCH("CenHos", 'WFOM - Time_Base'!$B$4:$B$29,0), MATCH(CONCATENATE($G196,AA$2),'WFOM - Time_Base'!$A$8:$API$8,0)) *
INDEX('WFOM - Time_Base'!$A$4:$API$29, MATCH("CenHos_Per", 'WFOM - Time_Base'!$B$4:$B$29,0), MATCH(CONCATENATE($G196,AA$2),'WFOM - Time_Base'!$A$8:$API$8,0)),
IFERROR($AN196 * INDEX('Inputs from Uganda staff'!$E$61:$BM$80,MATCH('HRH Need estimation'!AA$2,'Inputs from Uganda staff'!$E$61:$E$80,0),MATCH('HRH Need estimation'!$D196,'Inputs from Uganda staff'!$E$6:$BM$6,0)),
""))</f>
        <v>0</v>
      </c>
      <c r="AB196" s="122">
        <f>IFERROR(
$AN196 * INDEX('WFOM - Time_Base'!$A$4:$API$29, MATCH("CenHos", 'WFOM - Time_Base'!$B$4:$B$29,0), MATCH(CONCATENATE($G196,AB$2),'WFOM - Time_Base'!$A$8:$API$8,0)) *
INDEX('WFOM - Time_Base'!$A$4:$API$29, MATCH("CenHos_Per", 'WFOM - Time_Base'!$B$4:$B$29,0), MATCH(CONCATENATE($G196,AB$2),'WFOM - Time_Base'!$A$8:$API$8,0)),
IFERROR($AN196 * INDEX('Inputs from Uganda staff'!$E$61:$BM$80,MATCH('HRH Need estimation'!AB$2,'Inputs from Uganda staff'!$E$61:$E$80,0),MATCH('HRH Need estimation'!$D196,'Inputs from Uganda staff'!$E$6:$BM$6,0)),
""))</f>
        <v>0</v>
      </c>
      <c r="AC196" s="122" t="str">
        <f>IFERROR(
$AN196 * INDEX('WFOM - Time_Base'!$A$4:$API$29, MATCH("CenHos", 'WFOM - Time_Base'!$B$4:$B$29,0), MATCH(CONCATENATE($G196,AC$2),'WFOM - Time_Base'!$A$8:$API$8,0)) *
INDEX('WFOM - Time_Base'!$A$4:$API$29, MATCH("CenHos_Per", 'WFOM - Time_Base'!$B$4:$B$29,0), MATCH(CONCATENATE($G196,AC$2),'WFOM - Time_Base'!$A$8:$API$8,0)),
IFERROR($AN196 * INDEX('Inputs from Uganda staff'!$E$61:$BM$80,MATCH('HRH Need estimation'!AC$2,'Inputs from Uganda staff'!$E$61:$E$80,0),MATCH('HRH Need estimation'!$D196,'Inputs from Uganda staff'!$E$6:$BM$6,0)),
""))</f>
        <v/>
      </c>
      <c r="AD196" s="122">
        <f>IFERROR(
$AN196 * INDEX('WFOM - Time_Base'!$A$4:$API$29, MATCH("CenHos", 'WFOM - Time_Base'!$B$4:$B$29,0), MATCH(CONCATENATE($G196,AD$2),'WFOM - Time_Base'!$A$8:$API$8,0)) *
INDEX('WFOM - Time_Base'!$A$4:$API$29, MATCH("CenHos_Per", 'WFOM - Time_Base'!$B$4:$B$29,0), MATCH(CONCATENATE($G196,AD$2),'WFOM - Time_Base'!$A$8:$API$8,0)),
IFERROR($AN196 * INDEX('Inputs from Uganda staff'!$E$61:$BM$80,MATCH('HRH Need estimation'!AD$2,'Inputs from Uganda staff'!$E$61:$E$80,0),MATCH('HRH Need estimation'!$D196,'Inputs from Uganda staff'!$E$6:$BM$6,0)),
""))</f>
        <v>0</v>
      </c>
      <c r="AE196" s="122">
        <f>IFERROR(
$AN196 * INDEX('WFOM - Time_Base'!$A$4:$API$29, MATCH("CenHos", 'WFOM - Time_Base'!$B$4:$B$29,0), MATCH(CONCATENATE($G196,AE$2),'WFOM - Time_Base'!$A$8:$API$8,0)) *
INDEX('WFOM - Time_Base'!$A$4:$API$29, MATCH("CenHos_Per", 'WFOM - Time_Base'!$B$4:$B$29,0), MATCH(CONCATENATE($G196,AE$2),'WFOM - Time_Base'!$A$8:$API$8,0)),
IFERROR($AN196 * INDEX('Inputs from Uganda staff'!$E$61:$BM$80,MATCH('HRH Need estimation'!AE$2,'Inputs from Uganda staff'!$E$61:$E$80,0),MATCH('HRH Need estimation'!$D196,'Inputs from Uganda staff'!$E$6:$BM$6,0)),
""))</f>
        <v>0</v>
      </c>
      <c r="AF196" s="122">
        <f>IFERROR(
$AN196 * INDEX('WFOM - Time_Base'!$A$4:$API$29, MATCH("CenHos", 'WFOM - Time_Base'!$B$4:$B$29,0), MATCH(CONCATENATE($G196,AF$2),'WFOM - Time_Base'!$A$8:$API$8,0)) *
INDEX('WFOM - Time_Base'!$A$4:$API$29, MATCH("CenHos_Per", 'WFOM - Time_Base'!$B$4:$B$29,0), MATCH(CONCATENATE($G196,AF$2),'WFOM - Time_Base'!$A$8:$API$8,0)),
IFERROR($AN196 * INDEX('Inputs from Uganda staff'!$E$61:$BM$80,MATCH('HRH Need estimation'!AF$2,'Inputs from Uganda staff'!$E$61:$E$80,0),MATCH('HRH Need estimation'!$D196,'Inputs from Uganda staff'!$E$6:$BM$6,0)),
""))</f>
        <v>0</v>
      </c>
      <c r="AG196" s="122">
        <f>IFERROR(
$AN196 * INDEX('WFOM - Time_Base'!$A$4:$API$29, MATCH("CenHos", 'WFOM - Time_Base'!$B$4:$B$29,0), MATCH(CONCATENATE($G196,AG$2),'WFOM - Time_Base'!$A$8:$API$8,0)) *
INDEX('WFOM - Time_Base'!$A$4:$API$29, MATCH("CenHos_Per", 'WFOM - Time_Base'!$B$4:$B$29,0), MATCH(CONCATENATE($G196,AG$2),'WFOM - Time_Base'!$A$8:$API$8,0)),
IFERROR($AN196 * INDEX('Inputs from Uganda staff'!$E$61:$BM$80,MATCH('HRH Need estimation'!AG$2,'Inputs from Uganda staff'!$E$61:$E$80,0),MATCH('HRH Need estimation'!$D196,'Inputs from Uganda staff'!$E$6:$BM$6,0)),
""))</f>
        <v>0</v>
      </c>
      <c r="AH196" s="122">
        <f>IFERROR(
$AN196 * INDEX('WFOM - Time_Base'!$A$4:$API$29, MATCH("CenHos", 'WFOM - Time_Base'!$B$4:$B$29,0), MATCH(CONCATENATE($G196,AH$2),'WFOM - Time_Base'!$A$8:$API$8,0)) *
INDEX('WFOM - Time_Base'!$A$4:$API$29, MATCH("CenHos_Per", 'WFOM - Time_Base'!$B$4:$B$29,0), MATCH(CONCATENATE($G196,AH$2),'WFOM - Time_Base'!$A$8:$API$8,0)),
IFERROR($AN196 * INDEX('Inputs from Uganda staff'!$E$61:$BM$80,MATCH('HRH Need estimation'!AH$2,'Inputs from Uganda staff'!$E$61:$E$80,0),MATCH('HRH Need estimation'!$D196,'Inputs from Uganda staff'!$E$6:$BM$6,0)),
""))</f>
        <v>0</v>
      </c>
      <c r="AI196" s="122">
        <f>IFERROR(
$AN196 * INDEX('WFOM - Time_Base'!$A$4:$API$29, MATCH("CenHos", 'WFOM - Time_Base'!$B$4:$B$29,0), MATCH(CONCATENATE($G196,AI$2),'WFOM - Time_Base'!$A$8:$API$8,0)) *
INDEX('WFOM - Time_Base'!$A$4:$API$29, MATCH("CenHos_Per", 'WFOM - Time_Base'!$B$4:$B$29,0), MATCH(CONCATENATE($G196,AI$2),'WFOM - Time_Base'!$A$8:$API$8,0)),
IFERROR($AN196 * INDEX('Inputs from Uganda staff'!$E$61:$BM$80,MATCH('HRH Need estimation'!AI$2,'Inputs from Uganda staff'!$E$61:$E$80,0),MATCH('HRH Need estimation'!$D196,'Inputs from Uganda staff'!$E$6:$BM$6,0)),
""))</f>
        <v>0</v>
      </c>
      <c r="AJ196" s="122">
        <f>IFERROR(
$AN196 * INDEX('WFOM - Time_Base'!$A$4:$API$29, MATCH("CenHos", 'WFOM - Time_Base'!$B$4:$B$29,0), MATCH(CONCATENATE($G196,AJ$2),'WFOM - Time_Base'!$A$8:$API$8,0)) *
INDEX('WFOM - Time_Base'!$A$4:$API$29, MATCH("CenHos_Per", 'WFOM - Time_Base'!$B$4:$B$29,0), MATCH(CONCATENATE($G196,AJ$2),'WFOM - Time_Base'!$A$8:$API$8,0)),
IFERROR($AN196 * INDEX('Inputs from Uganda staff'!$E$61:$BM$80,MATCH('HRH Need estimation'!AJ$2,'Inputs from Uganda staff'!$E$61:$E$80,0),MATCH('HRH Need estimation'!$D196,'Inputs from Uganda staff'!$E$6:$BM$6,0)),
""))</f>
        <v>0</v>
      </c>
      <c r="AK196" s="122">
        <f>IFERROR(
$AN196 * INDEX('WFOM - Time_Base'!$A$4:$API$29, MATCH("CenHos", 'WFOM - Time_Base'!$B$4:$B$29,0), MATCH(CONCATENATE($G196,AK$2),'WFOM - Time_Base'!$A$8:$API$8,0)) *
INDEX('WFOM - Time_Base'!$A$4:$API$29, MATCH("CenHos_Per", 'WFOM - Time_Base'!$B$4:$B$29,0), MATCH(CONCATENATE($G196,AK$2),'WFOM - Time_Base'!$A$8:$API$8,0)),
IFERROR($AN196 * INDEX('Inputs from Uganda staff'!$E$61:$BM$80,MATCH('HRH Need estimation'!AK$2,'Inputs from Uganda staff'!$E$61:$E$80,0),MATCH('HRH Need estimation'!$D196,'Inputs from Uganda staff'!$E$6:$BM$6,0)),
""))</f>
        <v>0</v>
      </c>
      <c r="AL196" s="122">
        <f>IFERROR(
$AN196 * INDEX('WFOM - Time_Base'!$A$4:$API$29, MATCH("CenHos", 'WFOM - Time_Base'!$B$4:$B$29,0), MATCH(CONCATENATE($G196,AL$2),'WFOM - Time_Base'!$A$8:$API$8,0)) *
INDEX('WFOM - Time_Base'!$A$4:$API$29, MATCH("CenHos_Per", 'WFOM - Time_Base'!$B$4:$B$29,0), MATCH(CONCATENATE($G196,AL$2),'WFOM - Time_Base'!$A$8:$API$8,0)),
IFERROR($AN196 * INDEX('Inputs from Uganda staff'!$E$61:$BM$80,MATCH('HRH Need estimation'!AL$2,'Inputs from Uganda staff'!$E$61:$E$80,0),MATCH('HRH Need estimation'!$D196,'Inputs from Uganda staff'!$E$6:$BM$6,0)),
""))</f>
        <v>0</v>
      </c>
      <c r="AN196">
        <v>1</v>
      </c>
      <c r="AO196" t="e">
        <f t="shared" si="6"/>
        <v>#N/A</v>
      </c>
    </row>
    <row r="197" spans="1:41">
      <c r="A197" s="106" t="s">
        <v>915</v>
      </c>
      <c r="B197" s="106" t="s">
        <v>525</v>
      </c>
      <c r="C197" s="107" t="s">
        <v>605</v>
      </c>
      <c r="D197" s="113" t="s">
        <v>606</v>
      </c>
      <c r="E197" s="122" t="s">
        <v>867</v>
      </c>
      <c r="F197" s="200" t="s">
        <v>21</v>
      </c>
      <c r="G197" s="122" t="str">
        <f>IF(F197&lt;&gt;"", VLOOKUP(F197,'WFOM - Cadre and Service List'!$E$4:$F$52,2,FALSE), "")</f>
        <v>Over5OPD</v>
      </c>
      <c r="H197" s="122"/>
      <c r="I197" s="207"/>
      <c r="J197" s="207"/>
      <c r="K197" s="207"/>
      <c r="L197" s="207"/>
      <c r="M197" s="207"/>
      <c r="N197" s="207"/>
      <c r="O197" s="207"/>
      <c r="P197" s="207">
        <f t="shared" ref="P197:P260" si="7">SUM(I197:O197)</f>
        <v>0</v>
      </c>
      <c r="Q197" s="122" t="s">
        <v>1947</v>
      </c>
      <c r="R197" s="122">
        <f>IFERROR(
$AN197 * INDEX('WFOM - Time_Base'!$A$4:$API$29, MATCH("CenHos", 'WFOM - Time_Base'!$B$4:$B$29,0), MATCH(CONCATENATE($G197,R$2),'WFOM - Time_Base'!$A$8:$API$8,0)) *
INDEX('WFOM - Time_Base'!$A$4:$API$29, MATCH("CenHos_Per", 'WFOM - Time_Base'!$B$4:$B$29,0), MATCH(CONCATENATE($G197,R$2),'WFOM - Time_Base'!$A$8:$API$8,0)),
IFERROR($AN197 * INDEX('Inputs from Uganda staff'!$E$61:$BM$80,MATCH('HRH Need estimation'!R$2,'Inputs from Uganda staff'!$E$61:$E$80,0),MATCH('HRH Need estimation'!$D197,'Inputs from Uganda staff'!$E$6:$BM$6,0)),
""))</f>
        <v>3.5</v>
      </c>
      <c r="S197" s="122">
        <f>IFERROR(
$AN197 * INDEX('WFOM - Time_Base'!$A$4:$API$29, MATCH("CenHos", 'WFOM - Time_Base'!$B$4:$B$29,0), MATCH(CONCATENATE($G197,S$2),'WFOM - Time_Base'!$A$8:$API$8,0)) *
INDEX('WFOM - Time_Base'!$A$4:$API$29, MATCH("CenHos_Per", 'WFOM - Time_Base'!$B$4:$B$29,0), MATCH(CONCATENATE($G197,S$2),'WFOM - Time_Base'!$A$8:$API$8,0)),
IFERROR($AN197 * INDEX('Inputs from Uganda staff'!$E$61:$BM$80,MATCH('HRH Need estimation'!S$2,'Inputs from Uganda staff'!$E$61:$E$80,0),MATCH('HRH Need estimation'!$D197,'Inputs from Uganda staff'!$E$6:$BM$6,0)),
""))</f>
        <v>6</v>
      </c>
      <c r="T197" s="122">
        <f>IFERROR(
$AN197 * INDEX('WFOM - Time_Base'!$A$4:$API$29, MATCH("CenHos", 'WFOM - Time_Base'!$B$4:$B$29,0), MATCH(CONCATENATE($G197,T$2),'WFOM - Time_Base'!$A$8:$API$8,0)) *
INDEX('WFOM - Time_Base'!$A$4:$API$29, MATCH("CenHos_Per", 'WFOM - Time_Base'!$B$4:$B$29,0), MATCH(CONCATENATE($G197,T$2),'WFOM - Time_Base'!$A$8:$API$8,0)),
IFERROR($AN197 * INDEX('Inputs from Uganda staff'!$E$61:$BM$80,MATCH('HRH Need estimation'!T$2,'Inputs from Uganda staff'!$E$61:$E$80,0),MATCH('HRH Need estimation'!$D197,'Inputs from Uganda staff'!$E$6:$BM$6,0)),
""))</f>
        <v>0</v>
      </c>
      <c r="U197" s="122">
        <f>IFERROR(
$AN197 * INDEX('WFOM - Time_Base'!$A$4:$API$29, MATCH("CenHos", 'WFOM - Time_Base'!$B$4:$B$29,0), MATCH(CONCATENATE($G197,U$2),'WFOM - Time_Base'!$A$8:$API$8,0)) *
INDEX('WFOM - Time_Base'!$A$4:$API$29, MATCH("CenHos_Per", 'WFOM - Time_Base'!$B$4:$B$29,0), MATCH(CONCATENATE($G197,U$2),'WFOM - Time_Base'!$A$8:$API$8,0)),
IFERROR($AN197 * INDEX('Inputs from Uganda staff'!$E$61:$BM$80,MATCH('HRH Need estimation'!U$2,'Inputs from Uganda staff'!$E$61:$E$80,0),MATCH('HRH Need estimation'!$D197,'Inputs from Uganda staff'!$E$6:$BM$6,0)),
""))</f>
        <v>1</v>
      </c>
      <c r="V197" s="122">
        <f>IFERROR(
$AN197 * INDEX('WFOM - Time_Base'!$A$4:$API$29, MATCH("CenHos", 'WFOM - Time_Base'!$B$4:$B$29,0), MATCH(CONCATENATE($G197,V$2),'WFOM - Time_Base'!$A$8:$API$8,0)) *
INDEX('WFOM - Time_Base'!$A$4:$API$29, MATCH("CenHos_Per", 'WFOM - Time_Base'!$B$4:$B$29,0), MATCH(CONCATENATE($G197,V$2),'WFOM - Time_Base'!$A$8:$API$8,0)),
IFERROR($AN197 * INDEX('Inputs from Uganda staff'!$E$61:$BM$80,MATCH('HRH Need estimation'!V$2,'Inputs from Uganda staff'!$E$61:$E$80,0),MATCH('HRH Need estimation'!$D197,'Inputs from Uganda staff'!$E$6:$BM$6,0)),
""))</f>
        <v>4</v>
      </c>
      <c r="W197" s="122">
        <f>IFERROR(
$AN197 * INDEX('WFOM - Time_Base'!$A$4:$API$29, MATCH("CenHos", 'WFOM - Time_Base'!$B$4:$B$29,0), MATCH(CONCATENATE($G197,W$2),'WFOM - Time_Base'!$A$8:$API$8,0)) *
INDEX('WFOM - Time_Base'!$A$4:$API$29, MATCH("CenHos_Per", 'WFOM - Time_Base'!$B$4:$B$29,0), MATCH(CONCATENATE($G197,W$2),'WFOM - Time_Base'!$A$8:$API$8,0)),
IFERROR($AN197 * INDEX('Inputs from Uganda staff'!$E$61:$BM$80,MATCH('HRH Need estimation'!W$2,'Inputs from Uganda staff'!$E$61:$E$80,0),MATCH('HRH Need estimation'!$D197,'Inputs from Uganda staff'!$E$6:$BM$6,0)),
""))</f>
        <v>0</v>
      </c>
      <c r="X197" s="122">
        <f>IFERROR(
$AN197 * INDEX('WFOM - Time_Base'!$A$4:$API$29, MATCH("CenHos", 'WFOM - Time_Base'!$B$4:$B$29,0), MATCH(CONCATENATE($G197,X$2),'WFOM - Time_Base'!$A$8:$API$8,0)) *
INDEX('WFOM - Time_Base'!$A$4:$API$29, MATCH("CenHos_Per", 'WFOM - Time_Base'!$B$4:$B$29,0), MATCH(CONCATENATE($G197,X$2),'WFOM - Time_Base'!$A$8:$API$8,0)),
IFERROR($AN197 * INDEX('Inputs from Uganda staff'!$E$61:$BM$80,MATCH('HRH Need estimation'!X$2,'Inputs from Uganda staff'!$E$61:$E$80,0),MATCH('HRH Need estimation'!$D197,'Inputs from Uganda staff'!$E$6:$BM$6,0)),
""))</f>
        <v>0</v>
      </c>
      <c r="Y197" s="122">
        <f>IFERROR(
$AN197 * INDEX('WFOM - Time_Base'!$A$4:$API$29, MATCH("CenHos", 'WFOM - Time_Base'!$B$4:$B$29,0), MATCH(CONCATENATE($G197,Y$2),'WFOM - Time_Base'!$A$8:$API$8,0)) *
INDEX('WFOM - Time_Base'!$A$4:$API$29, MATCH("CenHos_Per", 'WFOM - Time_Base'!$B$4:$B$29,0), MATCH(CONCATENATE($G197,Y$2),'WFOM - Time_Base'!$A$8:$API$8,0)),
IFERROR($AN197 * INDEX('Inputs from Uganda staff'!$E$61:$BM$80,MATCH('HRH Need estimation'!Y$2,'Inputs from Uganda staff'!$E$61:$E$80,0),MATCH('HRH Need estimation'!$D197,'Inputs from Uganda staff'!$E$6:$BM$6,0)),
""))</f>
        <v>0</v>
      </c>
      <c r="Z197" s="122">
        <f>IFERROR(
$AN197 * INDEX('WFOM - Time_Base'!$A$4:$API$29, MATCH("CenHos", 'WFOM - Time_Base'!$B$4:$B$29,0), MATCH(CONCATENATE($G197,Z$2),'WFOM - Time_Base'!$A$8:$API$8,0)) *
INDEX('WFOM - Time_Base'!$A$4:$API$29, MATCH("CenHos_Per", 'WFOM - Time_Base'!$B$4:$B$29,0), MATCH(CONCATENATE($G197,Z$2),'WFOM - Time_Base'!$A$8:$API$8,0)),
IFERROR($AN197 * INDEX('Inputs from Uganda staff'!$E$61:$BM$80,MATCH('HRH Need estimation'!Z$2,'Inputs from Uganda staff'!$E$61:$E$80,0),MATCH('HRH Need estimation'!$D197,'Inputs from Uganda staff'!$E$6:$BM$6,0)),
""))</f>
        <v>0</v>
      </c>
      <c r="AA197" s="122">
        <f>IFERROR(
$AN197 * INDEX('WFOM - Time_Base'!$A$4:$API$29, MATCH("CenHos", 'WFOM - Time_Base'!$B$4:$B$29,0), MATCH(CONCATENATE($G197,AA$2),'WFOM - Time_Base'!$A$8:$API$8,0)) *
INDEX('WFOM - Time_Base'!$A$4:$API$29, MATCH("CenHos_Per", 'WFOM - Time_Base'!$B$4:$B$29,0), MATCH(CONCATENATE($G197,AA$2),'WFOM - Time_Base'!$A$8:$API$8,0)),
IFERROR($AN197 * INDEX('Inputs from Uganda staff'!$E$61:$BM$80,MATCH('HRH Need estimation'!AA$2,'Inputs from Uganda staff'!$E$61:$E$80,0),MATCH('HRH Need estimation'!$D197,'Inputs from Uganda staff'!$E$6:$BM$6,0)),
""))</f>
        <v>0</v>
      </c>
      <c r="AB197" s="122">
        <f>IFERROR(
$AN197 * INDEX('WFOM - Time_Base'!$A$4:$API$29, MATCH("CenHos", 'WFOM - Time_Base'!$B$4:$B$29,0), MATCH(CONCATENATE($G197,AB$2),'WFOM - Time_Base'!$A$8:$API$8,0)) *
INDEX('WFOM - Time_Base'!$A$4:$API$29, MATCH("CenHos_Per", 'WFOM - Time_Base'!$B$4:$B$29,0), MATCH(CONCATENATE($G197,AB$2),'WFOM - Time_Base'!$A$8:$API$8,0)),
IFERROR($AN197 * INDEX('Inputs from Uganda staff'!$E$61:$BM$80,MATCH('HRH Need estimation'!AB$2,'Inputs from Uganda staff'!$E$61:$E$80,0),MATCH('HRH Need estimation'!$D197,'Inputs from Uganda staff'!$E$6:$BM$6,0)),
""))</f>
        <v>0</v>
      </c>
      <c r="AC197" s="122" t="str">
        <f>IFERROR(
$AN197 * INDEX('WFOM - Time_Base'!$A$4:$API$29, MATCH("CenHos", 'WFOM - Time_Base'!$B$4:$B$29,0), MATCH(CONCATENATE($G197,AC$2),'WFOM - Time_Base'!$A$8:$API$8,0)) *
INDEX('WFOM - Time_Base'!$A$4:$API$29, MATCH("CenHos_Per", 'WFOM - Time_Base'!$B$4:$B$29,0), MATCH(CONCATENATE($G197,AC$2),'WFOM - Time_Base'!$A$8:$API$8,0)),
IFERROR($AN197 * INDEX('Inputs from Uganda staff'!$E$61:$BM$80,MATCH('HRH Need estimation'!AC$2,'Inputs from Uganda staff'!$E$61:$E$80,0),MATCH('HRH Need estimation'!$D197,'Inputs from Uganda staff'!$E$6:$BM$6,0)),
""))</f>
        <v/>
      </c>
      <c r="AD197" s="122">
        <f>IFERROR(
$AN197 * INDEX('WFOM - Time_Base'!$A$4:$API$29, MATCH("CenHos", 'WFOM - Time_Base'!$B$4:$B$29,0), MATCH(CONCATENATE($G197,AD$2),'WFOM - Time_Base'!$A$8:$API$8,0)) *
INDEX('WFOM - Time_Base'!$A$4:$API$29, MATCH("CenHos_Per", 'WFOM - Time_Base'!$B$4:$B$29,0), MATCH(CONCATENATE($G197,AD$2),'WFOM - Time_Base'!$A$8:$API$8,0)),
IFERROR($AN197 * INDEX('Inputs from Uganda staff'!$E$61:$BM$80,MATCH('HRH Need estimation'!AD$2,'Inputs from Uganda staff'!$E$61:$E$80,0),MATCH('HRH Need estimation'!$D197,'Inputs from Uganda staff'!$E$6:$BM$6,0)),
""))</f>
        <v>0</v>
      </c>
      <c r="AE197" s="122">
        <f>IFERROR(
$AN197 * INDEX('WFOM - Time_Base'!$A$4:$API$29, MATCH("CenHos", 'WFOM - Time_Base'!$B$4:$B$29,0), MATCH(CONCATENATE($G197,AE$2),'WFOM - Time_Base'!$A$8:$API$8,0)) *
INDEX('WFOM - Time_Base'!$A$4:$API$29, MATCH("CenHos_Per", 'WFOM - Time_Base'!$B$4:$B$29,0), MATCH(CONCATENATE($G197,AE$2),'WFOM - Time_Base'!$A$8:$API$8,0)),
IFERROR($AN197 * INDEX('Inputs from Uganda staff'!$E$61:$BM$80,MATCH('HRH Need estimation'!AE$2,'Inputs from Uganda staff'!$E$61:$E$80,0),MATCH('HRH Need estimation'!$D197,'Inputs from Uganda staff'!$E$6:$BM$6,0)),
""))</f>
        <v>0</v>
      </c>
      <c r="AF197" s="122">
        <f>IFERROR(
$AN197 * INDEX('WFOM - Time_Base'!$A$4:$API$29, MATCH("CenHos", 'WFOM - Time_Base'!$B$4:$B$29,0), MATCH(CONCATENATE($G197,AF$2),'WFOM - Time_Base'!$A$8:$API$8,0)) *
INDEX('WFOM - Time_Base'!$A$4:$API$29, MATCH("CenHos_Per", 'WFOM - Time_Base'!$B$4:$B$29,0), MATCH(CONCATENATE($G197,AF$2),'WFOM - Time_Base'!$A$8:$API$8,0)),
IFERROR($AN197 * INDEX('Inputs from Uganda staff'!$E$61:$BM$80,MATCH('HRH Need estimation'!AF$2,'Inputs from Uganda staff'!$E$61:$E$80,0),MATCH('HRH Need estimation'!$D197,'Inputs from Uganda staff'!$E$6:$BM$6,0)),
""))</f>
        <v>0</v>
      </c>
      <c r="AG197" s="122">
        <f>IFERROR(
$AN197 * INDEX('WFOM - Time_Base'!$A$4:$API$29, MATCH("CenHos", 'WFOM - Time_Base'!$B$4:$B$29,0), MATCH(CONCATENATE($G197,AG$2),'WFOM - Time_Base'!$A$8:$API$8,0)) *
INDEX('WFOM - Time_Base'!$A$4:$API$29, MATCH("CenHos_Per", 'WFOM - Time_Base'!$B$4:$B$29,0), MATCH(CONCATENATE($G197,AG$2),'WFOM - Time_Base'!$A$8:$API$8,0)),
IFERROR($AN197 * INDEX('Inputs from Uganda staff'!$E$61:$BM$80,MATCH('HRH Need estimation'!AG$2,'Inputs from Uganda staff'!$E$61:$E$80,0),MATCH('HRH Need estimation'!$D197,'Inputs from Uganda staff'!$E$6:$BM$6,0)),
""))</f>
        <v>0</v>
      </c>
      <c r="AH197" s="122">
        <f>IFERROR(
$AN197 * INDEX('WFOM - Time_Base'!$A$4:$API$29, MATCH("CenHos", 'WFOM - Time_Base'!$B$4:$B$29,0), MATCH(CONCATENATE($G197,AH$2),'WFOM - Time_Base'!$A$8:$API$8,0)) *
INDEX('WFOM - Time_Base'!$A$4:$API$29, MATCH("CenHos_Per", 'WFOM - Time_Base'!$B$4:$B$29,0), MATCH(CONCATENATE($G197,AH$2),'WFOM - Time_Base'!$A$8:$API$8,0)),
IFERROR($AN197 * INDEX('Inputs from Uganda staff'!$E$61:$BM$80,MATCH('HRH Need estimation'!AH$2,'Inputs from Uganda staff'!$E$61:$E$80,0),MATCH('HRH Need estimation'!$D197,'Inputs from Uganda staff'!$E$6:$BM$6,0)),
""))</f>
        <v>0</v>
      </c>
      <c r="AI197" s="122">
        <f>IFERROR(
$AN197 * INDEX('WFOM - Time_Base'!$A$4:$API$29, MATCH("CenHos", 'WFOM - Time_Base'!$B$4:$B$29,0), MATCH(CONCATENATE($G197,AI$2),'WFOM - Time_Base'!$A$8:$API$8,0)) *
INDEX('WFOM - Time_Base'!$A$4:$API$29, MATCH("CenHos_Per", 'WFOM - Time_Base'!$B$4:$B$29,0), MATCH(CONCATENATE($G197,AI$2),'WFOM - Time_Base'!$A$8:$API$8,0)),
IFERROR($AN197 * INDEX('Inputs from Uganda staff'!$E$61:$BM$80,MATCH('HRH Need estimation'!AI$2,'Inputs from Uganda staff'!$E$61:$E$80,0),MATCH('HRH Need estimation'!$D197,'Inputs from Uganda staff'!$E$6:$BM$6,0)),
""))</f>
        <v>0</v>
      </c>
      <c r="AJ197" s="122">
        <f>IFERROR(
$AN197 * INDEX('WFOM - Time_Base'!$A$4:$API$29, MATCH("CenHos", 'WFOM - Time_Base'!$B$4:$B$29,0), MATCH(CONCATENATE($G197,AJ$2),'WFOM - Time_Base'!$A$8:$API$8,0)) *
INDEX('WFOM - Time_Base'!$A$4:$API$29, MATCH("CenHos_Per", 'WFOM - Time_Base'!$B$4:$B$29,0), MATCH(CONCATENATE($G197,AJ$2),'WFOM - Time_Base'!$A$8:$API$8,0)),
IFERROR($AN197 * INDEX('Inputs from Uganda staff'!$E$61:$BM$80,MATCH('HRH Need estimation'!AJ$2,'Inputs from Uganda staff'!$E$61:$E$80,0),MATCH('HRH Need estimation'!$D197,'Inputs from Uganda staff'!$E$6:$BM$6,0)),
""))</f>
        <v>0</v>
      </c>
      <c r="AK197" s="122">
        <f>IFERROR(
$AN197 * INDEX('WFOM - Time_Base'!$A$4:$API$29, MATCH("CenHos", 'WFOM - Time_Base'!$B$4:$B$29,0), MATCH(CONCATENATE($G197,AK$2),'WFOM - Time_Base'!$A$8:$API$8,0)) *
INDEX('WFOM - Time_Base'!$A$4:$API$29, MATCH("CenHos_Per", 'WFOM - Time_Base'!$B$4:$B$29,0), MATCH(CONCATENATE($G197,AK$2),'WFOM - Time_Base'!$A$8:$API$8,0)),
IFERROR($AN197 * INDEX('Inputs from Uganda staff'!$E$61:$BM$80,MATCH('HRH Need estimation'!AK$2,'Inputs from Uganda staff'!$E$61:$E$80,0),MATCH('HRH Need estimation'!$D197,'Inputs from Uganda staff'!$E$6:$BM$6,0)),
""))</f>
        <v>0</v>
      </c>
      <c r="AL197" s="122">
        <f>IFERROR(
$AN197 * INDEX('WFOM - Time_Base'!$A$4:$API$29, MATCH("CenHos", 'WFOM - Time_Base'!$B$4:$B$29,0), MATCH(CONCATENATE($G197,AL$2),'WFOM - Time_Base'!$A$8:$API$8,0)) *
INDEX('WFOM - Time_Base'!$A$4:$API$29, MATCH("CenHos_Per", 'WFOM - Time_Base'!$B$4:$B$29,0), MATCH(CONCATENATE($G197,AL$2),'WFOM - Time_Base'!$A$8:$API$8,0)),
IFERROR($AN197 * INDEX('Inputs from Uganda staff'!$E$61:$BM$80,MATCH('HRH Need estimation'!AL$2,'Inputs from Uganda staff'!$E$61:$E$80,0),MATCH('HRH Need estimation'!$D197,'Inputs from Uganda staff'!$E$6:$BM$6,0)),
""))</f>
        <v>0</v>
      </c>
      <c r="AN197">
        <v>1</v>
      </c>
      <c r="AO197" t="e">
        <f t="shared" ref="AO197:AO260" si="8">VLOOKUP(C197,$AQ$4:$AQ$151,1,FALSE)</f>
        <v>#N/A</v>
      </c>
    </row>
    <row r="198" spans="1:41">
      <c r="A198" s="106" t="s">
        <v>1012</v>
      </c>
      <c r="B198" s="106" t="s">
        <v>525</v>
      </c>
      <c r="C198" s="107" t="s">
        <v>607</v>
      </c>
      <c r="D198" s="114" t="s">
        <v>608</v>
      </c>
      <c r="E198" s="122" t="s">
        <v>866</v>
      </c>
      <c r="F198" s="122" t="s">
        <v>72</v>
      </c>
      <c r="G198" s="122" t="str">
        <f>IF(F198&lt;&gt;"", VLOOKUP(F198,'WFOM - Cadre and Service List'!$E$4:$F$52,2,FALSE), "")</f>
        <v>MinorSurg</v>
      </c>
      <c r="H198" s="122"/>
      <c r="I198" s="207"/>
      <c r="J198" s="207"/>
      <c r="K198" s="207"/>
      <c r="L198" s="207"/>
      <c r="M198" s="207"/>
      <c r="N198" s="207"/>
      <c r="O198" s="207"/>
      <c r="P198" s="207">
        <f t="shared" si="7"/>
        <v>0</v>
      </c>
      <c r="Q198" s="122" t="s">
        <v>1947</v>
      </c>
      <c r="R198" s="122">
        <f>IFERROR(
$AN198 * INDEX('WFOM - Time_Base'!$A$4:$API$29, MATCH("CenHos", 'WFOM - Time_Base'!$B$4:$B$29,0), MATCH(CONCATENATE($G198,R$2),'WFOM - Time_Base'!$A$8:$API$8,0)) *
INDEX('WFOM - Time_Base'!$A$4:$API$29, MATCH("CenHos_Per", 'WFOM - Time_Base'!$B$4:$B$29,0), MATCH(CONCATENATE($G198,R$2),'WFOM - Time_Base'!$A$8:$API$8,0)),
IFERROR($AN198 * INDEX('Inputs from Uganda staff'!$E$61:$BM$80,MATCH('HRH Need estimation'!R$2,'Inputs from Uganda staff'!$E$61:$E$80,0),MATCH('HRH Need estimation'!$D198,'Inputs from Uganda staff'!$E$6:$BM$6,0)),
""))</f>
        <v>60</v>
      </c>
      <c r="S198" s="122">
        <f>IFERROR(
$AN198 * INDEX('WFOM - Time_Base'!$A$4:$API$29, MATCH("CenHos", 'WFOM - Time_Base'!$B$4:$B$29,0), MATCH(CONCATENATE($G198,S$2),'WFOM - Time_Base'!$A$8:$API$8,0)) *
INDEX('WFOM - Time_Base'!$A$4:$API$29, MATCH("CenHos_Per", 'WFOM - Time_Base'!$B$4:$B$29,0), MATCH(CONCATENATE($G198,S$2),'WFOM - Time_Base'!$A$8:$API$8,0)),
IFERROR($AN198 * INDEX('Inputs from Uganda staff'!$E$61:$BM$80,MATCH('HRH Need estimation'!S$2,'Inputs from Uganda staff'!$E$61:$E$80,0),MATCH('HRH Need estimation'!$D198,'Inputs from Uganda staff'!$E$6:$BM$6,0)),
""))</f>
        <v>80</v>
      </c>
      <c r="T198" s="122">
        <f>IFERROR(
$AN198 * INDEX('WFOM - Time_Base'!$A$4:$API$29, MATCH("CenHos", 'WFOM - Time_Base'!$B$4:$B$29,0), MATCH(CONCATENATE($G198,T$2),'WFOM - Time_Base'!$A$8:$API$8,0)) *
INDEX('WFOM - Time_Base'!$A$4:$API$29, MATCH("CenHos_Per", 'WFOM - Time_Base'!$B$4:$B$29,0), MATCH(CONCATENATE($G198,T$2),'WFOM - Time_Base'!$A$8:$API$8,0)),
IFERROR($AN198 * INDEX('Inputs from Uganda staff'!$E$61:$BM$80,MATCH('HRH Need estimation'!T$2,'Inputs from Uganda staff'!$E$61:$E$80,0),MATCH('HRH Need estimation'!$D198,'Inputs from Uganda staff'!$E$6:$BM$6,0)),
""))</f>
        <v>0</v>
      </c>
      <c r="U198" s="122">
        <f>IFERROR(
$AN198 * INDEX('WFOM - Time_Base'!$A$4:$API$29, MATCH("CenHos", 'WFOM - Time_Base'!$B$4:$B$29,0), MATCH(CONCATENATE($G198,U$2),'WFOM - Time_Base'!$A$8:$API$8,0)) *
INDEX('WFOM - Time_Base'!$A$4:$API$29, MATCH("CenHos_Per", 'WFOM - Time_Base'!$B$4:$B$29,0), MATCH(CONCATENATE($G198,U$2),'WFOM - Time_Base'!$A$8:$API$8,0)),
IFERROR($AN198 * INDEX('Inputs from Uganda staff'!$E$61:$BM$80,MATCH('HRH Need estimation'!U$2,'Inputs from Uganda staff'!$E$61:$E$80,0),MATCH('HRH Need estimation'!$D198,'Inputs from Uganda staff'!$E$6:$BM$6,0)),
""))</f>
        <v>18</v>
      </c>
      <c r="V198" s="122">
        <f>IFERROR(
$AN198 * INDEX('WFOM - Time_Base'!$A$4:$API$29, MATCH("CenHos", 'WFOM - Time_Base'!$B$4:$B$29,0), MATCH(CONCATENATE($G198,V$2),'WFOM - Time_Base'!$A$8:$API$8,0)) *
INDEX('WFOM - Time_Base'!$A$4:$API$29, MATCH("CenHos_Per", 'WFOM - Time_Base'!$B$4:$B$29,0), MATCH(CONCATENATE($G198,V$2),'WFOM - Time_Base'!$A$8:$API$8,0)),
IFERROR($AN198 * INDEX('Inputs from Uganda staff'!$E$61:$BM$80,MATCH('HRH Need estimation'!V$2,'Inputs from Uganda staff'!$E$61:$E$80,0),MATCH('HRH Need estimation'!$D198,'Inputs from Uganda staff'!$E$6:$BM$6,0)),
""))</f>
        <v>42</v>
      </c>
      <c r="W198" s="122">
        <f>IFERROR(
$AN198 * INDEX('WFOM - Time_Base'!$A$4:$API$29, MATCH("CenHos", 'WFOM - Time_Base'!$B$4:$B$29,0), MATCH(CONCATENATE($G198,W$2),'WFOM - Time_Base'!$A$8:$API$8,0)) *
INDEX('WFOM - Time_Base'!$A$4:$API$29, MATCH("CenHos_Per", 'WFOM - Time_Base'!$B$4:$B$29,0), MATCH(CONCATENATE($G198,W$2),'WFOM - Time_Base'!$A$8:$API$8,0)),
IFERROR($AN198 * INDEX('Inputs from Uganda staff'!$E$61:$BM$80,MATCH('HRH Need estimation'!W$2,'Inputs from Uganda staff'!$E$61:$E$80,0),MATCH('HRH Need estimation'!$D198,'Inputs from Uganda staff'!$E$6:$BM$6,0)),
""))</f>
        <v>2.5</v>
      </c>
      <c r="X198" s="122">
        <f>IFERROR(
$AN198 * INDEX('WFOM - Time_Base'!$A$4:$API$29, MATCH("CenHos", 'WFOM - Time_Base'!$B$4:$B$29,0), MATCH(CONCATENATE($G198,X$2),'WFOM - Time_Base'!$A$8:$API$8,0)) *
INDEX('WFOM - Time_Base'!$A$4:$API$29, MATCH("CenHos_Per", 'WFOM - Time_Base'!$B$4:$B$29,0), MATCH(CONCATENATE($G198,X$2),'WFOM - Time_Base'!$A$8:$API$8,0)),
IFERROR($AN198 * INDEX('Inputs from Uganda staff'!$E$61:$BM$80,MATCH('HRH Need estimation'!X$2,'Inputs from Uganda staff'!$E$61:$E$80,0),MATCH('HRH Need estimation'!$D198,'Inputs from Uganda staff'!$E$6:$BM$6,0)),
""))</f>
        <v>2.5</v>
      </c>
      <c r="Y198" s="122">
        <f>IFERROR(
$AN198 * INDEX('WFOM - Time_Base'!$A$4:$API$29, MATCH("CenHos", 'WFOM - Time_Base'!$B$4:$B$29,0), MATCH(CONCATENATE($G198,Y$2),'WFOM - Time_Base'!$A$8:$API$8,0)) *
INDEX('WFOM - Time_Base'!$A$4:$API$29, MATCH("CenHos_Per", 'WFOM - Time_Base'!$B$4:$B$29,0), MATCH(CONCATENATE($G198,Y$2),'WFOM - Time_Base'!$A$8:$API$8,0)),
IFERROR($AN198 * INDEX('Inputs from Uganda staff'!$E$61:$BM$80,MATCH('HRH Need estimation'!Y$2,'Inputs from Uganda staff'!$E$61:$E$80,0),MATCH('HRH Need estimation'!$D198,'Inputs from Uganda staff'!$E$6:$BM$6,0)),
""))</f>
        <v>0</v>
      </c>
      <c r="Z198" s="122">
        <f>IFERROR(
$AN198 * INDEX('WFOM - Time_Base'!$A$4:$API$29, MATCH("CenHos", 'WFOM - Time_Base'!$B$4:$B$29,0), MATCH(CONCATENATE($G198,Z$2),'WFOM - Time_Base'!$A$8:$API$8,0)) *
INDEX('WFOM - Time_Base'!$A$4:$API$29, MATCH("CenHos_Per", 'WFOM - Time_Base'!$B$4:$B$29,0), MATCH(CONCATENATE($G198,Z$2),'WFOM - Time_Base'!$A$8:$API$8,0)),
IFERROR($AN198 * INDEX('Inputs from Uganda staff'!$E$61:$BM$80,MATCH('HRH Need estimation'!Z$2,'Inputs from Uganda staff'!$E$61:$E$80,0),MATCH('HRH Need estimation'!$D198,'Inputs from Uganda staff'!$E$6:$BM$6,0)),
""))</f>
        <v>0</v>
      </c>
      <c r="AA198" s="122">
        <f>IFERROR(
$AN198 * INDEX('WFOM - Time_Base'!$A$4:$API$29, MATCH("CenHos", 'WFOM - Time_Base'!$B$4:$B$29,0), MATCH(CONCATENATE($G198,AA$2),'WFOM - Time_Base'!$A$8:$API$8,0)) *
INDEX('WFOM - Time_Base'!$A$4:$API$29, MATCH("CenHos_Per", 'WFOM - Time_Base'!$B$4:$B$29,0), MATCH(CONCATENATE($G198,AA$2),'WFOM - Time_Base'!$A$8:$API$8,0)),
IFERROR($AN198 * INDEX('Inputs from Uganda staff'!$E$61:$BM$80,MATCH('HRH Need estimation'!AA$2,'Inputs from Uganda staff'!$E$61:$E$80,0),MATCH('HRH Need estimation'!$D198,'Inputs from Uganda staff'!$E$6:$BM$6,0)),
""))</f>
        <v>0</v>
      </c>
      <c r="AB198" s="122">
        <f>IFERROR(
$AN198 * INDEX('WFOM - Time_Base'!$A$4:$API$29, MATCH("CenHos", 'WFOM - Time_Base'!$B$4:$B$29,0), MATCH(CONCATENATE($G198,AB$2),'WFOM - Time_Base'!$A$8:$API$8,0)) *
INDEX('WFOM - Time_Base'!$A$4:$API$29, MATCH("CenHos_Per", 'WFOM - Time_Base'!$B$4:$B$29,0), MATCH(CONCATENATE($G198,AB$2),'WFOM - Time_Base'!$A$8:$API$8,0)),
IFERROR($AN198 * INDEX('Inputs from Uganda staff'!$E$61:$BM$80,MATCH('HRH Need estimation'!AB$2,'Inputs from Uganda staff'!$E$61:$E$80,0),MATCH('HRH Need estimation'!$D198,'Inputs from Uganda staff'!$E$6:$BM$6,0)),
""))</f>
        <v>0</v>
      </c>
      <c r="AC198" s="122" t="str">
        <f>IFERROR(
$AN198 * INDEX('WFOM - Time_Base'!$A$4:$API$29, MATCH("CenHos", 'WFOM - Time_Base'!$B$4:$B$29,0), MATCH(CONCATENATE($G198,AC$2),'WFOM - Time_Base'!$A$8:$API$8,0)) *
INDEX('WFOM - Time_Base'!$A$4:$API$29, MATCH("CenHos_Per", 'WFOM - Time_Base'!$B$4:$B$29,0), MATCH(CONCATENATE($G198,AC$2),'WFOM - Time_Base'!$A$8:$API$8,0)),
IFERROR($AN198 * INDEX('Inputs from Uganda staff'!$E$61:$BM$80,MATCH('HRH Need estimation'!AC$2,'Inputs from Uganda staff'!$E$61:$E$80,0),MATCH('HRH Need estimation'!$D198,'Inputs from Uganda staff'!$E$6:$BM$6,0)),
""))</f>
        <v/>
      </c>
      <c r="AD198" s="122">
        <f>IFERROR(
$AN198 * INDEX('WFOM - Time_Base'!$A$4:$API$29, MATCH("CenHos", 'WFOM - Time_Base'!$B$4:$B$29,0), MATCH(CONCATENATE($G198,AD$2),'WFOM - Time_Base'!$A$8:$API$8,0)) *
INDEX('WFOM - Time_Base'!$A$4:$API$29, MATCH("CenHos_Per", 'WFOM - Time_Base'!$B$4:$B$29,0), MATCH(CONCATENATE($G198,AD$2),'WFOM - Time_Base'!$A$8:$API$8,0)),
IFERROR($AN198 * INDEX('Inputs from Uganda staff'!$E$61:$BM$80,MATCH('HRH Need estimation'!AD$2,'Inputs from Uganda staff'!$E$61:$E$80,0),MATCH('HRH Need estimation'!$D198,'Inputs from Uganda staff'!$E$6:$BM$6,0)),
""))</f>
        <v>0</v>
      </c>
      <c r="AE198" s="122">
        <f>IFERROR(
$AN198 * INDEX('WFOM - Time_Base'!$A$4:$API$29, MATCH("CenHos", 'WFOM - Time_Base'!$B$4:$B$29,0), MATCH(CONCATENATE($G198,AE$2),'WFOM - Time_Base'!$A$8:$API$8,0)) *
INDEX('WFOM - Time_Base'!$A$4:$API$29, MATCH("CenHos_Per", 'WFOM - Time_Base'!$B$4:$B$29,0), MATCH(CONCATENATE($G198,AE$2),'WFOM - Time_Base'!$A$8:$API$8,0)),
IFERROR($AN198 * INDEX('Inputs from Uganda staff'!$E$61:$BM$80,MATCH('HRH Need estimation'!AE$2,'Inputs from Uganda staff'!$E$61:$E$80,0),MATCH('HRH Need estimation'!$D198,'Inputs from Uganda staff'!$E$6:$BM$6,0)),
""))</f>
        <v>0</v>
      </c>
      <c r="AF198" s="122">
        <f>IFERROR(
$AN198 * INDEX('WFOM - Time_Base'!$A$4:$API$29, MATCH("CenHos", 'WFOM - Time_Base'!$B$4:$B$29,0), MATCH(CONCATENATE($G198,AF$2),'WFOM - Time_Base'!$A$8:$API$8,0)) *
INDEX('WFOM - Time_Base'!$A$4:$API$29, MATCH("CenHos_Per", 'WFOM - Time_Base'!$B$4:$B$29,0), MATCH(CONCATENATE($G198,AF$2),'WFOM - Time_Base'!$A$8:$API$8,0)),
IFERROR($AN198 * INDEX('Inputs from Uganda staff'!$E$61:$BM$80,MATCH('HRH Need estimation'!AF$2,'Inputs from Uganda staff'!$E$61:$E$80,0),MATCH('HRH Need estimation'!$D198,'Inputs from Uganda staff'!$E$6:$BM$6,0)),
""))</f>
        <v>0</v>
      </c>
      <c r="AG198" s="122">
        <f>IFERROR(
$AN198 * INDEX('WFOM - Time_Base'!$A$4:$API$29, MATCH("CenHos", 'WFOM - Time_Base'!$B$4:$B$29,0), MATCH(CONCATENATE($G198,AG$2),'WFOM - Time_Base'!$A$8:$API$8,0)) *
INDEX('WFOM - Time_Base'!$A$4:$API$29, MATCH("CenHos_Per", 'WFOM - Time_Base'!$B$4:$B$29,0), MATCH(CONCATENATE($G198,AG$2),'WFOM - Time_Base'!$A$8:$API$8,0)),
IFERROR($AN198 * INDEX('Inputs from Uganda staff'!$E$61:$BM$80,MATCH('HRH Need estimation'!AG$2,'Inputs from Uganda staff'!$E$61:$E$80,0),MATCH('HRH Need estimation'!$D198,'Inputs from Uganda staff'!$E$6:$BM$6,0)),
""))</f>
        <v>0</v>
      </c>
      <c r="AH198" s="122">
        <f>IFERROR(
$AN198 * INDEX('WFOM - Time_Base'!$A$4:$API$29, MATCH("CenHos", 'WFOM - Time_Base'!$B$4:$B$29,0), MATCH(CONCATENATE($G198,AH$2),'WFOM - Time_Base'!$A$8:$API$8,0)) *
INDEX('WFOM - Time_Base'!$A$4:$API$29, MATCH("CenHos_Per", 'WFOM - Time_Base'!$B$4:$B$29,0), MATCH(CONCATENATE($G198,AH$2),'WFOM - Time_Base'!$A$8:$API$8,0)),
IFERROR($AN198 * INDEX('Inputs from Uganda staff'!$E$61:$BM$80,MATCH('HRH Need estimation'!AH$2,'Inputs from Uganda staff'!$E$61:$E$80,0),MATCH('HRH Need estimation'!$D198,'Inputs from Uganda staff'!$E$6:$BM$6,0)),
""))</f>
        <v>0</v>
      </c>
      <c r="AI198" s="122">
        <f>IFERROR(
$AN198 * INDEX('WFOM - Time_Base'!$A$4:$API$29, MATCH("CenHos", 'WFOM - Time_Base'!$B$4:$B$29,0), MATCH(CONCATENATE($G198,AI$2),'WFOM - Time_Base'!$A$8:$API$8,0)) *
INDEX('WFOM - Time_Base'!$A$4:$API$29, MATCH("CenHos_Per", 'WFOM - Time_Base'!$B$4:$B$29,0), MATCH(CONCATENATE($G198,AI$2),'WFOM - Time_Base'!$A$8:$API$8,0)),
IFERROR($AN198 * INDEX('Inputs from Uganda staff'!$E$61:$BM$80,MATCH('HRH Need estimation'!AI$2,'Inputs from Uganda staff'!$E$61:$E$80,0),MATCH('HRH Need estimation'!$D198,'Inputs from Uganda staff'!$E$6:$BM$6,0)),
""))</f>
        <v>0</v>
      </c>
      <c r="AJ198" s="122">
        <f>IFERROR(
$AN198 * INDEX('WFOM - Time_Base'!$A$4:$API$29, MATCH("CenHos", 'WFOM - Time_Base'!$B$4:$B$29,0), MATCH(CONCATENATE($G198,AJ$2),'WFOM - Time_Base'!$A$8:$API$8,0)) *
INDEX('WFOM - Time_Base'!$A$4:$API$29, MATCH("CenHos_Per", 'WFOM - Time_Base'!$B$4:$B$29,0), MATCH(CONCATENATE($G198,AJ$2),'WFOM - Time_Base'!$A$8:$API$8,0)),
IFERROR($AN198 * INDEX('Inputs from Uganda staff'!$E$61:$BM$80,MATCH('HRH Need estimation'!AJ$2,'Inputs from Uganda staff'!$E$61:$E$80,0),MATCH('HRH Need estimation'!$D198,'Inputs from Uganda staff'!$E$6:$BM$6,0)),
""))</f>
        <v>0</v>
      </c>
      <c r="AK198" s="122">
        <f>IFERROR(
$AN198 * INDEX('WFOM - Time_Base'!$A$4:$API$29, MATCH("CenHos", 'WFOM - Time_Base'!$B$4:$B$29,0), MATCH(CONCATENATE($G198,AK$2),'WFOM - Time_Base'!$A$8:$API$8,0)) *
INDEX('WFOM - Time_Base'!$A$4:$API$29, MATCH("CenHos_Per", 'WFOM - Time_Base'!$B$4:$B$29,0), MATCH(CONCATENATE($G198,AK$2),'WFOM - Time_Base'!$A$8:$API$8,0)),
IFERROR($AN198 * INDEX('Inputs from Uganda staff'!$E$61:$BM$80,MATCH('HRH Need estimation'!AK$2,'Inputs from Uganda staff'!$E$61:$E$80,0),MATCH('HRH Need estimation'!$D198,'Inputs from Uganda staff'!$E$6:$BM$6,0)),
""))</f>
        <v>0</v>
      </c>
      <c r="AL198" s="122">
        <f>IFERROR(
$AN198 * INDEX('WFOM - Time_Base'!$A$4:$API$29, MATCH("CenHos", 'WFOM - Time_Base'!$B$4:$B$29,0), MATCH(CONCATENATE($G198,AL$2),'WFOM - Time_Base'!$A$8:$API$8,0)) *
INDEX('WFOM - Time_Base'!$A$4:$API$29, MATCH("CenHos_Per", 'WFOM - Time_Base'!$B$4:$B$29,0), MATCH(CONCATENATE($G198,AL$2),'WFOM - Time_Base'!$A$8:$API$8,0)),
IFERROR($AN198 * INDEX('Inputs from Uganda staff'!$E$61:$BM$80,MATCH('HRH Need estimation'!AL$2,'Inputs from Uganda staff'!$E$61:$E$80,0),MATCH('HRH Need estimation'!$D198,'Inputs from Uganda staff'!$E$6:$BM$6,0)),
""))</f>
        <v>0</v>
      </c>
      <c r="AN198">
        <v>1</v>
      </c>
      <c r="AO198" t="str">
        <f t="shared" si="8"/>
        <v>213</v>
      </c>
    </row>
    <row r="199" spans="1:41">
      <c r="A199" s="106" t="s">
        <v>915</v>
      </c>
      <c r="B199" s="106" t="s">
        <v>525</v>
      </c>
      <c r="C199" s="107" t="s">
        <v>609</v>
      </c>
      <c r="D199" s="114" t="s">
        <v>610</v>
      </c>
      <c r="E199" s="122" t="s">
        <v>866</v>
      </c>
      <c r="F199" s="122" t="s">
        <v>72</v>
      </c>
      <c r="G199" s="122" t="str">
        <f>IF(F199&lt;&gt;"", VLOOKUP(F199,'WFOM - Cadre and Service List'!$E$4:$F$52,2,FALSE), "")</f>
        <v>MinorSurg</v>
      </c>
      <c r="H199" s="122"/>
      <c r="I199" s="207"/>
      <c r="J199" s="207"/>
      <c r="K199" s="207"/>
      <c r="L199" s="207"/>
      <c r="M199" s="207"/>
      <c r="N199" s="207"/>
      <c r="O199" s="207"/>
      <c r="P199" s="207">
        <f t="shared" si="7"/>
        <v>0</v>
      </c>
      <c r="Q199" s="122" t="s">
        <v>1947</v>
      </c>
      <c r="R199" s="122">
        <f>IFERROR(
$AN199 * INDEX('WFOM - Time_Base'!$A$4:$API$29, MATCH("CenHos", 'WFOM - Time_Base'!$B$4:$B$29,0), MATCH(CONCATENATE($G199,R$2),'WFOM - Time_Base'!$A$8:$API$8,0)) *
INDEX('WFOM - Time_Base'!$A$4:$API$29, MATCH("CenHos_Per", 'WFOM - Time_Base'!$B$4:$B$29,0), MATCH(CONCATENATE($G199,R$2),'WFOM - Time_Base'!$A$8:$API$8,0)),
IFERROR($AN199 * INDEX('Inputs from Uganda staff'!$E$61:$BM$80,MATCH('HRH Need estimation'!R$2,'Inputs from Uganda staff'!$E$61:$E$80,0),MATCH('HRH Need estimation'!$D199,'Inputs from Uganda staff'!$E$6:$BM$6,0)),
""))</f>
        <v>60</v>
      </c>
      <c r="S199" s="122">
        <f>IFERROR(
$AN199 * INDEX('WFOM - Time_Base'!$A$4:$API$29, MATCH("CenHos", 'WFOM - Time_Base'!$B$4:$B$29,0), MATCH(CONCATENATE($G199,S$2),'WFOM - Time_Base'!$A$8:$API$8,0)) *
INDEX('WFOM - Time_Base'!$A$4:$API$29, MATCH("CenHos_Per", 'WFOM - Time_Base'!$B$4:$B$29,0), MATCH(CONCATENATE($G199,S$2),'WFOM - Time_Base'!$A$8:$API$8,0)),
IFERROR($AN199 * INDEX('Inputs from Uganda staff'!$E$61:$BM$80,MATCH('HRH Need estimation'!S$2,'Inputs from Uganda staff'!$E$61:$E$80,0),MATCH('HRH Need estimation'!$D199,'Inputs from Uganda staff'!$E$6:$BM$6,0)),
""))</f>
        <v>80</v>
      </c>
      <c r="T199" s="122">
        <f>IFERROR(
$AN199 * INDEX('WFOM - Time_Base'!$A$4:$API$29, MATCH("CenHos", 'WFOM - Time_Base'!$B$4:$B$29,0), MATCH(CONCATENATE($G199,T$2),'WFOM - Time_Base'!$A$8:$API$8,0)) *
INDEX('WFOM - Time_Base'!$A$4:$API$29, MATCH("CenHos_Per", 'WFOM - Time_Base'!$B$4:$B$29,0), MATCH(CONCATENATE($G199,T$2),'WFOM - Time_Base'!$A$8:$API$8,0)),
IFERROR($AN199 * INDEX('Inputs from Uganda staff'!$E$61:$BM$80,MATCH('HRH Need estimation'!T$2,'Inputs from Uganda staff'!$E$61:$E$80,0),MATCH('HRH Need estimation'!$D199,'Inputs from Uganda staff'!$E$6:$BM$6,0)),
""))</f>
        <v>0</v>
      </c>
      <c r="U199" s="122">
        <f>IFERROR(
$AN199 * INDEX('WFOM - Time_Base'!$A$4:$API$29, MATCH("CenHos", 'WFOM - Time_Base'!$B$4:$B$29,0), MATCH(CONCATENATE($G199,U$2),'WFOM - Time_Base'!$A$8:$API$8,0)) *
INDEX('WFOM - Time_Base'!$A$4:$API$29, MATCH("CenHos_Per", 'WFOM - Time_Base'!$B$4:$B$29,0), MATCH(CONCATENATE($G199,U$2),'WFOM - Time_Base'!$A$8:$API$8,0)),
IFERROR($AN199 * INDEX('Inputs from Uganda staff'!$E$61:$BM$80,MATCH('HRH Need estimation'!U$2,'Inputs from Uganda staff'!$E$61:$E$80,0),MATCH('HRH Need estimation'!$D199,'Inputs from Uganda staff'!$E$6:$BM$6,0)),
""))</f>
        <v>18</v>
      </c>
      <c r="V199" s="122">
        <f>IFERROR(
$AN199 * INDEX('WFOM - Time_Base'!$A$4:$API$29, MATCH("CenHos", 'WFOM - Time_Base'!$B$4:$B$29,0), MATCH(CONCATENATE($G199,V$2),'WFOM - Time_Base'!$A$8:$API$8,0)) *
INDEX('WFOM - Time_Base'!$A$4:$API$29, MATCH("CenHos_Per", 'WFOM - Time_Base'!$B$4:$B$29,0), MATCH(CONCATENATE($G199,V$2),'WFOM - Time_Base'!$A$8:$API$8,0)),
IFERROR($AN199 * INDEX('Inputs from Uganda staff'!$E$61:$BM$80,MATCH('HRH Need estimation'!V$2,'Inputs from Uganda staff'!$E$61:$E$80,0),MATCH('HRH Need estimation'!$D199,'Inputs from Uganda staff'!$E$6:$BM$6,0)),
""))</f>
        <v>42</v>
      </c>
      <c r="W199" s="122">
        <f>IFERROR(
$AN199 * INDEX('WFOM - Time_Base'!$A$4:$API$29, MATCH("CenHos", 'WFOM - Time_Base'!$B$4:$B$29,0), MATCH(CONCATENATE($G199,W$2),'WFOM - Time_Base'!$A$8:$API$8,0)) *
INDEX('WFOM - Time_Base'!$A$4:$API$29, MATCH("CenHos_Per", 'WFOM - Time_Base'!$B$4:$B$29,0), MATCH(CONCATENATE($G199,W$2),'WFOM - Time_Base'!$A$8:$API$8,0)),
IFERROR($AN199 * INDEX('Inputs from Uganda staff'!$E$61:$BM$80,MATCH('HRH Need estimation'!W$2,'Inputs from Uganda staff'!$E$61:$E$80,0),MATCH('HRH Need estimation'!$D199,'Inputs from Uganda staff'!$E$6:$BM$6,0)),
""))</f>
        <v>2.5</v>
      </c>
      <c r="X199" s="122">
        <f>IFERROR(
$AN199 * INDEX('WFOM - Time_Base'!$A$4:$API$29, MATCH("CenHos", 'WFOM - Time_Base'!$B$4:$B$29,0), MATCH(CONCATENATE($G199,X$2),'WFOM - Time_Base'!$A$8:$API$8,0)) *
INDEX('WFOM - Time_Base'!$A$4:$API$29, MATCH("CenHos_Per", 'WFOM - Time_Base'!$B$4:$B$29,0), MATCH(CONCATENATE($G199,X$2),'WFOM - Time_Base'!$A$8:$API$8,0)),
IFERROR($AN199 * INDEX('Inputs from Uganda staff'!$E$61:$BM$80,MATCH('HRH Need estimation'!X$2,'Inputs from Uganda staff'!$E$61:$E$80,0),MATCH('HRH Need estimation'!$D199,'Inputs from Uganda staff'!$E$6:$BM$6,0)),
""))</f>
        <v>2.5</v>
      </c>
      <c r="Y199" s="122">
        <f>IFERROR(
$AN199 * INDEX('WFOM - Time_Base'!$A$4:$API$29, MATCH("CenHos", 'WFOM - Time_Base'!$B$4:$B$29,0), MATCH(CONCATENATE($G199,Y$2),'WFOM - Time_Base'!$A$8:$API$8,0)) *
INDEX('WFOM - Time_Base'!$A$4:$API$29, MATCH("CenHos_Per", 'WFOM - Time_Base'!$B$4:$B$29,0), MATCH(CONCATENATE($G199,Y$2),'WFOM - Time_Base'!$A$8:$API$8,0)),
IFERROR($AN199 * INDEX('Inputs from Uganda staff'!$E$61:$BM$80,MATCH('HRH Need estimation'!Y$2,'Inputs from Uganda staff'!$E$61:$E$80,0),MATCH('HRH Need estimation'!$D199,'Inputs from Uganda staff'!$E$6:$BM$6,0)),
""))</f>
        <v>0</v>
      </c>
      <c r="Z199" s="122">
        <f>IFERROR(
$AN199 * INDEX('WFOM - Time_Base'!$A$4:$API$29, MATCH("CenHos", 'WFOM - Time_Base'!$B$4:$B$29,0), MATCH(CONCATENATE($G199,Z$2),'WFOM - Time_Base'!$A$8:$API$8,0)) *
INDEX('WFOM - Time_Base'!$A$4:$API$29, MATCH("CenHos_Per", 'WFOM - Time_Base'!$B$4:$B$29,0), MATCH(CONCATENATE($G199,Z$2),'WFOM - Time_Base'!$A$8:$API$8,0)),
IFERROR($AN199 * INDEX('Inputs from Uganda staff'!$E$61:$BM$80,MATCH('HRH Need estimation'!Z$2,'Inputs from Uganda staff'!$E$61:$E$80,0),MATCH('HRH Need estimation'!$D199,'Inputs from Uganda staff'!$E$6:$BM$6,0)),
""))</f>
        <v>0</v>
      </c>
      <c r="AA199" s="122">
        <f>IFERROR(
$AN199 * INDEX('WFOM - Time_Base'!$A$4:$API$29, MATCH("CenHos", 'WFOM - Time_Base'!$B$4:$B$29,0), MATCH(CONCATENATE($G199,AA$2),'WFOM - Time_Base'!$A$8:$API$8,0)) *
INDEX('WFOM - Time_Base'!$A$4:$API$29, MATCH("CenHos_Per", 'WFOM - Time_Base'!$B$4:$B$29,0), MATCH(CONCATENATE($G199,AA$2),'WFOM - Time_Base'!$A$8:$API$8,0)),
IFERROR($AN199 * INDEX('Inputs from Uganda staff'!$E$61:$BM$80,MATCH('HRH Need estimation'!AA$2,'Inputs from Uganda staff'!$E$61:$E$80,0),MATCH('HRH Need estimation'!$D199,'Inputs from Uganda staff'!$E$6:$BM$6,0)),
""))</f>
        <v>0</v>
      </c>
      <c r="AB199" s="122">
        <f>IFERROR(
$AN199 * INDEX('WFOM - Time_Base'!$A$4:$API$29, MATCH("CenHos", 'WFOM - Time_Base'!$B$4:$B$29,0), MATCH(CONCATENATE($G199,AB$2),'WFOM - Time_Base'!$A$8:$API$8,0)) *
INDEX('WFOM - Time_Base'!$A$4:$API$29, MATCH("CenHos_Per", 'WFOM - Time_Base'!$B$4:$B$29,0), MATCH(CONCATENATE($G199,AB$2),'WFOM - Time_Base'!$A$8:$API$8,0)),
IFERROR($AN199 * INDEX('Inputs from Uganda staff'!$E$61:$BM$80,MATCH('HRH Need estimation'!AB$2,'Inputs from Uganda staff'!$E$61:$E$80,0),MATCH('HRH Need estimation'!$D199,'Inputs from Uganda staff'!$E$6:$BM$6,0)),
""))</f>
        <v>0</v>
      </c>
      <c r="AC199" s="122" t="str">
        <f>IFERROR(
$AN199 * INDEX('WFOM - Time_Base'!$A$4:$API$29, MATCH("CenHos", 'WFOM - Time_Base'!$B$4:$B$29,0), MATCH(CONCATENATE($G199,AC$2),'WFOM - Time_Base'!$A$8:$API$8,0)) *
INDEX('WFOM - Time_Base'!$A$4:$API$29, MATCH("CenHos_Per", 'WFOM - Time_Base'!$B$4:$B$29,0), MATCH(CONCATENATE($G199,AC$2),'WFOM - Time_Base'!$A$8:$API$8,0)),
IFERROR($AN199 * INDEX('Inputs from Uganda staff'!$E$61:$BM$80,MATCH('HRH Need estimation'!AC$2,'Inputs from Uganda staff'!$E$61:$E$80,0),MATCH('HRH Need estimation'!$D199,'Inputs from Uganda staff'!$E$6:$BM$6,0)),
""))</f>
        <v/>
      </c>
      <c r="AD199" s="122">
        <f>IFERROR(
$AN199 * INDEX('WFOM - Time_Base'!$A$4:$API$29, MATCH("CenHos", 'WFOM - Time_Base'!$B$4:$B$29,0), MATCH(CONCATENATE($G199,AD$2),'WFOM - Time_Base'!$A$8:$API$8,0)) *
INDEX('WFOM - Time_Base'!$A$4:$API$29, MATCH("CenHos_Per", 'WFOM - Time_Base'!$B$4:$B$29,0), MATCH(CONCATENATE($G199,AD$2),'WFOM - Time_Base'!$A$8:$API$8,0)),
IFERROR($AN199 * INDEX('Inputs from Uganda staff'!$E$61:$BM$80,MATCH('HRH Need estimation'!AD$2,'Inputs from Uganda staff'!$E$61:$E$80,0),MATCH('HRH Need estimation'!$D199,'Inputs from Uganda staff'!$E$6:$BM$6,0)),
""))</f>
        <v>0</v>
      </c>
      <c r="AE199" s="122">
        <f>IFERROR(
$AN199 * INDEX('WFOM - Time_Base'!$A$4:$API$29, MATCH("CenHos", 'WFOM - Time_Base'!$B$4:$B$29,0), MATCH(CONCATENATE($G199,AE$2),'WFOM - Time_Base'!$A$8:$API$8,0)) *
INDEX('WFOM - Time_Base'!$A$4:$API$29, MATCH("CenHos_Per", 'WFOM - Time_Base'!$B$4:$B$29,0), MATCH(CONCATENATE($G199,AE$2),'WFOM - Time_Base'!$A$8:$API$8,0)),
IFERROR($AN199 * INDEX('Inputs from Uganda staff'!$E$61:$BM$80,MATCH('HRH Need estimation'!AE$2,'Inputs from Uganda staff'!$E$61:$E$80,0),MATCH('HRH Need estimation'!$D199,'Inputs from Uganda staff'!$E$6:$BM$6,0)),
""))</f>
        <v>0</v>
      </c>
      <c r="AF199" s="122">
        <f>IFERROR(
$AN199 * INDEX('WFOM - Time_Base'!$A$4:$API$29, MATCH("CenHos", 'WFOM - Time_Base'!$B$4:$B$29,0), MATCH(CONCATENATE($G199,AF$2),'WFOM - Time_Base'!$A$8:$API$8,0)) *
INDEX('WFOM - Time_Base'!$A$4:$API$29, MATCH("CenHos_Per", 'WFOM - Time_Base'!$B$4:$B$29,0), MATCH(CONCATENATE($G199,AF$2),'WFOM - Time_Base'!$A$8:$API$8,0)),
IFERROR($AN199 * INDEX('Inputs from Uganda staff'!$E$61:$BM$80,MATCH('HRH Need estimation'!AF$2,'Inputs from Uganda staff'!$E$61:$E$80,0),MATCH('HRH Need estimation'!$D199,'Inputs from Uganda staff'!$E$6:$BM$6,0)),
""))</f>
        <v>0</v>
      </c>
      <c r="AG199" s="122">
        <f>IFERROR(
$AN199 * INDEX('WFOM - Time_Base'!$A$4:$API$29, MATCH("CenHos", 'WFOM - Time_Base'!$B$4:$B$29,0), MATCH(CONCATENATE($G199,AG$2),'WFOM - Time_Base'!$A$8:$API$8,0)) *
INDEX('WFOM - Time_Base'!$A$4:$API$29, MATCH("CenHos_Per", 'WFOM - Time_Base'!$B$4:$B$29,0), MATCH(CONCATENATE($G199,AG$2),'WFOM - Time_Base'!$A$8:$API$8,0)),
IFERROR($AN199 * INDEX('Inputs from Uganda staff'!$E$61:$BM$80,MATCH('HRH Need estimation'!AG$2,'Inputs from Uganda staff'!$E$61:$E$80,0),MATCH('HRH Need estimation'!$D199,'Inputs from Uganda staff'!$E$6:$BM$6,0)),
""))</f>
        <v>0</v>
      </c>
      <c r="AH199" s="122">
        <f>IFERROR(
$AN199 * INDEX('WFOM - Time_Base'!$A$4:$API$29, MATCH("CenHos", 'WFOM - Time_Base'!$B$4:$B$29,0), MATCH(CONCATENATE($G199,AH$2),'WFOM - Time_Base'!$A$8:$API$8,0)) *
INDEX('WFOM - Time_Base'!$A$4:$API$29, MATCH("CenHos_Per", 'WFOM - Time_Base'!$B$4:$B$29,0), MATCH(CONCATENATE($G199,AH$2),'WFOM - Time_Base'!$A$8:$API$8,0)),
IFERROR($AN199 * INDEX('Inputs from Uganda staff'!$E$61:$BM$80,MATCH('HRH Need estimation'!AH$2,'Inputs from Uganda staff'!$E$61:$E$80,0),MATCH('HRH Need estimation'!$D199,'Inputs from Uganda staff'!$E$6:$BM$6,0)),
""))</f>
        <v>0</v>
      </c>
      <c r="AI199" s="122">
        <f>IFERROR(
$AN199 * INDEX('WFOM - Time_Base'!$A$4:$API$29, MATCH("CenHos", 'WFOM - Time_Base'!$B$4:$B$29,0), MATCH(CONCATENATE($G199,AI$2),'WFOM - Time_Base'!$A$8:$API$8,0)) *
INDEX('WFOM - Time_Base'!$A$4:$API$29, MATCH("CenHos_Per", 'WFOM - Time_Base'!$B$4:$B$29,0), MATCH(CONCATENATE($G199,AI$2),'WFOM - Time_Base'!$A$8:$API$8,0)),
IFERROR($AN199 * INDEX('Inputs from Uganda staff'!$E$61:$BM$80,MATCH('HRH Need estimation'!AI$2,'Inputs from Uganda staff'!$E$61:$E$80,0),MATCH('HRH Need estimation'!$D199,'Inputs from Uganda staff'!$E$6:$BM$6,0)),
""))</f>
        <v>0</v>
      </c>
      <c r="AJ199" s="122">
        <f>IFERROR(
$AN199 * INDEX('WFOM - Time_Base'!$A$4:$API$29, MATCH("CenHos", 'WFOM - Time_Base'!$B$4:$B$29,0), MATCH(CONCATENATE($G199,AJ$2),'WFOM - Time_Base'!$A$8:$API$8,0)) *
INDEX('WFOM - Time_Base'!$A$4:$API$29, MATCH("CenHos_Per", 'WFOM - Time_Base'!$B$4:$B$29,0), MATCH(CONCATENATE($G199,AJ$2),'WFOM - Time_Base'!$A$8:$API$8,0)),
IFERROR($AN199 * INDEX('Inputs from Uganda staff'!$E$61:$BM$80,MATCH('HRH Need estimation'!AJ$2,'Inputs from Uganda staff'!$E$61:$E$80,0),MATCH('HRH Need estimation'!$D199,'Inputs from Uganda staff'!$E$6:$BM$6,0)),
""))</f>
        <v>0</v>
      </c>
      <c r="AK199" s="122">
        <f>IFERROR(
$AN199 * INDEX('WFOM - Time_Base'!$A$4:$API$29, MATCH("CenHos", 'WFOM - Time_Base'!$B$4:$B$29,0), MATCH(CONCATENATE($G199,AK$2),'WFOM - Time_Base'!$A$8:$API$8,0)) *
INDEX('WFOM - Time_Base'!$A$4:$API$29, MATCH("CenHos_Per", 'WFOM - Time_Base'!$B$4:$B$29,0), MATCH(CONCATENATE($G199,AK$2),'WFOM - Time_Base'!$A$8:$API$8,0)),
IFERROR($AN199 * INDEX('Inputs from Uganda staff'!$E$61:$BM$80,MATCH('HRH Need estimation'!AK$2,'Inputs from Uganda staff'!$E$61:$E$80,0),MATCH('HRH Need estimation'!$D199,'Inputs from Uganda staff'!$E$6:$BM$6,0)),
""))</f>
        <v>0</v>
      </c>
      <c r="AL199" s="122">
        <f>IFERROR(
$AN199 * INDEX('WFOM - Time_Base'!$A$4:$API$29, MATCH("CenHos", 'WFOM - Time_Base'!$B$4:$B$29,0), MATCH(CONCATENATE($G199,AL$2),'WFOM - Time_Base'!$A$8:$API$8,0)) *
INDEX('WFOM - Time_Base'!$A$4:$API$29, MATCH("CenHos_Per", 'WFOM - Time_Base'!$B$4:$B$29,0), MATCH(CONCATENATE($G199,AL$2),'WFOM - Time_Base'!$A$8:$API$8,0)),
IFERROR($AN199 * INDEX('Inputs from Uganda staff'!$E$61:$BM$80,MATCH('HRH Need estimation'!AL$2,'Inputs from Uganda staff'!$E$61:$E$80,0),MATCH('HRH Need estimation'!$D199,'Inputs from Uganda staff'!$E$6:$BM$6,0)),
""))</f>
        <v>0</v>
      </c>
      <c r="AN199">
        <v>1</v>
      </c>
      <c r="AO199" t="e">
        <f t="shared" si="8"/>
        <v>#N/A</v>
      </c>
    </row>
    <row r="200" spans="1:41">
      <c r="A200" s="106" t="s">
        <v>1013</v>
      </c>
      <c r="B200" s="106" t="s">
        <v>525</v>
      </c>
      <c r="C200" s="107" t="s">
        <v>611</v>
      </c>
      <c r="D200" s="115" t="s">
        <v>612</v>
      </c>
      <c r="E200" s="122" t="s">
        <v>867</v>
      </c>
      <c r="F200" s="122" t="s">
        <v>21</v>
      </c>
      <c r="G200" s="122" t="str">
        <f>IF(F200&lt;&gt;"", VLOOKUP(F200,'WFOM - Cadre and Service List'!$E$4:$F$52,2,FALSE), "")</f>
        <v>Over5OPD</v>
      </c>
      <c r="H200" s="122"/>
      <c r="I200" s="207"/>
      <c r="J200" s="207"/>
      <c r="K200" s="207"/>
      <c r="L200" s="207"/>
      <c r="M200" s="207"/>
      <c r="N200" s="207"/>
      <c r="O200" s="207"/>
      <c r="P200" s="207">
        <f t="shared" si="7"/>
        <v>0</v>
      </c>
      <c r="Q200" s="122" t="s">
        <v>1947</v>
      </c>
      <c r="R200" s="122">
        <f>IFERROR(
$AN200 * INDEX('WFOM - Time_Base'!$A$4:$API$29, MATCH("CenHos", 'WFOM - Time_Base'!$B$4:$B$29,0), MATCH(CONCATENATE($G200,R$2),'WFOM - Time_Base'!$A$8:$API$8,0)) *
INDEX('WFOM - Time_Base'!$A$4:$API$29, MATCH("CenHos_Per", 'WFOM - Time_Base'!$B$4:$B$29,0), MATCH(CONCATENATE($G200,R$2),'WFOM - Time_Base'!$A$8:$API$8,0)),
IFERROR($AN200 * INDEX('Inputs from Uganda staff'!$E$61:$BM$80,MATCH('HRH Need estimation'!R$2,'Inputs from Uganda staff'!$E$61:$E$80,0),MATCH('HRH Need estimation'!$D200,'Inputs from Uganda staff'!$E$6:$BM$6,0)),
""))</f>
        <v>3.5</v>
      </c>
      <c r="S200" s="122">
        <f>IFERROR(
$AN200 * INDEX('WFOM - Time_Base'!$A$4:$API$29, MATCH("CenHos", 'WFOM - Time_Base'!$B$4:$B$29,0), MATCH(CONCATENATE($G200,S$2),'WFOM - Time_Base'!$A$8:$API$8,0)) *
INDEX('WFOM - Time_Base'!$A$4:$API$29, MATCH("CenHos_Per", 'WFOM - Time_Base'!$B$4:$B$29,0), MATCH(CONCATENATE($G200,S$2),'WFOM - Time_Base'!$A$8:$API$8,0)),
IFERROR($AN200 * INDEX('Inputs from Uganda staff'!$E$61:$BM$80,MATCH('HRH Need estimation'!S$2,'Inputs from Uganda staff'!$E$61:$E$80,0),MATCH('HRH Need estimation'!$D200,'Inputs from Uganda staff'!$E$6:$BM$6,0)),
""))</f>
        <v>6</v>
      </c>
      <c r="T200" s="122">
        <f>IFERROR(
$AN200 * INDEX('WFOM - Time_Base'!$A$4:$API$29, MATCH("CenHos", 'WFOM - Time_Base'!$B$4:$B$29,0), MATCH(CONCATENATE($G200,T$2),'WFOM - Time_Base'!$A$8:$API$8,0)) *
INDEX('WFOM - Time_Base'!$A$4:$API$29, MATCH("CenHos_Per", 'WFOM - Time_Base'!$B$4:$B$29,0), MATCH(CONCATENATE($G200,T$2),'WFOM - Time_Base'!$A$8:$API$8,0)),
IFERROR($AN200 * INDEX('Inputs from Uganda staff'!$E$61:$BM$80,MATCH('HRH Need estimation'!T$2,'Inputs from Uganda staff'!$E$61:$E$80,0),MATCH('HRH Need estimation'!$D200,'Inputs from Uganda staff'!$E$6:$BM$6,0)),
""))</f>
        <v>0</v>
      </c>
      <c r="U200" s="122">
        <f>IFERROR(
$AN200 * INDEX('WFOM - Time_Base'!$A$4:$API$29, MATCH("CenHos", 'WFOM - Time_Base'!$B$4:$B$29,0), MATCH(CONCATENATE($G200,U$2),'WFOM - Time_Base'!$A$8:$API$8,0)) *
INDEX('WFOM - Time_Base'!$A$4:$API$29, MATCH("CenHos_Per", 'WFOM - Time_Base'!$B$4:$B$29,0), MATCH(CONCATENATE($G200,U$2),'WFOM - Time_Base'!$A$8:$API$8,0)),
IFERROR($AN200 * INDEX('Inputs from Uganda staff'!$E$61:$BM$80,MATCH('HRH Need estimation'!U$2,'Inputs from Uganda staff'!$E$61:$E$80,0),MATCH('HRH Need estimation'!$D200,'Inputs from Uganda staff'!$E$6:$BM$6,0)),
""))</f>
        <v>1</v>
      </c>
      <c r="V200" s="122">
        <f>IFERROR(
$AN200 * INDEX('WFOM - Time_Base'!$A$4:$API$29, MATCH("CenHos", 'WFOM - Time_Base'!$B$4:$B$29,0), MATCH(CONCATENATE($G200,V$2),'WFOM - Time_Base'!$A$8:$API$8,0)) *
INDEX('WFOM - Time_Base'!$A$4:$API$29, MATCH("CenHos_Per", 'WFOM - Time_Base'!$B$4:$B$29,0), MATCH(CONCATENATE($G200,V$2),'WFOM - Time_Base'!$A$8:$API$8,0)),
IFERROR($AN200 * INDEX('Inputs from Uganda staff'!$E$61:$BM$80,MATCH('HRH Need estimation'!V$2,'Inputs from Uganda staff'!$E$61:$E$80,0),MATCH('HRH Need estimation'!$D200,'Inputs from Uganda staff'!$E$6:$BM$6,0)),
""))</f>
        <v>4</v>
      </c>
      <c r="W200" s="122">
        <f>IFERROR(
$AN200 * INDEX('WFOM - Time_Base'!$A$4:$API$29, MATCH("CenHos", 'WFOM - Time_Base'!$B$4:$B$29,0), MATCH(CONCATENATE($G200,W$2),'WFOM - Time_Base'!$A$8:$API$8,0)) *
INDEX('WFOM - Time_Base'!$A$4:$API$29, MATCH("CenHos_Per", 'WFOM - Time_Base'!$B$4:$B$29,0), MATCH(CONCATENATE($G200,W$2),'WFOM - Time_Base'!$A$8:$API$8,0)),
IFERROR($AN200 * INDEX('Inputs from Uganda staff'!$E$61:$BM$80,MATCH('HRH Need estimation'!W$2,'Inputs from Uganda staff'!$E$61:$E$80,0),MATCH('HRH Need estimation'!$D200,'Inputs from Uganda staff'!$E$6:$BM$6,0)),
""))</f>
        <v>0</v>
      </c>
      <c r="X200" s="122">
        <f>IFERROR(
$AN200 * INDEX('WFOM - Time_Base'!$A$4:$API$29, MATCH("CenHos", 'WFOM - Time_Base'!$B$4:$B$29,0), MATCH(CONCATENATE($G200,X$2),'WFOM - Time_Base'!$A$8:$API$8,0)) *
INDEX('WFOM - Time_Base'!$A$4:$API$29, MATCH("CenHos_Per", 'WFOM - Time_Base'!$B$4:$B$29,0), MATCH(CONCATENATE($G200,X$2),'WFOM - Time_Base'!$A$8:$API$8,0)),
IFERROR($AN200 * INDEX('Inputs from Uganda staff'!$E$61:$BM$80,MATCH('HRH Need estimation'!X$2,'Inputs from Uganda staff'!$E$61:$E$80,0),MATCH('HRH Need estimation'!$D200,'Inputs from Uganda staff'!$E$6:$BM$6,0)),
""))</f>
        <v>0</v>
      </c>
      <c r="Y200" s="122">
        <f>IFERROR(
$AN200 * INDEX('WFOM - Time_Base'!$A$4:$API$29, MATCH("CenHos", 'WFOM - Time_Base'!$B$4:$B$29,0), MATCH(CONCATENATE($G200,Y$2),'WFOM - Time_Base'!$A$8:$API$8,0)) *
INDEX('WFOM - Time_Base'!$A$4:$API$29, MATCH("CenHos_Per", 'WFOM - Time_Base'!$B$4:$B$29,0), MATCH(CONCATENATE($G200,Y$2),'WFOM - Time_Base'!$A$8:$API$8,0)),
IFERROR($AN200 * INDEX('Inputs from Uganda staff'!$E$61:$BM$80,MATCH('HRH Need estimation'!Y$2,'Inputs from Uganda staff'!$E$61:$E$80,0),MATCH('HRH Need estimation'!$D200,'Inputs from Uganda staff'!$E$6:$BM$6,0)),
""))</f>
        <v>0</v>
      </c>
      <c r="Z200" s="122">
        <f>IFERROR(
$AN200 * INDEX('WFOM - Time_Base'!$A$4:$API$29, MATCH("CenHos", 'WFOM - Time_Base'!$B$4:$B$29,0), MATCH(CONCATENATE($G200,Z$2),'WFOM - Time_Base'!$A$8:$API$8,0)) *
INDEX('WFOM - Time_Base'!$A$4:$API$29, MATCH("CenHos_Per", 'WFOM - Time_Base'!$B$4:$B$29,0), MATCH(CONCATENATE($G200,Z$2),'WFOM - Time_Base'!$A$8:$API$8,0)),
IFERROR($AN200 * INDEX('Inputs from Uganda staff'!$E$61:$BM$80,MATCH('HRH Need estimation'!Z$2,'Inputs from Uganda staff'!$E$61:$E$80,0),MATCH('HRH Need estimation'!$D200,'Inputs from Uganda staff'!$E$6:$BM$6,0)),
""))</f>
        <v>0</v>
      </c>
      <c r="AA200" s="122">
        <f>IFERROR(
$AN200 * INDEX('WFOM - Time_Base'!$A$4:$API$29, MATCH("CenHos", 'WFOM - Time_Base'!$B$4:$B$29,0), MATCH(CONCATENATE($G200,AA$2),'WFOM - Time_Base'!$A$8:$API$8,0)) *
INDEX('WFOM - Time_Base'!$A$4:$API$29, MATCH("CenHos_Per", 'WFOM - Time_Base'!$B$4:$B$29,0), MATCH(CONCATENATE($G200,AA$2),'WFOM - Time_Base'!$A$8:$API$8,0)),
IFERROR($AN200 * INDEX('Inputs from Uganda staff'!$E$61:$BM$80,MATCH('HRH Need estimation'!AA$2,'Inputs from Uganda staff'!$E$61:$E$80,0),MATCH('HRH Need estimation'!$D200,'Inputs from Uganda staff'!$E$6:$BM$6,0)),
""))</f>
        <v>0</v>
      </c>
      <c r="AB200" s="122">
        <f>IFERROR(
$AN200 * INDEX('WFOM - Time_Base'!$A$4:$API$29, MATCH("CenHos", 'WFOM - Time_Base'!$B$4:$B$29,0), MATCH(CONCATENATE($G200,AB$2),'WFOM - Time_Base'!$A$8:$API$8,0)) *
INDEX('WFOM - Time_Base'!$A$4:$API$29, MATCH("CenHos_Per", 'WFOM - Time_Base'!$B$4:$B$29,0), MATCH(CONCATENATE($G200,AB$2),'WFOM - Time_Base'!$A$8:$API$8,0)),
IFERROR($AN200 * INDEX('Inputs from Uganda staff'!$E$61:$BM$80,MATCH('HRH Need estimation'!AB$2,'Inputs from Uganda staff'!$E$61:$E$80,0),MATCH('HRH Need estimation'!$D200,'Inputs from Uganda staff'!$E$6:$BM$6,0)),
""))</f>
        <v>0</v>
      </c>
      <c r="AC200" s="122" t="str">
        <f>IFERROR(
$AN200 * INDEX('WFOM - Time_Base'!$A$4:$API$29, MATCH("CenHos", 'WFOM - Time_Base'!$B$4:$B$29,0), MATCH(CONCATENATE($G200,AC$2),'WFOM - Time_Base'!$A$8:$API$8,0)) *
INDEX('WFOM - Time_Base'!$A$4:$API$29, MATCH("CenHos_Per", 'WFOM - Time_Base'!$B$4:$B$29,0), MATCH(CONCATENATE($G200,AC$2),'WFOM - Time_Base'!$A$8:$API$8,0)),
IFERROR($AN200 * INDEX('Inputs from Uganda staff'!$E$61:$BM$80,MATCH('HRH Need estimation'!AC$2,'Inputs from Uganda staff'!$E$61:$E$80,0),MATCH('HRH Need estimation'!$D200,'Inputs from Uganda staff'!$E$6:$BM$6,0)),
""))</f>
        <v/>
      </c>
      <c r="AD200" s="122">
        <f>IFERROR(
$AN200 * INDEX('WFOM - Time_Base'!$A$4:$API$29, MATCH("CenHos", 'WFOM - Time_Base'!$B$4:$B$29,0), MATCH(CONCATENATE($G200,AD$2),'WFOM - Time_Base'!$A$8:$API$8,0)) *
INDEX('WFOM - Time_Base'!$A$4:$API$29, MATCH("CenHos_Per", 'WFOM - Time_Base'!$B$4:$B$29,0), MATCH(CONCATENATE($G200,AD$2),'WFOM - Time_Base'!$A$8:$API$8,0)),
IFERROR($AN200 * INDEX('Inputs from Uganda staff'!$E$61:$BM$80,MATCH('HRH Need estimation'!AD$2,'Inputs from Uganda staff'!$E$61:$E$80,0),MATCH('HRH Need estimation'!$D200,'Inputs from Uganda staff'!$E$6:$BM$6,0)),
""))</f>
        <v>0</v>
      </c>
      <c r="AE200" s="122">
        <f>IFERROR(
$AN200 * INDEX('WFOM - Time_Base'!$A$4:$API$29, MATCH("CenHos", 'WFOM - Time_Base'!$B$4:$B$29,0), MATCH(CONCATENATE($G200,AE$2),'WFOM - Time_Base'!$A$8:$API$8,0)) *
INDEX('WFOM - Time_Base'!$A$4:$API$29, MATCH("CenHos_Per", 'WFOM - Time_Base'!$B$4:$B$29,0), MATCH(CONCATENATE($G200,AE$2),'WFOM - Time_Base'!$A$8:$API$8,0)),
IFERROR($AN200 * INDEX('Inputs from Uganda staff'!$E$61:$BM$80,MATCH('HRH Need estimation'!AE$2,'Inputs from Uganda staff'!$E$61:$E$80,0),MATCH('HRH Need estimation'!$D200,'Inputs from Uganda staff'!$E$6:$BM$6,0)),
""))</f>
        <v>0</v>
      </c>
      <c r="AF200" s="122">
        <f>IFERROR(
$AN200 * INDEX('WFOM - Time_Base'!$A$4:$API$29, MATCH("CenHos", 'WFOM - Time_Base'!$B$4:$B$29,0), MATCH(CONCATENATE($G200,AF$2),'WFOM - Time_Base'!$A$8:$API$8,0)) *
INDEX('WFOM - Time_Base'!$A$4:$API$29, MATCH("CenHos_Per", 'WFOM - Time_Base'!$B$4:$B$29,0), MATCH(CONCATENATE($G200,AF$2),'WFOM - Time_Base'!$A$8:$API$8,0)),
IFERROR($AN200 * INDEX('Inputs from Uganda staff'!$E$61:$BM$80,MATCH('HRH Need estimation'!AF$2,'Inputs from Uganda staff'!$E$61:$E$80,0),MATCH('HRH Need estimation'!$D200,'Inputs from Uganda staff'!$E$6:$BM$6,0)),
""))</f>
        <v>0</v>
      </c>
      <c r="AG200" s="122">
        <f>IFERROR(
$AN200 * INDEX('WFOM - Time_Base'!$A$4:$API$29, MATCH("CenHos", 'WFOM - Time_Base'!$B$4:$B$29,0), MATCH(CONCATENATE($G200,AG$2),'WFOM - Time_Base'!$A$8:$API$8,0)) *
INDEX('WFOM - Time_Base'!$A$4:$API$29, MATCH("CenHos_Per", 'WFOM - Time_Base'!$B$4:$B$29,0), MATCH(CONCATENATE($G200,AG$2),'WFOM - Time_Base'!$A$8:$API$8,0)),
IFERROR($AN200 * INDEX('Inputs from Uganda staff'!$E$61:$BM$80,MATCH('HRH Need estimation'!AG$2,'Inputs from Uganda staff'!$E$61:$E$80,0),MATCH('HRH Need estimation'!$D200,'Inputs from Uganda staff'!$E$6:$BM$6,0)),
""))</f>
        <v>0</v>
      </c>
      <c r="AH200" s="122">
        <f>IFERROR(
$AN200 * INDEX('WFOM - Time_Base'!$A$4:$API$29, MATCH("CenHos", 'WFOM - Time_Base'!$B$4:$B$29,0), MATCH(CONCATENATE($G200,AH$2),'WFOM - Time_Base'!$A$8:$API$8,0)) *
INDEX('WFOM - Time_Base'!$A$4:$API$29, MATCH("CenHos_Per", 'WFOM - Time_Base'!$B$4:$B$29,0), MATCH(CONCATENATE($G200,AH$2),'WFOM - Time_Base'!$A$8:$API$8,0)),
IFERROR($AN200 * INDEX('Inputs from Uganda staff'!$E$61:$BM$80,MATCH('HRH Need estimation'!AH$2,'Inputs from Uganda staff'!$E$61:$E$80,0),MATCH('HRH Need estimation'!$D200,'Inputs from Uganda staff'!$E$6:$BM$6,0)),
""))</f>
        <v>0</v>
      </c>
      <c r="AI200" s="122">
        <f>IFERROR(
$AN200 * INDEX('WFOM - Time_Base'!$A$4:$API$29, MATCH("CenHos", 'WFOM - Time_Base'!$B$4:$B$29,0), MATCH(CONCATENATE($G200,AI$2),'WFOM - Time_Base'!$A$8:$API$8,0)) *
INDEX('WFOM - Time_Base'!$A$4:$API$29, MATCH("CenHos_Per", 'WFOM - Time_Base'!$B$4:$B$29,0), MATCH(CONCATENATE($G200,AI$2),'WFOM - Time_Base'!$A$8:$API$8,0)),
IFERROR($AN200 * INDEX('Inputs from Uganda staff'!$E$61:$BM$80,MATCH('HRH Need estimation'!AI$2,'Inputs from Uganda staff'!$E$61:$E$80,0),MATCH('HRH Need estimation'!$D200,'Inputs from Uganda staff'!$E$6:$BM$6,0)),
""))</f>
        <v>0</v>
      </c>
      <c r="AJ200" s="122">
        <f>IFERROR(
$AN200 * INDEX('WFOM - Time_Base'!$A$4:$API$29, MATCH("CenHos", 'WFOM - Time_Base'!$B$4:$B$29,0), MATCH(CONCATENATE($G200,AJ$2),'WFOM - Time_Base'!$A$8:$API$8,0)) *
INDEX('WFOM - Time_Base'!$A$4:$API$29, MATCH("CenHos_Per", 'WFOM - Time_Base'!$B$4:$B$29,0), MATCH(CONCATENATE($G200,AJ$2),'WFOM - Time_Base'!$A$8:$API$8,0)),
IFERROR($AN200 * INDEX('Inputs from Uganda staff'!$E$61:$BM$80,MATCH('HRH Need estimation'!AJ$2,'Inputs from Uganda staff'!$E$61:$E$80,0),MATCH('HRH Need estimation'!$D200,'Inputs from Uganda staff'!$E$6:$BM$6,0)),
""))</f>
        <v>0</v>
      </c>
      <c r="AK200" s="122">
        <f>IFERROR(
$AN200 * INDEX('WFOM - Time_Base'!$A$4:$API$29, MATCH("CenHos", 'WFOM - Time_Base'!$B$4:$B$29,0), MATCH(CONCATENATE($G200,AK$2),'WFOM - Time_Base'!$A$8:$API$8,0)) *
INDEX('WFOM - Time_Base'!$A$4:$API$29, MATCH("CenHos_Per", 'WFOM - Time_Base'!$B$4:$B$29,0), MATCH(CONCATENATE($G200,AK$2),'WFOM - Time_Base'!$A$8:$API$8,0)),
IFERROR($AN200 * INDEX('Inputs from Uganda staff'!$E$61:$BM$80,MATCH('HRH Need estimation'!AK$2,'Inputs from Uganda staff'!$E$61:$E$80,0),MATCH('HRH Need estimation'!$D200,'Inputs from Uganda staff'!$E$6:$BM$6,0)),
""))</f>
        <v>0</v>
      </c>
      <c r="AL200" s="122">
        <f>IFERROR(
$AN200 * INDEX('WFOM - Time_Base'!$A$4:$API$29, MATCH("CenHos", 'WFOM - Time_Base'!$B$4:$B$29,0), MATCH(CONCATENATE($G200,AL$2),'WFOM - Time_Base'!$A$8:$API$8,0)) *
INDEX('WFOM - Time_Base'!$A$4:$API$29, MATCH("CenHos_Per", 'WFOM - Time_Base'!$B$4:$B$29,0), MATCH(CONCATENATE($G200,AL$2),'WFOM - Time_Base'!$A$8:$API$8,0)),
IFERROR($AN200 * INDEX('Inputs from Uganda staff'!$E$61:$BM$80,MATCH('HRH Need estimation'!AL$2,'Inputs from Uganda staff'!$E$61:$E$80,0),MATCH('HRH Need estimation'!$D200,'Inputs from Uganda staff'!$E$6:$BM$6,0)),
""))</f>
        <v>0</v>
      </c>
      <c r="AN200">
        <v>1</v>
      </c>
      <c r="AO200" t="str">
        <f t="shared" si="8"/>
        <v>217</v>
      </c>
    </row>
    <row r="201" spans="1:41">
      <c r="A201" s="106" t="s">
        <v>1014</v>
      </c>
      <c r="B201" s="106" t="s">
        <v>525</v>
      </c>
      <c r="C201" s="107" t="s">
        <v>613</v>
      </c>
      <c r="D201" s="115" t="s">
        <v>614</v>
      </c>
      <c r="E201" s="122" t="s">
        <v>867</v>
      </c>
      <c r="F201" s="122" t="s">
        <v>21</v>
      </c>
      <c r="G201" s="122" t="str">
        <f>IF(F201&lt;&gt;"", VLOOKUP(F201,'WFOM - Cadre and Service List'!$E$4:$F$52,2,FALSE), "")</f>
        <v>Over5OPD</v>
      </c>
      <c r="H201" s="122"/>
      <c r="I201" s="207"/>
      <c r="J201" s="207"/>
      <c r="K201" s="207"/>
      <c r="L201" s="207"/>
      <c r="M201" s="207"/>
      <c r="N201" s="207"/>
      <c r="O201" s="207"/>
      <c r="P201" s="207">
        <f t="shared" si="7"/>
        <v>0</v>
      </c>
      <c r="Q201" s="122" t="s">
        <v>1947</v>
      </c>
      <c r="R201" s="122">
        <f>IFERROR(
$AN201 * INDEX('WFOM - Time_Base'!$A$4:$API$29, MATCH("CenHos", 'WFOM - Time_Base'!$B$4:$B$29,0), MATCH(CONCATENATE($G201,R$2),'WFOM - Time_Base'!$A$8:$API$8,0)) *
INDEX('WFOM - Time_Base'!$A$4:$API$29, MATCH("CenHos_Per", 'WFOM - Time_Base'!$B$4:$B$29,0), MATCH(CONCATENATE($G201,R$2),'WFOM - Time_Base'!$A$8:$API$8,0)),
IFERROR($AN201 * INDEX('Inputs from Uganda staff'!$E$61:$BM$80,MATCH('HRH Need estimation'!R$2,'Inputs from Uganda staff'!$E$61:$E$80,0),MATCH('HRH Need estimation'!$D201,'Inputs from Uganda staff'!$E$6:$BM$6,0)),
""))</f>
        <v>3.5</v>
      </c>
      <c r="S201" s="122">
        <f>IFERROR(
$AN201 * INDEX('WFOM - Time_Base'!$A$4:$API$29, MATCH("CenHos", 'WFOM - Time_Base'!$B$4:$B$29,0), MATCH(CONCATENATE($G201,S$2),'WFOM - Time_Base'!$A$8:$API$8,0)) *
INDEX('WFOM - Time_Base'!$A$4:$API$29, MATCH("CenHos_Per", 'WFOM - Time_Base'!$B$4:$B$29,0), MATCH(CONCATENATE($G201,S$2),'WFOM - Time_Base'!$A$8:$API$8,0)),
IFERROR($AN201 * INDEX('Inputs from Uganda staff'!$E$61:$BM$80,MATCH('HRH Need estimation'!S$2,'Inputs from Uganda staff'!$E$61:$E$80,0),MATCH('HRH Need estimation'!$D201,'Inputs from Uganda staff'!$E$6:$BM$6,0)),
""))</f>
        <v>6</v>
      </c>
      <c r="T201" s="122">
        <f>IFERROR(
$AN201 * INDEX('WFOM - Time_Base'!$A$4:$API$29, MATCH("CenHos", 'WFOM - Time_Base'!$B$4:$B$29,0), MATCH(CONCATENATE($G201,T$2),'WFOM - Time_Base'!$A$8:$API$8,0)) *
INDEX('WFOM - Time_Base'!$A$4:$API$29, MATCH("CenHos_Per", 'WFOM - Time_Base'!$B$4:$B$29,0), MATCH(CONCATENATE($G201,T$2),'WFOM - Time_Base'!$A$8:$API$8,0)),
IFERROR($AN201 * INDEX('Inputs from Uganda staff'!$E$61:$BM$80,MATCH('HRH Need estimation'!T$2,'Inputs from Uganda staff'!$E$61:$E$80,0),MATCH('HRH Need estimation'!$D201,'Inputs from Uganda staff'!$E$6:$BM$6,0)),
""))</f>
        <v>0</v>
      </c>
      <c r="U201" s="122">
        <f>IFERROR(
$AN201 * INDEX('WFOM - Time_Base'!$A$4:$API$29, MATCH("CenHos", 'WFOM - Time_Base'!$B$4:$B$29,0), MATCH(CONCATENATE($G201,U$2),'WFOM - Time_Base'!$A$8:$API$8,0)) *
INDEX('WFOM - Time_Base'!$A$4:$API$29, MATCH("CenHos_Per", 'WFOM - Time_Base'!$B$4:$B$29,0), MATCH(CONCATENATE($G201,U$2),'WFOM - Time_Base'!$A$8:$API$8,0)),
IFERROR($AN201 * INDEX('Inputs from Uganda staff'!$E$61:$BM$80,MATCH('HRH Need estimation'!U$2,'Inputs from Uganda staff'!$E$61:$E$80,0),MATCH('HRH Need estimation'!$D201,'Inputs from Uganda staff'!$E$6:$BM$6,0)),
""))</f>
        <v>1</v>
      </c>
      <c r="V201" s="122">
        <f>IFERROR(
$AN201 * INDEX('WFOM - Time_Base'!$A$4:$API$29, MATCH("CenHos", 'WFOM - Time_Base'!$B$4:$B$29,0), MATCH(CONCATENATE($G201,V$2),'WFOM - Time_Base'!$A$8:$API$8,0)) *
INDEX('WFOM - Time_Base'!$A$4:$API$29, MATCH("CenHos_Per", 'WFOM - Time_Base'!$B$4:$B$29,0), MATCH(CONCATENATE($G201,V$2),'WFOM - Time_Base'!$A$8:$API$8,0)),
IFERROR($AN201 * INDEX('Inputs from Uganda staff'!$E$61:$BM$80,MATCH('HRH Need estimation'!V$2,'Inputs from Uganda staff'!$E$61:$E$80,0),MATCH('HRH Need estimation'!$D201,'Inputs from Uganda staff'!$E$6:$BM$6,0)),
""))</f>
        <v>4</v>
      </c>
      <c r="W201" s="122">
        <f>IFERROR(
$AN201 * INDEX('WFOM - Time_Base'!$A$4:$API$29, MATCH("CenHos", 'WFOM - Time_Base'!$B$4:$B$29,0), MATCH(CONCATENATE($G201,W$2),'WFOM - Time_Base'!$A$8:$API$8,0)) *
INDEX('WFOM - Time_Base'!$A$4:$API$29, MATCH("CenHos_Per", 'WFOM - Time_Base'!$B$4:$B$29,0), MATCH(CONCATENATE($G201,W$2),'WFOM - Time_Base'!$A$8:$API$8,0)),
IFERROR($AN201 * INDEX('Inputs from Uganda staff'!$E$61:$BM$80,MATCH('HRH Need estimation'!W$2,'Inputs from Uganda staff'!$E$61:$E$80,0),MATCH('HRH Need estimation'!$D201,'Inputs from Uganda staff'!$E$6:$BM$6,0)),
""))</f>
        <v>0</v>
      </c>
      <c r="X201" s="122">
        <f>IFERROR(
$AN201 * INDEX('WFOM - Time_Base'!$A$4:$API$29, MATCH("CenHos", 'WFOM - Time_Base'!$B$4:$B$29,0), MATCH(CONCATENATE($G201,X$2),'WFOM - Time_Base'!$A$8:$API$8,0)) *
INDEX('WFOM - Time_Base'!$A$4:$API$29, MATCH("CenHos_Per", 'WFOM - Time_Base'!$B$4:$B$29,0), MATCH(CONCATENATE($G201,X$2),'WFOM - Time_Base'!$A$8:$API$8,0)),
IFERROR($AN201 * INDEX('Inputs from Uganda staff'!$E$61:$BM$80,MATCH('HRH Need estimation'!X$2,'Inputs from Uganda staff'!$E$61:$E$80,0),MATCH('HRH Need estimation'!$D201,'Inputs from Uganda staff'!$E$6:$BM$6,0)),
""))</f>
        <v>0</v>
      </c>
      <c r="Y201" s="122">
        <f>IFERROR(
$AN201 * INDEX('WFOM - Time_Base'!$A$4:$API$29, MATCH("CenHos", 'WFOM - Time_Base'!$B$4:$B$29,0), MATCH(CONCATENATE($G201,Y$2),'WFOM - Time_Base'!$A$8:$API$8,0)) *
INDEX('WFOM - Time_Base'!$A$4:$API$29, MATCH("CenHos_Per", 'WFOM - Time_Base'!$B$4:$B$29,0), MATCH(CONCATENATE($G201,Y$2),'WFOM - Time_Base'!$A$8:$API$8,0)),
IFERROR($AN201 * INDEX('Inputs from Uganda staff'!$E$61:$BM$80,MATCH('HRH Need estimation'!Y$2,'Inputs from Uganda staff'!$E$61:$E$80,0),MATCH('HRH Need estimation'!$D201,'Inputs from Uganda staff'!$E$6:$BM$6,0)),
""))</f>
        <v>0</v>
      </c>
      <c r="Z201" s="122">
        <f>IFERROR(
$AN201 * INDEX('WFOM - Time_Base'!$A$4:$API$29, MATCH("CenHos", 'WFOM - Time_Base'!$B$4:$B$29,0), MATCH(CONCATENATE($G201,Z$2),'WFOM - Time_Base'!$A$8:$API$8,0)) *
INDEX('WFOM - Time_Base'!$A$4:$API$29, MATCH("CenHos_Per", 'WFOM - Time_Base'!$B$4:$B$29,0), MATCH(CONCATENATE($G201,Z$2),'WFOM - Time_Base'!$A$8:$API$8,0)),
IFERROR($AN201 * INDEX('Inputs from Uganda staff'!$E$61:$BM$80,MATCH('HRH Need estimation'!Z$2,'Inputs from Uganda staff'!$E$61:$E$80,0),MATCH('HRH Need estimation'!$D201,'Inputs from Uganda staff'!$E$6:$BM$6,0)),
""))</f>
        <v>0</v>
      </c>
      <c r="AA201" s="122">
        <f>IFERROR(
$AN201 * INDEX('WFOM - Time_Base'!$A$4:$API$29, MATCH("CenHos", 'WFOM - Time_Base'!$B$4:$B$29,0), MATCH(CONCATENATE($G201,AA$2),'WFOM - Time_Base'!$A$8:$API$8,0)) *
INDEX('WFOM - Time_Base'!$A$4:$API$29, MATCH("CenHos_Per", 'WFOM - Time_Base'!$B$4:$B$29,0), MATCH(CONCATENATE($G201,AA$2),'WFOM - Time_Base'!$A$8:$API$8,0)),
IFERROR($AN201 * INDEX('Inputs from Uganda staff'!$E$61:$BM$80,MATCH('HRH Need estimation'!AA$2,'Inputs from Uganda staff'!$E$61:$E$80,0),MATCH('HRH Need estimation'!$D201,'Inputs from Uganda staff'!$E$6:$BM$6,0)),
""))</f>
        <v>0</v>
      </c>
      <c r="AB201" s="122">
        <f>IFERROR(
$AN201 * INDEX('WFOM - Time_Base'!$A$4:$API$29, MATCH("CenHos", 'WFOM - Time_Base'!$B$4:$B$29,0), MATCH(CONCATENATE($G201,AB$2),'WFOM - Time_Base'!$A$8:$API$8,0)) *
INDEX('WFOM - Time_Base'!$A$4:$API$29, MATCH("CenHos_Per", 'WFOM - Time_Base'!$B$4:$B$29,0), MATCH(CONCATENATE($G201,AB$2),'WFOM - Time_Base'!$A$8:$API$8,0)),
IFERROR($AN201 * INDEX('Inputs from Uganda staff'!$E$61:$BM$80,MATCH('HRH Need estimation'!AB$2,'Inputs from Uganda staff'!$E$61:$E$80,0),MATCH('HRH Need estimation'!$D201,'Inputs from Uganda staff'!$E$6:$BM$6,0)),
""))</f>
        <v>0</v>
      </c>
      <c r="AC201" s="122" t="str">
        <f>IFERROR(
$AN201 * INDEX('WFOM - Time_Base'!$A$4:$API$29, MATCH("CenHos", 'WFOM - Time_Base'!$B$4:$B$29,0), MATCH(CONCATENATE($G201,AC$2),'WFOM - Time_Base'!$A$8:$API$8,0)) *
INDEX('WFOM - Time_Base'!$A$4:$API$29, MATCH("CenHos_Per", 'WFOM - Time_Base'!$B$4:$B$29,0), MATCH(CONCATENATE($G201,AC$2),'WFOM - Time_Base'!$A$8:$API$8,0)),
IFERROR($AN201 * INDEX('Inputs from Uganda staff'!$E$61:$BM$80,MATCH('HRH Need estimation'!AC$2,'Inputs from Uganda staff'!$E$61:$E$80,0),MATCH('HRH Need estimation'!$D201,'Inputs from Uganda staff'!$E$6:$BM$6,0)),
""))</f>
        <v/>
      </c>
      <c r="AD201" s="122">
        <f>IFERROR(
$AN201 * INDEX('WFOM - Time_Base'!$A$4:$API$29, MATCH("CenHos", 'WFOM - Time_Base'!$B$4:$B$29,0), MATCH(CONCATENATE($G201,AD$2),'WFOM - Time_Base'!$A$8:$API$8,0)) *
INDEX('WFOM - Time_Base'!$A$4:$API$29, MATCH("CenHos_Per", 'WFOM - Time_Base'!$B$4:$B$29,0), MATCH(CONCATENATE($G201,AD$2),'WFOM - Time_Base'!$A$8:$API$8,0)),
IFERROR($AN201 * INDEX('Inputs from Uganda staff'!$E$61:$BM$80,MATCH('HRH Need estimation'!AD$2,'Inputs from Uganda staff'!$E$61:$E$80,0),MATCH('HRH Need estimation'!$D201,'Inputs from Uganda staff'!$E$6:$BM$6,0)),
""))</f>
        <v>0</v>
      </c>
      <c r="AE201" s="122">
        <f>IFERROR(
$AN201 * INDEX('WFOM - Time_Base'!$A$4:$API$29, MATCH("CenHos", 'WFOM - Time_Base'!$B$4:$B$29,0), MATCH(CONCATENATE($G201,AE$2),'WFOM - Time_Base'!$A$8:$API$8,0)) *
INDEX('WFOM - Time_Base'!$A$4:$API$29, MATCH("CenHos_Per", 'WFOM - Time_Base'!$B$4:$B$29,0), MATCH(CONCATENATE($G201,AE$2),'WFOM - Time_Base'!$A$8:$API$8,0)),
IFERROR($AN201 * INDEX('Inputs from Uganda staff'!$E$61:$BM$80,MATCH('HRH Need estimation'!AE$2,'Inputs from Uganda staff'!$E$61:$E$80,0),MATCH('HRH Need estimation'!$D201,'Inputs from Uganda staff'!$E$6:$BM$6,0)),
""))</f>
        <v>0</v>
      </c>
      <c r="AF201" s="122">
        <f>IFERROR(
$AN201 * INDEX('WFOM - Time_Base'!$A$4:$API$29, MATCH("CenHos", 'WFOM - Time_Base'!$B$4:$B$29,0), MATCH(CONCATENATE($G201,AF$2),'WFOM - Time_Base'!$A$8:$API$8,0)) *
INDEX('WFOM - Time_Base'!$A$4:$API$29, MATCH("CenHos_Per", 'WFOM - Time_Base'!$B$4:$B$29,0), MATCH(CONCATENATE($G201,AF$2),'WFOM - Time_Base'!$A$8:$API$8,0)),
IFERROR($AN201 * INDEX('Inputs from Uganda staff'!$E$61:$BM$80,MATCH('HRH Need estimation'!AF$2,'Inputs from Uganda staff'!$E$61:$E$80,0),MATCH('HRH Need estimation'!$D201,'Inputs from Uganda staff'!$E$6:$BM$6,0)),
""))</f>
        <v>0</v>
      </c>
      <c r="AG201" s="122">
        <f>IFERROR(
$AN201 * INDEX('WFOM - Time_Base'!$A$4:$API$29, MATCH("CenHos", 'WFOM - Time_Base'!$B$4:$B$29,0), MATCH(CONCATENATE($G201,AG$2),'WFOM - Time_Base'!$A$8:$API$8,0)) *
INDEX('WFOM - Time_Base'!$A$4:$API$29, MATCH("CenHos_Per", 'WFOM - Time_Base'!$B$4:$B$29,0), MATCH(CONCATENATE($G201,AG$2),'WFOM - Time_Base'!$A$8:$API$8,0)),
IFERROR($AN201 * INDEX('Inputs from Uganda staff'!$E$61:$BM$80,MATCH('HRH Need estimation'!AG$2,'Inputs from Uganda staff'!$E$61:$E$80,0),MATCH('HRH Need estimation'!$D201,'Inputs from Uganda staff'!$E$6:$BM$6,0)),
""))</f>
        <v>0</v>
      </c>
      <c r="AH201" s="122">
        <f>IFERROR(
$AN201 * INDEX('WFOM - Time_Base'!$A$4:$API$29, MATCH("CenHos", 'WFOM - Time_Base'!$B$4:$B$29,0), MATCH(CONCATENATE($G201,AH$2),'WFOM - Time_Base'!$A$8:$API$8,0)) *
INDEX('WFOM - Time_Base'!$A$4:$API$29, MATCH("CenHos_Per", 'WFOM - Time_Base'!$B$4:$B$29,0), MATCH(CONCATENATE($G201,AH$2),'WFOM - Time_Base'!$A$8:$API$8,0)),
IFERROR($AN201 * INDEX('Inputs from Uganda staff'!$E$61:$BM$80,MATCH('HRH Need estimation'!AH$2,'Inputs from Uganda staff'!$E$61:$E$80,0),MATCH('HRH Need estimation'!$D201,'Inputs from Uganda staff'!$E$6:$BM$6,0)),
""))</f>
        <v>0</v>
      </c>
      <c r="AI201" s="122">
        <f>IFERROR(
$AN201 * INDEX('WFOM - Time_Base'!$A$4:$API$29, MATCH("CenHos", 'WFOM - Time_Base'!$B$4:$B$29,0), MATCH(CONCATENATE($G201,AI$2),'WFOM - Time_Base'!$A$8:$API$8,0)) *
INDEX('WFOM - Time_Base'!$A$4:$API$29, MATCH("CenHos_Per", 'WFOM - Time_Base'!$B$4:$B$29,0), MATCH(CONCATENATE($G201,AI$2),'WFOM - Time_Base'!$A$8:$API$8,0)),
IFERROR($AN201 * INDEX('Inputs from Uganda staff'!$E$61:$BM$80,MATCH('HRH Need estimation'!AI$2,'Inputs from Uganda staff'!$E$61:$E$80,0),MATCH('HRH Need estimation'!$D201,'Inputs from Uganda staff'!$E$6:$BM$6,0)),
""))</f>
        <v>0</v>
      </c>
      <c r="AJ201" s="122">
        <f>IFERROR(
$AN201 * INDEX('WFOM - Time_Base'!$A$4:$API$29, MATCH("CenHos", 'WFOM - Time_Base'!$B$4:$B$29,0), MATCH(CONCATENATE($G201,AJ$2),'WFOM - Time_Base'!$A$8:$API$8,0)) *
INDEX('WFOM - Time_Base'!$A$4:$API$29, MATCH("CenHos_Per", 'WFOM - Time_Base'!$B$4:$B$29,0), MATCH(CONCATENATE($G201,AJ$2),'WFOM - Time_Base'!$A$8:$API$8,0)),
IFERROR($AN201 * INDEX('Inputs from Uganda staff'!$E$61:$BM$80,MATCH('HRH Need estimation'!AJ$2,'Inputs from Uganda staff'!$E$61:$E$80,0),MATCH('HRH Need estimation'!$D201,'Inputs from Uganda staff'!$E$6:$BM$6,0)),
""))</f>
        <v>0</v>
      </c>
      <c r="AK201" s="122">
        <f>IFERROR(
$AN201 * INDEX('WFOM - Time_Base'!$A$4:$API$29, MATCH("CenHos", 'WFOM - Time_Base'!$B$4:$B$29,0), MATCH(CONCATENATE($G201,AK$2),'WFOM - Time_Base'!$A$8:$API$8,0)) *
INDEX('WFOM - Time_Base'!$A$4:$API$29, MATCH("CenHos_Per", 'WFOM - Time_Base'!$B$4:$B$29,0), MATCH(CONCATENATE($G201,AK$2),'WFOM - Time_Base'!$A$8:$API$8,0)),
IFERROR($AN201 * INDEX('Inputs from Uganda staff'!$E$61:$BM$80,MATCH('HRH Need estimation'!AK$2,'Inputs from Uganda staff'!$E$61:$E$80,0),MATCH('HRH Need estimation'!$D201,'Inputs from Uganda staff'!$E$6:$BM$6,0)),
""))</f>
        <v>0</v>
      </c>
      <c r="AL201" s="122">
        <f>IFERROR(
$AN201 * INDEX('WFOM - Time_Base'!$A$4:$API$29, MATCH("CenHos", 'WFOM - Time_Base'!$B$4:$B$29,0), MATCH(CONCATENATE($G201,AL$2),'WFOM - Time_Base'!$A$8:$API$8,0)) *
INDEX('WFOM - Time_Base'!$A$4:$API$29, MATCH("CenHos_Per", 'WFOM - Time_Base'!$B$4:$B$29,0), MATCH(CONCATENATE($G201,AL$2),'WFOM - Time_Base'!$A$8:$API$8,0)),
IFERROR($AN201 * INDEX('Inputs from Uganda staff'!$E$61:$BM$80,MATCH('HRH Need estimation'!AL$2,'Inputs from Uganda staff'!$E$61:$E$80,0),MATCH('HRH Need estimation'!$D201,'Inputs from Uganda staff'!$E$6:$BM$6,0)),
""))</f>
        <v>0</v>
      </c>
      <c r="AN201">
        <v>1</v>
      </c>
      <c r="AO201" t="str">
        <f t="shared" si="8"/>
        <v>218</v>
      </c>
    </row>
    <row r="202" spans="1:41">
      <c r="A202" s="106" t="s">
        <v>1015</v>
      </c>
      <c r="B202" s="106" t="s">
        <v>525</v>
      </c>
      <c r="C202" s="107" t="s">
        <v>615</v>
      </c>
      <c r="D202" s="115" t="s">
        <v>616</v>
      </c>
      <c r="E202" s="199"/>
      <c r="F202" s="199"/>
      <c r="G202" s="199" t="str">
        <f>IF(F202&lt;&gt;"", VLOOKUP(F202,'WFOM - Cadre and Service List'!$E$4:$F$52,2,FALSE), "")</f>
        <v/>
      </c>
      <c r="H202" s="199" t="s">
        <v>910</v>
      </c>
      <c r="I202" s="208"/>
      <c r="J202" s="208"/>
      <c r="K202" s="208"/>
      <c r="L202" s="208"/>
      <c r="M202" s="208"/>
      <c r="N202" s="208"/>
      <c r="O202" s="208"/>
      <c r="P202" s="207">
        <f t="shared" si="7"/>
        <v>0</v>
      </c>
      <c r="Q202" s="122" t="s">
        <v>1947</v>
      </c>
      <c r="R202" s="122" t="str">
        <f>IFERROR(
$AN202 * INDEX('WFOM - Time_Base'!$A$4:$API$29, MATCH("CenHos", 'WFOM - Time_Base'!$B$4:$B$29,0), MATCH(CONCATENATE($G202,R$2),'WFOM - Time_Base'!$A$8:$API$8,0)) *
INDEX('WFOM - Time_Base'!$A$4:$API$29, MATCH("CenHos_Per", 'WFOM - Time_Base'!$B$4:$B$29,0), MATCH(CONCATENATE($G202,R$2),'WFOM - Time_Base'!$A$8:$API$8,0)),
IFERROR($AN202 * INDEX('Inputs from Uganda staff'!$E$61:$BM$80,MATCH('HRH Need estimation'!R$2,'Inputs from Uganda staff'!$E$61:$E$80,0),MATCH('HRH Need estimation'!$D202,'Inputs from Uganda staff'!$E$6:$BM$6,0)),
""))</f>
        <v/>
      </c>
      <c r="S202" s="122" t="str">
        <f>IFERROR(
$AN202 * INDEX('WFOM - Time_Base'!$A$4:$API$29, MATCH("CenHos", 'WFOM - Time_Base'!$B$4:$B$29,0), MATCH(CONCATENATE($G202,S$2),'WFOM - Time_Base'!$A$8:$API$8,0)) *
INDEX('WFOM - Time_Base'!$A$4:$API$29, MATCH("CenHos_Per", 'WFOM - Time_Base'!$B$4:$B$29,0), MATCH(CONCATENATE($G202,S$2),'WFOM - Time_Base'!$A$8:$API$8,0)),
IFERROR($AN202 * INDEX('Inputs from Uganda staff'!$E$61:$BM$80,MATCH('HRH Need estimation'!S$2,'Inputs from Uganda staff'!$E$61:$E$80,0),MATCH('HRH Need estimation'!$D202,'Inputs from Uganda staff'!$E$6:$BM$6,0)),
""))</f>
        <v/>
      </c>
      <c r="T202" s="122" t="str">
        <f>IFERROR(
$AN202 * INDEX('WFOM - Time_Base'!$A$4:$API$29, MATCH("CenHos", 'WFOM - Time_Base'!$B$4:$B$29,0), MATCH(CONCATENATE($G202,T$2),'WFOM - Time_Base'!$A$8:$API$8,0)) *
INDEX('WFOM - Time_Base'!$A$4:$API$29, MATCH("CenHos_Per", 'WFOM - Time_Base'!$B$4:$B$29,0), MATCH(CONCATENATE($G202,T$2),'WFOM - Time_Base'!$A$8:$API$8,0)),
IFERROR($AN202 * INDEX('Inputs from Uganda staff'!$E$61:$BM$80,MATCH('HRH Need estimation'!T$2,'Inputs from Uganda staff'!$E$61:$E$80,0),MATCH('HRH Need estimation'!$D202,'Inputs from Uganda staff'!$E$6:$BM$6,0)),
""))</f>
        <v/>
      </c>
      <c r="U202" s="122" t="str">
        <f>IFERROR(
$AN202 * INDEX('WFOM - Time_Base'!$A$4:$API$29, MATCH("CenHos", 'WFOM - Time_Base'!$B$4:$B$29,0), MATCH(CONCATENATE($G202,U$2),'WFOM - Time_Base'!$A$8:$API$8,0)) *
INDEX('WFOM - Time_Base'!$A$4:$API$29, MATCH("CenHos_Per", 'WFOM - Time_Base'!$B$4:$B$29,0), MATCH(CONCATENATE($G202,U$2),'WFOM - Time_Base'!$A$8:$API$8,0)),
IFERROR($AN202 * INDEX('Inputs from Uganda staff'!$E$61:$BM$80,MATCH('HRH Need estimation'!U$2,'Inputs from Uganda staff'!$E$61:$E$80,0),MATCH('HRH Need estimation'!$D202,'Inputs from Uganda staff'!$E$6:$BM$6,0)),
""))</f>
        <v/>
      </c>
      <c r="V202" s="122" t="str">
        <f>IFERROR(
$AN202 * INDEX('WFOM - Time_Base'!$A$4:$API$29, MATCH("CenHos", 'WFOM - Time_Base'!$B$4:$B$29,0), MATCH(CONCATENATE($G202,V$2),'WFOM - Time_Base'!$A$8:$API$8,0)) *
INDEX('WFOM - Time_Base'!$A$4:$API$29, MATCH("CenHos_Per", 'WFOM - Time_Base'!$B$4:$B$29,0), MATCH(CONCATENATE($G202,V$2),'WFOM - Time_Base'!$A$8:$API$8,0)),
IFERROR($AN202 * INDEX('Inputs from Uganda staff'!$E$61:$BM$80,MATCH('HRH Need estimation'!V$2,'Inputs from Uganda staff'!$E$61:$E$80,0),MATCH('HRH Need estimation'!$D202,'Inputs from Uganda staff'!$E$6:$BM$6,0)),
""))</f>
        <v/>
      </c>
      <c r="W202" s="122" t="str">
        <f>IFERROR(
$AN202 * INDEX('WFOM - Time_Base'!$A$4:$API$29, MATCH("CenHos", 'WFOM - Time_Base'!$B$4:$B$29,0), MATCH(CONCATENATE($G202,W$2),'WFOM - Time_Base'!$A$8:$API$8,0)) *
INDEX('WFOM - Time_Base'!$A$4:$API$29, MATCH("CenHos_Per", 'WFOM - Time_Base'!$B$4:$B$29,0), MATCH(CONCATENATE($G202,W$2),'WFOM - Time_Base'!$A$8:$API$8,0)),
IFERROR($AN202 * INDEX('Inputs from Uganda staff'!$E$61:$BM$80,MATCH('HRH Need estimation'!W$2,'Inputs from Uganda staff'!$E$61:$E$80,0),MATCH('HRH Need estimation'!$D202,'Inputs from Uganda staff'!$E$6:$BM$6,0)),
""))</f>
        <v/>
      </c>
      <c r="X202" s="122" t="str">
        <f>IFERROR(
$AN202 * INDEX('WFOM - Time_Base'!$A$4:$API$29, MATCH("CenHos", 'WFOM - Time_Base'!$B$4:$B$29,0), MATCH(CONCATENATE($G202,X$2),'WFOM - Time_Base'!$A$8:$API$8,0)) *
INDEX('WFOM - Time_Base'!$A$4:$API$29, MATCH("CenHos_Per", 'WFOM - Time_Base'!$B$4:$B$29,0), MATCH(CONCATENATE($G202,X$2),'WFOM - Time_Base'!$A$8:$API$8,0)),
IFERROR($AN202 * INDEX('Inputs from Uganda staff'!$E$61:$BM$80,MATCH('HRH Need estimation'!X$2,'Inputs from Uganda staff'!$E$61:$E$80,0),MATCH('HRH Need estimation'!$D202,'Inputs from Uganda staff'!$E$6:$BM$6,0)),
""))</f>
        <v/>
      </c>
      <c r="Y202" s="122" t="str">
        <f>IFERROR(
$AN202 * INDEX('WFOM - Time_Base'!$A$4:$API$29, MATCH("CenHos", 'WFOM - Time_Base'!$B$4:$B$29,0), MATCH(CONCATENATE($G202,Y$2),'WFOM - Time_Base'!$A$8:$API$8,0)) *
INDEX('WFOM - Time_Base'!$A$4:$API$29, MATCH("CenHos_Per", 'WFOM - Time_Base'!$B$4:$B$29,0), MATCH(CONCATENATE($G202,Y$2),'WFOM - Time_Base'!$A$8:$API$8,0)),
IFERROR($AN202 * INDEX('Inputs from Uganda staff'!$E$61:$BM$80,MATCH('HRH Need estimation'!Y$2,'Inputs from Uganda staff'!$E$61:$E$80,0),MATCH('HRH Need estimation'!$D202,'Inputs from Uganda staff'!$E$6:$BM$6,0)),
""))</f>
        <v/>
      </c>
      <c r="Z202" s="122" t="str">
        <f>IFERROR(
$AN202 * INDEX('WFOM - Time_Base'!$A$4:$API$29, MATCH("CenHos", 'WFOM - Time_Base'!$B$4:$B$29,0), MATCH(CONCATENATE($G202,Z$2),'WFOM - Time_Base'!$A$8:$API$8,0)) *
INDEX('WFOM - Time_Base'!$A$4:$API$29, MATCH("CenHos_Per", 'WFOM - Time_Base'!$B$4:$B$29,0), MATCH(CONCATENATE($G202,Z$2),'WFOM - Time_Base'!$A$8:$API$8,0)),
IFERROR($AN202 * INDEX('Inputs from Uganda staff'!$E$61:$BM$80,MATCH('HRH Need estimation'!Z$2,'Inputs from Uganda staff'!$E$61:$E$80,0),MATCH('HRH Need estimation'!$D202,'Inputs from Uganda staff'!$E$6:$BM$6,0)),
""))</f>
        <v/>
      </c>
      <c r="AA202" s="122" t="str">
        <f>IFERROR(
$AN202 * INDEX('WFOM - Time_Base'!$A$4:$API$29, MATCH("CenHos", 'WFOM - Time_Base'!$B$4:$B$29,0), MATCH(CONCATENATE($G202,AA$2),'WFOM - Time_Base'!$A$8:$API$8,0)) *
INDEX('WFOM - Time_Base'!$A$4:$API$29, MATCH("CenHos_Per", 'WFOM - Time_Base'!$B$4:$B$29,0), MATCH(CONCATENATE($G202,AA$2),'WFOM - Time_Base'!$A$8:$API$8,0)),
IFERROR($AN202 * INDEX('Inputs from Uganda staff'!$E$61:$BM$80,MATCH('HRH Need estimation'!AA$2,'Inputs from Uganda staff'!$E$61:$E$80,0),MATCH('HRH Need estimation'!$D202,'Inputs from Uganda staff'!$E$6:$BM$6,0)),
""))</f>
        <v/>
      </c>
      <c r="AB202" s="122" t="str">
        <f>IFERROR(
$AN202 * INDEX('WFOM - Time_Base'!$A$4:$API$29, MATCH("CenHos", 'WFOM - Time_Base'!$B$4:$B$29,0), MATCH(CONCATENATE($G202,AB$2),'WFOM - Time_Base'!$A$8:$API$8,0)) *
INDEX('WFOM - Time_Base'!$A$4:$API$29, MATCH("CenHos_Per", 'WFOM - Time_Base'!$B$4:$B$29,0), MATCH(CONCATENATE($G202,AB$2),'WFOM - Time_Base'!$A$8:$API$8,0)),
IFERROR($AN202 * INDEX('Inputs from Uganda staff'!$E$61:$BM$80,MATCH('HRH Need estimation'!AB$2,'Inputs from Uganda staff'!$E$61:$E$80,0),MATCH('HRH Need estimation'!$D202,'Inputs from Uganda staff'!$E$6:$BM$6,0)),
""))</f>
        <v/>
      </c>
      <c r="AC202" s="122" t="str">
        <f>IFERROR(
$AN202 * INDEX('WFOM - Time_Base'!$A$4:$API$29, MATCH("CenHos", 'WFOM - Time_Base'!$B$4:$B$29,0), MATCH(CONCATENATE($G202,AC$2),'WFOM - Time_Base'!$A$8:$API$8,0)) *
INDEX('WFOM - Time_Base'!$A$4:$API$29, MATCH("CenHos_Per", 'WFOM - Time_Base'!$B$4:$B$29,0), MATCH(CONCATENATE($G202,AC$2),'WFOM - Time_Base'!$A$8:$API$8,0)),
IFERROR($AN202 * INDEX('Inputs from Uganda staff'!$E$61:$BM$80,MATCH('HRH Need estimation'!AC$2,'Inputs from Uganda staff'!$E$61:$E$80,0),MATCH('HRH Need estimation'!$D202,'Inputs from Uganda staff'!$E$6:$BM$6,0)),
""))</f>
        <v/>
      </c>
      <c r="AD202" s="122" t="str">
        <f>IFERROR(
$AN202 * INDEX('WFOM - Time_Base'!$A$4:$API$29, MATCH("CenHos", 'WFOM - Time_Base'!$B$4:$B$29,0), MATCH(CONCATENATE($G202,AD$2),'WFOM - Time_Base'!$A$8:$API$8,0)) *
INDEX('WFOM - Time_Base'!$A$4:$API$29, MATCH("CenHos_Per", 'WFOM - Time_Base'!$B$4:$B$29,0), MATCH(CONCATENATE($G202,AD$2),'WFOM - Time_Base'!$A$8:$API$8,0)),
IFERROR($AN202 * INDEX('Inputs from Uganda staff'!$E$61:$BM$80,MATCH('HRH Need estimation'!AD$2,'Inputs from Uganda staff'!$E$61:$E$80,0),MATCH('HRH Need estimation'!$D202,'Inputs from Uganda staff'!$E$6:$BM$6,0)),
""))</f>
        <v/>
      </c>
      <c r="AE202" s="122" t="str">
        <f>IFERROR(
$AN202 * INDEX('WFOM - Time_Base'!$A$4:$API$29, MATCH("CenHos", 'WFOM - Time_Base'!$B$4:$B$29,0), MATCH(CONCATENATE($G202,AE$2),'WFOM - Time_Base'!$A$8:$API$8,0)) *
INDEX('WFOM - Time_Base'!$A$4:$API$29, MATCH("CenHos_Per", 'WFOM - Time_Base'!$B$4:$B$29,0), MATCH(CONCATENATE($G202,AE$2),'WFOM - Time_Base'!$A$8:$API$8,0)),
IFERROR($AN202 * INDEX('Inputs from Uganda staff'!$E$61:$BM$80,MATCH('HRH Need estimation'!AE$2,'Inputs from Uganda staff'!$E$61:$E$80,0),MATCH('HRH Need estimation'!$D202,'Inputs from Uganda staff'!$E$6:$BM$6,0)),
""))</f>
        <v/>
      </c>
      <c r="AF202" s="122" t="str">
        <f>IFERROR(
$AN202 * INDEX('WFOM - Time_Base'!$A$4:$API$29, MATCH("CenHos", 'WFOM - Time_Base'!$B$4:$B$29,0), MATCH(CONCATENATE($G202,AF$2),'WFOM - Time_Base'!$A$8:$API$8,0)) *
INDEX('WFOM - Time_Base'!$A$4:$API$29, MATCH("CenHos_Per", 'WFOM - Time_Base'!$B$4:$B$29,0), MATCH(CONCATENATE($G202,AF$2),'WFOM - Time_Base'!$A$8:$API$8,0)),
IFERROR($AN202 * INDEX('Inputs from Uganda staff'!$E$61:$BM$80,MATCH('HRH Need estimation'!AF$2,'Inputs from Uganda staff'!$E$61:$E$80,0),MATCH('HRH Need estimation'!$D202,'Inputs from Uganda staff'!$E$6:$BM$6,0)),
""))</f>
        <v/>
      </c>
      <c r="AG202" s="122" t="str">
        <f>IFERROR(
$AN202 * INDEX('WFOM - Time_Base'!$A$4:$API$29, MATCH("CenHos", 'WFOM - Time_Base'!$B$4:$B$29,0), MATCH(CONCATENATE($G202,AG$2),'WFOM - Time_Base'!$A$8:$API$8,0)) *
INDEX('WFOM - Time_Base'!$A$4:$API$29, MATCH("CenHos_Per", 'WFOM - Time_Base'!$B$4:$B$29,0), MATCH(CONCATENATE($G202,AG$2),'WFOM - Time_Base'!$A$8:$API$8,0)),
IFERROR($AN202 * INDEX('Inputs from Uganda staff'!$E$61:$BM$80,MATCH('HRH Need estimation'!AG$2,'Inputs from Uganda staff'!$E$61:$E$80,0),MATCH('HRH Need estimation'!$D202,'Inputs from Uganda staff'!$E$6:$BM$6,0)),
""))</f>
        <v/>
      </c>
      <c r="AH202" s="122" t="str">
        <f>IFERROR(
$AN202 * INDEX('WFOM - Time_Base'!$A$4:$API$29, MATCH("CenHos", 'WFOM - Time_Base'!$B$4:$B$29,0), MATCH(CONCATENATE($G202,AH$2),'WFOM - Time_Base'!$A$8:$API$8,0)) *
INDEX('WFOM - Time_Base'!$A$4:$API$29, MATCH("CenHos_Per", 'WFOM - Time_Base'!$B$4:$B$29,0), MATCH(CONCATENATE($G202,AH$2),'WFOM - Time_Base'!$A$8:$API$8,0)),
IFERROR($AN202 * INDEX('Inputs from Uganda staff'!$E$61:$BM$80,MATCH('HRH Need estimation'!AH$2,'Inputs from Uganda staff'!$E$61:$E$80,0),MATCH('HRH Need estimation'!$D202,'Inputs from Uganda staff'!$E$6:$BM$6,0)),
""))</f>
        <v/>
      </c>
      <c r="AI202" s="122" t="str">
        <f>IFERROR(
$AN202 * INDEX('WFOM - Time_Base'!$A$4:$API$29, MATCH("CenHos", 'WFOM - Time_Base'!$B$4:$B$29,0), MATCH(CONCATENATE($G202,AI$2),'WFOM - Time_Base'!$A$8:$API$8,0)) *
INDEX('WFOM - Time_Base'!$A$4:$API$29, MATCH("CenHos_Per", 'WFOM - Time_Base'!$B$4:$B$29,0), MATCH(CONCATENATE($G202,AI$2),'WFOM - Time_Base'!$A$8:$API$8,0)),
IFERROR($AN202 * INDEX('Inputs from Uganda staff'!$E$61:$BM$80,MATCH('HRH Need estimation'!AI$2,'Inputs from Uganda staff'!$E$61:$E$80,0),MATCH('HRH Need estimation'!$D202,'Inputs from Uganda staff'!$E$6:$BM$6,0)),
""))</f>
        <v/>
      </c>
      <c r="AJ202" s="122" t="str">
        <f>IFERROR(
$AN202 * INDEX('WFOM - Time_Base'!$A$4:$API$29, MATCH("CenHos", 'WFOM - Time_Base'!$B$4:$B$29,0), MATCH(CONCATENATE($G202,AJ$2),'WFOM - Time_Base'!$A$8:$API$8,0)) *
INDEX('WFOM - Time_Base'!$A$4:$API$29, MATCH("CenHos_Per", 'WFOM - Time_Base'!$B$4:$B$29,0), MATCH(CONCATENATE($G202,AJ$2),'WFOM - Time_Base'!$A$8:$API$8,0)),
IFERROR($AN202 * INDEX('Inputs from Uganda staff'!$E$61:$BM$80,MATCH('HRH Need estimation'!AJ$2,'Inputs from Uganda staff'!$E$61:$E$80,0),MATCH('HRH Need estimation'!$D202,'Inputs from Uganda staff'!$E$6:$BM$6,0)),
""))</f>
        <v/>
      </c>
      <c r="AK202" s="122" t="str">
        <f>IFERROR(
$AN202 * INDEX('WFOM - Time_Base'!$A$4:$API$29, MATCH("CenHos", 'WFOM - Time_Base'!$B$4:$B$29,0), MATCH(CONCATENATE($G202,AK$2),'WFOM - Time_Base'!$A$8:$API$8,0)) *
INDEX('WFOM - Time_Base'!$A$4:$API$29, MATCH("CenHos_Per", 'WFOM - Time_Base'!$B$4:$B$29,0), MATCH(CONCATENATE($G202,AK$2),'WFOM - Time_Base'!$A$8:$API$8,0)),
IFERROR($AN202 * INDEX('Inputs from Uganda staff'!$E$61:$BM$80,MATCH('HRH Need estimation'!AK$2,'Inputs from Uganda staff'!$E$61:$E$80,0),MATCH('HRH Need estimation'!$D202,'Inputs from Uganda staff'!$E$6:$BM$6,0)),
""))</f>
        <v/>
      </c>
      <c r="AL202" s="122" t="str">
        <f>IFERROR(
$AN202 * INDEX('WFOM - Time_Base'!$A$4:$API$29, MATCH("CenHos", 'WFOM - Time_Base'!$B$4:$B$29,0), MATCH(CONCATENATE($G202,AL$2),'WFOM - Time_Base'!$A$8:$API$8,0)) *
INDEX('WFOM - Time_Base'!$A$4:$API$29, MATCH("CenHos_Per", 'WFOM - Time_Base'!$B$4:$B$29,0), MATCH(CONCATENATE($G202,AL$2),'WFOM - Time_Base'!$A$8:$API$8,0)),
IFERROR($AN202 * INDEX('Inputs from Uganda staff'!$E$61:$BM$80,MATCH('HRH Need estimation'!AL$2,'Inputs from Uganda staff'!$E$61:$E$80,0),MATCH('HRH Need estimation'!$D202,'Inputs from Uganda staff'!$E$6:$BM$6,0)),
""))</f>
        <v/>
      </c>
      <c r="AN202">
        <v>1</v>
      </c>
      <c r="AO202" t="e">
        <f t="shared" si="8"/>
        <v>#N/A</v>
      </c>
    </row>
    <row r="203" spans="1:41">
      <c r="A203" s="106" t="s">
        <v>915</v>
      </c>
      <c r="B203" s="106" t="s">
        <v>525</v>
      </c>
      <c r="C203" s="107" t="s">
        <v>617</v>
      </c>
      <c r="D203" s="115" t="s">
        <v>618</v>
      </c>
      <c r="E203" s="252"/>
      <c r="F203" s="252"/>
      <c r="G203" s="122" t="str">
        <f>IF(F203&lt;&gt;"", VLOOKUP(F203,'WFOM - Cadre and Service List'!$E$4:$F$52,2,FALSE), "")</f>
        <v/>
      </c>
      <c r="H203" s="122"/>
      <c r="I203" s="207"/>
      <c r="J203" s="207"/>
      <c r="K203" s="207"/>
      <c r="L203" s="207"/>
      <c r="M203" s="207"/>
      <c r="N203" s="207"/>
      <c r="O203" s="207"/>
      <c r="P203" s="207">
        <f t="shared" si="7"/>
        <v>0</v>
      </c>
      <c r="Q203" s="122" t="s">
        <v>1947</v>
      </c>
      <c r="R203" s="122">
        <f>IFERROR(
$AN203 * INDEX('WFOM - Time_Base'!$A$4:$API$29, MATCH("CenHos", 'WFOM - Time_Base'!$B$4:$B$29,0), MATCH(CONCATENATE($G203,R$2),'WFOM - Time_Base'!$A$8:$API$8,0)) *
INDEX('WFOM - Time_Base'!$A$4:$API$29, MATCH("CenHos_Per", 'WFOM - Time_Base'!$B$4:$B$29,0), MATCH(CONCATENATE($G203,R$2),'WFOM - Time_Base'!$A$8:$API$8,0)),
IFERROR($AN203 * INDEX('Inputs from Uganda staff'!$E$61:$BM$80,MATCH('HRH Need estimation'!R$2,'Inputs from Uganda staff'!$E$61:$E$80,0),MATCH('HRH Need estimation'!$D203,'Inputs from Uganda staff'!$E$6:$BM$6,0)),
""))</f>
        <v>0.3</v>
      </c>
      <c r="S203" s="122">
        <f>IFERROR(
$AN203 * INDEX('WFOM - Time_Base'!$A$4:$API$29, MATCH("CenHos", 'WFOM - Time_Base'!$B$4:$B$29,0), MATCH(CONCATENATE($G203,S$2),'WFOM - Time_Base'!$A$8:$API$8,0)) *
INDEX('WFOM - Time_Base'!$A$4:$API$29, MATCH("CenHos_Per", 'WFOM - Time_Base'!$B$4:$B$29,0), MATCH(CONCATENATE($G203,S$2),'WFOM - Time_Base'!$A$8:$API$8,0)),
IFERROR($AN203 * INDEX('Inputs from Uganda staff'!$E$61:$BM$80,MATCH('HRH Need estimation'!S$2,'Inputs from Uganda staff'!$E$61:$E$80,0),MATCH('HRH Need estimation'!$D203,'Inputs from Uganda staff'!$E$6:$BM$6,0)),
""))</f>
        <v>0</v>
      </c>
      <c r="T203" s="122">
        <f>IFERROR(
$AN203 * INDEX('WFOM - Time_Base'!$A$4:$API$29, MATCH("CenHos", 'WFOM - Time_Base'!$B$4:$B$29,0), MATCH(CONCATENATE($G203,T$2),'WFOM - Time_Base'!$A$8:$API$8,0)) *
INDEX('WFOM - Time_Base'!$A$4:$API$29, MATCH("CenHos_Per", 'WFOM - Time_Base'!$B$4:$B$29,0), MATCH(CONCATENATE($G203,T$2),'WFOM - Time_Base'!$A$8:$API$8,0)),
IFERROR($AN203 * INDEX('Inputs from Uganda staff'!$E$61:$BM$80,MATCH('HRH Need estimation'!T$2,'Inputs from Uganda staff'!$E$61:$E$80,0),MATCH('HRH Need estimation'!$D203,'Inputs from Uganda staff'!$E$6:$BM$6,0)),
""))</f>
        <v>0</v>
      </c>
      <c r="U203" s="122">
        <f>IFERROR(
$AN203 * INDEX('WFOM - Time_Base'!$A$4:$API$29, MATCH("CenHos", 'WFOM - Time_Base'!$B$4:$B$29,0), MATCH(CONCATENATE($G203,U$2),'WFOM - Time_Base'!$A$8:$API$8,0)) *
INDEX('WFOM - Time_Base'!$A$4:$API$29, MATCH("CenHos_Per", 'WFOM - Time_Base'!$B$4:$B$29,0), MATCH(CONCATENATE($G203,U$2),'WFOM - Time_Base'!$A$8:$API$8,0)),
IFERROR($AN203 * INDEX('Inputs from Uganda staff'!$E$61:$BM$80,MATCH('HRH Need estimation'!U$2,'Inputs from Uganda staff'!$E$61:$E$80,0),MATCH('HRH Need estimation'!$D203,'Inputs from Uganda staff'!$E$6:$BM$6,0)),
""))</f>
        <v>0</v>
      </c>
      <c r="V203" s="122">
        <f>IFERROR(
$AN203 * INDEX('WFOM - Time_Base'!$A$4:$API$29, MATCH("CenHos", 'WFOM - Time_Base'!$B$4:$B$29,0), MATCH(CONCATENATE($G203,V$2),'WFOM - Time_Base'!$A$8:$API$8,0)) *
INDEX('WFOM - Time_Base'!$A$4:$API$29, MATCH("CenHos_Per", 'WFOM - Time_Base'!$B$4:$B$29,0), MATCH(CONCATENATE($G203,V$2),'WFOM - Time_Base'!$A$8:$API$8,0)),
IFERROR($AN203 * INDEX('Inputs from Uganda staff'!$E$61:$BM$80,MATCH('HRH Need estimation'!V$2,'Inputs from Uganda staff'!$E$61:$E$80,0),MATCH('HRH Need estimation'!$D203,'Inputs from Uganda staff'!$E$6:$BM$6,0)),
""))</f>
        <v>0</v>
      </c>
      <c r="W203" s="122">
        <f>IFERROR(
$AN203 * INDEX('WFOM - Time_Base'!$A$4:$API$29, MATCH("CenHos", 'WFOM - Time_Base'!$B$4:$B$29,0), MATCH(CONCATENATE($G203,W$2),'WFOM - Time_Base'!$A$8:$API$8,0)) *
INDEX('WFOM - Time_Base'!$A$4:$API$29, MATCH("CenHos_Per", 'WFOM - Time_Base'!$B$4:$B$29,0), MATCH(CONCATENATE($G203,W$2),'WFOM - Time_Base'!$A$8:$API$8,0)),
IFERROR($AN203 * INDEX('Inputs from Uganda staff'!$E$61:$BM$80,MATCH('HRH Need estimation'!W$2,'Inputs from Uganda staff'!$E$61:$E$80,0),MATCH('HRH Need estimation'!$D203,'Inputs from Uganda staff'!$E$6:$BM$6,0)),
""))</f>
        <v>0</v>
      </c>
      <c r="X203" s="122">
        <f>IFERROR(
$AN203 * INDEX('WFOM - Time_Base'!$A$4:$API$29, MATCH("CenHos", 'WFOM - Time_Base'!$B$4:$B$29,0), MATCH(CONCATENATE($G203,X$2),'WFOM - Time_Base'!$A$8:$API$8,0)) *
INDEX('WFOM - Time_Base'!$A$4:$API$29, MATCH("CenHos_Per", 'WFOM - Time_Base'!$B$4:$B$29,0), MATCH(CONCATENATE($G203,X$2),'WFOM - Time_Base'!$A$8:$API$8,0)),
IFERROR($AN203 * INDEX('Inputs from Uganda staff'!$E$61:$BM$80,MATCH('HRH Need estimation'!X$2,'Inputs from Uganda staff'!$E$61:$E$80,0),MATCH('HRH Need estimation'!$D203,'Inputs from Uganda staff'!$E$6:$BM$6,0)),
""))</f>
        <v>0</v>
      </c>
      <c r="Y203" s="122">
        <f>IFERROR(
$AN203 * INDEX('WFOM - Time_Base'!$A$4:$API$29, MATCH("CenHos", 'WFOM - Time_Base'!$B$4:$B$29,0), MATCH(CONCATENATE($G203,Y$2),'WFOM - Time_Base'!$A$8:$API$8,0)) *
INDEX('WFOM - Time_Base'!$A$4:$API$29, MATCH("CenHos_Per", 'WFOM - Time_Base'!$B$4:$B$29,0), MATCH(CONCATENATE($G203,Y$2),'WFOM - Time_Base'!$A$8:$API$8,0)),
IFERROR($AN203 * INDEX('Inputs from Uganda staff'!$E$61:$BM$80,MATCH('HRH Need estimation'!Y$2,'Inputs from Uganda staff'!$E$61:$E$80,0),MATCH('HRH Need estimation'!$D203,'Inputs from Uganda staff'!$E$6:$BM$6,0)),
""))</f>
        <v>0</v>
      </c>
      <c r="Z203" s="122">
        <f>IFERROR(
$AN203 * INDEX('WFOM - Time_Base'!$A$4:$API$29, MATCH("CenHos", 'WFOM - Time_Base'!$B$4:$B$29,0), MATCH(CONCATENATE($G203,Z$2),'WFOM - Time_Base'!$A$8:$API$8,0)) *
INDEX('WFOM - Time_Base'!$A$4:$API$29, MATCH("CenHos_Per", 'WFOM - Time_Base'!$B$4:$B$29,0), MATCH(CONCATENATE($G203,Z$2),'WFOM - Time_Base'!$A$8:$API$8,0)),
IFERROR($AN203 * INDEX('Inputs from Uganda staff'!$E$61:$BM$80,MATCH('HRH Need estimation'!Z$2,'Inputs from Uganda staff'!$E$61:$E$80,0),MATCH('HRH Need estimation'!$D203,'Inputs from Uganda staff'!$E$6:$BM$6,0)),
""))</f>
        <v>0.75</v>
      </c>
      <c r="AA203" s="122">
        <f>IFERROR(
$AN203 * INDEX('WFOM - Time_Base'!$A$4:$API$29, MATCH("CenHos", 'WFOM - Time_Base'!$B$4:$B$29,0), MATCH(CONCATENATE($G203,AA$2),'WFOM - Time_Base'!$A$8:$API$8,0)) *
INDEX('WFOM - Time_Base'!$A$4:$API$29, MATCH("CenHos_Per", 'WFOM - Time_Base'!$B$4:$B$29,0), MATCH(CONCATENATE($G203,AA$2),'WFOM - Time_Base'!$A$8:$API$8,0)),
IFERROR($AN203 * INDEX('Inputs from Uganda staff'!$E$61:$BM$80,MATCH('HRH Need estimation'!AA$2,'Inputs from Uganda staff'!$E$61:$E$80,0),MATCH('HRH Need estimation'!$D203,'Inputs from Uganda staff'!$E$6:$BM$6,0)),
""))</f>
        <v>1.5</v>
      </c>
      <c r="AB203" s="122">
        <f>IFERROR(
$AN203 * INDEX('WFOM - Time_Base'!$A$4:$API$29, MATCH("CenHos", 'WFOM - Time_Base'!$B$4:$B$29,0), MATCH(CONCATENATE($G203,AB$2),'WFOM - Time_Base'!$A$8:$API$8,0)) *
INDEX('WFOM - Time_Base'!$A$4:$API$29, MATCH("CenHos_Per", 'WFOM - Time_Base'!$B$4:$B$29,0), MATCH(CONCATENATE($G203,AB$2),'WFOM - Time_Base'!$A$8:$API$8,0)),
IFERROR($AN203 * INDEX('Inputs from Uganda staff'!$E$61:$BM$80,MATCH('HRH Need estimation'!AB$2,'Inputs from Uganda staff'!$E$61:$E$80,0),MATCH('HRH Need estimation'!$D203,'Inputs from Uganda staff'!$E$6:$BM$6,0)),
""))</f>
        <v>0</v>
      </c>
      <c r="AC203" s="122" t="str">
        <f>IFERROR(
$AN203 * INDEX('WFOM - Time_Base'!$A$4:$API$29, MATCH("CenHos", 'WFOM - Time_Base'!$B$4:$B$29,0), MATCH(CONCATENATE($G203,AC$2),'WFOM - Time_Base'!$A$8:$API$8,0)) *
INDEX('WFOM - Time_Base'!$A$4:$API$29, MATCH("CenHos_Per", 'WFOM - Time_Base'!$B$4:$B$29,0), MATCH(CONCATENATE($G203,AC$2),'WFOM - Time_Base'!$A$8:$API$8,0)),
IFERROR($AN203 * INDEX('Inputs from Uganda staff'!$E$61:$BM$80,MATCH('HRH Need estimation'!AC$2,'Inputs from Uganda staff'!$E$61:$E$80,0),MATCH('HRH Need estimation'!$D203,'Inputs from Uganda staff'!$E$6:$BM$6,0)),
""))</f>
        <v/>
      </c>
      <c r="AD203" s="122">
        <f>IFERROR(
$AN203 * INDEX('WFOM - Time_Base'!$A$4:$API$29, MATCH("CenHos", 'WFOM - Time_Base'!$B$4:$B$29,0), MATCH(CONCATENATE($G203,AD$2),'WFOM - Time_Base'!$A$8:$API$8,0)) *
INDEX('WFOM - Time_Base'!$A$4:$API$29, MATCH("CenHos_Per", 'WFOM - Time_Base'!$B$4:$B$29,0), MATCH(CONCATENATE($G203,AD$2),'WFOM - Time_Base'!$A$8:$API$8,0)),
IFERROR($AN203 * INDEX('Inputs from Uganda staff'!$E$61:$BM$80,MATCH('HRH Need estimation'!AD$2,'Inputs from Uganda staff'!$E$61:$E$80,0),MATCH('HRH Need estimation'!$D203,'Inputs from Uganda staff'!$E$6:$BM$6,0)),
""))</f>
        <v>0</v>
      </c>
      <c r="AE203" s="122">
        <f>IFERROR(
$AN203 * INDEX('WFOM - Time_Base'!$A$4:$API$29, MATCH("CenHos", 'WFOM - Time_Base'!$B$4:$B$29,0), MATCH(CONCATENATE($G203,AE$2),'WFOM - Time_Base'!$A$8:$API$8,0)) *
INDEX('WFOM - Time_Base'!$A$4:$API$29, MATCH("CenHos_Per", 'WFOM - Time_Base'!$B$4:$B$29,0), MATCH(CONCATENATE($G203,AE$2),'WFOM - Time_Base'!$A$8:$API$8,0)),
IFERROR($AN203 * INDEX('Inputs from Uganda staff'!$E$61:$BM$80,MATCH('HRH Need estimation'!AE$2,'Inputs from Uganda staff'!$E$61:$E$80,0),MATCH('HRH Need estimation'!$D203,'Inputs from Uganda staff'!$E$6:$BM$6,0)),
""))</f>
        <v>0</v>
      </c>
      <c r="AF203" s="122">
        <f>IFERROR(
$AN203 * INDEX('WFOM - Time_Base'!$A$4:$API$29, MATCH("CenHos", 'WFOM - Time_Base'!$B$4:$B$29,0), MATCH(CONCATENATE($G203,AF$2),'WFOM - Time_Base'!$A$8:$API$8,0)) *
INDEX('WFOM - Time_Base'!$A$4:$API$29, MATCH("CenHos_Per", 'WFOM - Time_Base'!$B$4:$B$29,0), MATCH(CONCATENATE($G203,AF$2),'WFOM - Time_Base'!$A$8:$API$8,0)),
IFERROR($AN203 * INDEX('Inputs from Uganda staff'!$E$61:$BM$80,MATCH('HRH Need estimation'!AF$2,'Inputs from Uganda staff'!$E$61:$E$80,0),MATCH('HRH Need estimation'!$D203,'Inputs from Uganda staff'!$E$6:$BM$6,0)),
""))</f>
        <v>0</v>
      </c>
      <c r="AG203" s="122">
        <f>IFERROR(
$AN203 * INDEX('WFOM - Time_Base'!$A$4:$API$29, MATCH("CenHos", 'WFOM - Time_Base'!$B$4:$B$29,0), MATCH(CONCATENATE($G203,AG$2),'WFOM - Time_Base'!$A$8:$API$8,0)) *
INDEX('WFOM - Time_Base'!$A$4:$API$29, MATCH("CenHos_Per", 'WFOM - Time_Base'!$B$4:$B$29,0), MATCH(CONCATENATE($G203,AG$2),'WFOM - Time_Base'!$A$8:$API$8,0)),
IFERROR($AN203 * INDEX('Inputs from Uganda staff'!$E$61:$BM$80,MATCH('HRH Need estimation'!AG$2,'Inputs from Uganda staff'!$E$61:$E$80,0),MATCH('HRH Need estimation'!$D203,'Inputs from Uganda staff'!$E$6:$BM$6,0)),
""))</f>
        <v>0</v>
      </c>
      <c r="AH203" s="122">
        <f>IFERROR(
$AN203 * INDEX('WFOM - Time_Base'!$A$4:$API$29, MATCH("CenHos", 'WFOM - Time_Base'!$B$4:$B$29,0), MATCH(CONCATENATE($G203,AH$2),'WFOM - Time_Base'!$A$8:$API$8,0)) *
INDEX('WFOM - Time_Base'!$A$4:$API$29, MATCH("CenHos_Per", 'WFOM - Time_Base'!$B$4:$B$29,0), MATCH(CONCATENATE($G203,AH$2),'WFOM - Time_Base'!$A$8:$API$8,0)),
IFERROR($AN203 * INDEX('Inputs from Uganda staff'!$E$61:$BM$80,MATCH('HRH Need estimation'!AH$2,'Inputs from Uganda staff'!$E$61:$E$80,0),MATCH('HRH Need estimation'!$D203,'Inputs from Uganda staff'!$E$6:$BM$6,0)),
""))</f>
        <v>0</v>
      </c>
      <c r="AI203" s="122">
        <f>IFERROR(
$AN203 * INDEX('WFOM - Time_Base'!$A$4:$API$29, MATCH("CenHos", 'WFOM - Time_Base'!$B$4:$B$29,0), MATCH(CONCATENATE($G203,AI$2),'WFOM - Time_Base'!$A$8:$API$8,0)) *
INDEX('WFOM - Time_Base'!$A$4:$API$29, MATCH("CenHos_Per", 'WFOM - Time_Base'!$B$4:$B$29,0), MATCH(CONCATENATE($G203,AI$2),'WFOM - Time_Base'!$A$8:$API$8,0)),
IFERROR($AN203 * INDEX('Inputs from Uganda staff'!$E$61:$BM$80,MATCH('HRH Need estimation'!AI$2,'Inputs from Uganda staff'!$E$61:$E$80,0),MATCH('HRH Need estimation'!$D203,'Inputs from Uganda staff'!$E$6:$BM$6,0)),
""))</f>
        <v>0</v>
      </c>
      <c r="AJ203" s="122">
        <f>IFERROR(
$AN203 * INDEX('WFOM - Time_Base'!$A$4:$API$29, MATCH("CenHos", 'WFOM - Time_Base'!$B$4:$B$29,0), MATCH(CONCATENATE($G203,AJ$2),'WFOM - Time_Base'!$A$8:$API$8,0)) *
INDEX('WFOM - Time_Base'!$A$4:$API$29, MATCH("CenHos_Per", 'WFOM - Time_Base'!$B$4:$B$29,0), MATCH(CONCATENATE($G203,AJ$2),'WFOM - Time_Base'!$A$8:$API$8,0)),
IFERROR($AN203 * INDEX('Inputs from Uganda staff'!$E$61:$BM$80,MATCH('HRH Need estimation'!AJ$2,'Inputs from Uganda staff'!$E$61:$E$80,0),MATCH('HRH Need estimation'!$D203,'Inputs from Uganda staff'!$E$6:$BM$6,0)),
""))</f>
        <v>0</v>
      </c>
      <c r="AK203" s="122">
        <f>IFERROR(
$AN203 * INDEX('WFOM - Time_Base'!$A$4:$API$29, MATCH("CenHos", 'WFOM - Time_Base'!$B$4:$B$29,0), MATCH(CONCATENATE($G203,AK$2),'WFOM - Time_Base'!$A$8:$API$8,0)) *
INDEX('WFOM - Time_Base'!$A$4:$API$29, MATCH("CenHos_Per", 'WFOM - Time_Base'!$B$4:$B$29,0), MATCH(CONCATENATE($G203,AK$2),'WFOM - Time_Base'!$A$8:$API$8,0)),
IFERROR($AN203 * INDEX('Inputs from Uganda staff'!$E$61:$BM$80,MATCH('HRH Need estimation'!AK$2,'Inputs from Uganda staff'!$E$61:$E$80,0),MATCH('HRH Need estimation'!$D203,'Inputs from Uganda staff'!$E$6:$BM$6,0)),
""))</f>
        <v>0</v>
      </c>
      <c r="AL203" s="122">
        <f>IFERROR(
$AN203 * INDEX('WFOM - Time_Base'!$A$4:$API$29, MATCH("CenHos", 'WFOM - Time_Base'!$B$4:$B$29,0), MATCH(CONCATENATE($G203,AL$2),'WFOM - Time_Base'!$A$8:$API$8,0)) *
INDEX('WFOM - Time_Base'!$A$4:$API$29, MATCH("CenHos_Per", 'WFOM - Time_Base'!$B$4:$B$29,0), MATCH(CONCATENATE($G203,AL$2),'WFOM - Time_Base'!$A$8:$API$8,0)),
IFERROR($AN203 * INDEX('Inputs from Uganda staff'!$E$61:$BM$80,MATCH('HRH Need estimation'!AL$2,'Inputs from Uganda staff'!$E$61:$E$80,0),MATCH('HRH Need estimation'!$D203,'Inputs from Uganda staff'!$E$6:$BM$6,0)),
""))</f>
        <v>0</v>
      </c>
      <c r="AN203">
        <v>1</v>
      </c>
      <c r="AO203" t="e">
        <f t="shared" si="8"/>
        <v>#N/A</v>
      </c>
    </row>
    <row r="204" spans="1:41">
      <c r="A204" s="106" t="s">
        <v>915</v>
      </c>
      <c r="B204" s="106" t="s">
        <v>525</v>
      </c>
      <c r="C204" s="107" t="s">
        <v>619</v>
      </c>
      <c r="D204" s="114" t="s">
        <v>620</v>
      </c>
      <c r="E204" s="252"/>
      <c r="F204" s="252"/>
      <c r="G204" s="122" t="str">
        <f>IF(F204&lt;&gt;"", VLOOKUP(F204,'WFOM - Cadre and Service List'!$E$4:$F$52,2,FALSE), "")</f>
        <v/>
      </c>
      <c r="H204" s="122"/>
      <c r="I204" s="207"/>
      <c r="J204" s="207"/>
      <c r="K204" s="207"/>
      <c r="L204" s="207"/>
      <c r="M204" s="207"/>
      <c r="N204" s="207"/>
      <c r="O204" s="207"/>
      <c r="P204" s="207">
        <f t="shared" si="7"/>
        <v>0</v>
      </c>
      <c r="Q204" s="122" t="s">
        <v>1947</v>
      </c>
      <c r="R204" s="122">
        <f>IFERROR(
$AN204 * INDEX('WFOM - Time_Base'!$A$4:$API$29, MATCH("CenHos", 'WFOM - Time_Base'!$B$4:$B$29,0), MATCH(CONCATENATE($G204,R$2),'WFOM - Time_Base'!$A$8:$API$8,0)) *
INDEX('WFOM - Time_Base'!$A$4:$API$29, MATCH("CenHos_Per", 'WFOM - Time_Base'!$B$4:$B$29,0), MATCH(CONCATENATE($G204,R$2),'WFOM - Time_Base'!$A$8:$API$8,0)),
IFERROR($AN204 * INDEX('Inputs from Uganda staff'!$E$61:$BM$80,MATCH('HRH Need estimation'!R$2,'Inputs from Uganda staff'!$E$61:$E$80,0),MATCH('HRH Need estimation'!$D204,'Inputs from Uganda staff'!$E$6:$BM$6,0)),
""))</f>
        <v>0.5</v>
      </c>
      <c r="S204" s="122">
        <f>IFERROR(
$AN204 * INDEX('WFOM - Time_Base'!$A$4:$API$29, MATCH("CenHos", 'WFOM - Time_Base'!$B$4:$B$29,0), MATCH(CONCATENATE($G204,S$2),'WFOM - Time_Base'!$A$8:$API$8,0)) *
INDEX('WFOM - Time_Base'!$A$4:$API$29, MATCH("CenHos_Per", 'WFOM - Time_Base'!$B$4:$B$29,0), MATCH(CONCATENATE($G204,S$2),'WFOM - Time_Base'!$A$8:$API$8,0)),
IFERROR($AN204 * INDEX('Inputs from Uganda staff'!$E$61:$BM$80,MATCH('HRH Need estimation'!S$2,'Inputs from Uganda staff'!$E$61:$E$80,0),MATCH('HRH Need estimation'!$D204,'Inputs from Uganda staff'!$E$6:$BM$6,0)),
""))</f>
        <v>0</v>
      </c>
      <c r="T204" s="122">
        <f>IFERROR(
$AN204 * INDEX('WFOM - Time_Base'!$A$4:$API$29, MATCH("CenHos", 'WFOM - Time_Base'!$B$4:$B$29,0), MATCH(CONCATENATE($G204,T$2),'WFOM - Time_Base'!$A$8:$API$8,0)) *
INDEX('WFOM - Time_Base'!$A$4:$API$29, MATCH("CenHos_Per", 'WFOM - Time_Base'!$B$4:$B$29,0), MATCH(CONCATENATE($G204,T$2),'WFOM - Time_Base'!$A$8:$API$8,0)),
IFERROR($AN204 * INDEX('Inputs from Uganda staff'!$E$61:$BM$80,MATCH('HRH Need estimation'!T$2,'Inputs from Uganda staff'!$E$61:$E$80,0),MATCH('HRH Need estimation'!$D204,'Inputs from Uganda staff'!$E$6:$BM$6,0)),
""))</f>
        <v>0</v>
      </c>
      <c r="U204" s="122">
        <f>IFERROR(
$AN204 * INDEX('WFOM - Time_Base'!$A$4:$API$29, MATCH("CenHos", 'WFOM - Time_Base'!$B$4:$B$29,0), MATCH(CONCATENATE($G204,U$2),'WFOM - Time_Base'!$A$8:$API$8,0)) *
INDEX('WFOM - Time_Base'!$A$4:$API$29, MATCH("CenHos_Per", 'WFOM - Time_Base'!$B$4:$B$29,0), MATCH(CONCATENATE($G204,U$2),'WFOM - Time_Base'!$A$8:$API$8,0)),
IFERROR($AN204 * INDEX('Inputs from Uganda staff'!$E$61:$BM$80,MATCH('HRH Need estimation'!U$2,'Inputs from Uganda staff'!$E$61:$E$80,0),MATCH('HRH Need estimation'!$D204,'Inputs from Uganda staff'!$E$6:$BM$6,0)),
""))</f>
        <v>0</v>
      </c>
      <c r="V204" s="122">
        <f>IFERROR(
$AN204 * INDEX('WFOM - Time_Base'!$A$4:$API$29, MATCH("CenHos", 'WFOM - Time_Base'!$B$4:$B$29,0), MATCH(CONCATENATE($G204,V$2),'WFOM - Time_Base'!$A$8:$API$8,0)) *
INDEX('WFOM - Time_Base'!$A$4:$API$29, MATCH("CenHos_Per", 'WFOM - Time_Base'!$B$4:$B$29,0), MATCH(CONCATENATE($G204,V$2),'WFOM - Time_Base'!$A$8:$API$8,0)),
IFERROR($AN204 * INDEX('Inputs from Uganda staff'!$E$61:$BM$80,MATCH('HRH Need estimation'!V$2,'Inputs from Uganda staff'!$E$61:$E$80,0),MATCH('HRH Need estimation'!$D204,'Inputs from Uganda staff'!$E$6:$BM$6,0)),
""))</f>
        <v>0</v>
      </c>
      <c r="W204" s="122">
        <f>IFERROR(
$AN204 * INDEX('WFOM - Time_Base'!$A$4:$API$29, MATCH("CenHos", 'WFOM - Time_Base'!$B$4:$B$29,0), MATCH(CONCATENATE($G204,W$2),'WFOM - Time_Base'!$A$8:$API$8,0)) *
INDEX('WFOM - Time_Base'!$A$4:$API$29, MATCH("CenHos_Per", 'WFOM - Time_Base'!$B$4:$B$29,0), MATCH(CONCATENATE($G204,W$2),'WFOM - Time_Base'!$A$8:$API$8,0)),
IFERROR($AN204 * INDEX('Inputs from Uganda staff'!$E$61:$BM$80,MATCH('HRH Need estimation'!W$2,'Inputs from Uganda staff'!$E$61:$E$80,0),MATCH('HRH Need estimation'!$D204,'Inputs from Uganda staff'!$E$6:$BM$6,0)),
""))</f>
        <v>0</v>
      </c>
      <c r="X204" s="122">
        <f>IFERROR(
$AN204 * INDEX('WFOM - Time_Base'!$A$4:$API$29, MATCH("CenHos", 'WFOM - Time_Base'!$B$4:$B$29,0), MATCH(CONCATENATE($G204,X$2),'WFOM - Time_Base'!$A$8:$API$8,0)) *
INDEX('WFOM - Time_Base'!$A$4:$API$29, MATCH("CenHos_Per", 'WFOM - Time_Base'!$B$4:$B$29,0), MATCH(CONCATENATE($G204,X$2),'WFOM - Time_Base'!$A$8:$API$8,0)),
IFERROR($AN204 * INDEX('Inputs from Uganda staff'!$E$61:$BM$80,MATCH('HRH Need estimation'!X$2,'Inputs from Uganda staff'!$E$61:$E$80,0),MATCH('HRH Need estimation'!$D204,'Inputs from Uganda staff'!$E$6:$BM$6,0)),
""))</f>
        <v>0</v>
      </c>
      <c r="Y204" s="122">
        <f>IFERROR(
$AN204 * INDEX('WFOM - Time_Base'!$A$4:$API$29, MATCH("CenHos", 'WFOM - Time_Base'!$B$4:$B$29,0), MATCH(CONCATENATE($G204,Y$2),'WFOM - Time_Base'!$A$8:$API$8,0)) *
INDEX('WFOM - Time_Base'!$A$4:$API$29, MATCH("CenHos_Per", 'WFOM - Time_Base'!$B$4:$B$29,0), MATCH(CONCATENATE($G204,Y$2),'WFOM - Time_Base'!$A$8:$API$8,0)),
IFERROR($AN204 * INDEX('Inputs from Uganda staff'!$E$61:$BM$80,MATCH('HRH Need estimation'!Y$2,'Inputs from Uganda staff'!$E$61:$E$80,0),MATCH('HRH Need estimation'!$D204,'Inputs from Uganda staff'!$E$6:$BM$6,0)),
""))</f>
        <v>0</v>
      </c>
      <c r="Z204" s="122">
        <f>IFERROR(
$AN204 * INDEX('WFOM - Time_Base'!$A$4:$API$29, MATCH("CenHos", 'WFOM - Time_Base'!$B$4:$B$29,0), MATCH(CONCATENATE($G204,Z$2),'WFOM - Time_Base'!$A$8:$API$8,0)) *
INDEX('WFOM - Time_Base'!$A$4:$API$29, MATCH("CenHos_Per", 'WFOM - Time_Base'!$B$4:$B$29,0), MATCH(CONCATENATE($G204,Z$2),'WFOM - Time_Base'!$A$8:$API$8,0)),
IFERROR($AN204 * INDEX('Inputs from Uganda staff'!$E$61:$BM$80,MATCH('HRH Need estimation'!Z$2,'Inputs from Uganda staff'!$E$61:$E$80,0),MATCH('HRH Need estimation'!$D204,'Inputs from Uganda staff'!$E$6:$BM$6,0)),
""))</f>
        <v>0.75</v>
      </c>
      <c r="AA204" s="122">
        <f>IFERROR(
$AN204 * INDEX('WFOM - Time_Base'!$A$4:$API$29, MATCH("CenHos", 'WFOM - Time_Base'!$B$4:$B$29,0), MATCH(CONCATENATE($G204,AA$2),'WFOM - Time_Base'!$A$8:$API$8,0)) *
INDEX('WFOM - Time_Base'!$A$4:$API$29, MATCH("CenHos_Per", 'WFOM - Time_Base'!$B$4:$B$29,0), MATCH(CONCATENATE($G204,AA$2),'WFOM - Time_Base'!$A$8:$API$8,0)),
IFERROR($AN204 * INDEX('Inputs from Uganda staff'!$E$61:$BM$80,MATCH('HRH Need estimation'!AA$2,'Inputs from Uganda staff'!$E$61:$E$80,0),MATCH('HRH Need estimation'!$D204,'Inputs from Uganda staff'!$E$6:$BM$6,0)),
""))</f>
        <v>1.5</v>
      </c>
      <c r="AB204" s="122">
        <f>IFERROR(
$AN204 * INDEX('WFOM - Time_Base'!$A$4:$API$29, MATCH("CenHos", 'WFOM - Time_Base'!$B$4:$B$29,0), MATCH(CONCATENATE($G204,AB$2),'WFOM - Time_Base'!$A$8:$API$8,0)) *
INDEX('WFOM - Time_Base'!$A$4:$API$29, MATCH("CenHos_Per", 'WFOM - Time_Base'!$B$4:$B$29,0), MATCH(CONCATENATE($G204,AB$2),'WFOM - Time_Base'!$A$8:$API$8,0)),
IFERROR($AN204 * INDEX('Inputs from Uganda staff'!$E$61:$BM$80,MATCH('HRH Need estimation'!AB$2,'Inputs from Uganda staff'!$E$61:$E$80,0),MATCH('HRH Need estimation'!$D204,'Inputs from Uganda staff'!$E$6:$BM$6,0)),
""))</f>
        <v>0</v>
      </c>
      <c r="AC204" s="122" t="str">
        <f>IFERROR(
$AN204 * INDEX('WFOM - Time_Base'!$A$4:$API$29, MATCH("CenHos", 'WFOM - Time_Base'!$B$4:$B$29,0), MATCH(CONCATENATE($G204,AC$2),'WFOM - Time_Base'!$A$8:$API$8,0)) *
INDEX('WFOM - Time_Base'!$A$4:$API$29, MATCH("CenHos_Per", 'WFOM - Time_Base'!$B$4:$B$29,0), MATCH(CONCATENATE($G204,AC$2),'WFOM - Time_Base'!$A$8:$API$8,0)),
IFERROR($AN204 * INDEX('Inputs from Uganda staff'!$E$61:$BM$80,MATCH('HRH Need estimation'!AC$2,'Inputs from Uganda staff'!$E$61:$E$80,0),MATCH('HRH Need estimation'!$D204,'Inputs from Uganda staff'!$E$6:$BM$6,0)),
""))</f>
        <v/>
      </c>
      <c r="AD204" s="122">
        <f>IFERROR(
$AN204 * INDEX('WFOM - Time_Base'!$A$4:$API$29, MATCH("CenHos", 'WFOM - Time_Base'!$B$4:$B$29,0), MATCH(CONCATENATE($G204,AD$2),'WFOM - Time_Base'!$A$8:$API$8,0)) *
INDEX('WFOM - Time_Base'!$A$4:$API$29, MATCH("CenHos_Per", 'WFOM - Time_Base'!$B$4:$B$29,0), MATCH(CONCATENATE($G204,AD$2),'WFOM - Time_Base'!$A$8:$API$8,0)),
IFERROR($AN204 * INDEX('Inputs from Uganda staff'!$E$61:$BM$80,MATCH('HRH Need estimation'!AD$2,'Inputs from Uganda staff'!$E$61:$E$80,0),MATCH('HRH Need estimation'!$D204,'Inputs from Uganda staff'!$E$6:$BM$6,0)),
""))</f>
        <v>0</v>
      </c>
      <c r="AE204" s="122">
        <f>IFERROR(
$AN204 * INDEX('WFOM - Time_Base'!$A$4:$API$29, MATCH("CenHos", 'WFOM - Time_Base'!$B$4:$B$29,0), MATCH(CONCATENATE($G204,AE$2),'WFOM - Time_Base'!$A$8:$API$8,0)) *
INDEX('WFOM - Time_Base'!$A$4:$API$29, MATCH("CenHos_Per", 'WFOM - Time_Base'!$B$4:$B$29,0), MATCH(CONCATENATE($G204,AE$2),'WFOM - Time_Base'!$A$8:$API$8,0)),
IFERROR($AN204 * INDEX('Inputs from Uganda staff'!$E$61:$BM$80,MATCH('HRH Need estimation'!AE$2,'Inputs from Uganda staff'!$E$61:$E$80,0),MATCH('HRH Need estimation'!$D204,'Inputs from Uganda staff'!$E$6:$BM$6,0)),
""))</f>
        <v>0</v>
      </c>
      <c r="AF204" s="122">
        <f>IFERROR(
$AN204 * INDEX('WFOM - Time_Base'!$A$4:$API$29, MATCH("CenHos", 'WFOM - Time_Base'!$B$4:$B$29,0), MATCH(CONCATENATE($G204,AF$2),'WFOM - Time_Base'!$A$8:$API$8,0)) *
INDEX('WFOM - Time_Base'!$A$4:$API$29, MATCH("CenHos_Per", 'WFOM - Time_Base'!$B$4:$B$29,0), MATCH(CONCATENATE($G204,AF$2),'WFOM - Time_Base'!$A$8:$API$8,0)),
IFERROR($AN204 * INDEX('Inputs from Uganda staff'!$E$61:$BM$80,MATCH('HRH Need estimation'!AF$2,'Inputs from Uganda staff'!$E$61:$E$80,0),MATCH('HRH Need estimation'!$D204,'Inputs from Uganda staff'!$E$6:$BM$6,0)),
""))</f>
        <v>0</v>
      </c>
      <c r="AG204" s="122">
        <f>IFERROR(
$AN204 * INDEX('WFOM - Time_Base'!$A$4:$API$29, MATCH("CenHos", 'WFOM - Time_Base'!$B$4:$B$29,0), MATCH(CONCATENATE($G204,AG$2),'WFOM - Time_Base'!$A$8:$API$8,0)) *
INDEX('WFOM - Time_Base'!$A$4:$API$29, MATCH("CenHos_Per", 'WFOM - Time_Base'!$B$4:$B$29,0), MATCH(CONCATENATE($G204,AG$2),'WFOM - Time_Base'!$A$8:$API$8,0)),
IFERROR($AN204 * INDEX('Inputs from Uganda staff'!$E$61:$BM$80,MATCH('HRH Need estimation'!AG$2,'Inputs from Uganda staff'!$E$61:$E$80,0),MATCH('HRH Need estimation'!$D204,'Inputs from Uganda staff'!$E$6:$BM$6,0)),
""))</f>
        <v>0</v>
      </c>
      <c r="AH204" s="122">
        <f>IFERROR(
$AN204 * INDEX('WFOM - Time_Base'!$A$4:$API$29, MATCH("CenHos", 'WFOM - Time_Base'!$B$4:$B$29,0), MATCH(CONCATENATE($G204,AH$2),'WFOM - Time_Base'!$A$8:$API$8,0)) *
INDEX('WFOM - Time_Base'!$A$4:$API$29, MATCH("CenHos_Per", 'WFOM - Time_Base'!$B$4:$B$29,0), MATCH(CONCATENATE($G204,AH$2),'WFOM - Time_Base'!$A$8:$API$8,0)),
IFERROR($AN204 * INDEX('Inputs from Uganda staff'!$E$61:$BM$80,MATCH('HRH Need estimation'!AH$2,'Inputs from Uganda staff'!$E$61:$E$80,0),MATCH('HRH Need estimation'!$D204,'Inputs from Uganda staff'!$E$6:$BM$6,0)),
""))</f>
        <v>0</v>
      </c>
      <c r="AI204" s="122">
        <f>IFERROR(
$AN204 * INDEX('WFOM - Time_Base'!$A$4:$API$29, MATCH("CenHos", 'WFOM - Time_Base'!$B$4:$B$29,0), MATCH(CONCATENATE($G204,AI$2),'WFOM - Time_Base'!$A$8:$API$8,0)) *
INDEX('WFOM - Time_Base'!$A$4:$API$29, MATCH("CenHos_Per", 'WFOM - Time_Base'!$B$4:$B$29,0), MATCH(CONCATENATE($G204,AI$2),'WFOM - Time_Base'!$A$8:$API$8,0)),
IFERROR($AN204 * INDEX('Inputs from Uganda staff'!$E$61:$BM$80,MATCH('HRH Need estimation'!AI$2,'Inputs from Uganda staff'!$E$61:$E$80,0),MATCH('HRH Need estimation'!$D204,'Inputs from Uganda staff'!$E$6:$BM$6,0)),
""))</f>
        <v>0</v>
      </c>
      <c r="AJ204" s="122">
        <f>IFERROR(
$AN204 * INDEX('WFOM - Time_Base'!$A$4:$API$29, MATCH("CenHos", 'WFOM - Time_Base'!$B$4:$B$29,0), MATCH(CONCATENATE($G204,AJ$2),'WFOM - Time_Base'!$A$8:$API$8,0)) *
INDEX('WFOM - Time_Base'!$A$4:$API$29, MATCH("CenHos_Per", 'WFOM - Time_Base'!$B$4:$B$29,0), MATCH(CONCATENATE($G204,AJ$2),'WFOM - Time_Base'!$A$8:$API$8,0)),
IFERROR($AN204 * INDEX('Inputs from Uganda staff'!$E$61:$BM$80,MATCH('HRH Need estimation'!AJ$2,'Inputs from Uganda staff'!$E$61:$E$80,0),MATCH('HRH Need estimation'!$D204,'Inputs from Uganda staff'!$E$6:$BM$6,0)),
""))</f>
        <v>0</v>
      </c>
      <c r="AK204" s="122">
        <f>IFERROR(
$AN204 * INDEX('WFOM - Time_Base'!$A$4:$API$29, MATCH("CenHos", 'WFOM - Time_Base'!$B$4:$B$29,0), MATCH(CONCATENATE($G204,AK$2),'WFOM - Time_Base'!$A$8:$API$8,0)) *
INDEX('WFOM - Time_Base'!$A$4:$API$29, MATCH("CenHos_Per", 'WFOM - Time_Base'!$B$4:$B$29,0), MATCH(CONCATENATE($G204,AK$2),'WFOM - Time_Base'!$A$8:$API$8,0)),
IFERROR($AN204 * INDEX('Inputs from Uganda staff'!$E$61:$BM$80,MATCH('HRH Need estimation'!AK$2,'Inputs from Uganda staff'!$E$61:$E$80,0),MATCH('HRH Need estimation'!$D204,'Inputs from Uganda staff'!$E$6:$BM$6,0)),
""))</f>
        <v>0</v>
      </c>
      <c r="AL204" s="122">
        <f>IFERROR(
$AN204 * INDEX('WFOM - Time_Base'!$A$4:$API$29, MATCH("CenHos", 'WFOM - Time_Base'!$B$4:$B$29,0), MATCH(CONCATENATE($G204,AL$2),'WFOM - Time_Base'!$A$8:$API$8,0)) *
INDEX('WFOM - Time_Base'!$A$4:$API$29, MATCH("CenHos_Per", 'WFOM - Time_Base'!$B$4:$B$29,0), MATCH(CONCATENATE($G204,AL$2),'WFOM - Time_Base'!$A$8:$API$8,0)),
IFERROR($AN204 * INDEX('Inputs from Uganda staff'!$E$61:$BM$80,MATCH('HRH Need estimation'!AL$2,'Inputs from Uganda staff'!$E$61:$E$80,0),MATCH('HRH Need estimation'!$D204,'Inputs from Uganda staff'!$E$6:$BM$6,0)),
""))</f>
        <v>0</v>
      </c>
      <c r="AN204">
        <v>1</v>
      </c>
      <c r="AO204" t="e">
        <f t="shared" si="8"/>
        <v>#N/A</v>
      </c>
    </row>
    <row r="205" spans="1:41">
      <c r="A205" s="106" t="s">
        <v>1016</v>
      </c>
      <c r="B205" s="106" t="s">
        <v>525</v>
      </c>
      <c r="C205" s="107" t="s">
        <v>621</v>
      </c>
      <c r="D205" s="115" t="s">
        <v>622</v>
      </c>
      <c r="E205" s="122" t="s">
        <v>866</v>
      </c>
      <c r="F205" s="200" t="s">
        <v>68</v>
      </c>
      <c r="G205" s="122" t="str">
        <f>IF(F205&lt;&gt;"", VLOOKUP(F205,'WFOM - Cadre and Service List'!$E$4:$F$52,2,FALSE), "")</f>
        <v>MajorSurg</v>
      </c>
      <c r="H205" s="122"/>
      <c r="I205" s="207"/>
      <c r="J205" s="207"/>
      <c r="K205" s="207"/>
      <c r="L205" s="207"/>
      <c r="M205" s="207"/>
      <c r="N205" s="207"/>
      <c r="O205" s="207"/>
      <c r="P205" s="207">
        <f t="shared" si="7"/>
        <v>0</v>
      </c>
      <c r="Q205" s="122" t="s">
        <v>1947</v>
      </c>
      <c r="R205" s="122">
        <f>IFERROR(
$AN205 * INDEX('WFOM - Time_Base'!$A$4:$API$29, MATCH("CenHos", 'WFOM - Time_Base'!$B$4:$B$29,0), MATCH(CONCATENATE($G205,R$2),'WFOM - Time_Base'!$A$8:$API$8,0)) *
INDEX('WFOM - Time_Base'!$A$4:$API$29, MATCH("CenHos_Per", 'WFOM - Time_Base'!$B$4:$B$29,0), MATCH(CONCATENATE($G205,R$2),'WFOM - Time_Base'!$A$8:$API$8,0)),
IFERROR($AN205 * INDEX('Inputs from Uganda staff'!$E$61:$BM$80,MATCH('HRH Need estimation'!R$2,'Inputs from Uganda staff'!$E$61:$E$80,0),MATCH('HRH Need estimation'!$D205,'Inputs from Uganda staff'!$E$6:$BM$6,0)),
""))</f>
        <v>172</v>
      </c>
      <c r="S205" s="122">
        <f>IFERROR(
$AN205 * INDEX('WFOM - Time_Base'!$A$4:$API$29, MATCH("CenHos", 'WFOM - Time_Base'!$B$4:$B$29,0), MATCH(CONCATENATE($G205,S$2),'WFOM - Time_Base'!$A$8:$API$8,0)) *
INDEX('WFOM - Time_Base'!$A$4:$API$29, MATCH("CenHos_Per", 'WFOM - Time_Base'!$B$4:$B$29,0), MATCH(CONCATENATE($G205,S$2),'WFOM - Time_Base'!$A$8:$API$8,0)),
IFERROR($AN205 * INDEX('Inputs from Uganda staff'!$E$61:$BM$80,MATCH('HRH Need estimation'!S$2,'Inputs from Uganda staff'!$E$61:$E$80,0),MATCH('HRH Need estimation'!$D205,'Inputs from Uganda staff'!$E$6:$BM$6,0)),
""))</f>
        <v>190</v>
      </c>
      <c r="T205" s="122">
        <f>IFERROR(
$AN205 * INDEX('WFOM - Time_Base'!$A$4:$API$29, MATCH("CenHos", 'WFOM - Time_Base'!$B$4:$B$29,0), MATCH(CONCATENATE($G205,T$2),'WFOM - Time_Base'!$A$8:$API$8,0)) *
INDEX('WFOM - Time_Base'!$A$4:$API$29, MATCH("CenHos_Per", 'WFOM - Time_Base'!$B$4:$B$29,0), MATCH(CONCATENATE($G205,T$2),'WFOM - Time_Base'!$A$8:$API$8,0)),
IFERROR($AN205 * INDEX('Inputs from Uganda staff'!$E$61:$BM$80,MATCH('HRH Need estimation'!T$2,'Inputs from Uganda staff'!$E$61:$E$80,0),MATCH('HRH Need estimation'!$D205,'Inputs from Uganda staff'!$E$6:$BM$6,0)),
""))</f>
        <v>0</v>
      </c>
      <c r="U205" s="122">
        <f>IFERROR(
$AN205 * INDEX('WFOM - Time_Base'!$A$4:$API$29, MATCH("CenHos", 'WFOM - Time_Base'!$B$4:$B$29,0), MATCH(CONCATENATE($G205,U$2),'WFOM - Time_Base'!$A$8:$API$8,0)) *
INDEX('WFOM - Time_Base'!$A$4:$API$29, MATCH("CenHos_Per", 'WFOM - Time_Base'!$B$4:$B$29,0), MATCH(CONCATENATE($G205,U$2),'WFOM - Time_Base'!$A$8:$API$8,0)),
IFERROR($AN205 * INDEX('Inputs from Uganda staff'!$E$61:$BM$80,MATCH('HRH Need estimation'!U$2,'Inputs from Uganda staff'!$E$61:$E$80,0),MATCH('HRH Need estimation'!$D205,'Inputs from Uganda staff'!$E$6:$BM$6,0)),
""))</f>
        <v>137.6</v>
      </c>
      <c r="V205" s="122">
        <f>IFERROR(
$AN205 * INDEX('WFOM - Time_Base'!$A$4:$API$29, MATCH("CenHos", 'WFOM - Time_Base'!$B$4:$B$29,0), MATCH(CONCATENATE($G205,V$2),'WFOM - Time_Base'!$A$8:$API$8,0)) *
INDEX('WFOM - Time_Base'!$A$4:$API$29, MATCH("CenHos_Per", 'WFOM - Time_Base'!$B$4:$B$29,0), MATCH(CONCATENATE($G205,V$2),'WFOM - Time_Base'!$A$8:$API$8,0)),
IFERROR($AN205 * INDEX('Inputs from Uganda staff'!$E$61:$BM$80,MATCH('HRH Need estimation'!V$2,'Inputs from Uganda staff'!$E$61:$E$80,0),MATCH('HRH Need estimation'!$D205,'Inputs from Uganda staff'!$E$6:$BM$6,0)),
""))</f>
        <v>34.4</v>
      </c>
      <c r="W205" s="122">
        <f>IFERROR(
$AN205 * INDEX('WFOM - Time_Base'!$A$4:$API$29, MATCH("CenHos", 'WFOM - Time_Base'!$B$4:$B$29,0), MATCH(CONCATENATE($G205,W$2),'WFOM - Time_Base'!$A$8:$API$8,0)) *
INDEX('WFOM - Time_Base'!$A$4:$API$29, MATCH("CenHos_Per", 'WFOM - Time_Base'!$B$4:$B$29,0), MATCH(CONCATENATE($G205,W$2),'WFOM - Time_Base'!$A$8:$API$8,0)),
IFERROR($AN205 * INDEX('Inputs from Uganda staff'!$E$61:$BM$80,MATCH('HRH Need estimation'!W$2,'Inputs from Uganda staff'!$E$61:$E$80,0),MATCH('HRH Need estimation'!$D205,'Inputs from Uganda staff'!$E$6:$BM$6,0)),
""))</f>
        <v>5</v>
      </c>
      <c r="X205" s="122">
        <f>IFERROR(
$AN205 * INDEX('WFOM - Time_Base'!$A$4:$API$29, MATCH("CenHos", 'WFOM - Time_Base'!$B$4:$B$29,0), MATCH(CONCATENATE($G205,X$2),'WFOM - Time_Base'!$A$8:$API$8,0)) *
INDEX('WFOM - Time_Base'!$A$4:$API$29, MATCH("CenHos_Per", 'WFOM - Time_Base'!$B$4:$B$29,0), MATCH(CONCATENATE($G205,X$2),'WFOM - Time_Base'!$A$8:$API$8,0)),
IFERROR($AN205 * INDEX('Inputs from Uganda staff'!$E$61:$BM$80,MATCH('HRH Need estimation'!X$2,'Inputs from Uganda staff'!$E$61:$E$80,0),MATCH('HRH Need estimation'!$D205,'Inputs from Uganda staff'!$E$6:$BM$6,0)),
""))</f>
        <v>5</v>
      </c>
      <c r="Y205" s="122">
        <f>IFERROR(
$AN205 * INDEX('WFOM - Time_Base'!$A$4:$API$29, MATCH("CenHos", 'WFOM - Time_Base'!$B$4:$B$29,0), MATCH(CONCATENATE($G205,Y$2),'WFOM - Time_Base'!$A$8:$API$8,0)) *
INDEX('WFOM - Time_Base'!$A$4:$API$29, MATCH("CenHos_Per", 'WFOM - Time_Base'!$B$4:$B$29,0), MATCH(CONCATENATE($G205,Y$2),'WFOM - Time_Base'!$A$8:$API$8,0)),
IFERROR($AN205 * INDEX('Inputs from Uganda staff'!$E$61:$BM$80,MATCH('HRH Need estimation'!Y$2,'Inputs from Uganda staff'!$E$61:$E$80,0),MATCH('HRH Need estimation'!$D205,'Inputs from Uganda staff'!$E$6:$BM$6,0)),
""))</f>
        <v>0</v>
      </c>
      <c r="Z205" s="122">
        <f>IFERROR(
$AN205 * INDEX('WFOM - Time_Base'!$A$4:$API$29, MATCH("CenHos", 'WFOM - Time_Base'!$B$4:$B$29,0), MATCH(CONCATENATE($G205,Z$2),'WFOM - Time_Base'!$A$8:$API$8,0)) *
INDEX('WFOM - Time_Base'!$A$4:$API$29, MATCH("CenHos_Per", 'WFOM - Time_Base'!$B$4:$B$29,0), MATCH(CONCATENATE($G205,Z$2),'WFOM - Time_Base'!$A$8:$API$8,0)),
IFERROR($AN205 * INDEX('Inputs from Uganda staff'!$E$61:$BM$80,MATCH('HRH Need estimation'!Z$2,'Inputs from Uganda staff'!$E$61:$E$80,0),MATCH('HRH Need estimation'!$D205,'Inputs from Uganda staff'!$E$6:$BM$6,0)),
""))</f>
        <v>0</v>
      </c>
      <c r="AA205" s="122">
        <f>IFERROR(
$AN205 * INDEX('WFOM - Time_Base'!$A$4:$API$29, MATCH("CenHos", 'WFOM - Time_Base'!$B$4:$B$29,0), MATCH(CONCATENATE($G205,AA$2),'WFOM - Time_Base'!$A$8:$API$8,0)) *
INDEX('WFOM - Time_Base'!$A$4:$API$29, MATCH("CenHos_Per", 'WFOM - Time_Base'!$B$4:$B$29,0), MATCH(CONCATENATE($G205,AA$2),'WFOM - Time_Base'!$A$8:$API$8,0)),
IFERROR($AN205 * INDEX('Inputs from Uganda staff'!$E$61:$BM$80,MATCH('HRH Need estimation'!AA$2,'Inputs from Uganda staff'!$E$61:$E$80,0),MATCH('HRH Need estimation'!$D205,'Inputs from Uganda staff'!$E$6:$BM$6,0)),
""))</f>
        <v>0</v>
      </c>
      <c r="AB205" s="122">
        <f>IFERROR(
$AN205 * INDEX('WFOM - Time_Base'!$A$4:$API$29, MATCH("CenHos", 'WFOM - Time_Base'!$B$4:$B$29,0), MATCH(CONCATENATE($G205,AB$2),'WFOM - Time_Base'!$A$8:$API$8,0)) *
INDEX('WFOM - Time_Base'!$A$4:$API$29, MATCH("CenHos_Per", 'WFOM - Time_Base'!$B$4:$B$29,0), MATCH(CONCATENATE($G205,AB$2),'WFOM - Time_Base'!$A$8:$API$8,0)),
IFERROR($AN205 * INDEX('Inputs from Uganda staff'!$E$61:$BM$80,MATCH('HRH Need estimation'!AB$2,'Inputs from Uganda staff'!$E$61:$E$80,0),MATCH('HRH Need estimation'!$D205,'Inputs from Uganda staff'!$E$6:$BM$6,0)),
""))</f>
        <v>0</v>
      </c>
      <c r="AC205" s="122" t="str">
        <f>IFERROR(
$AN205 * INDEX('WFOM - Time_Base'!$A$4:$API$29, MATCH("CenHos", 'WFOM - Time_Base'!$B$4:$B$29,0), MATCH(CONCATENATE($G205,AC$2),'WFOM - Time_Base'!$A$8:$API$8,0)) *
INDEX('WFOM - Time_Base'!$A$4:$API$29, MATCH("CenHos_Per", 'WFOM - Time_Base'!$B$4:$B$29,0), MATCH(CONCATENATE($G205,AC$2),'WFOM - Time_Base'!$A$8:$API$8,0)),
IFERROR($AN205 * INDEX('Inputs from Uganda staff'!$E$61:$BM$80,MATCH('HRH Need estimation'!AC$2,'Inputs from Uganda staff'!$E$61:$E$80,0),MATCH('HRH Need estimation'!$D205,'Inputs from Uganda staff'!$E$6:$BM$6,0)),
""))</f>
        <v/>
      </c>
      <c r="AD205" s="122">
        <f>IFERROR(
$AN205 * INDEX('WFOM - Time_Base'!$A$4:$API$29, MATCH("CenHos", 'WFOM - Time_Base'!$B$4:$B$29,0), MATCH(CONCATENATE($G205,AD$2),'WFOM - Time_Base'!$A$8:$API$8,0)) *
INDEX('WFOM - Time_Base'!$A$4:$API$29, MATCH("CenHos_Per", 'WFOM - Time_Base'!$B$4:$B$29,0), MATCH(CONCATENATE($G205,AD$2),'WFOM - Time_Base'!$A$8:$API$8,0)),
IFERROR($AN205 * INDEX('Inputs from Uganda staff'!$E$61:$BM$80,MATCH('HRH Need estimation'!AD$2,'Inputs from Uganda staff'!$E$61:$E$80,0),MATCH('HRH Need estimation'!$D205,'Inputs from Uganda staff'!$E$6:$BM$6,0)),
""))</f>
        <v>0</v>
      </c>
      <c r="AE205" s="122">
        <f>IFERROR(
$AN205 * INDEX('WFOM - Time_Base'!$A$4:$API$29, MATCH("CenHos", 'WFOM - Time_Base'!$B$4:$B$29,0), MATCH(CONCATENATE($G205,AE$2),'WFOM - Time_Base'!$A$8:$API$8,0)) *
INDEX('WFOM - Time_Base'!$A$4:$API$29, MATCH("CenHos_Per", 'WFOM - Time_Base'!$B$4:$B$29,0), MATCH(CONCATENATE($G205,AE$2),'WFOM - Time_Base'!$A$8:$API$8,0)),
IFERROR($AN205 * INDEX('Inputs from Uganda staff'!$E$61:$BM$80,MATCH('HRH Need estimation'!AE$2,'Inputs from Uganda staff'!$E$61:$E$80,0),MATCH('HRH Need estimation'!$D205,'Inputs from Uganda staff'!$E$6:$BM$6,0)),
""))</f>
        <v>0</v>
      </c>
      <c r="AF205" s="122">
        <f>IFERROR(
$AN205 * INDEX('WFOM - Time_Base'!$A$4:$API$29, MATCH("CenHos", 'WFOM - Time_Base'!$B$4:$B$29,0), MATCH(CONCATENATE($G205,AF$2),'WFOM - Time_Base'!$A$8:$API$8,0)) *
INDEX('WFOM - Time_Base'!$A$4:$API$29, MATCH("CenHos_Per", 'WFOM - Time_Base'!$B$4:$B$29,0), MATCH(CONCATENATE($G205,AF$2),'WFOM - Time_Base'!$A$8:$API$8,0)),
IFERROR($AN205 * INDEX('Inputs from Uganda staff'!$E$61:$BM$80,MATCH('HRH Need estimation'!AF$2,'Inputs from Uganda staff'!$E$61:$E$80,0),MATCH('HRH Need estimation'!$D205,'Inputs from Uganda staff'!$E$6:$BM$6,0)),
""))</f>
        <v>0</v>
      </c>
      <c r="AG205" s="122">
        <f>IFERROR(
$AN205 * INDEX('WFOM - Time_Base'!$A$4:$API$29, MATCH("CenHos", 'WFOM - Time_Base'!$B$4:$B$29,0), MATCH(CONCATENATE($G205,AG$2),'WFOM - Time_Base'!$A$8:$API$8,0)) *
INDEX('WFOM - Time_Base'!$A$4:$API$29, MATCH("CenHos_Per", 'WFOM - Time_Base'!$B$4:$B$29,0), MATCH(CONCATENATE($G205,AG$2),'WFOM - Time_Base'!$A$8:$API$8,0)),
IFERROR($AN205 * INDEX('Inputs from Uganda staff'!$E$61:$BM$80,MATCH('HRH Need estimation'!AG$2,'Inputs from Uganda staff'!$E$61:$E$80,0),MATCH('HRH Need estimation'!$D205,'Inputs from Uganda staff'!$E$6:$BM$6,0)),
""))</f>
        <v>0</v>
      </c>
      <c r="AH205" s="122">
        <f>IFERROR(
$AN205 * INDEX('WFOM - Time_Base'!$A$4:$API$29, MATCH("CenHos", 'WFOM - Time_Base'!$B$4:$B$29,0), MATCH(CONCATENATE($G205,AH$2),'WFOM - Time_Base'!$A$8:$API$8,0)) *
INDEX('WFOM - Time_Base'!$A$4:$API$29, MATCH("CenHos_Per", 'WFOM - Time_Base'!$B$4:$B$29,0), MATCH(CONCATENATE($G205,AH$2),'WFOM - Time_Base'!$A$8:$API$8,0)),
IFERROR($AN205 * INDEX('Inputs from Uganda staff'!$E$61:$BM$80,MATCH('HRH Need estimation'!AH$2,'Inputs from Uganda staff'!$E$61:$E$80,0),MATCH('HRH Need estimation'!$D205,'Inputs from Uganda staff'!$E$6:$BM$6,0)),
""))</f>
        <v>0</v>
      </c>
      <c r="AI205" s="122">
        <f>IFERROR(
$AN205 * INDEX('WFOM - Time_Base'!$A$4:$API$29, MATCH("CenHos", 'WFOM - Time_Base'!$B$4:$B$29,0), MATCH(CONCATENATE($G205,AI$2),'WFOM - Time_Base'!$A$8:$API$8,0)) *
INDEX('WFOM - Time_Base'!$A$4:$API$29, MATCH("CenHos_Per", 'WFOM - Time_Base'!$B$4:$B$29,0), MATCH(CONCATENATE($G205,AI$2),'WFOM - Time_Base'!$A$8:$API$8,0)),
IFERROR($AN205 * INDEX('Inputs from Uganda staff'!$E$61:$BM$80,MATCH('HRH Need estimation'!AI$2,'Inputs from Uganda staff'!$E$61:$E$80,0),MATCH('HRH Need estimation'!$D205,'Inputs from Uganda staff'!$E$6:$BM$6,0)),
""))</f>
        <v>0</v>
      </c>
      <c r="AJ205" s="122">
        <f>IFERROR(
$AN205 * INDEX('WFOM - Time_Base'!$A$4:$API$29, MATCH("CenHos", 'WFOM - Time_Base'!$B$4:$B$29,0), MATCH(CONCATENATE($G205,AJ$2),'WFOM - Time_Base'!$A$8:$API$8,0)) *
INDEX('WFOM - Time_Base'!$A$4:$API$29, MATCH("CenHos_Per", 'WFOM - Time_Base'!$B$4:$B$29,0), MATCH(CONCATENATE($G205,AJ$2),'WFOM - Time_Base'!$A$8:$API$8,0)),
IFERROR($AN205 * INDEX('Inputs from Uganda staff'!$E$61:$BM$80,MATCH('HRH Need estimation'!AJ$2,'Inputs from Uganda staff'!$E$61:$E$80,0),MATCH('HRH Need estimation'!$D205,'Inputs from Uganda staff'!$E$6:$BM$6,0)),
""))</f>
        <v>0</v>
      </c>
      <c r="AK205" s="122">
        <f>IFERROR(
$AN205 * INDEX('WFOM - Time_Base'!$A$4:$API$29, MATCH("CenHos", 'WFOM - Time_Base'!$B$4:$B$29,0), MATCH(CONCATENATE($G205,AK$2),'WFOM - Time_Base'!$A$8:$API$8,0)) *
INDEX('WFOM - Time_Base'!$A$4:$API$29, MATCH("CenHos_Per", 'WFOM - Time_Base'!$B$4:$B$29,0), MATCH(CONCATENATE($G205,AK$2),'WFOM - Time_Base'!$A$8:$API$8,0)),
IFERROR($AN205 * INDEX('Inputs from Uganda staff'!$E$61:$BM$80,MATCH('HRH Need estimation'!AK$2,'Inputs from Uganda staff'!$E$61:$E$80,0),MATCH('HRH Need estimation'!$D205,'Inputs from Uganda staff'!$E$6:$BM$6,0)),
""))</f>
        <v>0</v>
      </c>
      <c r="AL205" s="122">
        <f>IFERROR(
$AN205 * INDEX('WFOM - Time_Base'!$A$4:$API$29, MATCH("CenHos", 'WFOM - Time_Base'!$B$4:$B$29,0), MATCH(CONCATENATE($G205,AL$2),'WFOM - Time_Base'!$A$8:$API$8,0)) *
INDEX('WFOM - Time_Base'!$A$4:$API$29, MATCH("CenHos_Per", 'WFOM - Time_Base'!$B$4:$B$29,0), MATCH(CONCATENATE($G205,AL$2),'WFOM - Time_Base'!$A$8:$API$8,0)),
IFERROR($AN205 * INDEX('Inputs from Uganda staff'!$E$61:$BM$80,MATCH('HRH Need estimation'!AL$2,'Inputs from Uganda staff'!$E$61:$E$80,0),MATCH('HRH Need estimation'!$D205,'Inputs from Uganda staff'!$E$6:$BM$6,0)),
""))</f>
        <v>0</v>
      </c>
      <c r="AN205">
        <v>1</v>
      </c>
      <c r="AO205" t="str">
        <f t="shared" si="8"/>
        <v>223</v>
      </c>
    </row>
    <row r="206" spans="1:41">
      <c r="A206" s="106" t="s">
        <v>1017</v>
      </c>
      <c r="B206" s="106" t="s">
        <v>525</v>
      </c>
      <c r="C206" s="107" t="s">
        <v>623</v>
      </c>
      <c r="D206" s="115" t="s">
        <v>624</v>
      </c>
      <c r="E206" s="122" t="s">
        <v>866</v>
      </c>
      <c r="F206" s="200" t="s">
        <v>68</v>
      </c>
      <c r="G206" s="122" t="str">
        <f>IF(F206&lt;&gt;"", VLOOKUP(F206,'WFOM - Cadre and Service List'!$E$4:$F$52,2,FALSE), "")</f>
        <v>MajorSurg</v>
      </c>
      <c r="H206" s="122"/>
      <c r="I206" s="207"/>
      <c r="J206" s="207"/>
      <c r="K206" s="207"/>
      <c r="L206" s="207"/>
      <c r="M206" s="207"/>
      <c r="N206" s="207"/>
      <c r="O206" s="207"/>
      <c r="P206" s="207">
        <f t="shared" si="7"/>
        <v>0</v>
      </c>
      <c r="Q206" s="122" t="s">
        <v>1947</v>
      </c>
      <c r="R206" s="122">
        <f>IFERROR(
$AN206 * INDEX('WFOM - Time_Base'!$A$4:$API$29, MATCH("CenHos", 'WFOM - Time_Base'!$B$4:$B$29,0), MATCH(CONCATENATE($G206,R$2),'WFOM - Time_Base'!$A$8:$API$8,0)) *
INDEX('WFOM - Time_Base'!$A$4:$API$29, MATCH("CenHos_Per", 'WFOM - Time_Base'!$B$4:$B$29,0), MATCH(CONCATENATE($G206,R$2),'WFOM - Time_Base'!$A$8:$API$8,0)),
IFERROR($AN206 * INDEX('Inputs from Uganda staff'!$E$61:$BM$80,MATCH('HRH Need estimation'!R$2,'Inputs from Uganda staff'!$E$61:$E$80,0),MATCH('HRH Need estimation'!$D206,'Inputs from Uganda staff'!$E$6:$BM$6,0)),
""))</f>
        <v>172</v>
      </c>
      <c r="S206" s="122">
        <f>IFERROR(
$AN206 * INDEX('WFOM - Time_Base'!$A$4:$API$29, MATCH("CenHos", 'WFOM - Time_Base'!$B$4:$B$29,0), MATCH(CONCATENATE($G206,S$2),'WFOM - Time_Base'!$A$8:$API$8,0)) *
INDEX('WFOM - Time_Base'!$A$4:$API$29, MATCH("CenHos_Per", 'WFOM - Time_Base'!$B$4:$B$29,0), MATCH(CONCATENATE($G206,S$2),'WFOM - Time_Base'!$A$8:$API$8,0)),
IFERROR($AN206 * INDEX('Inputs from Uganda staff'!$E$61:$BM$80,MATCH('HRH Need estimation'!S$2,'Inputs from Uganda staff'!$E$61:$E$80,0),MATCH('HRH Need estimation'!$D206,'Inputs from Uganda staff'!$E$6:$BM$6,0)),
""))</f>
        <v>190</v>
      </c>
      <c r="T206" s="122">
        <f>IFERROR(
$AN206 * INDEX('WFOM - Time_Base'!$A$4:$API$29, MATCH("CenHos", 'WFOM - Time_Base'!$B$4:$B$29,0), MATCH(CONCATENATE($G206,T$2),'WFOM - Time_Base'!$A$8:$API$8,0)) *
INDEX('WFOM - Time_Base'!$A$4:$API$29, MATCH("CenHos_Per", 'WFOM - Time_Base'!$B$4:$B$29,0), MATCH(CONCATENATE($G206,T$2),'WFOM - Time_Base'!$A$8:$API$8,0)),
IFERROR($AN206 * INDEX('Inputs from Uganda staff'!$E$61:$BM$80,MATCH('HRH Need estimation'!T$2,'Inputs from Uganda staff'!$E$61:$E$80,0),MATCH('HRH Need estimation'!$D206,'Inputs from Uganda staff'!$E$6:$BM$6,0)),
""))</f>
        <v>0</v>
      </c>
      <c r="U206" s="122">
        <f>IFERROR(
$AN206 * INDEX('WFOM - Time_Base'!$A$4:$API$29, MATCH("CenHos", 'WFOM - Time_Base'!$B$4:$B$29,0), MATCH(CONCATENATE($G206,U$2),'WFOM - Time_Base'!$A$8:$API$8,0)) *
INDEX('WFOM - Time_Base'!$A$4:$API$29, MATCH("CenHos_Per", 'WFOM - Time_Base'!$B$4:$B$29,0), MATCH(CONCATENATE($G206,U$2),'WFOM - Time_Base'!$A$8:$API$8,0)),
IFERROR($AN206 * INDEX('Inputs from Uganda staff'!$E$61:$BM$80,MATCH('HRH Need estimation'!U$2,'Inputs from Uganda staff'!$E$61:$E$80,0),MATCH('HRH Need estimation'!$D206,'Inputs from Uganda staff'!$E$6:$BM$6,0)),
""))</f>
        <v>137.6</v>
      </c>
      <c r="V206" s="122">
        <f>IFERROR(
$AN206 * INDEX('WFOM - Time_Base'!$A$4:$API$29, MATCH("CenHos", 'WFOM - Time_Base'!$B$4:$B$29,0), MATCH(CONCATENATE($G206,V$2),'WFOM - Time_Base'!$A$8:$API$8,0)) *
INDEX('WFOM - Time_Base'!$A$4:$API$29, MATCH("CenHos_Per", 'WFOM - Time_Base'!$B$4:$B$29,0), MATCH(CONCATENATE($G206,V$2),'WFOM - Time_Base'!$A$8:$API$8,0)),
IFERROR($AN206 * INDEX('Inputs from Uganda staff'!$E$61:$BM$80,MATCH('HRH Need estimation'!V$2,'Inputs from Uganda staff'!$E$61:$E$80,0),MATCH('HRH Need estimation'!$D206,'Inputs from Uganda staff'!$E$6:$BM$6,0)),
""))</f>
        <v>34.4</v>
      </c>
      <c r="W206" s="122">
        <f>IFERROR(
$AN206 * INDEX('WFOM - Time_Base'!$A$4:$API$29, MATCH("CenHos", 'WFOM - Time_Base'!$B$4:$B$29,0), MATCH(CONCATENATE($G206,W$2),'WFOM - Time_Base'!$A$8:$API$8,0)) *
INDEX('WFOM - Time_Base'!$A$4:$API$29, MATCH("CenHos_Per", 'WFOM - Time_Base'!$B$4:$B$29,0), MATCH(CONCATENATE($G206,W$2),'WFOM - Time_Base'!$A$8:$API$8,0)),
IFERROR($AN206 * INDEX('Inputs from Uganda staff'!$E$61:$BM$80,MATCH('HRH Need estimation'!W$2,'Inputs from Uganda staff'!$E$61:$E$80,0),MATCH('HRH Need estimation'!$D206,'Inputs from Uganda staff'!$E$6:$BM$6,0)),
""))</f>
        <v>5</v>
      </c>
      <c r="X206" s="122">
        <f>IFERROR(
$AN206 * INDEX('WFOM - Time_Base'!$A$4:$API$29, MATCH("CenHos", 'WFOM - Time_Base'!$B$4:$B$29,0), MATCH(CONCATENATE($G206,X$2),'WFOM - Time_Base'!$A$8:$API$8,0)) *
INDEX('WFOM - Time_Base'!$A$4:$API$29, MATCH("CenHos_Per", 'WFOM - Time_Base'!$B$4:$B$29,0), MATCH(CONCATENATE($G206,X$2),'WFOM - Time_Base'!$A$8:$API$8,0)),
IFERROR($AN206 * INDEX('Inputs from Uganda staff'!$E$61:$BM$80,MATCH('HRH Need estimation'!X$2,'Inputs from Uganda staff'!$E$61:$E$80,0),MATCH('HRH Need estimation'!$D206,'Inputs from Uganda staff'!$E$6:$BM$6,0)),
""))</f>
        <v>5</v>
      </c>
      <c r="Y206" s="122">
        <f>IFERROR(
$AN206 * INDEX('WFOM - Time_Base'!$A$4:$API$29, MATCH("CenHos", 'WFOM - Time_Base'!$B$4:$B$29,0), MATCH(CONCATENATE($G206,Y$2),'WFOM - Time_Base'!$A$8:$API$8,0)) *
INDEX('WFOM - Time_Base'!$A$4:$API$29, MATCH("CenHos_Per", 'WFOM - Time_Base'!$B$4:$B$29,0), MATCH(CONCATENATE($G206,Y$2),'WFOM - Time_Base'!$A$8:$API$8,0)),
IFERROR($AN206 * INDEX('Inputs from Uganda staff'!$E$61:$BM$80,MATCH('HRH Need estimation'!Y$2,'Inputs from Uganda staff'!$E$61:$E$80,0),MATCH('HRH Need estimation'!$D206,'Inputs from Uganda staff'!$E$6:$BM$6,0)),
""))</f>
        <v>0</v>
      </c>
      <c r="Z206" s="122">
        <f>IFERROR(
$AN206 * INDEX('WFOM - Time_Base'!$A$4:$API$29, MATCH("CenHos", 'WFOM - Time_Base'!$B$4:$B$29,0), MATCH(CONCATENATE($G206,Z$2),'WFOM - Time_Base'!$A$8:$API$8,0)) *
INDEX('WFOM - Time_Base'!$A$4:$API$29, MATCH("CenHos_Per", 'WFOM - Time_Base'!$B$4:$B$29,0), MATCH(CONCATENATE($G206,Z$2),'WFOM - Time_Base'!$A$8:$API$8,0)),
IFERROR($AN206 * INDEX('Inputs from Uganda staff'!$E$61:$BM$80,MATCH('HRH Need estimation'!Z$2,'Inputs from Uganda staff'!$E$61:$E$80,0),MATCH('HRH Need estimation'!$D206,'Inputs from Uganda staff'!$E$6:$BM$6,0)),
""))</f>
        <v>0</v>
      </c>
      <c r="AA206" s="122">
        <f>IFERROR(
$AN206 * INDEX('WFOM - Time_Base'!$A$4:$API$29, MATCH("CenHos", 'WFOM - Time_Base'!$B$4:$B$29,0), MATCH(CONCATENATE($G206,AA$2),'WFOM - Time_Base'!$A$8:$API$8,0)) *
INDEX('WFOM - Time_Base'!$A$4:$API$29, MATCH("CenHos_Per", 'WFOM - Time_Base'!$B$4:$B$29,0), MATCH(CONCATENATE($G206,AA$2),'WFOM - Time_Base'!$A$8:$API$8,0)),
IFERROR($AN206 * INDEX('Inputs from Uganda staff'!$E$61:$BM$80,MATCH('HRH Need estimation'!AA$2,'Inputs from Uganda staff'!$E$61:$E$80,0),MATCH('HRH Need estimation'!$D206,'Inputs from Uganda staff'!$E$6:$BM$6,0)),
""))</f>
        <v>0</v>
      </c>
      <c r="AB206" s="122">
        <f>IFERROR(
$AN206 * INDEX('WFOM - Time_Base'!$A$4:$API$29, MATCH("CenHos", 'WFOM - Time_Base'!$B$4:$B$29,0), MATCH(CONCATENATE($G206,AB$2),'WFOM - Time_Base'!$A$8:$API$8,0)) *
INDEX('WFOM - Time_Base'!$A$4:$API$29, MATCH("CenHos_Per", 'WFOM - Time_Base'!$B$4:$B$29,0), MATCH(CONCATENATE($G206,AB$2),'WFOM - Time_Base'!$A$8:$API$8,0)),
IFERROR($AN206 * INDEX('Inputs from Uganda staff'!$E$61:$BM$80,MATCH('HRH Need estimation'!AB$2,'Inputs from Uganda staff'!$E$61:$E$80,0),MATCH('HRH Need estimation'!$D206,'Inputs from Uganda staff'!$E$6:$BM$6,0)),
""))</f>
        <v>0</v>
      </c>
      <c r="AC206" s="122" t="str">
        <f>IFERROR(
$AN206 * INDEX('WFOM - Time_Base'!$A$4:$API$29, MATCH("CenHos", 'WFOM - Time_Base'!$B$4:$B$29,0), MATCH(CONCATENATE($G206,AC$2),'WFOM - Time_Base'!$A$8:$API$8,0)) *
INDEX('WFOM - Time_Base'!$A$4:$API$29, MATCH("CenHos_Per", 'WFOM - Time_Base'!$B$4:$B$29,0), MATCH(CONCATENATE($G206,AC$2),'WFOM - Time_Base'!$A$8:$API$8,0)),
IFERROR($AN206 * INDEX('Inputs from Uganda staff'!$E$61:$BM$80,MATCH('HRH Need estimation'!AC$2,'Inputs from Uganda staff'!$E$61:$E$80,0),MATCH('HRH Need estimation'!$D206,'Inputs from Uganda staff'!$E$6:$BM$6,0)),
""))</f>
        <v/>
      </c>
      <c r="AD206" s="122">
        <f>IFERROR(
$AN206 * INDEX('WFOM - Time_Base'!$A$4:$API$29, MATCH("CenHos", 'WFOM - Time_Base'!$B$4:$B$29,0), MATCH(CONCATENATE($G206,AD$2),'WFOM - Time_Base'!$A$8:$API$8,0)) *
INDEX('WFOM - Time_Base'!$A$4:$API$29, MATCH("CenHos_Per", 'WFOM - Time_Base'!$B$4:$B$29,0), MATCH(CONCATENATE($G206,AD$2),'WFOM - Time_Base'!$A$8:$API$8,0)),
IFERROR($AN206 * INDEX('Inputs from Uganda staff'!$E$61:$BM$80,MATCH('HRH Need estimation'!AD$2,'Inputs from Uganda staff'!$E$61:$E$80,0),MATCH('HRH Need estimation'!$D206,'Inputs from Uganda staff'!$E$6:$BM$6,0)),
""))</f>
        <v>0</v>
      </c>
      <c r="AE206" s="122">
        <f>IFERROR(
$AN206 * INDEX('WFOM - Time_Base'!$A$4:$API$29, MATCH("CenHos", 'WFOM - Time_Base'!$B$4:$B$29,0), MATCH(CONCATENATE($G206,AE$2),'WFOM - Time_Base'!$A$8:$API$8,0)) *
INDEX('WFOM - Time_Base'!$A$4:$API$29, MATCH("CenHos_Per", 'WFOM - Time_Base'!$B$4:$B$29,0), MATCH(CONCATENATE($G206,AE$2),'WFOM - Time_Base'!$A$8:$API$8,0)),
IFERROR($AN206 * INDEX('Inputs from Uganda staff'!$E$61:$BM$80,MATCH('HRH Need estimation'!AE$2,'Inputs from Uganda staff'!$E$61:$E$80,0),MATCH('HRH Need estimation'!$D206,'Inputs from Uganda staff'!$E$6:$BM$6,0)),
""))</f>
        <v>0</v>
      </c>
      <c r="AF206" s="122">
        <f>IFERROR(
$AN206 * INDEX('WFOM - Time_Base'!$A$4:$API$29, MATCH("CenHos", 'WFOM - Time_Base'!$B$4:$B$29,0), MATCH(CONCATENATE($G206,AF$2),'WFOM - Time_Base'!$A$8:$API$8,0)) *
INDEX('WFOM - Time_Base'!$A$4:$API$29, MATCH("CenHos_Per", 'WFOM - Time_Base'!$B$4:$B$29,0), MATCH(CONCATENATE($G206,AF$2),'WFOM - Time_Base'!$A$8:$API$8,0)),
IFERROR($AN206 * INDEX('Inputs from Uganda staff'!$E$61:$BM$80,MATCH('HRH Need estimation'!AF$2,'Inputs from Uganda staff'!$E$61:$E$80,0),MATCH('HRH Need estimation'!$D206,'Inputs from Uganda staff'!$E$6:$BM$6,0)),
""))</f>
        <v>0</v>
      </c>
      <c r="AG206" s="122">
        <f>IFERROR(
$AN206 * INDEX('WFOM - Time_Base'!$A$4:$API$29, MATCH("CenHos", 'WFOM - Time_Base'!$B$4:$B$29,0), MATCH(CONCATENATE($G206,AG$2),'WFOM - Time_Base'!$A$8:$API$8,0)) *
INDEX('WFOM - Time_Base'!$A$4:$API$29, MATCH("CenHos_Per", 'WFOM - Time_Base'!$B$4:$B$29,0), MATCH(CONCATENATE($G206,AG$2),'WFOM - Time_Base'!$A$8:$API$8,0)),
IFERROR($AN206 * INDEX('Inputs from Uganda staff'!$E$61:$BM$80,MATCH('HRH Need estimation'!AG$2,'Inputs from Uganda staff'!$E$61:$E$80,0),MATCH('HRH Need estimation'!$D206,'Inputs from Uganda staff'!$E$6:$BM$6,0)),
""))</f>
        <v>0</v>
      </c>
      <c r="AH206" s="122">
        <f>IFERROR(
$AN206 * INDEX('WFOM - Time_Base'!$A$4:$API$29, MATCH("CenHos", 'WFOM - Time_Base'!$B$4:$B$29,0), MATCH(CONCATENATE($G206,AH$2),'WFOM - Time_Base'!$A$8:$API$8,0)) *
INDEX('WFOM - Time_Base'!$A$4:$API$29, MATCH("CenHos_Per", 'WFOM - Time_Base'!$B$4:$B$29,0), MATCH(CONCATENATE($G206,AH$2),'WFOM - Time_Base'!$A$8:$API$8,0)),
IFERROR($AN206 * INDEX('Inputs from Uganda staff'!$E$61:$BM$80,MATCH('HRH Need estimation'!AH$2,'Inputs from Uganda staff'!$E$61:$E$80,0),MATCH('HRH Need estimation'!$D206,'Inputs from Uganda staff'!$E$6:$BM$6,0)),
""))</f>
        <v>0</v>
      </c>
      <c r="AI206" s="122">
        <f>IFERROR(
$AN206 * INDEX('WFOM - Time_Base'!$A$4:$API$29, MATCH("CenHos", 'WFOM - Time_Base'!$B$4:$B$29,0), MATCH(CONCATENATE($G206,AI$2),'WFOM - Time_Base'!$A$8:$API$8,0)) *
INDEX('WFOM - Time_Base'!$A$4:$API$29, MATCH("CenHos_Per", 'WFOM - Time_Base'!$B$4:$B$29,0), MATCH(CONCATENATE($G206,AI$2),'WFOM - Time_Base'!$A$8:$API$8,0)),
IFERROR($AN206 * INDEX('Inputs from Uganda staff'!$E$61:$BM$80,MATCH('HRH Need estimation'!AI$2,'Inputs from Uganda staff'!$E$61:$E$80,0),MATCH('HRH Need estimation'!$D206,'Inputs from Uganda staff'!$E$6:$BM$6,0)),
""))</f>
        <v>0</v>
      </c>
      <c r="AJ206" s="122">
        <f>IFERROR(
$AN206 * INDEX('WFOM - Time_Base'!$A$4:$API$29, MATCH("CenHos", 'WFOM - Time_Base'!$B$4:$B$29,0), MATCH(CONCATENATE($G206,AJ$2),'WFOM - Time_Base'!$A$8:$API$8,0)) *
INDEX('WFOM - Time_Base'!$A$4:$API$29, MATCH("CenHos_Per", 'WFOM - Time_Base'!$B$4:$B$29,0), MATCH(CONCATENATE($G206,AJ$2),'WFOM - Time_Base'!$A$8:$API$8,0)),
IFERROR($AN206 * INDEX('Inputs from Uganda staff'!$E$61:$BM$80,MATCH('HRH Need estimation'!AJ$2,'Inputs from Uganda staff'!$E$61:$E$80,0),MATCH('HRH Need estimation'!$D206,'Inputs from Uganda staff'!$E$6:$BM$6,0)),
""))</f>
        <v>0</v>
      </c>
      <c r="AK206" s="122">
        <f>IFERROR(
$AN206 * INDEX('WFOM - Time_Base'!$A$4:$API$29, MATCH("CenHos", 'WFOM - Time_Base'!$B$4:$B$29,0), MATCH(CONCATENATE($G206,AK$2),'WFOM - Time_Base'!$A$8:$API$8,0)) *
INDEX('WFOM - Time_Base'!$A$4:$API$29, MATCH("CenHos_Per", 'WFOM - Time_Base'!$B$4:$B$29,0), MATCH(CONCATENATE($G206,AK$2),'WFOM - Time_Base'!$A$8:$API$8,0)),
IFERROR($AN206 * INDEX('Inputs from Uganda staff'!$E$61:$BM$80,MATCH('HRH Need estimation'!AK$2,'Inputs from Uganda staff'!$E$61:$E$80,0),MATCH('HRH Need estimation'!$D206,'Inputs from Uganda staff'!$E$6:$BM$6,0)),
""))</f>
        <v>0</v>
      </c>
      <c r="AL206" s="122">
        <f>IFERROR(
$AN206 * INDEX('WFOM - Time_Base'!$A$4:$API$29, MATCH("CenHos", 'WFOM - Time_Base'!$B$4:$B$29,0), MATCH(CONCATENATE($G206,AL$2),'WFOM - Time_Base'!$A$8:$API$8,0)) *
INDEX('WFOM - Time_Base'!$A$4:$API$29, MATCH("CenHos_Per", 'WFOM - Time_Base'!$B$4:$B$29,0), MATCH(CONCATENATE($G206,AL$2),'WFOM - Time_Base'!$A$8:$API$8,0)),
IFERROR($AN206 * INDEX('Inputs from Uganda staff'!$E$61:$BM$80,MATCH('HRH Need estimation'!AL$2,'Inputs from Uganda staff'!$E$61:$E$80,0),MATCH('HRH Need estimation'!$D206,'Inputs from Uganda staff'!$E$6:$BM$6,0)),
""))</f>
        <v>0</v>
      </c>
      <c r="AN206">
        <v>1</v>
      </c>
      <c r="AO206" t="str">
        <f t="shared" si="8"/>
        <v>224</v>
      </c>
    </row>
    <row r="207" spans="1:41">
      <c r="A207" s="106" t="s">
        <v>1018</v>
      </c>
      <c r="B207" s="106" t="s">
        <v>525</v>
      </c>
      <c r="C207" s="107" t="s">
        <v>625</v>
      </c>
      <c r="D207" s="115" t="s">
        <v>626</v>
      </c>
      <c r="E207" s="122" t="s">
        <v>866</v>
      </c>
      <c r="F207" s="200" t="s">
        <v>68</v>
      </c>
      <c r="G207" s="122" t="str">
        <f>IF(F207&lt;&gt;"", VLOOKUP(F207,'WFOM - Cadre and Service List'!$E$4:$F$52,2,FALSE), "")</f>
        <v>MajorSurg</v>
      </c>
      <c r="H207" s="122"/>
      <c r="I207" s="207"/>
      <c r="J207" s="207"/>
      <c r="K207" s="207"/>
      <c r="L207" s="207"/>
      <c r="M207" s="207"/>
      <c r="N207" s="207"/>
      <c r="O207" s="207"/>
      <c r="P207" s="207">
        <f t="shared" si="7"/>
        <v>0</v>
      </c>
      <c r="Q207" s="122" t="s">
        <v>1947</v>
      </c>
      <c r="R207" s="122">
        <f>IFERROR(
$AN207 * INDEX('WFOM - Time_Base'!$A$4:$API$29, MATCH("CenHos", 'WFOM - Time_Base'!$B$4:$B$29,0), MATCH(CONCATENATE($G207,R$2),'WFOM - Time_Base'!$A$8:$API$8,0)) *
INDEX('WFOM - Time_Base'!$A$4:$API$29, MATCH("CenHos_Per", 'WFOM - Time_Base'!$B$4:$B$29,0), MATCH(CONCATENATE($G207,R$2),'WFOM - Time_Base'!$A$8:$API$8,0)),
IFERROR($AN207 * INDEX('Inputs from Uganda staff'!$E$61:$BM$80,MATCH('HRH Need estimation'!R$2,'Inputs from Uganda staff'!$E$61:$E$80,0),MATCH('HRH Need estimation'!$D207,'Inputs from Uganda staff'!$E$6:$BM$6,0)),
""))</f>
        <v>172</v>
      </c>
      <c r="S207" s="122">
        <f>IFERROR(
$AN207 * INDEX('WFOM - Time_Base'!$A$4:$API$29, MATCH("CenHos", 'WFOM - Time_Base'!$B$4:$B$29,0), MATCH(CONCATENATE($G207,S$2),'WFOM - Time_Base'!$A$8:$API$8,0)) *
INDEX('WFOM - Time_Base'!$A$4:$API$29, MATCH("CenHos_Per", 'WFOM - Time_Base'!$B$4:$B$29,0), MATCH(CONCATENATE($G207,S$2),'WFOM - Time_Base'!$A$8:$API$8,0)),
IFERROR($AN207 * INDEX('Inputs from Uganda staff'!$E$61:$BM$80,MATCH('HRH Need estimation'!S$2,'Inputs from Uganda staff'!$E$61:$E$80,0),MATCH('HRH Need estimation'!$D207,'Inputs from Uganda staff'!$E$6:$BM$6,0)),
""))</f>
        <v>190</v>
      </c>
      <c r="T207" s="122">
        <f>IFERROR(
$AN207 * INDEX('WFOM - Time_Base'!$A$4:$API$29, MATCH("CenHos", 'WFOM - Time_Base'!$B$4:$B$29,0), MATCH(CONCATENATE($G207,T$2),'WFOM - Time_Base'!$A$8:$API$8,0)) *
INDEX('WFOM - Time_Base'!$A$4:$API$29, MATCH("CenHos_Per", 'WFOM - Time_Base'!$B$4:$B$29,0), MATCH(CONCATENATE($G207,T$2),'WFOM - Time_Base'!$A$8:$API$8,0)),
IFERROR($AN207 * INDEX('Inputs from Uganda staff'!$E$61:$BM$80,MATCH('HRH Need estimation'!T$2,'Inputs from Uganda staff'!$E$61:$E$80,0),MATCH('HRH Need estimation'!$D207,'Inputs from Uganda staff'!$E$6:$BM$6,0)),
""))</f>
        <v>0</v>
      </c>
      <c r="U207" s="122">
        <f>IFERROR(
$AN207 * INDEX('WFOM - Time_Base'!$A$4:$API$29, MATCH("CenHos", 'WFOM - Time_Base'!$B$4:$B$29,0), MATCH(CONCATENATE($G207,U$2),'WFOM - Time_Base'!$A$8:$API$8,0)) *
INDEX('WFOM - Time_Base'!$A$4:$API$29, MATCH("CenHos_Per", 'WFOM - Time_Base'!$B$4:$B$29,0), MATCH(CONCATENATE($G207,U$2),'WFOM - Time_Base'!$A$8:$API$8,0)),
IFERROR($AN207 * INDEX('Inputs from Uganda staff'!$E$61:$BM$80,MATCH('HRH Need estimation'!U$2,'Inputs from Uganda staff'!$E$61:$E$80,0),MATCH('HRH Need estimation'!$D207,'Inputs from Uganda staff'!$E$6:$BM$6,0)),
""))</f>
        <v>137.6</v>
      </c>
      <c r="V207" s="122">
        <f>IFERROR(
$AN207 * INDEX('WFOM - Time_Base'!$A$4:$API$29, MATCH("CenHos", 'WFOM - Time_Base'!$B$4:$B$29,0), MATCH(CONCATENATE($G207,V$2),'WFOM - Time_Base'!$A$8:$API$8,0)) *
INDEX('WFOM - Time_Base'!$A$4:$API$29, MATCH("CenHos_Per", 'WFOM - Time_Base'!$B$4:$B$29,0), MATCH(CONCATENATE($G207,V$2),'WFOM - Time_Base'!$A$8:$API$8,0)),
IFERROR($AN207 * INDEX('Inputs from Uganda staff'!$E$61:$BM$80,MATCH('HRH Need estimation'!V$2,'Inputs from Uganda staff'!$E$61:$E$80,0),MATCH('HRH Need estimation'!$D207,'Inputs from Uganda staff'!$E$6:$BM$6,0)),
""))</f>
        <v>34.4</v>
      </c>
      <c r="W207" s="122">
        <f>IFERROR(
$AN207 * INDEX('WFOM - Time_Base'!$A$4:$API$29, MATCH("CenHos", 'WFOM - Time_Base'!$B$4:$B$29,0), MATCH(CONCATENATE($G207,W$2),'WFOM - Time_Base'!$A$8:$API$8,0)) *
INDEX('WFOM - Time_Base'!$A$4:$API$29, MATCH("CenHos_Per", 'WFOM - Time_Base'!$B$4:$B$29,0), MATCH(CONCATENATE($G207,W$2),'WFOM - Time_Base'!$A$8:$API$8,0)),
IFERROR($AN207 * INDEX('Inputs from Uganda staff'!$E$61:$BM$80,MATCH('HRH Need estimation'!W$2,'Inputs from Uganda staff'!$E$61:$E$80,0),MATCH('HRH Need estimation'!$D207,'Inputs from Uganda staff'!$E$6:$BM$6,0)),
""))</f>
        <v>5</v>
      </c>
      <c r="X207" s="122">
        <f>IFERROR(
$AN207 * INDEX('WFOM - Time_Base'!$A$4:$API$29, MATCH("CenHos", 'WFOM - Time_Base'!$B$4:$B$29,0), MATCH(CONCATENATE($G207,X$2),'WFOM - Time_Base'!$A$8:$API$8,0)) *
INDEX('WFOM - Time_Base'!$A$4:$API$29, MATCH("CenHos_Per", 'WFOM - Time_Base'!$B$4:$B$29,0), MATCH(CONCATENATE($G207,X$2),'WFOM - Time_Base'!$A$8:$API$8,0)),
IFERROR($AN207 * INDEX('Inputs from Uganda staff'!$E$61:$BM$80,MATCH('HRH Need estimation'!X$2,'Inputs from Uganda staff'!$E$61:$E$80,0),MATCH('HRH Need estimation'!$D207,'Inputs from Uganda staff'!$E$6:$BM$6,0)),
""))</f>
        <v>5</v>
      </c>
      <c r="Y207" s="122">
        <f>IFERROR(
$AN207 * INDEX('WFOM - Time_Base'!$A$4:$API$29, MATCH("CenHos", 'WFOM - Time_Base'!$B$4:$B$29,0), MATCH(CONCATENATE($G207,Y$2),'WFOM - Time_Base'!$A$8:$API$8,0)) *
INDEX('WFOM - Time_Base'!$A$4:$API$29, MATCH("CenHos_Per", 'WFOM - Time_Base'!$B$4:$B$29,0), MATCH(CONCATENATE($G207,Y$2),'WFOM - Time_Base'!$A$8:$API$8,0)),
IFERROR($AN207 * INDEX('Inputs from Uganda staff'!$E$61:$BM$80,MATCH('HRH Need estimation'!Y$2,'Inputs from Uganda staff'!$E$61:$E$80,0),MATCH('HRH Need estimation'!$D207,'Inputs from Uganda staff'!$E$6:$BM$6,0)),
""))</f>
        <v>0</v>
      </c>
      <c r="Z207" s="122">
        <f>IFERROR(
$AN207 * INDEX('WFOM - Time_Base'!$A$4:$API$29, MATCH("CenHos", 'WFOM - Time_Base'!$B$4:$B$29,0), MATCH(CONCATENATE($G207,Z$2),'WFOM - Time_Base'!$A$8:$API$8,0)) *
INDEX('WFOM - Time_Base'!$A$4:$API$29, MATCH("CenHos_Per", 'WFOM - Time_Base'!$B$4:$B$29,0), MATCH(CONCATENATE($G207,Z$2),'WFOM - Time_Base'!$A$8:$API$8,0)),
IFERROR($AN207 * INDEX('Inputs from Uganda staff'!$E$61:$BM$80,MATCH('HRH Need estimation'!Z$2,'Inputs from Uganda staff'!$E$61:$E$80,0),MATCH('HRH Need estimation'!$D207,'Inputs from Uganda staff'!$E$6:$BM$6,0)),
""))</f>
        <v>0</v>
      </c>
      <c r="AA207" s="122">
        <f>IFERROR(
$AN207 * INDEX('WFOM - Time_Base'!$A$4:$API$29, MATCH("CenHos", 'WFOM - Time_Base'!$B$4:$B$29,0), MATCH(CONCATENATE($G207,AA$2),'WFOM - Time_Base'!$A$8:$API$8,0)) *
INDEX('WFOM - Time_Base'!$A$4:$API$29, MATCH("CenHos_Per", 'WFOM - Time_Base'!$B$4:$B$29,0), MATCH(CONCATENATE($G207,AA$2),'WFOM - Time_Base'!$A$8:$API$8,0)),
IFERROR($AN207 * INDEX('Inputs from Uganda staff'!$E$61:$BM$80,MATCH('HRH Need estimation'!AA$2,'Inputs from Uganda staff'!$E$61:$E$80,0),MATCH('HRH Need estimation'!$D207,'Inputs from Uganda staff'!$E$6:$BM$6,0)),
""))</f>
        <v>0</v>
      </c>
      <c r="AB207" s="122">
        <f>IFERROR(
$AN207 * INDEX('WFOM - Time_Base'!$A$4:$API$29, MATCH("CenHos", 'WFOM - Time_Base'!$B$4:$B$29,0), MATCH(CONCATENATE($G207,AB$2),'WFOM - Time_Base'!$A$8:$API$8,0)) *
INDEX('WFOM - Time_Base'!$A$4:$API$29, MATCH("CenHos_Per", 'WFOM - Time_Base'!$B$4:$B$29,0), MATCH(CONCATENATE($G207,AB$2),'WFOM - Time_Base'!$A$8:$API$8,0)),
IFERROR($AN207 * INDEX('Inputs from Uganda staff'!$E$61:$BM$80,MATCH('HRH Need estimation'!AB$2,'Inputs from Uganda staff'!$E$61:$E$80,0),MATCH('HRH Need estimation'!$D207,'Inputs from Uganda staff'!$E$6:$BM$6,0)),
""))</f>
        <v>0</v>
      </c>
      <c r="AC207" s="122" t="str">
        <f>IFERROR(
$AN207 * INDEX('WFOM - Time_Base'!$A$4:$API$29, MATCH("CenHos", 'WFOM - Time_Base'!$B$4:$B$29,0), MATCH(CONCATENATE($G207,AC$2),'WFOM - Time_Base'!$A$8:$API$8,0)) *
INDEX('WFOM - Time_Base'!$A$4:$API$29, MATCH("CenHos_Per", 'WFOM - Time_Base'!$B$4:$B$29,0), MATCH(CONCATENATE($G207,AC$2),'WFOM - Time_Base'!$A$8:$API$8,0)),
IFERROR($AN207 * INDEX('Inputs from Uganda staff'!$E$61:$BM$80,MATCH('HRH Need estimation'!AC$2,'Inputs from Uganda staff'!$E$61:$E$80,0),MATCH('HRH Need estimation'!$D207,'Inputs from Uganda staff'!$E$6:$BM$6,0)),
""))</f>
        <v/>
      </c>
      <c r="AD207" s="122">
        <f>IFERROR(
$AN207 * INDEX('WFOM - Time_Base'!$A$4:$API$29, MATCH("CenHos", 'WFOM - Time_Base'!$B$4:$B$29,0), MATCH(CONCATENATE($G207,AD$2),'WFOM - Time_Base'!$A$8:$API$8,0)) *
INDEX('WFOM - Time_Base'!$A$4:$API$29, MATCH("CenHos_Per", 'WFOM - Time_Base'!$B$4:$B$29,0), MATCH(CONCATENATE($G207,AD$2),'WFOM - Time_Base'!$A$8:$API$8,0)),
IFERROR($AN207 * INDEX('Inputs from Uganda staff'!$E$61:$BM$80,MATCH('HRH Need estimation'!AD$2,'Inputs from Uganda staff'!$E$61:$E$80,0),MATCH('HRH Need estimation'!$D207,'Inputs from Uganda staff'!$E$6:$BM$6,0)),
""))</f>
        <v>0</v>
      </c>
      <c r="AE207" s="122">
        <f>IFERROR(
$AN207 * INDEX('WFOM - Time_Base'!$A$4:$API$29, MATCH("CenHos", 'WFOM - Time_Base'!$B$4:$B$29,0), MATCH(CONCATENATE($G207,AE$2),'WFOM - Time_Base'!$A$8:$API$8,0)) *
INDEX('WFOM - Time_Base'!$A$4:$API$29, MATCH("CenHos_Per", 'WFOM - Time_Base'!$B$4:$B$29,0), MATCH(CONCATENATE($G207,AE$2),'WFOM - Time_Base'!$A$8:$API$8,0)),
IFERROR($AN207 * INDEX('Inputs from Uganda staff'!$E$61:$BM$80,MATCH('HRH Need estimation'!AE$2,'Inputs from Uganda staff'!$E$61:$E$80,0),MATCH('HRH Need estimation'!$D207,'Inputs from Uganda staff'!$E$6:$BM$6,0)),
""))</f>
        <v>0</v>
      </c>
      <c r="AF207" s="122">
        <f>IFERROR(
$AN207 * INDEX('WFOM - Time_Base'!$A$4:$API$29, MATCH("CenHos", 'WFOM - Time_Base'!$B$4:$B$29,0), MATCH(CONCATENATE($G207,AF$2),'WFOM - Time_Base'!$A$8:$API$8,0)) *
INDEX('WFOM - Time_Base'!$A$4:$API$29, MATCH("CenHos_Per", 'WFOM - Time_Base'!$B$4:$B$29,0), MATCH(CONCATENATE($G207,AF$2),'WFOM - Time_Base'!$A$8:$API$8,0)),
IFERROR($AN207 * INDEX('Inputs from Uganda staff'!$E$61:$BM$80,MATCH('HRH Need estimation'!AF$2,'Inputs from Uganda staff'!$E$61:$E$80,0),MATCH('HRH Need estimation'!$D207,'Inputs from Uganda staff'!$E$6:$BM$6,0)),
""))</f>
        <v>0</v>
      </c>
      <c r="AG207" s="122">
        <f>IFERROR(
$AN207 * INDEX('WFOM - Time_Base'!$A$4:$API$29, MATCH("CenHos", 'WFOM - Time_Base'!$B$4:$B$29,0), MATCH(CONCATENATE($G207,AG$2),'WFOM - Time_Base'!$A$8:$API$8,0)) *
INDEX('WFOM - Time_Base'!$A$4:$API$29, MATCH("CenHos_Per", 'WFOM - Time_Base'!$B$4:$B$29,0), MATCH(CONCATENATE($G207,AG$2),'WFOM - Time_Base'!$A$8:$API$8,0)),
IFERROR($AN207 * INDEX('Inputs from Uganda staff'!$E$61:$BM$80,MATCH('HRH Need estimation'!AG$2,'Inputs from Uganda staff'!$E$61:$E$80,0),MATCH('HRH Need estimation'!$D207,'Inputs from Uganda staff'!$E$6:$BM$6,0)),
""))</f>
        <v>0</v>
      </c>
      <c r="AH207" s="122">
        <f>IFERROR(
$AN207 * INDEX('WFOM - Time_Base'!$A$4:$API$29, MATCH("CenHos", 'WFOM - Time_Base'!$B$4:$B$29,0), MATCH(CONCATENATE($G207,AH$2),'WFOM - Time_Base'!$A$8:$API$8,0)) *
INDEX('WFOM - Time_Base'!$A$4:$API$29, MATCH("CenHos_Per", 'WFOM - Time_Base'!$B$4:$B$29,0), MATCH(CONCATENATE($G207,AH$2),'WFOM - Time_Base'!$A$8:$API$8,0)),
IFERROR($AN207 * INDEX('Inputs from Uganda staff'!$E$61:$BM$80,MATCH('HRH Need estimation'!AH$2,'Inputs from Uganda staff'!$E$61:$E$80,0),MATCH('HRH Need estimation'!$D207,'Inputs from Uganda staff'!$E$6:$BM$6,0)),
""))</f>
        <v>0</v>
      </c>
      <c r="AI207" s="122">
        <f>IFERROR(
$AN207 * INDEX('WFOM - Time_Base'!$A$4:$API$29, MATCH("CenHos", 'WFOM - Time_Base'!$B$4:$B$29,0), MATCH(CONCATENATE($G207,AI$2),'WFOM - Time_Base'!$A$8:$API$8,0)) *
INDEX('WFOM - Time_Base'!$A$4:$API$29, MATCH("CenHos_Per", 'WFOM - Time_Base'!$B$4:$B$29,0), MATCH(CONCATENATE($G207,AI$2),'WFOM - Time_Base'!$A$8:$API$8,0)),
IFERROR($AN207 * INDEX('Inputs from Uganda staff'!$E$61:$BM$80,MATCH('HRH Need estimation'!AI$2,'Inputs from Uganda staff'!$E$61:$E$80,0),MATCH('HRH Need estimation'!$D207,'Inputs from Uganda staff'!$E$6:$BM$6,0)),
""))</f>
        <v>0</v>
      </c>
      <c r="AJ207" s="122">
        <f>IFERROR(
$AN207 * INDEX('WFOM - Time_Base'!$A$4:$API$29, MATCH("CenHos", 'WFOM - Time_Base'!$B$4:$B$29,0), MATCH(CONCATENATE($G207,AJ$2),'WFOM - Time_Base'!$A$8:$API$8,0)) *
INDEX('WFOM - Time_Base'!$A$4:$API$29, MATCH("CenHos_Per", 'WFOM - Time_Base'!$B$4:$B$29,0), MATCH(CONCATENATE($G207,AJ$2),'WFOM - Time_Base'!$A$8:$API$8,0)),
IFERROR($AN207 * INDEX('Inputs from Uganda staff'!$E$61:$BM$80,MATCH('HRH Need estimation'!AJ$2,'Inputs from Uganda staff'!$E$61:$E$80,0),MATCH('HRH Need estimation'!$D207,'Inputs from Uganda staff'!$E$6:$BM$6,0)),
""))</f>
        <v>0</v>
      </c>
      <c r="AK207" s="122">
        <f>IFERROR(
$AN207 * INDEX('WFOM - Time_Base'!$A$4:$API$29, MATCH("CenHos", 'WFOM - Time_Base'!$B$4:$B$29,0), MATCH(CONCATENATE($G207,AK$2),'WFOM - Time_Base'!$A$8:$API$8,0)) *
INDEX('WFOM - Time_Base'!$A$4:$API$29, MATCH("CenHos_Per", 'WFOM - Time_Base'!$B$4:$B$29,0), MATCH(CONCATENATE($G207,AK$2),'WFOM - Time_Base'!$A$8:$API$8,0)),
IFERROR($AN207 * INDEX('Inputs from Uganda staff'!$E$61:$BM$80,MATCH('HRH Need estimation'!AK$2,'Inputs from Uganda staff'!$E$61:$E$80,0),MATCH('HRH Need estimation'!$D207,'Inputs from Uganda staff'!$E$6:$BM$6,0)),
""))</f>
        <v>0</v>
      </c>
      <c r="AL207" s="122">
        <f>IFERROR(
$AN207 * INDEX('WFOM - Time_Base'!$A$4:$API$29, MATCH("CenHos", 'WFOM - Time_Base'!$B$4:$B$29,0), MATCH(CONCATENATE($G207,AL$2),'WFOM - Time_Base'!$A$8:$API$8,0)) *
INDEX('WFOM - Time_Base'!$A$4:$API$29, MATCH("CenHos_Per", 'WFOM - Time_Base'!$B$4:$B$29,0), MATCH(CONCATENATE($G207,AL$2),'WFOM - Time_Base'!$A$8:$API$8,0)),
IFERROR($AN207 * INDEX('Inputs from Uganda staff'!$E$61:$BM$80,MATCH('HRH Need estimation'!AL$2,'Inputs from Uganda staff'!$E$61:$E$80,0),MATCH('HRH Need estimation'!$D207,'Inputs from Uganda staff'!$E$6:$BM$6,0)),
""))</f>
        <v>0</v>
      </c>
      <c r="AN207">
        <v>1</v>
      </c>
      <c r="AO207" t="str">
        <f t="shared" si="8"/>
        <v>225</v>
      </c>
    </row>
    <row r="208" spans="1:41">
      <c r="A208" s="106" t="s">
        <v>1019</v>
      </c>
      <c r="B208" s="106" t="s">
        <v>525</v>
      </c>
      <c r="C208" s="107" t="s">
        <v>627</v>
      </c>
      <c r="D208" s="115" t="s">
        <v>628</v>
      </c>
      <c r="E208" s="122" t="s">
        <v>866</v>
      </c>
      <c r="F208" s="200" t="s">
        <v>72</v>
      </c>
      <c r="G208" s="122" t="str">
        <f>IF(F208&lt;&gt;"", VLOOKUP(F208,'WFOM - Cadre and Service List'!$E$4:$F$52,2,FALSE), "")</f>
        <v>MinorSurg</v>
      </c>
      <c r="H208" s="122"/>
      <c r="I208" s="207"/>
      <c r="J208" s="207"/>
      <c r="K208" s="207"/>
      <c r="L208" s="207"/>
      <c r="M208" s="207"/>
      <c r="N208" s="207"/>
      <c r="O208" s="207"/>
      <c r="P208" s="207">
        <f t="shared" si="7"/>
        <v>0</v>
      </c>
      <c r="Q208" s="122" t="s">
        <v>1947</v>
      </c>
      <c r="R208" s="122">
        <f>IFERROR(
$AN208 * INDEX('WFOM - Time_Base'!$A$4:$API$29, MATCH("CenHos", 'WFOM - Time_Base'!$B$4:$B$29,0), MATCH(CONCATENATE($G208,R$2),'WFOM - Time_Base'!$A$8:$API$8,0)) *
INDEX('WFOM - Time_Base'!$A$4:$API$29, MATCH("CenHos_Per", 'WFOM - Time_Base'!$B$4:$B$29,0), MATCH(CONCATENATE($G208,R$2),'WFOM - Time_Base'!$A$8:$API$8,0)),
IFERROR($AN208 * INDEX('Inputs from Uganda staff'!$E$61:$BM$80,MATCH('HRH Need estimation'!R$2,'Inputs from Uganda staff'!$E$61:$E$80,0),MATCH('HRH Need estimation'!$D208,'Inputs from Uganda staff'!$E$6:$BM$6,0)),
""))</f>
        <v>60</v>
      </c>
      <c r="S208" s="122">
        <f>IFERROR(
$AN208 * INDEX('WFOM - Time_Base'!$A$4:$API$29, MATCH("CenHos", 'WFOM - Time_Base'!$B$4:$B$29,0), MATCH(CONCATENATE($G208,S$2),'WFOM - Time_Base'!$A$8:$API$8,0)) *
INDEX('WFOM - Time_Base'!$A$4:$API$29, MATCH("CenHos_Per", 'WFOM - Time_Base'!$B$4:$B$29,0), MATCH(CONCATENATE($G208,S$2),'WFOM - Time_Base'!$A$8:$API$8,0)),
IFERROR($AN208 * INDEX('Inputs from Uganda staff'!$E$61:$BM$80,MATCH('HRH Need estimation'!S$2,'Inputs from Uganda staff'!$E$61:$E$80,0),MATCH('HRH Need estimation'!$D208,'Inputs from Uganda staff'!$E$6:$BM$6,0)),
""))</f>
        <v>80</v>
      </c>
      <c r="T208" s="122">
        <f>IFERROR(
$AN208 * INDEX('WFOM - Time_Base'!$A$4:$API$29, MATCH("CenHos", 'WFOM - Time_Base'!$B$4:$B$29,0), MATCH(CONCATENATE($G208,T$2),'WFOM - Time_Base'!$A$8:$API$8,0)) *
INDEX('WFOM - Time_Base'!$A$4:$API$29, MATCH("CenHos_Per", 'WFOM - Time_Base'!$B$4:$B$29,0), MATCH(CONCATENATE($G208,T$2),'WFOM - Time_Base'!$A$8:$API$8,0)),
IFERROR($AN208 * INDEX('Inputs from Uganda staff'!$E$61:$BM$80,MATCH('HRH Need estimation'!T$2,'Inputs from Uganda staff'!$E$61:$E$80,0),MATCH('HRH Need estimation'!$D208,'Inputs from Uganda staff'!$E$6:$BM$6,0)),
""))</f>
        <v>0</v>
      </c>
      <c r="U208" s="122">
        <f>IFERROR(
$AN208 * INDEX('WFOM - Time_Base'!$A$4:$API$29, MATCH("CenHos", 'WFOM - Time_Base'!$B$4:$B$29,0), MATCH(CONCATENATE($G208,U$2),'WFOM - Time_Base'!$A$8:$API$8,0)) *
INDEX('WFOM - Time_Base'!$A$4:$API$29, MATCH("CenHos_Per", 'WFOM - Time_Base'!$B$4:$B$29,0), MATCH(CONCATENATE($G208,U$2),'WFOM - Time_Base'!$A$8:$API$8,0)),
IFERROR($AN208 * INDEX('Inputs from Uganda staff'!$E$61:$BM$80,MATCH('HRH Need estimation'!U$2,'Inputs from Uganda staff'!$E$61:$E$80,0),MATCH('HRH Need estimation'!$D208,'Inputs from Uganda staff'!$E$6:$BM$6,0)),
""))</f>
        <v>18</v>
      </c>
      <c r="V208" s="122">
        <f>IFERROR(
$AN208 * INDEX('WFOM - Time_Base'!$A$4:$API$29, MATCH("CenHos", 'WFOM - Time_Base'!$B$4:$B$29,0), MATCH(CONCATENATE($G208,V$2),'WFOM - Time_Base'!$A$8:$API$8,0)) *
INDEX('WFOM - Time_Base'!$A$4:$API$29, MATCH("CenHos_Per", 'WFOM - Time_Base'!$B$4:$B$29,0), MATCH(CONCATENATE($G208,V$2),'WFOM - Time_Base'!$A$8:$API$8,0)),
IFERROR($AN208 * INDEX('Inputs from Uganda staff'!$E$61:$BM$80,MATCH('HRH Need estimation'!V$2,'Inputs from Uganda staff'!$E$61:$E$80,0),MATCH('HRH Need estimation'!$D208,'Inputs from Uganda staff'!$E$6:$BM$6,0)),
""))</f>
        <v>42</v>
      </c>
      <c r="W208" s="122">
        <f>IFERROR(
$AN208 * INDEX('WFOM - Time_Base'!$A$4:$API$29, MATCH("CenHos", 'WFOM - Time_Base'!$B$4:$B$29,0), MATCH(CONCATENATE($G208,W$2),'WFOM - Time_Base'!$A$8:$API$8,0)) *
INDEX('WFOM - Time_Base'!$A$4:$API$29, MATCH("CenHos_Per", 'WFOM - Time_Base'!$B$4:$B$29,0), MATCH(CONCATENATE($G208,W$2),'WFOM - Time_Base'!$A$8:$API$8,0)),
IFERROR($AN208 * INDEX('Inputs from Uganda staff'!$E$61:$BM$80,MATCH('HRH Need estimation'!W$2,'Inputs from Uganda staff'!$E$61:$E$80,0),MATCH('HRH Need estimation'!$D208,'Inputs from Uganda staff'!$E$6:$BM$6,0)),
""))</f>
        <v>2.5</v>
      </c>
      <c r="X208" s="122">
        <f>IFERROR(
$AN208 * INDEX('WFOM - Time_Base'!$A$4:$API$29, MATCH("CenHos", 'WFOM - Time_Base'!$B$4:$B$29,0), MATCH(CONCATENATE($G208,X$2),'WFOM - Time_Base'!$A$8:$API$8,0)) *
INDEX('WFOM - Time_Base'!$A$4:$API$29, MATCH("CenHos_Per", 'WFOM - Time_Base'!$B$4:$B$29,0), MATCH(CONCATENATE($G208,X$2),'WFOM - Time_Base'!$A$8:$API$8,0)),
IFERROR($AN208 * INDEX('Inputs from Uganda staff'!$E$61:$BM$80,MATCH('HRH Need estimation'!X$2,'Inputs from Uganda staff'!$E$61:$E$80,0),MATCH('HRH Need estimation'!$D208,'Inputs from Uganda staff'!$E$6:$BM$6,0)),
""))</f>
        <v>2.5</v>
      </c>
      <c r="Y208" s="122">
        <f>IFERROR(
$AN208 * INDEX('WFOM - Time_Base'!$A$4:$API$29, MATCH("CenHos", 'WFOM - Time_Base'!$B$4:$B$29,0), MATCH(CONCATENATE($G208,Y$2),'WFOM - Time_Base'!$A$8:$API$8,0)) *
INDEX('WFOM - Time_Base'!$A$4:$API$29, MATCH("CenHos_Per", 'WFOM - Time_Base'!$B$4:$B$29,0), MATCH(CONCATENATE($G208,Y$2),'WFOM - Time_Base'!$A$8:$API$8,0)),
IFERROR($AN208 * INDEX('Inputs from Uganda staff'!$E$61:$BM$80,MATCH('HRH Need estimation'!Y$2,'Inputs from Uganda staff'!$E$61:$E$80,0),MATCH('HRH Need estimation'!$D208,'Inputs from Uganda staff'!$E$6:$BM$6,0)),
""))</f>
        <v>0</v>
      </c>
      <c r="Z208" s="122">
        <f>IFERROR(
$AN208 * INDEX('WFOM - Time_Base'!$A$4:$API$29, MATCH("CenHos", 'WFOM - Time_Base'!$B$4:$B$29,0), MATCH(CONCATENATE($G208,Z$2),'WFOM - Time_Base'!$A$8:$API$8,0)) *
INDEX('WFOM - Time_Base'!$A$4:$API$29, MATCH("CenHos_Per", 'WFOM - Time_Base'!$B$4:$B$29,0), MATCH(CONCATENATE($G208,Z$2),'WFOM - Time_Base'!$A$8:$API$8,0)),
IFERROR($AN208 * INDEX('Inputs from Uganda staff'!$E$61:$BM$80,MATCH('HRH Need estimation'!Z$2,'Inputs from Uganda staff'!$E$61:$E$80,0),MATCH('HRH Need estimation'!$D208,'Inputs from Uganda staff'!$E$6:$BM$6,0)),
""))</f>
        <v>0</v>
      </c>
      <c r="AA208" s="122">
        <f>IFERROR(
$AN208 * INDEX('WFOM - Time_Base'!$A$4:$API$29, MATCH("CenHos", 'WFOM - Time_Base'!$B$4:$B$29,0), MATCH(CONCATENATE($G208,AA$2),'WFOM - Time_Base'!$A$8:$API$8,0)) *
INDEX('WFOM - Time_Base'!$A$4:$API$29, MATCH("CenHos_Per", 'WFOM - Time_Base'!$B$4:$B$29,0), MATCH(CONCATENATE($G208,AA$2),'WFOM - Time_Base'!$A$8:$API$8,0)),
IFERROR($AN208 * INDEX('Inputs from Uganda staff'!$E$61:$BM$80,MATCH('HRH Need estimation'!AA$2,'Inputs from Uganda staff'!$E$61:$E$80,0),MATCH('HRH Need estimation'!$D208,'Inputs from Uganda staff'!$E$6:$BM$6,0)),
""))</f>
        <v>0</v>
      </c>
      <c r="AB208" s="122">
        <f>IFERROR(
$AN208 * INDEX('WFOM - Time_Base'!$A$4:$API$29, MATCH("CenHos", 'WFOM - Time_Base'!$B$4:$B$29,0), MATCH(CONCATENATE($G208,AB$2),'WFOM - Time_Base'!$A$8:$API$8,0)) *
INDEX('WFOM - Time_Base'!$A$4:$API$29, MATCH("CenHos_Per", 'WFOM - Time_Base'!$B$4:$B$29,0), MATCH(CONCATENATE($G208,AB$2),'WFOM - Time_Base'!$A$8:$API$8,0)),
IFERROR($AN208 * INDEX('Inputs from Uganda staff'!$E$61:$BM$80,MATCH('HRH Need estimation'!AB$2,'Inputs from Uganda staff'!$E$61:$E$80,0),MATCH('HRH Need estimation'!$D208,'Inputs from Uganda staff'!$E$6:$BM$6,0)),
""))</f>
        <v>0</v>
      </c>
      <c r="AC208" s="122" t="str">
        <f>IFERROR(
$AN208 * INDEX('WFOM - Time_Base'!$A$4:$API$29, MATCH("CenHos", 'WFOM - Time_Base'!$B$4:$B$29,0), MATCH(CONCATENATE($G208,AC$2),'WFOM - Time_Base'!$A$8:$API$8,0)) *
INDEX('WFOM - Time_Base'!$A$4:$API$29, MATCH("CenHos_Per", 'WFOM - Time_Base'!$B$4:$B$29,0), MATCH(CONCATENATE($G208,AC$2),'WFOM - Time_Base'!$A$8:$API$8,0)),
IFERROR($AN208 * INDEX('Inputs from Uganda staff'!$E$61:$BM$80,MATCH('HRH Need estimation'!AC$2,'Inputs from Uganda staff'!$E$61:$E$80,0),MATCH('HRH Need estimation'!$D208,'Inputs from Uganda staff'!$E$6:$BM$6,0)),
""))</f>
        <v/>
      </c>
      <c r="AD208" s="122">
        <f>IFERROR(
$AN208 * INDEX('WFOM - Time_Base'!$A$4:$API$29, MATCH("CenHos", 'WFOM - Time_Base'!$B$4:$B$29,0), MATCH(CONCATENATE($G208,AD$2),'WFOM - Time_Base'!$A$8:$API$8,0)) *
INDEX('WFOM - Time_Base'!$A$4:$API$29, MATCH("CenHos_Per", 'WFOM - Time_Base'!$B$4:$B$29,0), MATCH(CONCATENATE($G208,AD$2),'WFOM - Time_Base'!$A$8:$API$8,0)),
IFERROR($AN208 * INDEX('Inputs from Uganda staff'!$E$61:$BM$80,MATCH('HRH Need estimation'!AD$2,'Inputs from Uganda staff'!$E$61:$E$80,0),MATCH('HRH Need estimation'!$D208,'Inputs from Uganda staff'!$E$6:$BM$6,0)),
""))</f>
        <v>0</v>
      </c>
      <c r="AE208" s="122">
        <f>IFERROR(
$AN208 * INDEX('WFOM - Time_Base'!$A$4:$API$29, MATCH("CenHos", 'WFOM - Time_Base'!$B$4:$B$29,0), MATCH(CONCATENATE($G208,AE$2),'WFOM - Time_Base'!$A$8:$API$8,0)) *
INDEX('WFOM - Time_Base'!$A$4:$API$29, MATCH("CenHos_Per", 'WFOM - Time_Base'!$B$4:$B$29,0), MATCH(CONCATENATE($G208,AE$2),'WFOM - Time_Base'!$A$8:$API$8,0)),
IFERROR($AN208 * INDEX('Inputs from Uganda staff'!$E$61:$BM$80,MATCH('HRH Need estimation'!AE$2,'Inputs from Uganda staff'!$E$61:$E$80,0),MATCH('HRH Need estimation'!$D208,'Inputs from Uganda staff'!$E$6:$BM$6,0)),
""))</f>
        <v>0</v>
      </c>
      <c r="AF208" s="122">
        <f>IFERROR(
$AN208 * INDEX('WFOM - Time_Base'!$A$4:$API$29, MATCH("CenHos", 'WFOM - Time_Base'!$B$4:$B$29,0), MATCH(CONCATENATE($G208,AF$2),'WFOM - Time_Base'!$A$8:$API$8,0)) *
INDEX('WFOM - Time_Base'!$A$4:$API$29, MATCH("CenHos_Per", 'WFOM - Time_Base'!$B$4:$B$29,0), MATCH(CONCATENATE($G208,AF$2),'WFOM - Time_Base'!$A$8:$API$8,0)),
IFERROR($AN208 * INDEX('Inputs from Uganda staff'!$E$61:$BM$80,MATCH('HRH Need estimation'!AF$2,'Inputs from Uganda staff'!$E$61:$E$80,0),MATCH('HRH Need estimation'!$D208,'Inputs from Uganda staff'!$E$6:$BM$6,0)),
""))</f>
        <v>0</v>
      </c>
      <c r="AG208" s="122">
        <f>IFERROR(
$AN208 * INDEX('WFOM - Time_Base'!$A$4:$API$29, MATCH("CenHos", 'WFOM - Time_Base'!$B$4:$B$29,0), MATCH(CONCATENATE($G208,AG$2),'WFOM - Time_Base'!$A$8:$API$8,0)) *
INDEX('WFOM - Time_Base'!$A$4:$API$29, MATCH("CenHos_Per", 'WFOM - Time_Base'!$B$4:$B$29,0), MATCH(CONCATENATE($G208,AG$2),'WFOM - Time_Base'!$A$8:$API$8,0)),
IFERROR($AN208 * INDEX('Inputs from Uganda staff'!$E$61:$BM$80,MATCH('HRH Need estimation'!AG$2,'Inputs from Uganda staff'!$E$61:$E$80,0),MATCH('HRH Need estimation'!$D208,'Inputs from Uganda staff'!$E$6:$BM$6,0)),
""))</f>
        <v>0</v>
      </c>
      <c r="AH208" s="122">
        <f>IFERROR(
$AN208 * INDEX('WFOM - Time_Base'!$A$4:$API$29, MATCH("CenHos", 'WFOM - Time_Base'!$B$4:$B$29,0), MATCH(CONCATENATE($G208,AH$2),'WFOM - Time_Base'!$A$8:$API$8,0)) *
INDEX('WFOM - Time_Base'!$A$4:$API$29, MATCH("CenHos_Per", 'WFOM - Time_Base'!$B$4:$B$29,0), MATCH(CONCATENATE($G208,AH$2),'WFOM - Time_Base'!$A$8:$API$8,0)),
IFERROR($AN208 * INDEX('Inputs from Uganda staff'!$E$61:$BM$80,MATCH('HRH Need estimation'!AH$2,'Inputs from Uganda staff'!$E$61:$E$80,0),MATCH('HRH Need estimation'!$D208,'Inputs from Uganda staff'!$E$6:$BM$6,0)),
""))</f>
        <v>0</v>
      </c>
      <c r="AI208" s="122">
        <f>IFERROR(
$AN208 * INDEX('WFOM - Time_Base'!$A$4:$API$29, MATCH("CenHos", 'WFOM - Time_Base'!$B$4:$B$29,0), MATCH(CONCATENATE($G208,AI$2),'WFOM - Time_Base'!$A$8:$API$8,0)) *
INDEX('WFOM - Time_Base'!$A$4:$API$29, MATCH("CenHos_Per", 'WFOM - Time_Base'!$B$4:$B$29,0), MATCH(CONCATENATE($G208,AI$2),'WFOM - Time_Base'!$A$8:$API$8,0)),
IFERROR($AN208 * INDEX('Inputs from Uganda staff'!$E$61:$BM$80,MATCH('HRH Need estimation'!AI$2,'Inputs from Uganda staff'!$E$61:$E$80,0),MATCH('HRH Need estimation'!$D208,'Inputs from Uganda staff'!$E$6:$BM$6,0)),
""))</f>
        <v>0</v>
      </c>
      <c r="AJ208" s="122">
        <f>IFERROR(
$AN208 * INDEX('WFOM - Time_Base'!$A$4:$API$29, MATCH("CenHos", 'WFOM - Time_Base'!$B$4:$B$29,0), MATCH(CONCATENATE($G208,AJ$2),'WFOM - Time_Base'!$A$8:$API$8,0)) *
INDEX('WFOM - Time_Base'!$A$4:$API$29, MATCH("CenHos_Per", 'WFOM - Time_Base'!$B$4:$B$29,0), MATCH(CONCATENATE($G208,AJ$2),'WFOM - Time_Base'!$A$8:$API$8,0)),
IFERROR($AN208 * INDEX('Inputs from Uganda staff'!$E$61:$BM$80,MATCH('HRH Need estimation'!AJ$2,'Inputs from Uganda staff'!$E$61:$E$80,0),MATCH('HRH Need estimation'!$D208,'Inputs from Uganda staff'!$E$6:$BM$6,0)),
""))</f>
        <v>0</v>
      </c>
      <c r="AK208" s="122">
        <f>IFERROR(
$AN208 * INDEX('WFOM - Time_Base'!$A$4:$API$29, MATCH("CenHos", 'WFOM - Time_Base'!$B$4:$B$29,0), MATCH(CONCATENATE($G208,AK$2),'WFOM - Time_Base'!$A$8:$API$8,0)) *
INDEX('WFOM - Time_Base'!$A$4:$API$29, MATCH("CenHos_Per", 'WFOM - Time_Base'!$B$4:$B$29,0), MATCH(CONCATENATE($G208,AK$2),'WFOM - Time_Base'!$A$8:$API$8,0)),
IFERROR($AN208 * INDEX('Inputs from Uganda staff'!$E$61:$BM$80,MATCH('HRH Need estimation'!AK$2,'Inputs from Uganda staff'!$E$61:$E$80,0),MATCH('HRH Need estimation'!$D208,'Inputs from Uganda staff'!$E$6:$BM$6,0)),
""))</f>
        <v>0</v>
      </c>
      <c r="AL208" s="122">
        <f>IFERROR(
$AN208 * INDEX('WFOM - Time_Base'!$A$4:$API$29, MATCH("CenHos", 'WFOM - Time_Base'!$B$4:$B$29,0), MATCH(CONCATENATE($G208,AL$2),'WFOM - Time_Base'!$A$8:$API$8,0)) *
INDEX('WFOM - Time_Base'!$A$4:$API$29, MATCH("CenHos_Per", 'WFOM - Time_Base'!$B$4:$B$29,0), MATCH(CONCATENATE($G208,AL$2),'WFOM - Time_Base'!$A$8:$API$8,0)),
IFERROR($AN208 * INDEX('Inputs from Uganda staff'!$E$61:$BM$80,MATCH('HRH Need estimation'!AL$2,'Inputs from Uganda staff'!$E$61:$E$80,0),MATCH('HRH Need estimation'!$D208,'Inputs from Uganda staff'!$E$6:$BM$6,0)),
""))</f>
        <v>0</v>
      </c>
      <c r="AN208">
        <v>1</v>
      </c>
      <c r="AO208" t="str">
        <f t="shared" si="8"/>
        <v>227</v>
      </c>
    </row>
    <row r="209" spans="1:41">
      <c r="A209" s="106" t="s">
        <v>915</v>
      </c>
      <c r="B209" s="106" t="s">
        <v>525</v>
      </c>
      <c r="C209" s="107" t="s">
        <v>629</v>
      </c>
      <c r="D209" s="115" t="s">
        <v>630</v>
      </c>
      <c r="E209" s="122" t="s">
        <v>867</v>
      </c>
      <c r="F209" s="122" t="s">
        <v>21</v>
      </c>
      <c r="G209" s="122" t="str">
        <f>IF(F209&lt;&gt;"", VLOOKUP(F209,'WFOM - Cadre and Service List'!$E$4:$F$52,2,FALSE), "")</f>
        <v>Over5OPD</v>
      </c>
      <c r="H209" s="122"/>
      <c r="I209" s="207"/>
      <c r="J209" s="207"/>
      <c r="K209" s="207"/>
      <c r="L209" s="207"/>
      <c r="M209" s="207"/>
      <c r="N209" s="207"/>
      <c r="O209" s="207"/>
      <c r="P209" s="207">
        <f t="shared" si="7"/>
        <v>0</v>
      </c>
      <c r="Q209" s="122" t="s">
        <v>1947</v>
      </c>
      <c r="R209" s="122">
        <f>IFERROR(
$AN209 * INDEX('WFOM - Time_Base'!$A$4:$API$29, MATCH("CenHos", 'WFOM - Time_Base'!$B$4:$B$29,0), MATCH(CONCATENATE($G209,R$2),'WFOM - Time_Base'!$A$8:$API$8,0)) *
INDEX('WFOM - Time_Base'!$A$4:$API$29, MATCH("CenHos_Per", 'WFOM - Time_Base'!$B$4:$B$29,0), MATCH(CONCATENATE($G209,R$2),'WFOM - Time_Base'!$A$8:$API$8,0)),
IFERROR($AN209 * INDEX('Inputs from Uganda staff'!$E$61:$BM$80,MATCH('HRH Need estimation'!R$2,'Inputs from Uganda staff'!$E$61:$E$80,0),MATCH('HRH Need estimation'!$D209,'Inputs from Uganda staff'!$E$6:$BM$6,0)),
""))</f>
        <v>3.5</v>
      </c>
      <c r="S209" s="122">
        <f>IFERROR(
$AN209 * INDEX('WFOM - Time_Base'!$A$4:$API$29, MATCH("CenHos", 'WFOM - Time_Base'!$B$4:$B$29,0), MATCH(CONCATENATE($G209,S$2),'WFOM - Time_Base'!$A$8:$API$8,0)) *
INDEX('WFOM - Time_Base'!$A$4:$API$29, MATCH("CenHos_Per", 'WFOM - Time_Base'!$B$4:$B$29,0), MATCH(CONCATENATE($G209,S$2),'WFOM - Time_Base'!$A$8:$API$8,0)),
IFERROR($AN209 * INDEX('Inputs from Uganda staff'!$E$61:$BM$80,MATCH('HRH Need estimation'!S$2,'Inputs from Uganda staff'!$E$61:$E$80,0),MATCH('HRH Need estimation'!$D209,'Inputs from Uganda staff'!$E$6:$BM$6,0)),
""))</f>
        <v>6</v>
      </c>
      <c r="T209" s="122">
        <f>IFERROR(
$AN209 * INDEX('WFOM - Time_Base'!$A$4:$API$29, MATCH("CenHos", 'WFOM - Time_Base'!$B$4:$B$29,0), MATCH(CONCATENATE($G209,T$2),'WFOM - Time_Base'!$A$8:$API$8,0)) *
INDEX('WFOM - Time_Base'!$A$4:$API$29, MATCH("CenHos_Per", 'WFOM - Time_Base'!$B$4:$B$29,0), MATCH(CONCATENATE($G209,T$2),'WFOM - Time_Base'!$A$8:$API$8,0)),
IFERROR($AN209 * INDEX('Inputs from Uganda staff'!$E$61:$BM$80,MATCH('HRH Need estimation'!T$2,'Inputs from Uganda staff'!$E$61:$E$80,0),MATCH('HRH Need estimation'!$D209,'Inputs from Uganda staff'!$E$6:$BM$6,0)),
""))</f>
        <v>0</v>
      </c>
      <c r="U209" s="122">
        <f>IFERROR(
$AN209 * INDEX('WFOM - Time_Base'!$A$4:$API$29, MATCH("CenHos", 'WFOM - Time_Base'!$B$4:$B$29,0), MATCH(CONCATENATE($G209,U$2),'WFOM - Time_Base'!$A$8:$API$8,0)) *
INDEX('WFOM - Time_Base'!$A$4:$API$29, MATCH("CenHos_Per", 'WFOM - Time_Base'!$B$4:$B$29,0), MATCH(CONCATENATE($G209,U$2),'WFOM - Time_Base'!$A$8:$API$8,0)),
IFERROR($AN209 * INDEX('Inputs from Uganda staff'!$E$61:$BM$80,MATCH('HRH Need estimation'!U$2,'Inputs from Uganda staff'!$E$61:$E$80,0),MATCH('HRH Need estimation'!$D209,'Inputs from Uganda staff'!$E$6:$BM$6,0)),
""))</f>
        <v>1</v>
      </c>
      <c r="V209" s="122">
        <f>IFERROR(
$AN209 * INDEX('WFOM - Time_Base'!$A$4:$API$29, MATCH("CenHos", 'WFOM - Time_Base'!$B$4:$B$29,0), MATCH(CONCATENATE($G209,V$2),'WFOM - Time_Base'!$A$8:$API$8,0)) *
INDEX('WFOM - Time_Base'!$A$4:$API$29, MATCH("CenHos_Per", 'WFOM - Time_Base'!$B$4:$B$29,0), MATCH(CONCATENATE($G209,V$2),'WFOM - Time_Base'!$A$8:$API$8,0)),
IFERROR($AN209 * INDEX('Inputs from Uganda staff'!$E$61:$BM$80,MATCH('HRH Need estimation'!V$2,'Inputs from Uganda staff'!$E$61:$E$80,0),MATCH('HRH Need estimation'!$D209,'Inputs from Uganda staff'!$E$6:$BM$6,0)),
""))</f>
        <v>4</v>
      </c>
      <c r="W209" s="122">
        <f>IFERROR(
$AN209 * INDEX('WFOM - Time_Base'!$A$4:$API$29, MATCH("CenHos", 'WFOM - Time_Base'!$B$4:$B$29,0), MATCH(CONCATENATE($G209,W$2),'WFOM - Time_Base'!$A$8:$API$8,0)) *
INDEX('WFOM - Time_Base'!$A$4:$API$29, MATCH("CenHos_Per", 'WFOM - Time_Base'!$B$4:$B$29,0), MATCH(CONCATENATE($G209,W$2),'WFOM - Time_Base'!$A$8:$API$8,0)),
IFERROR($AN209 * INDEX('Inputs from Uganda staff'!$E$61:$BM$80,MATCH('HRH Need estimation'!W$2,'Inputs from Uganda staff'!$E$61:$E$80,0),MATCH('HRH Need estimation'!$D209,'Inputs from Uganda staff'!$E$6:$BM$6,0)),
""))</f>
        <v>0</v>
      </c>
      <c r="X209" s="122">
        <f>IFERROR(
$AN209 * INDEX('WFOM - Time_Base'!$A$4:$API$29, MATCH("CenHos", 'WFOM - Time_Base'!$B$4:$B$29,0), MATCH(CONCATENATE($G209,X$2),'WFOM - Time_Base'!$A$8:$API$8,0)) *
INDEX('WFOM - Time_Base'!$A$4:$API$29, MATCH("CenHos_Per", 'WFOM - Time_Base'!$B$4:$B$29,0), MATCH(CONCATENATE($G209,X$2),'WFOM - Time_Base'!$A$8:$API$8,0)),
IFERROR($AN209 * INDEX('Inputs from Uganda staff'!$E$61:$BM$80,MATCH('HRH Need estimation'!X$2,'Inputs from Uganda staff'!$E$61:$E$80,0),MATCH('HRH Need estimation'!$D209,'Inputs from Uganda staff'!$E$6:$BM$6,0)),
""))</f>
        <v>0</v>
      </c>
      <c r="Y209" s="122">
        <f>IFERROR(
$AN209 * INDEX('WFOM - Time_Base'!$A$4:$API$29, MATCH("CenHos", 'WFOM - Time_Base'!$B$4:$B$29,0), MATCH(CONCATENATE($G209,Y$2),'WFOM - Time_Base'!$A$8:$API$8,0)) *
INDEX('WFOM - Time_Base'!$A$4:$API$29, MATCH("CenHos_Per", 'WFOM - Time_Base'!$B$4:$B$29,0), MATCH(CONCATENATE($G209,Y$2),'WFOM - Time_Base'!$A$8:$API$8,0)),
IFERROR($AN209 * INDEX('Inputs from Uganda staff'!$E$61:$BM$80,MATCH('HRH Need estimation'!Y$2,'Inputs from Uganda staff'!$E$61:$E$80,0),MATCH('HRH Need estimation'!$D209,'Inputs from Uganda staff'!$E$6:$BM$6,0)),
""))</f>
        <v>0</v>
      </c>
      <c r="Z209" s="122">
        <f>IFERROR(
$AN209 * INDEX('WFOM - Time_Base'!$A$4:$API$29, MATCH("CenHos", 'WFOM - Time_Base'!$B$4:$B$29,0), MATCH(CONCATENATE($G209,Z$2),'WFOM - Time_Base'!$A$8:$API$8,0)) *
INDEX('WFOM - Time_Base'!$A$4:$API$29, MATCH("CenHos_Per", 'WFOM - Time_Base'!$B$4:$B$29,0), MATCH(CONCATENATE($G209,Z$2),'WFOM - Time_Base'!$A$8:$API$8,0)),
IFERROR($AN209 * INDEX('Inputs from Uganda staff'!$E$61:$BM$80,MATCH('HRH Need estimation'!Z$2,'Inputs from Uganda staff'!$E$61:$E$80,0),MATCH('HRH Need estimation'!$D209,'Inputs from Uganda staff'!$E$6:$BM$6,0)),
""))</f>
        <v>0</v>
      </c>
      <c r="AA209" s="122">
        <f>IFERROR(
$AN209 * INDEX('WFOM - Time_Base'!$A$4:$API$29, MATCH("CenHos", 'WFOM - Time_Base'!$B$4:$B$29,0), MATCH(CONCATENATE($G209,AA$2),'WFOM - Time_Base'!$A$8:$API$8,0)) *
INDEX('WFOM - Time_Base'!$A$4:$API$29, MATCH("CenHos_Per", 'WFOM - Time_Base'!$B$4:$B$29,0), MATCH(CONCATENATE($G209,AA$2),'WFOM - Time_Base'!$A$8:$API$8,0)),
IFERROR($AN209 * INDEX('Inputs from Uganda staff'!$E$61:$BM$80,MATCH('HRH Need estimation'!AA$2,'Inputs from Uganda staff'!$E$61:$E$80,0),MATCH('HRH Need estimation'!$D209,'Inputs from Uganda staff'!$E$6:$BM$6,0)),
""))</f>
        <v>0</v>
      </c>
      <c r="AB209" s="122">
        <f>IFERROR(
$AN209 * INDEX('WFOM - Time_Base'!$A$4:$API$29, MATCH("CenHos", 'WFOM - Time_Base'!$B$4:$B$29,0), MATCH(CONCATENATE($G209,AB$2),'WFOM - Time_Base'!$A$8:$API$8,0)) *
INDEX('WFOM - Time_Base'!$A$4:$API$29, MATCH("CenHos_Per", 'WFOM - Time_Base'!$B$4:$B$29,0), MATCH(CONCATENATE($G209,AB$2),'WFOM - Time_Base'!$A$8:$API$8,0)),
IFERROR($AN209 * INDEX('Inputs from Uganda staff'!$E$61:$BM$80,MATCH('HRH Need estimation'!AB$2,'Inputs from Uganda staff'!$E$61:$E$80,0),MATCH('HRH Need estimation'!$D209,'Inputs from Uganda staff'!$E$6:$BM$6,0)),
""))</f>
        <v>0</v>
      </c>
      <c r="AC209" s="122" t="str">
        <f>IFERROR(
$AN209 * INDEX('WFOM - Time_Base'!$A$4:$API$29, MATCH("CenHos", 'WFOM - Time_Base'!$B$4:$B$29,0), MATCH(CONCATENATE($G209,AC$2),'WFOM - Time_Base'!$A$8:$API$8,0)) *
INDEX('WFOM - Time_Base'!$A$4:$API$29, MATCH("CenHos_Per", 'WFOM - Time_Base'!$B$4:$B$29,0), MATCH(CONCATENATE($G209,AC$2),'WFOM - Time_Base'!$A$8:$API$8,0)),
IFERROR($AN209 * INDEX('Inputs from Uganda staff'!$E$61:$BM$80,MATCH('HRH Need estimation'!AC$2,'Inputs from Uganda staff'!$E$61:$E$80,0),MATCH('HRH Need estimation'!$D209,'Inputs from Uganda staff'!$E$6:$BM$6,0)),
""))</f>
        <v/>
      </c>
      <c r="AD209" s="122">
        <f>IFERROR(
$AN209 * INDEX('WFOM - Time_Base'!$A$4:$API$29, MATCH("CenHos", 'WFOM - Time_Base'!$B$4:$B$29,0), MATCH(CONCATENATE($G209,AD$2),'WFOM - Time_Base'!$A$8:$API$8,0)) *
INDEX('WFOM - Time_Base'!$A$4:$API$29, MATCH("CenHos_Per", 'WFOM - Time_Base'!$B$4:$B$29,0), MATCH(CONCATENATE($G209,AD$2),'WFOM - Time_Base'!$A$8:$API$8,0)),
IFERROR($AN209 * INDEX('Inputs from Uganda staff'!$E$61:$BM$80,MATCH('HRH Need estimation'!AD$2,'Inputs from Uganda staff'!$E$61:$E$80,0),MATCH('HRH Need estimation'!$D209,'Inputs from Uganda staff'!$E$6:$BM$6,0)),
""))</f>
        <v>0</v>
      </c>
      <c r="AE209" s="122">
        <f>IFERROR(
$AN209 * INDEX('WFOM - Time_Base'!$A$4:$API$29, MATCH("CenHos", 'WFOM - Time_Base'!$B$4:$B$29,0), MATCH(CONCATENATE($G209,AE$2),'WFOM - Time_Base'!$A$8:$API$8,0)) *
INDEX('WFOM - Time_Base'!$A$4:$API$29, MATCH("CenHos_Per", 'WFOM - Time_Base'!$B$4:$B$29,0), MATCH(CONCATENATE($G209,AE$2),'WFOM - Time_Base'!$A$8:$API$8,0)),
IFERROR($AN209 * INDEX('Inputs from Uganda staff'!$E$61:$BM$80,MATCH('HRH Need estimation'!AE$2,'Inputs from Uganda staff'!$E$61:$E$80,0),MATCH('HRH Need estimation'!$D209,'Inputs from Uganda staff'!$E$6:$BM$6,0)),
""))</f>
        <v>0</v>
      </c>
      <c r="AF209" s="122">
        <f>IFERROR(
$AN209 * INDEX('WFOM - Time_Base'!$A$4:$API$29, MATCH("CenHos", 'WFOM - Time_Base'!$B$4:$B$29,0), MATCH(CONCATENATE($G209,AF$2),'WFOM - Time_Base'!$A$8:$API$8,0)) *
INDEX('WFOM - Time_Base'!$A$4:$API$29, MATCH("CenHos_Per", 'WFOM - Time_Base'!$B$4:$B$29,0), MATCH(CONCATENATE($G209,AF$2),'WFOM - Time_Base'!$A$8:$API$8,0)),
IFERROR($AN209 * INDEX('Inputs from Uganda staff'!$E$61:$BM$80,MATCH('HRH Need estimation'!AF$2,'Inputs from Uganda staff'!$E$61:$E$80,0),MATCH('HRH Need estimation'!$D209,'Inputs from Uganda staff'!$E$6:$BM$6,0)),
""))</f>
        <v>0</v>
      </c>
      <c r="AG209" s="122">
        <f>IFERROR(
$AN209 * INDEX('WFOM - Time_Base'!$A$4:$API$29, MATCH("CenHos", 'WFOM - Time_Base'!$B$4:$B$29,0), MATCH(CONCATENATE($G209,AG$2),'WFOM - Time_Base'!$A$8:$API$8,0)) *
INDEX('WFOM - Time_Base'!$A$4:$API$29, MATCH("CenHos_Per", 'WFOM - Time_Base'!$B$4:$B$29,0), MATCH(CONCATENATE($G209,AG$2),'WFOM - Time_Base'!$A$8:$API$8,0)),
IFERROR($AN209 * INDEX('Inputs from Uganda staff'!$E$61:$BM$80,MATCH('HRH Need estimation'!AG$2,'Inputs from Uganda staff'!$E$61:$E$80,0),MATCH('HRH Need estimation'!$D209,'Inputs from Uganda staff'!$E$6:$BM$6,0)),
""))</f>
        <v>0</v>
      </c>
      <c r="AH209" s="122">
        <f>IFERROR(
$AN209 * INDEX('WFOM - Time_Base'!$A$4:$API$29, MATCH("CenHos", 'WFOM - Time_Base'!$B$4:$B$29,0), MATCH(CONCATENATE($G209,AH$2),'WFOM - Time_Base'!$A$8:$API$8,0)) *
INDEX('WFOM - Time_Base'!$A$4:$API$29, MATCH("CenHos_Per", 'WFOM - Time_Base'!$B$4:$B$29,0), MATCH(CONCATENATE($G209,AH$2),'WFOM - Time_Base'!$A$8:$API$8,0)),
IFERROR($AN209 * INDEX('Inputs from Uganda staff'!$E$61:$BM$80,MATCH('HRH Need estimation'!AH$2,'Inputs from Uganda staff'!$E$61:$E$80,0),MATCH('HRH Need estimation'!$D209,'Inputs from Uganda staff'!$E$6:$BM$6,0)),
""))</f>
        <v>0</v>
      </c>
      <c r="AI209" s="122">
        <f>IFERROR(
$AN209 * INDEX('WFOM - Time_Base'!$A$4:$API$29, MATCH("CenHos", 'WFOM - Time_Base'!$B$4:$B$29,0), MATCH(CONCATENATE($G209,AI$2),'WFOM - Time_Base'!$A$8:$API$8,0)) *
INDEX('WFOM - Time_Base'!$A$4:$API$29, MATCH("CenHos_Per", 'WFOM - Time_Base'!$B$4:$B$29,0), MATCH(CONCATENATE($G209,AI$2),'WFOM - Time_Base'!$A$8:$API$8,0)),
IFERROR($AN209 * INDEX('Inputs from Uganda staff'!$E$61:$BM$80,MATCH('HRH Need estimation'!AI$2,'Inputs from Uganda staff'!$E$61:$E$80,0),MATCH('HRH Need estimation'!$D209,'Inputs from Uganda staff'!$E$6:$BM$6,0)),
""))</f>
        <v>0</v>
      </c>
      <c r="AJ209" s="122">
        <f>IFERROR(
$AN209 * INDEX('WFOM - Time_Base'!$A$4:$API$29, MATCH("CenHos", 'WFOM - Time_Base'!$B$4:$B$29,0), MATCH(CONCATENATE($G209,AJ$2),'WFOM - Time_Base'!$A$8:$API$8,0)) *
INDEX('WFOM - Time_Base'!$A$4:$API$29, MATCH("CenHos_Per", 'WFOM - Time_Base'!$B$4:$B$29,0), MATCH(CONCATENATE($G209,AJ$2),'WFOM - Time_Base'!$A$8:$API$8,0)),
IFERROR($AN209 * INDEX('Inputs from Uganda staff'!$E$61:$BM$80,MATCH('HRH Need estimation'!AJ$2,'Inputs from Uganda staff'!$E$61:$E$80,0),MATCH('HRH Need estimation'!$D209,'Inputs from Uganda staff'!$E$6:$BM$6,0)),
""))</f>
        <v>0</v>
      </c>
      <c r="AK209" s="122">
        <f>IFERROR(
$AN209 * INDEX('WFOM - Time_Base'!$A$4:$API$29, MATCH("CenHos", 'WFOM - Time_Base'!$B$4:$B$29,0), MATCH(CONCATENATE($G209,AK$2),'WFOM - Time_Base'!$A$8:$API$8,0)) *
INDEX('WFOM - Time_Base'!$A$4:$API$29, MATCH("CenHos_Per", 'WFOM - Time_Base'!$B$4:$B$29,0), MATCH(CONCATENATE($G209,AK$2),'WFOM - Time_Base'!$A$8:$API$8,0)),
IFERROR($AN209 * INDEX('Inputs from Uganda staff'!$E$61:$BM$80,MATCH('HRH Need estimation'!AK$2,'Inputs from Uganda staff'!$E$61:$E$80,0),MATCH('HRH Need estimation'!$D209,'Inputs from Uganda staff'!$E$6:$BM$6,0)),
""))</f>
        <v>0</v>
      </c>
      <c r="AL209" s="122">
        <f>IFERROR(
$AN209 * INDEX('WFOM - Time_Base'!$A$4:$API$29, MATCH("CenHos", 'WFOM - Time_Base'!$B$4:$B$29,0), MATCH(CONCATENATE($G209,AL$2),'WFOM - Time_Base'!$A$8:$API$8,0)) *
INDEX('WFOM - Time_Base'!$A$4:$API$29, MATCH("CenHos_Per", 'WFOM - Time_Base'!$B$4:$B$29,0), MATCH(CONCATENATE($G209,AL$2),'WFOM - Time_Base'!$A$8:$API$8,0)),
IFERROR($AN209 * INDEX('Inputs from Uganda staff'!$E$61:$BM$80,MATCH('HRH Need estimation'!AL$2,'Inputs from Uganda staff'!$E$61:$E$80,0),MATCH('HRH Need estimation'!$D209,'Inputs from Uganda staff'!$E$6:$BM$6,0)),
""))</f>
        <v>0</v>
      </c>
      <c r="AN209">
        <v>1</v>
      </c>
      <c r="AO209" t="e">
        <f t="shared" si="8"/>
        <v>#N/A</v>
      </c>
    </row>
    <row r="210" spans="1:41">
      <c r="A210" s="106" t="s">
        <v>1020</v>
      </c>
      <c r="B210" s="106" t="s">
        <v>141</v>
      </c>
      <c r="C210" s="107" t="s">
        <v>631</v>
      </c>
      <c r="D210" s="115" t="s">
        <v>632</v>
      </c>
      <c r="E210" s="122" t="s">
        <v>141</v>
      </c>
      <c r="F210" s="122" t="s">
        <v>142</v>
      </c>
      <c r="G210" s="122" t="str">
        <f>IF(F210&lt;&gt;"", VLOOKUP(F210,'WFOM - Cadre and Service List'!$E$4:$F$52,2,FALSE), "")</f>
        <v>MentOPD</v>
      </c>
      <c r="H210" s="122"/>
      <c r="I210" s="207"/>
      <c r="J210" s="207"/>
      <c r="K210" s="207"/>
      <c r="L210" s="207"/>
      <c r="M210" s="207"/>
      <c r="N210" s="207"/>
      <c r="O210" s="207"/>
      <c r="P210" s="207">
        <f t="shared" si="7"/>
        <v>0</v>
      </c>
      <c r="Q210" s="122" t="s">
        <v>1947</v>
      </c>
      <c r="R210" s="252">
        <f>0.33 *
INDEX('WFOM - Time_Base'!$A$4:$API$29, MATCH("CenHos", 'WFOM - Time_Base'!$B$4:$B$29,0), MATCH(CONCATENATE("Over5OPD",R$2),'WFOM - Time_Base'!$A$8:$API$8,0)) *
INDEX('WFOM - Time_Base'!$A$4:$API$29, MATCH("CenHos_Per", 'WFOM - Time_Base'!$B$4:$B$29,0), MATCH(CONCATENATE("Over5OPD",R$2),'WFOM - Time_Base'!$A$8:$API$8,0)) +
0.25 * INDEX('WFOM - Time_Base'!$A$4:$API$29, MATCH("CenHos", 'WFOM - Time_Base'!$B$4:$B$29,0), MATCH(CONCATENATE("InpatientDays",R$2),'WFOM - Time_Base'!$A$8:$API$8,0)) *
INDEX('WFOM - Time_Base'!$A$4:$API$29, MATCH("CenHos_Per", 'WFOM - Time_Base'!$B$4:$B$29,0), MATCH(CONCATENATE("InpatientDays",R$2),'WFOM - Time_Base'!$A$8:$API$8,0))</f>
        <v>2.4050000000000002</v>
      </c>
      <c r="S210" s="252">
        <f>0.33 *
INDEX('WFOM - Time_Base'!$A$4:$API$29, MATCH("CenHos", 'WFOM - Time_Base'!$B$4:$B$29,0), MATCH(CONCATENATE("Over5OPD",S$2),'WFOM - Time_Base'!$A$8:$API$8,0)) *
INDEX('WFOM - Time_Base'!$A$4:$API$29, MATCH("CenHos_Per", 'WFOM - Time_Base'!$B$4:$B$29,0), MATCH(CONCATENATE("Over5OPD",S$2),'WFOM - Time_Base'!$A$8:$API$8,0)) +
0.25 * INDEX('WFOM - Time_Base'!$A$4:$API$29, MATCH("CenHos", 'WFOM - Time_Base'!$B$4:$B$29,0), MATCH(CONCATENATE("InpatientDays",S$2),'WFOM - Time_Base'!$A$8:$API$8,0)) *
INDEX('WFOM - Time_Base'!$A$4:$API$29, MATCH("CenHos_Per", 'WFOM - Time_Base'!$B$4:$B$29,0), MATCH(CONCATENATE("InpatientDays",S$2),'WFOM - Time_Base'!$A$8:$API$8,0))</f>
        <v>3.73</v>
      </c>
      <c r="T210" s="252">
        <f>0.33 *
INDEX('WFOM - Time_Base'!$A$4:$API$29, MATCH("CenHos", 'WFOM - Time_Base'!$B$4:$B$29,0), MATCH(CONCATENATE("Over5OPD",T$2),'WFOM - Time_Base'!$A$8:$API$8,0)) *
INDEX('WFOM - Time_Base'!$A$4:$API$29, MATCH("CenHos_Per", 'WFOM - Time_Base'!$B$4:$B$29,0), MATCH(CONCATENATE("Over5OPD",T$2),'WFOM - Time_Base'!$A$8:$API$8,0)) +
0.25 * INDEX('WFOM - Time_Base'!$A$4:$API$29, MATCH("CenHos", 'WFOM - Time_Base'!$B$4:$B$29,0), MATCH(CONCATENATE("InpatientDays",T$2),'WFOM - Time_Base'!$A$8:$API$8,0)) *
INDEX('WFOM - Time_Base'!$A$4:$API$29, MATCH("CenHos_Per", 'WFOM - Time_Base'!$B$4:$B$29,0), MATCH(CONCATENATE("InpatientDays",T$2),'WFOM - Time_Base'!$A$8:$API$8,0))</f>
        <v>0</v>
      </c>
      <c r="U210" s="252">
        <f>0.33 *
INDEX('WFOM - Time_Base'!$A$4:$API$29, MATCH("CenHos", 'WFOM - Time_Base'!$B$4:$B$29,0), MATCH(CONCATENATE("Over5OPD",U$2),'WFOM - Time_Base'!$A$8:$API$8,0)) *
INDEX('WFOM - Time_Base'!$A$4:$API$29, MATCH("CenHos_Per", 'WFOM - Time_Base'!$B$4:$B$29,0), MATCH(CONCATENATE("Over5OPD",U$2),'WFOM - Time_Base'!$A$8:$API$8,0)) +
0.25 * INDEX('WFOM - Time_Base'!$A$4:$API$29, MATCH("CenHos", 'WFOM - Time_Base'!$B$4:$B$29,0), MATCH(CONCATENATE("InpatientDays",U$2),'WFOM - Time_Base'!$A$8:$API$8,0)) *
INDEX('WFOM - Time_Base'!$A$4:$API$29, MATCH("CenHos_Per", 'WFOM - Time_Base'!$B$4:$B$29,0), MATCH(CONCATENATE("InpatientDays",U$2),'WFOM - Time_Base'!$A$8:$API$8,0))</f>
        <v>3.33</v>
      </c>
      <c r="V210" s="252">
        <f>0.33 *
INDEX('WFOM - Time_Base'!$A$4:$API$29, MATCH("CenHos", 'WFOM - Time_Base'!$B$4:$B$29,0), MATCH(CONCATENATE("Over5OPD",V$2),'WFOM - Time_Base'!$A$8:$API$8,0)) *
INDEX('WFOM - Time_Base'!$A$4:$API$29, MATCH("CenHos_Per", 'WFOM - Time_Base'!$B$4:$B$29,0), MATCH(CONCATENATE("Over5OPD",V$2),'WFOM - Time_Base'!$A$8:$API$8,0)) +
0.25 * INDEX('WFOM - Time_Base'!$A$4:$API$29, MATCH("CenHos", 'WFOM - Time_Base'!$B$4:$B$29,0), MATCH(CONCATENATE("InpatientDays",V$2),'WFOM - Time_Base'!$A$8:$API$8,0)) *
INDEX('WFOM - Time_Base'!$A$4:$API$29, MATCH("CenHos_Per", 'WFOM - Time_Base'!$B$4:$B$29,0), MATCH(CONCATENATE("InpatientDays",V$2),'WFOM - Time_Base'!$A$8:$API$8,0))</f>
        <v>8.32</v>
      </c>
      <c r="W210" s="252">
        <f>0.33 *
INDEX('WFOM - Time_Base'!$A$4:$API$29, MATCH("CenHos", 'WFOM - Time_Base'!$B$4:$B$29,0), MATCH(CONCATENATE("Over5OPD",W$2),'WFOM - Time_Base'!$A$8:$API$8,0)) *
INDEX('WFOM - Time_Base'!$A$4:$API$29, MATCH("CenHos_Per", 'WFOM - Time_Base'!$B$4:$B$29,0), MATCH(CONCATENATE("Over5OPD",W$2),'WFOM - Time_Base'!$A$8:$API$8,0)) +
0.25 * INDEX('WFOM - Time_Base'!$A$4:$API$29, MATCH("CenHos", 'WFOM - Time_Base'!$B$4:$B$29,0), MATCH(CONCATENATE("InpatientDays",W$2),'WFOM - Time_Base'!$A$8:$API$8,0)) *
INDEX('WFOM - Time_Base'!$A$4:$API$29, MATCH("CenHos_Per", 'WFOM - Time_Base'!$B$4:$B$29,0), MATCH(CONCATENATE("InpatientDays",W$2),'WFOM - Time_Base'!$A$8:$API$8,0))</f>
        <v>0.5</v>
      </c>
      <c r="X210" s="252">
        <f>0.33 *
INDEX('WFOM - Time_Base'!$A$4:$API$29, MATCH("CenHos", 'WFOM - Time_Base'!$B$4:$B$29,0), MATCH(CONCATENATE("Over5OPD",X$2),'WFOM - Time_Base'!$A$8:$API$8,0)) *
INDEX('WFOM - Time_Base'!$A$4:$API$29, MATCH("CenHos_Per", 'WFOM - Time_Base'!$B$4:$B$29,0), MATCH(CONCATENATE("Over5OPD",X$2),'WFOM - Time_Base'!$A$8:$API$8,0)) +
0.25 * INDEX('WFOM - Time_Base'!$A$4:$API$29, MATCH("CenHos", 'WFOM - Time_Base'!$B$4:$B$29,0), MATCH(CONCATENATE("InpatientDays",X$2),'WFOM - Time_Base'!$A$8:$API$8,0)) *
INDEX('WFOM - Time_Base'!$A$4:$API$29, MATCH("CenHos_Per", 'WFOM - Time_Base'!$B$4:$B$29,0), MATCH(CONCATENATE("InpatientDays",X$2),'WFOM - Time_Base'!$A$8:$API$8,0))</f>
        <v>0</v>
      </c>
      <c r="Y210" s="252">
        <f>0.33 *
INDEX('WFOM - Time_Base'!$A$4:$API$29, MATCH("CenHos", 'WFOM - Time_Base'!$B$4:$B$29,0), MATCH(CONCATENATE("Over5OPD",Y$2),'WFOM - Time_Base'!$A$8:$API$8,0)) *
INDEX('WFOM - Time_Base'!$A$4:$API$29, MATCH("CenHos_Per", 'WFOM - Time_Base'!$B$4:$B$29,0), MATCH(CONCATENATE("Over5OPD",Y$2),'WFOM - Time_Base'!$A$8:$API$8,0)) +
0.25 * INDEX('WFOM - Time_Base'!$A$4:$API$29, MATCH("CenHos", 'WFOM - Time_Base'!$B$4:$B$29,0), MATCH(CONCATENATE("InpatientDays",Y$2),'WFOM - Time_Base'!$A$8:$API$8,0)) *
INDEX('WFOM - Time_Base'!$A$4:$API$29, MATCH("CenHos_Per", 'WFOM - Time_Base'!$B$4:$B$29,0), MATCH(CONCATENATE("InpatientDays",Y$2),'WFOM - Time_Base'!$A$8:$API$8,0))</f>
        <v>0</v>
      </c>
      <c r="Z210" s="252">
        <f>0.33 *
INDEX('WFOM - Time_Base'!$A$4:$API$29, MATCH("CenHos", 'WFOM - Time_Base'!$B$4:$B$29,0), MATCH(CONCATENATE("Over5OPD",Z$2),'WFOM - Time_Base'!$A$8:$API$8,0)) *
INDEX('WFOM - Time_Base'!$A$4:$API$29, MATCH("CenHos_Per", 'WFOM - Time_Base'!$B$4:$B$29,0), MATCH(CONCATENATE("Over5OPD",Z$2),'WFOM - Time_Base'!$A$8:$API$8,0)) +
0.25 * INDEX('WFOM - Time_Base'!$A$4:$API$29, MATCH("CenHos", 'WFOM - Time_Base'!$B$4:$B$29,0), MATCH(CONCATENATE("InpatientDays",Z$2),'WFOM - Time_Base'!$A$8:$API$8,0)) *
INDEX('WFOM - Time_Base'!$A$4:$API$29, MATCH("CenHos_Per", 'WFOM - Time_Base'!$B$4:$B$29,0), MATCH(CONCATENATE("InpatientDays",Z$2),'WFOM - Time_Base'!$A$8:$API$8,0))</f>
        <v>0</v>
      </c>
      <c r="AA210" s="252">
        <f>0.33 *
INDEX('WFOM - Time_Base'!$A$4:$API$29, MATCH("CenHos", 'WFOM - Time_Base'!$B$4:$B$29,0), MATCH(CONCATENATE("Over5OPD",AA$2),'WFOM - Time_Base'!$A$8:$API$8,0)) *
INDEX('WFOM - Time_Base'!$A$4:$API$29, MATCH("CenHos_Per", 'WFOM - Time_Base'!$B$4:$B$29,0), MATCH(CONCATENATE("Over5OPD",AA$2),'WFOM - Time_Base'!$A$8:$API$8,0)) +
0.25 * INDEX('WFOM - Time_Base'!$A$4:$API$29, MATCH("CenHos", 'WFOM - Time_Base'!$B$4:$B$29,0), MATCH(CONCATENATE("InpatientDays",AA$2),'WFOM - Time_Base'!$A$8:$API$8,0)) *
INDEX('WFOM - Time_Base'!$A$4:$API$29, MATCH("CenHos_Per", 'WFOM - Time_Base'!$B$4:$B$29,0), MATCH(CONCATENATE("InpatientDays",AA$2),'WFOM - Time_Base'!$A$8:$API$8,0))</f>
        <v>0</v>
      </c>
      <c r="AB210" s="252">
        <f>0.33 *
INDEX('WFOM - Time_Base'!$A$4:$API$29, MATCH("CenHos", 'WFOM - Time_Base'!$B$4:$B$29,0), MATCH(CONCATENATE("Over5OPD",AB$2),'WFOM - Time_Base'!$A$8:$API$8,0)) *
INDEX('WFOM - Time_Base'!$A$4:$API$29, MATCH("CenHos_Per", 'WFOM - Time_Base'!$B$4:$B$29,0), MATCH(CONCATENATE("Over5OPD",AB$2),'WFOM - Time_Base'!$A$8:$API$8,0)) +
0.25 * INDEX('WFOM - Time_Base'!$A$4:$API$29, MATCH("CenHos", 'WFOM - Time_Base'!$B$4:$B$29,0), MATCH(CONCATENATE("InpatientDays",AB$2),'WFOM - Time_Base'!$A$8:$API$8,0)) *
INDEX('WFOM - Time_Base'!$A$4:$API$29, MATCH("CenHos_Per", 'WFOM - Time_Base'!$B$4:$B$29,0), MATCH(CONCATENATE("InpatientDays",AB$2),'WFOM - Time_Base'!$A$8:$API$8,0))</f>
        <v>0</v>
      </c>
      <c r="AC210" s="252"/>
      <c r="AD210" s="252">
        <f>0.33 *
INDEX('WFOM - Time_Base'!$A$4:$API$29, MATCH("CenHos", 'WFOM - Time_Base'!$B$4:$B$29,0), MATCH(CONCATENATE("Over5OPD",AD$2),'WFOM - Time_Base'!$A$8:$API$8,0)) *
INDEX('WFOM - Time_Base'!$A$4:$API$29, MATCH("CenHos_Per", 'WFOM - Time_Base'!$B$4:$B$29,0), MATCH(CONCATENATE("Over5OPD",AD$2),'WFOM - Time_Base'!$A$8:$API$8,0)) +
0.25 * INDEX('WFOM - Time_Base'!$A$4:$API$29, MATCH("CenHos", 'WFOM - Time_Base'!$B$4:$B$29,0), MATCH(CONCATENATE("InpatientDays",AD$2),'WFOM - Time_Base'!$A$8:$API$8,0)) *
INDEX('WFOM - Time_Base'!$A$4:$API$29, MATCH("CenHos_Per", 'WFOM - Time_Base'!$B$4:$B$29,0), MATCH(CONCATENATE("InpatientDays",AD$2),'WFOM - Time_Base'!$A$8:$API$8,0))</f>
        <v>0</v>
      </c>
      <c r="AE210" s="252">
        <f>0.33 *
INDEX('WFOM - Time_Base'!$A$4:$API$29, MATCH("CenHos", 'WFOM - Time_Base'!$B$4:$B$29,0), MATCH(CONCATENATE("Over5OPD",AE$2),'WFOM - Time_Base'!$A$8:$API$8,0)) *
INDEX('WFOM - Time_Base'!$A$4:$API$29, MATCH("CenHos_Per", 'WFOM - Time_Base'!$B$4:$B$29,0), MATCH(CONCATENATE("Over5OPD",AE$2),'WFOM - Time_Base'!$A$8:$API$8,0)) +
0.25 * INDEX('WFOM - Time_Base'!$A$4:$API$29, MATCH("CenHos", 'WFOM - Time_Base'!$B$4:$B$29,0), MATCH(CONCATENATE("InpatientDays",AE$2),'WFOM - Time_Base'!$A$8:$API$8,0)) *
INDEX('WFOM - Time_Base'!$A$4:$API$29, MATCH("CenHos_Per", 'WFOM - Time_Base'!$B$4:$B$29,0), MATCH(CONCATENATE("InpatientDays",AE$2),'WFOM - Time_Base'!$A$8:$API$8,0))</f>
        <v>0</v>
      </c>
      <c r="AF210" s="252">
        <f>0.33 *
INDEX('WFOM - Time_Base'!$A$4:$API$29, MATCH("CenHos", 'WFOM - Time_Base'!$B$4:$B$29,0), MATCH(CONCATENATE("Over5OPD",AF$2),'WFOM - Time_Base'!$A$8:$API$8,0)) *
INDEX('WFOM - Time_Base'!$A$4:$API$29, MATCH("CenHos_Per", 'WFOM - Time_Base'!$B$4:$B$29,0), MATCH(CONCATENATE("Over5OPD",AF$2),'WFOM - Time_Base'!$A$8:$API$8,0)) +
0.25 * INDEX('WFOM - Time_Base'!$A$4:$API$29, MATCH("CenHos", 'WFOM - Time_Base'!$B$4:$B$29,0), MATCH(CONCATENATE("InpatientDays",AF$2),'WFOM - Time_Base'!$A$8:$API$8,0)) *
INDEX('WFOM - Time_Base'!$A$4:$API$29, MATCH("CenHos_Per", 'WFOM - Time_Base'!$B$4:$B$29,0), MATCH(CONCATENATE("InpatientDays",AF$2),'WFOM - Time_Base'!$A$8:$API$8,0))</f>
        <v>0</v>
      </c>
      <c r="AG210" s="252">
        <f>4 *
INDEX('WFOM - Time_Base'!$A$4:$API$29, MATCH("CenHos", 'WFOM - Time_Base'!$B$4:$B$29,0), MATCH(CONCATENATE("MentClinic",AG$2),'WFOM - Time_Base'!$A$8:$API$8,0)) *
INDEX('WFOM - Time_Base'!$A$4:$API$29, MATCH("CenHos_Per", 'WFOM - Time_Base'!$B$4:$B$29,0), MATCH(CONCATENATE("MentClinic",AG$2),'WFOM - Time_Base'!$A$8:$API$8,0))</f>
        <v>100</v>
      </c>
      <c r="AH210" s="252">
        <f>0.33 *
INDEX('WFOM - Time_Base'!$A$4:$API$29, MATCH("CenHos", 'WFOM - Time_Base'!$B$4:$B$29,0), MATCH(CONCATENATE("Over5OPD",AH$2),'WFOM - Time_Base'!$A$8:$API$8,0)) *
INDEX('WFOM - Time_Base'!$A$4:$API$29, MATCH("CenHos_Per", 'WFOM - Time_Base'!$B$4:$B$29,0), MATCH(CONCATENATE("Over5OPD",AH$2),'WFOM - Time_Base'!$A$8:$API$8,0)) +
0.25 * INDEX('WFOM - Time_Base'!$A$4:$API$29, MATCH("CenHos", 'WFOM - Time_Base'!$B$4:$B$29,0), MATCH(CONCATENATE("InpatientDays",AH$2),'WFOM - Time_Base'!$A$8:$API$8,0)) *
INDEX('WFOM - Time_Base'!$A$4:$API$29, MATCH("CenHos_Per", 'WFOM - Time_Base'!$B$4:$B$29,0), MATCH(CONCATENATE("InpatientDays",AH$2),'WFOM - Time_Base'!$A$8:$API$8,0))</f>
        <v>0</v>
      </c>
      <c r="AI210" s="252">
        <f>0.33 *
INDEX('WFOM - Time_Base'!$A$4:$API$29, MATCH("CenHos", 'WFOM - Time_Base'!$B$4:$B$29,0), MATCH(CONCATENATE("Over5OPD",AI$2),'WFOM - Time_Base'!$A$8:$API$8,0)) *
INDEX('WFOM - Time_Base'!$A$4:$API$29, MATCH("CenHos_Per", 'WFOM - Time_Base'!$B$4:$B$29,0), MATCH(CONCATENATE("Over5OPD",AI$2),'WFOM - Time_Base'!$A$8:$API$8,0)) +
0.25 * INDEX('WFOM - Time_Base'!$A$4:$API$29, MATCH("CenHos", 'WFOM - Time_Base'!$B$4:$B$29,0), MATCH(CONCATENATE("InpatientDays",AI$2),'WFOM - Time_Base'!$A$8:$API$8,0)) *
INDEX('WFOM - Time_Base'!$A$4:$API$29, MATCH("CenHos_Per", 'WFOM - Time_Base'!$B$4:$B$29,0), MATCH(CONCATENATE("InpatientDays",AI$2),'WFOM - Time_Base'!$A$8:$API$8,0))</f>
        <v>0</v>
      </c>
      <c r="AJ210" s="252">
        <f>0.33 *
INDEX('WFOM - Time_Base'!$A$4:$API$29, MATCH("CenHos", 'WFOM - Time_Base'!$B$4:$B$29,0), MATCH(CONCATENATE("Over5OPD",AJ$2),'WFOM - Time_Base'!$A$8:$API$8,0)) *
INDEX('WFOM - Time_Base'!$A$4:$API$29, MATCH("CenHos_Per", 'WFOM - Time_Base'!$B$4:$B$29,0), MATCH(CONCATENATE("Over5OPD",AJ$2),'WFOM - Time_Base'!$A$8:$API$8,0)) +
0.25 * INDEX('WFOM - Time_Base'!$A$4:$API$29, MATCH("CenHos", 'WFOM - Time_Base'!$B$4:$B$29,0), MATCH(CONCATENATE("InpatientDays",AJ$2),'WFOM - Time_Base'!$A$8:$API$8,0)) *
INDEX('WFOM - Time_Base'!$A$4:$API$29, MATCH("CenHos_Per", 'WFOM - Time_Base'!$B$4:$B$29,0), MATCH(CONCATENATE("InpatientDays",AJ$2),'WFOM - Time_Base'!$A$8:$API$8,0))</f>
        <v>0</v>
      </c>
      <c r="AK210" s="252">
        <f>0.33 *
INDEX('WFOM - Time_Base'!$A$4:$API$29, MATCH("CenHos", 'WFOM - Time_Base'!$B$4:$B$29,0), MATCH(CONCATENATE("Over5OPD",AK$2),'WFOM - Time_Base'!$A$8:$API$8,0)) *
INDEX('WFOM - Time_Base'!$A$4:$API$29, MATCH("CenHos_Per", 'WFOM - Time_Base'!$B$4:$B$29,0), MATCH(CONCATENATE("Over5OPD",AK$2),'WFOM - Time_Base'!$A$8:$API$8,0)) +
0.25 * INDEX('WFOM - Time_Base'!$A$4:$API$29, MATCH("CenHos", 'WFOM - Time_Base'!$B$4:$B$29,0), MATCH(CONCATENATE("InpatientDays",AK$2),'WFOM - Time_Base'!$A$8:$API$8,0)) *
INDEX('WFOM - Time_Base'!$A$4:$API$29, MATCH("CenHos_Per", 'WFOM - Time_Base'!$B$4:$B$29,0), MATCH(CONCATENATE("InpatientDays",AK$2),'WFOM - Time_Base'!$A$8:$API$8,0))</f>
        <v>0</v>
      </c>
      <c r="AL210" s="252">
        <f>0.33 *
INDEX('WFOM - Time_Base'!$A$4:$API$29, MATCH("CenHos", 'WFOM - Time_Base'!$B$4:$B$29,0), MATCH(CONCATENATE("Over5OPD",AL$2),'WFOM - Time_Base'!$A$8:$API$8,0)) *
INDEX('WFOM - Time_Base'!$A$4:$API$29, MATCH("CenHos_Per", 'WFOM - Time_Base'!$B$4:$B$29,0), MATCH(CONCATENATE("Over5OPD",AL$2),'WFOM - Time_Base'!$A$8:$API$8,0)) +
0.25 * INDEX('WFOM - Time_Base'!$A$4:$API$29, MATCH("CenHos", 'WFOM - Time_Base'!$B$4:$B$29,0), MATCH(CONCATENATE("InpatientDays",AL$2),'WFOM - Time_Base'!$A$8:$API$8,0)) *
INDEX('WFOM - Time_Base'!$A$4:$API$29, MATCH("CenHos_Per", 'WFOM - Time_Base'!$B$4:$B$29,0), MATCH(CONCATENATE("InpatientDays",AL$2),'WFOM - Time_Base'!$A$8:$API$8,0))</f>
        <v>0</v>
      </c>
      <c r="AM210" t="s">
        <v>2056</v>
      </c>
      <c r="AN210" t="s">
        <v>2073</v>
      </c>
      <c r="AO210" t="str">
        <f t="shared" si="8"/>
        <v>229</v>
      </c>
    </row>
    <row r="211" spans="1:41">
      <c r="A211" s="106" t="s">
        <v>1021</v>
      </c>
      <c r="B211" s="106" t="s">
        <v>141</v>
      </c>
      <c r="C211" s="107" t="s">
        <v>633</v>
      </c>
      <c r="D211" s="115" t="s">
        <v>634</v>
      </c>
      <c r="E211" s="122" t="s">
        <v>141</v>
      </c>
      <c r="F211" s="122" t="s">
        <v>144</v>
      </c>
      <c r="G211" s="122" t="str">
        <f>IF(F211&lt;&gt;"", VLOOKUP(F211,'WFOM - Cadre and Service List'!$E$4:$F$52,2,FALSE), "")</f>
        <v>MentClinic</v>
      </c>
      <c r="H211" s="122"/>
      <c r="I211" s="207"/>
      <c r="J211" s="207"/>
      <c r="K211" s="207"/>
      <c r="L211" s="207"/>
      <c r="M211" s="207"/>
      <c r="N211" s="207"/>
      <c r="O211" s="207"/>
      <c r="P211" s="207">
        <f t="shared" si="7"/>
        <v>0</v>
      </c>
      <c r="Q211" s="122" t="s">
        <v>1947</v>
      </c>
      <c r="R211" s="252">
        <f>R213</f>
        <v>7</v>
      </c>
      <c r="S211" s="252">
        <f t="shared" ref="S211:AB211" si="9">S213</f>
        <v>12</v>
      </c>
      <c r="T211" s="252">
        <f t="shared" si="9"/>
        <v>0</v>
      </c>
      <c r="U211" s="252">
        <f t="shared" si="9"/>
        <v>2</v>
      </c>
      <c r="V211" s="252">
        <f t="shared" si="9"/>
        <v>8</v>
      </c>
      <c r="W211" s="252">
        <f t="shared" si="9"/>
        <v>0</v>
      </c>
      <c r="X211" s="252">
        <f t="shared" si="9"/>
        <v>0</v>
      </c>
      <c r="Y211" s="252">
        <f t="shared" si="9"/>
        <v>0</v>
      </c>
      <c r="Z211" s="252">
        <f t="shared" si="9"/>
        <v>0</v>
      </c>
      <c r="AA211" s="252">
        <f t="shared" si="9"/>
        <v>0</v>
      </c>
      <c r="AB211" s="252">
        <f t="shared" si="9"/>
        <v>0</v>
      </c>
      <c r="AC211" s="252"/>
      <c r="AD211" s="25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25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25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252">
        <f t="shared" ref="AG211:AL211" si="10">AG213</f>
        <v>100</v>
      </c>
      <c r="AH211" s="252">
        <f t="shared" si="10"/>
        <v>0</v>
      </c>
      <c r="AI211" s="252">
        <f t="shared" si="10"/>
        <v>0</v>
      </c>
      <c r="AJ211" s="252">
        <f t="shared" si="10"/>
        <v>0</v>
      </c>
      <c r="AK211" s="252">
        <f t="shared" si="10"/>
        <v>0</v>
      </c>
      <c r="AL211" s="252">
        <f t="shared" si="10"/>
        <v>0</v>
      </c>
      <c r="AM211" t="s">
        <v>2057</v>
      </c>
      <c r="AN211" t="s">
        <v>2073</v>
      </c>
      <c r="AO211" t="str">
        <f t="shared" si="8"/>
        <v>230</v>
      </c>
    </row>
    <row r="212" spans="1:41">
      <c r="A212" s="106" t="s">
        <v>1022</v>
      </c>
      <c r="B212" s="106" t="s">
        <v>141</v>
      </c>
      <c r="C212" s="107" t="s">
        <v>635</v>
      </c>
      <c r="D212" s="115" t="s">
        <v>636</v>
      </c>
      <c r="E212" s="122" t="s">
        <v>141</v>
      </c>
      <c r="F212" s="122" t="s">
        <v>144</v>
      </c>
      <c r="G212" s="122" t="str">
        <f>IF(F212&lt;&gt;"", VLOOKUP(F212,'WFOM - Cadre and Service List'!$E$4:$F$52,2,FALSE), "")</f>
        <v>MentClinic</v>
      </c>
      <c r="H212" s="122"/>
      <c r="I212" s="207"/>
      <c r="J212" s="207"/>
      <c r="K212" s="207"/>
      <c r="L212" s="207"/>
      <c r="M212" s="207"/>
      <c r="N212" s="207"/>
      <c r="O212" s="207"/>
      <c r="P212" s="207">
        <f t="shared" si="7"/>
        <v>0</v>
      </c>
      <c r="Q212" s="122" t="s">
        <v>1947</v>
      </c>
      <c r="R212" s="252">
        <f>1.2 *
INDEX('WFOM - Time_Base'!$A$4:$API$29, MATCH("CenHos", 'WFOM - Time_Base'!$B$4:$B$29,0), MATCH(CONCATENATE("Over5OPD",R$2),'WFOM - Time_Base'!$A$8:$API$8,0)) *
INDEX('WFOM - Time_Base'!$A$4:$API$29, MATCH("CenHos_Per", 'WFOM - Time_Base'!$B$4:$B$29,0), MATCH(CONCATENATE("Over5OPD",R$2),'WFOM - Time_Base'!$A$8:$API$8,0)) +
8 * INDEX('WFOM - Time_Base'!$A$4:$API$29, MATCH("CenHos", 'WFOM - Time_Base'!$B$4:$B$29,0), MATCH(CONCATENATE("STI",R$2),'WFOM - Time_Base'!$A$8:$API$8,0)) *
INDEX('WFOM - Time_Base'!$A$4:$API$29, MATCH("CenHos_Per", 'WFOM - Time_Base'!$B$4:$B$29,0), MATCH(CONCATENATE("STI",R$2),'WFOM - Time_Base'!$A$8:$API$8,0)) +
8.4 * INDEX('WFOM - Time_Base'!$A$4:$API$29, MATCH("CenHos", 'WFOM - Time_Base'!$B$4:$B$29,0), MATCH(CONCATENATE("InpatientDays",R$2),'WFOM - Time_Base'!$A$8:$API$8,0)) *
INDEX('WFOM - Time_Base'!$A$4:$API$29, MATCH("CenHos_Per", 'WFOM - Time_Base'!$B$4:$B$29,0), MATCH(CONCATENATE("InpatientDays",R$2),'WFOM - Time_Base'!$A$8:$API$8,0))</f>
        <v>46.2</v>
      </c>
      <c r="S212" s="252">
        <f>1.2 *
INDEX('WFOM - Time_Base'!$A$4:$API$29, MATCH("CenHos", 'WFOM - Time_Base'!$B$4:$B$29,0), MATCH(CONCATENATE("Over5OPD",S$2),'WFOM - Time_Base'!$A$8:$API$8,0)) *
INDEX('WFOM - Time_Base'!$A$4:$API$29, MATCH("CenHos_Per", 'WFOM - Time_Base'!$B$4:$B$29,0), MATCH(CONCATENATE("Over5OPD",S$2),'WFOM - Time_Base'!$A$8:$API$8,0)) +
8 * INDEX('WFOM - Time_Base'!$A$4:$API$29, MATCH("CenHos", 'WFOM - Time_Base'!$B$4:$B$29,0), MATCH(CONCATENATE("STI",S$2),'WFOM - Time_Base'!$A$8:$API$8,0)) *
INDEX('WFOM - Time_Base'!$A$4:$API$29, MATCH("CenHos_Per", 'WFOM - Time_Base'!$B$4:$B$29,0), MATCH(CONCATENATE("STI",S$2),'WFOM - Time_Base'!$A$8:$API$8,0)) +
8.4 * INDEX('WFOM - Time_Base'!$A$4:$API$29, MATCH("CenHos", 'WFOM - Time_Base'!$B$4:$B$29,0), MATCH(CONCATENATE("InpatientDays",S$2),'WFOM - Time_Base'!$A$8:$API$8,0)) *
INDEX('WFOM - Time_Base'!$A$4:$API$29, MATCH("CenHos_Per", 'WFOM - Time_Base'!$B$4:$B$29,0), MATCH(CONCATENATE("InpatientDays",S$2),'WFOM - Time_Base'!$A$8:$API$8,0))</f>
        <v>106</v>
      </c>
      <c r="T212" s="252">
        <f>1.2 *
INDEX('WFOM - Time_Base'!$A$4:$API$29, MATCH("CenHos", 'WFOM - Time_Base'!$B$4:$B$29,0), MATCH(CONCATENATE("Over5OPD",T$2),'WFOM - Time_Base'!$A$8:$API$8,0)) *
INDEX('WFOM - Time_Base'!$A$4:$API$29, MATCH("CenHos_Per", 'WFOM - Time_Base'!$B$4:$B$29,0), MATCH(CONCATENATE("Over5OPD",T$2),'WFOM - Time_Base'!$A$8:$API$8,0)) +
8 * INDEX('WFOM - Time_Base'!$A$4:$API$29, MATCH("CenHos", 'WFOM - Time_Base'!$B$4:$B$29,0), MATCH(CONCATENATE("STI",T$2),'WFOM - Time_Base'!$A$8:$API$8,0)) *
INDEX('WFOM - Time_Base'!$A$4:$API$29, MATCH("CenHos_Per", 'WFOM - Time_Base'!$B$4:$B$29,0), MATCH(CONCATENATE("STI",T$2),'WFOM - Time_Base'!$A$8:$API$8,0)) +
8.4 * INDEX('WFOM - Time_Base'!$A$4:$API$29, MATCH("CenHos", 'WFOM - Time_Base'!$B$4:$B$29,0), MATCH(CONCATENATE("InpatientDays",T$2),'WFOM - Time_Base'!$A$8:$API$8,0)) *
INDEX('WFOM - Time_Base'!$A$4:$API$29, MATCH("CenHos_Per", 'WFOM - Time_Base'!$B$4:$B$29,0), MATCH(CONCATENATE("InpatientDays",T$2),'WFOM - Time_Base'!$A$8:$API$8,0))</f>
        <v>0</v>
      </c>
      <c r="U212" s="252">
        <f>1.2 *
INDEX('WFOM - Time_Base'!$A$4:$API$29, MATCH("CenHos", 'WFOM - Time_Base'!$B$4:$B$29,0), MATCH(CONCATENATE("Over5OPD",U$2),'WFOM - Time_Base'!$A$8:$API$8,0)) *
INDEX('WFOM - Time_Base'!$A$4:$API$29, MATCH("CenHos_Per", 'WFOM - Time_Base'!$B$4:$B$29,0), MATCH(CONCATENATE("Over5OPD",U$2),'WFOM - Time_Base'!$A$8:$API$8,0)) +
8 * INDEX('WFOM - Time_Base'!$A$4:$API$29, MATCH("CenHos", 'WFOM - Time_Base'!$B$4:$B$29,0), MATCH(CONCATENATE("STI",U$2),'WFOM - Time_Base'!$A$8:$API$8,0)) *
INDEX('WFOM - Time_Base'!$A$4:$API$29, MATCH("CenHos_Per", 'WFOM - Time_Base'!$B$4:$B$29,0), MATCH(CONCATENATE("STI",U$2),'WFOM - Time_Base'!$A$8:$API$8,0)) +
8.4 * INDEX('WFOM - Time_Base'!$A$4:$API$29, MATCH("CenHos", 'WFOM - Time_Base'!$B$4:$B$29,0), MATCH(CONCATENATE("InpatientDays",U$2),'WFOM - Time_Base'!$A$8:$API$8,0)) *
INDEX('WFOM - Time_Base'!$A$4:$API$29, MATCH("CenHos_Per", 'WFOM - Time_Base'!$B$4:$B$29,0), MATCH(CONCATENATE("InpatientDays",U$2),'WFOM - Time_Base'!$A$8:$API$8,0))</f>
        <v>142</v>
      </c>
      <c r="V212" s="252">
        <f>1.2 *
INDEX('WFOM - Time_Base'!$A$4:$API$29, MATCH("CenHos", 'WFOM - Time_Base'!$B$4:$B$29,0), MATCH(CONCATENATE("Over5OPD",V$2),'WFOM - Time_Base'!$A$8:$API$8,0)) *
INDEX('WFOM - Time_Base'!$A$4:$API$29, MATCH("CenHos_Per", 'WFOM - Time_Base'!$B$4:$B$29,0), MATCH(CONCATENATE("Over5OPD",V$2),'WFOM - Time_Base'!$A$8:$API$8,0)) +
8 * INDEX('WFOM - Time_Base'!$A$4:$API$29, MATCH("CenHos", 'WFOM - Time_Base'!$B$4:$B$29,0), MATCH(CONCATENATE("STI",V$2),'WFOM - Time_Base'!$A$8:$API$8,0)) *
INDEX('WFOM - Time_Base'!$A$4:$API$29, MATCH("CenHos_Per", 'WFOM - Time_Base'!$B$4:$B$29,0), MATCH(CONCATENATE("STI",V$2),'WFOM - Time_Base'!$A$8:$API$8,0)) +
8.4 * INDEX('WFOM - Time_Base'!$A$4:$API$29, MATCH("CenHos", 'WFOM - Time_Base'!$B$4:$B$29,0), MATCH(CONCATENATE("InpatientDays",V$2),'WFOM - Time_Base'!$A$8:$API$8,0)) *
INDEX('WFOM - Time_Base'!$A$4:$API$29, MATCH("CenHos_Per", 'WFOM - Time_Base'!$B$4:$B$29,0), MATCH(CONCATENATE("InpatientDays",V$2),'WFOM - Time_Base'!$A$8:$API$8,0))</f>
        <v>280</v>
      </c>
      <c r="W212" s="252">
        <f>1.2 *
INDEX('WFOM - Time_Base'!$A$4:$API$29, MATCH("CenHos", 'WFOM - Time_Base'!$B$4:$B$29,0), MATCH(CONCATENATE("Over5OPD",W$2),'WFOM - Time_Base'!$A$8:$API$8,0)) *
INDEX('WFOM - Time_Base'!$A$4:$API$29, MATCH("CenHos_Per", 'WFOM - Time_Base'!$B$4:$B$29,0), MATCH(CONCATENATE("Over5OPD",W$2),'WFOM - Time_Base'!$A$8:$API$8,0)) +
8 * INDEX('WFOM - Time_Base'!$A$4:$API$29, MATCH("CenHos", 'WFOM - Time_Base'!$B$4:$B$29,0), MATCH(CONCATENATE("STI",W$2),'WFOM - Time_Base'!$A$8:$API$8,0)) *
INDEX('WFOM - Time_Base'!$A$4:$API$29, MATCH("CenHos_Per", 'WFOM - Time_Base'!$B$4:$B$29,0), MATCH(CONCATENATE("STI",W$2),'WFOM - Time_Base'!$A$8:$API$8,0)) +
8.4 * INDEX('WFOM - Time_Base'!$A$4:$API$29, MATCH("CenHos", 'WFOM - Time_Base'!$B$4:$B$29,0), MATCH(CONCATENATE("InpatientDays",W$2),'WFOM - Time_Base'!$A$8:$API$8,0)) *
INDEX('WFOM - Time_Base'!$A$4:$API$29, MATCH("CenHos_Per", 'WFOM - Time_Base'!$B$4:$B$29,0), MATCH(CONCATENATE("InpatientDays",W$2),'WFOM - Time_Base'!$A$8:$API$8,0))</f>
        <v>18.400000000000002</v>
      </c>
      <c r="X212" s="252">
        <f>1.2 *
INDEX('WFOM - Time_Base'!$A$4:$API$29, MATCH("CenHos", 'WFOM - Time_Base'!$B$4:$B$29,0), MATCH(CONCATENATE("Over5OPD",X$2),'WFOM - Time_Base'!$A$8:$API$8,0)) *
INDEX('WFOM - Time_Base'!$A$4:$API$29, MATCH("CenHos_Per", 'WFOM - Time_Base'!$B$4:$B$29,0), MATCH(CONCATENATE("Over5OPD",X$2),'WFOM - Time_Base'!$A$8:$API$8,0)) +
8 * INDEX('WFOM - Time_Base'!$A$4:$API$29, MATCH("CenHos", 'WFOM - Time_Base'!$B$4:$B$29,0), MATCH(CONCATENATE("STI",X$2),'WFOM - Time_Base'!$A$8:$API$8,0)) *
INDEX('WFOM - Time_Base'!$A$4:$API$29, MATCH("CenHos_Per", 'WFOM - Time_Base'!$B$4:$B$29,0), MATCH(CONCATENATE("STI",X$2),'WFOM - Time_Base'!$A$8:$API$8,0)) +
8.4 * INDEX('WFOM - Time_Base'!$A$4:$API$29, MATCH("CenHos", 'WFOM - Time_Base'!$B$4:$B$29,0), MATCH(CONCATENATE("InpatientDays",X$2),'WFOM - Time_Base'!$A$8:$API$8,0)) *
INDEX('WFOM - Time_Base'!$A$4:$API$29, MATCH("CenHos_Per", 'WFOM - Time_Base'!$B$4:$B$29,0), MATCH(CONCATENATE("InpatientDays",X$2),'WFOM - Time_Base'!$A$8:$API$8,0))</f>
        <v>12</v>
      </c>
      <c r="Y212" s="252">
        <f>1.2 *
INDEX('WFOM - Time_Base'!$A$4:$API$29, MATCH("CenHos", 'WFOM - Time_Base'!$B$4:$B$29,0), MATCH(CONCATENATE("Over5OPD",Y$2),'WFOM - Time_Base'!$A$8:$API$8,0)) *
INDEX('WFOM - Time_Base'!$A$4:$API$29, MATCH("CenHos_Per", 'WFOM - Time_Base'!$B$4:$B$29,0), MATCH(CONCATENATE("Over5OPD",Y$2),'WFOM - Time_Base'!$A$8:$API$8,0)) +
8 * INDEX('WFOM - Time_Base'!$A$4:$API$29, MATCH("CenHos", 'WFOM - Time_Base'!$B$4:$B$29,0), MATCH(CONCATENATE("STI",Y$2),'WFOM - Time_Base'!$A$8:$API$8,0)) *
INDEX('WFOM - Time_Base'!$A$4:$API$29, MATCH("CenHos_Per", 'WFOM - Time_Base'!$B$4:$B$29,0), MATCH(CONCATENATE("STI",Y$2),'WFOM - Time_Base'!$A$8:$API$8,0)) +
8.4 * INDEX('WFOM - Time_Base'!$A$4:$API$29, MATCH("CenHos", 'WFOM - Time_Base'!$B$4:$B$29,0), MATCH(CONCATENATE("InpatientDays",Y$2),'WFOM - Time_Base'!$A$8:$API$8,0)) *
INDEX('WFOM - Time_Base'!$A$4:$API$29, MATCH("CenHos_Per", 'WFOM - Time_Base'!$B$4:$B$29,0), MATCH(CONCATENATE("InpatientDays",Y$2),'WFOM - Time_Base'!$A$8:$API$8,0))</f>
        <v>12</v>
      </c>
      <c r="Z212" s="252">
        <f>1.2 *
INDEX('WFOM - Time_Base'!$A$4:$API$29, MATCH("CenHos", 'WFOM - Time_Base'!$B$4:$B$29,0), MATCH(CONCATENATE("Over5OPD",Z$2),'WFOM - Time_Base'!$A$8:$API$8,0)) *
INDEX('WFOM - Time_Base'!$A$4:$API$29, MATCH("CenHos_Per", 'WFOM - Time_Base'!$B$4:$B$29,0), MATCH(CONCATENATE("Over5OPD",Z$2),'WFOM - Time_Base'!$A$8:$API$8,0)) +
8 * INDEX('WFOM - Time_Base'!$A$4:$API$29, MATCH("CenHos", 'WFOM - Time_Base'!$B$4:$B$29,0), MATCH(CONCATENATE("STI",Z$2),'WFOM - Time_Base'!$A$8:$API$8,0)) *
INDEX('WFOM - Time_Base'!$A$4:$API$29, MATCH("CenHos_Per", 'WFOM - Time_Base'!$B$4:$B$29,0), MATCH(CONCATENATE("STI",Z$2),'WFOM - Time_Base'!$A$8:$API$8,0)) +
8.4 * INDEX('WFOM - Time_Base'!$A$4:$API$29, MATCH("CenHos", 'WFOM - Time_Base'!$B$4:$B$29,0), MATCH(CONCATENATE("InpatientDays",Z$2),'WFOM - Time_Base'!$A$8:$API$8,0)) *
INDEX('WFOM - Time_Base'!$A$4:$API$29, MATCH("CenHos_Per", 'WFOM - Time_Base'!$B$4:$B$29,0), MATCH(CONCATENATE("InpatientDays",Z$2),'WFOM - Time_Base'!$A$8:$API$8,0))</f>
        <v>0</v>
      </c>
      <c r="AA212" s="252">
        <f>1.2 *
INDEX('WFOM - Time_Base'!$A$4:$API$29, MATCH("CenHos", 'WFOM - Time_Base'!$B$4:$B$29,0), MATCH(CONCATENATE("Over5OPD",AA$2),'WFOM - Time_Base'!$A$8:$API$8,0)) *
INDEX('WFOM - Time_Base'!$A$4:$API$29, MATCH("CenHos_Per", 'WFOM - Time_Base'!$B$4:$B$29,0), MATCH(CONCATENATE("Over5OPD",AA$2),'WFOM - Time_Base'!$A$8:$API$8,0)) +
8 * INDEX('WFOM - Time_Base'!$A$4:$API$29, MATCH("CenHos", 'WFOM - Time_Base'!$B$4:$B$29,0), MATCH(CONCATENATE("STI",AA$2),'WFOM - Time_Base'!$A$8:$API$8,0)) *
INDEX('WFOM - Time_Base'!$A$4:$API$29, MATCH("CenHos_Per", 'WFOM - Time_Base'!$B$4:$B$29,0), MATCH(CONCATENATE("STI",AA$2),'WFOM - Time_Base'!$A$8:$API$8,0)) +
8.4 * INDEX('WFOM - Time_Base'!$A$4:$API$29, MATCH("CenHos", 'WFOM - Time_Base'!$B$4:$B$29,0), MATCH(CONCATENATE("InpatientDays",AA$2),'WFOM - Time_Base'!$A$8:$API$8,0)) *
INDEX('WFOM - Time_Base'!$A$4:$API$29, MATCH("CenHos_Per", 'WFOM - Time_Base'!$B$4:$B$29,0), MATCH(CONCATENATE("InpatientDays",AA$2),'WFOM - Time_Base'!$A$8:$API$8,0))</f>
        <v>0</v>
      </c>
      <c r="AB212" s="252">
        <f>1.2 *
INDEX('WFOM - Time_Base'!$A$4:$API$29, MATCH("CenHos", 'WFOM - Time_Base'!$B$4:$B$29,0), MATCH(CONCATENATE("Over5OPD",AB$2),'WFOM - Time_Base'!$A$8:$API$8,0)) *
INDEX('WFOM - Time_Base'!$A$4:$API$29, MATCH("CenHos_Per", 'WFOM - Time_Base'!$B$4:$B$29,0), MATCH(CONCATENATE("Over5OPD",AB$2),'WFOM - Time_Base'!$A$8:$API$8,0)) +
8 * INDEX('WFOM - Time_Base'!$A$4:$API$29, MATCH("CenHos", 'WFOM - Time_Base'!$B$4:$B$29,0), MATCH(CONCATENATE("STI",AB$2),'WFOM - Time_Base'!$A$8:$API$8,0)) *
INDEX('WFOM - Time_Base'!$A$4:$API$29, MATCH("CenHos_Per", 'WFOM - Time_Base'!$B$4:$B$29,0), MATCH(CONCATENATE("STI",AB$2),'WFOM - Time_Base'!$A$8:$API$8,0)) +
8.4 * INDEX('WFOM - Time_Base'!$A$4:$API$29, MATCH("CenHos", 'WFOM - Time_Base'!$B$4:$B$29,0), MATCH(CONCATENATE("InpatientDays",AB$2),'WFOM - Time_Base'!$A$8:$API$8,0)) *
INDEX('WFOM - Time_Base'!$A$4:$API$29, MATCH("CenHos_Per", 'WFOM - Time_Base'!$B$4:$B$29,0), MATCH(CONCATENATE("InpatientDays",AB$2),'WFOM - Time_Base'!$A$8:$API$8,0))</f>
        <v>0</v>
      </c>
      <c r="AC212" s="252"/>
      <c r="AD212" s="252">
        <f>1.2 *
INDEX('WFOM - Time_Base'!$A$4:$API$29, MATCH("CenHos", 'WFOM - Time_Base'!$B$4:$B$29,0), MATCH(CONCATENATE("Over5OPD",AD$2),'WFOM - Time_Base'!$A$8:$API$8,0)) *
INDEX('WFOM - Time_Base'!$A$4:$API$29, MATCH("CenHos_Per", 'WFOM - Time_Base'!$B$4:$B$29,0), MATCH(CONCATENATE("Over5OPD",AD$2),'WFOM - Time_Base'!$A$8:$API$8,0)) +
8 * INDEX('WFOM - Time_Base'!$A$4:$API$29, MATCH("CenHos", 'WFOM - Time_Base'!$B$4:$B$29,0), MATCH(CONCATENATE("STI",AD$2),'WFOM - Time_Base'!$A$8:$API$8,0)) *
INDEX('WFOM - Time_Base'!$A$4:$API$29, MATCH("CenHos_Per", 'WFOM - Time_Base'!$B$4:$B$29,0), MATCH(CONCATENATE("STI",AD$2),'WFOM - Time_Base'!$A$8:$API$8,0)) +
8.4 * INDEX('WFOM - Time_Base'!$A$4:$API$29, MATCH("CenHos", 'WFOM - Time_Base'!$B$4:$B$29,0), MATCH(CONCATENATE("InpatientDays",AD$2),'WFOM - Time_Base'!$A$8:$API$8,0)) *
INDEX('WFOM - Time_Base'!$A$4:$API$29, MATCH("CenHos_Per", 'WFOM - Time_Base'!$B$4:$B$29,0), MATCH(CONCATENATE("InpatientDays",AD$2),'WFOM - Time_Base'!$A$8:$API$8,0))</f>
        <v>0</v>
      </c>
      <c r="AE212" s="252">
        <f>1.2 *
INDEX('WFOM - Time_Base'!$A$4:$API$29, MATCH("CenHos", 'WFOM - Time_Base'!$B$4:$B$29,0), MATCH(CONCATENATE("Over5OPD",AE$2),'WFOM - Time_Base'!$A$8:$API$8,0)) *
INDEX('WFOM - Time_Base'!$A$4:$API$29, MATCH("CenHos_Per", 'WFOM - Time_Base'!$B$4:$B$29,0), MATCH(CONCATENATE("Over5OPD",AE$2),'WFOM - Time_Base'!$A$8:$API$8,0)) +
8 * INDEX('WFOM - Time_Base'!$A$4:$API$29, MATCH("CenHos", 'WFOM - Time_Base'!$B$4:$B$29,0), MATCH(CONCATENATE("STI",AE$2),'WFOM - Time_Base'!$A$8:$API$8,0)) *
INDEX('WFOM - Time_Base'!$A$4:$API$29, MATCH("CenHos_Per", 'WFOM - Time_Base'!$B$4:$B$29,0), MATCH(CONCATENATE("STI",AE$2),'WFOM - Time_Base'!$A$8:$API$8,0)) +
8.4 * INDEX('WFOM - Time_Base'!$A$4:$API$29, MATCH("CenHos", 'WFOM - Time_Base'!$B$4:$B$29,0), MATCH(CONCATENATE("InpatientDays",AE$2),'WFOM - Time_Base'!$A$8:$API$8,0)) *
INDEX('WFOM - Time_Base'!$A$4:$API$29, MATCH("CenHos_Per", 'WFOM - Time_Base'!$B$4:$B$29,0), MATCH(CONCATENATE("InpatientDays",AE$2),'WFOM - Time_Base'!$A$8:$API$8,0))</f>
        <v>0</v>
      </c>
      <c r="AF212" s="252">
        <f>1.2 *
INDEX('WFOM - Time_Base'!$A$4:$API$29, MATCH("CenHos", 'WFOM - Time_Base'!$B$4:$B$29,0), MATCH(CONCATENATE("Over5OPD",AF$2),'WFOM - Time_Base'!$A$8:$API$8,0)) *
INDEX('WFOM - Time_Base'!$A$4:$API$29, MATCH("CenHos_Per", 'WFOM - Time_Base'!$B$4:$B$29,0), MATCH(CONCATENATE("Over5OPD",AF$2),'WFOM - Time_Base'!$A$8:$API$8,0)) +
8 * INDEX('WFOM - Time_Base'!$A$4:$API$29, MATCH("CenHos", 'WFOM - Time_Base'!$B$4:$B$29,0), MATCH(CONCATENATE("STI",AF$2),'WFOM - Time_Base'!$A$8:$API$8,0)) *
INDEX('WFOM - Time_Base'!$A$4:$API$29, MATCH("CenHos_Per", 'WFOM - Time_Base'!$B$4:$B$29,0), MATCH(CONCATENATE("STI",AF$2),'WFOM - Time_Base'!$A$8:$API$8,0)) +
8.4 * INDEX('WFOM - Time_Base'!$A$4:$API$29, MATCH("CenHos", 'WFOM - Time_Base'!$B$4:$B$29,0), MATCH(CONCATENATE("InpatientDays",AF$2),'WFOM - Time_Base'!$A$8:$API$8,0)) *
INDEX('WFOM - Time_Base'!$A$4:$API$29, MATCH("CenHos_Per", 'WFOM - Time_Base'!$B$4:$B$29,0), MATCH(CONCATENATE("InpatientDays",AF$2),'WFOM - Time_Base'!$A$8:$API$8,0))</f>
        <v>0</v>
      </c>
      <c r="AG212" s="252">
        <f>8 *
INDEX('WFOM - Time_Base'!$A$4:$API$29, MATCH("CenHos", 'WFOM - Time_Base'!$B$4:$B$29,0), MATCH(CONCATENATE("MentClinic",AG$2),'WFOM - Time_Base'!$A$8:$API$8,0)) *
INDEX('WFOM - Time_Base'!$A$4:$API$29, MATCH("CenHos_Per", 'WFOM - Time_Base'!$B$4:$B$29,0), MATCH(CONCATENATE("MentClinic",AG$2),'WFOM - Time_Base'!$A$8:$API$8,0))</f>
        <v>200</v>
      </c>
      <c r="AH212" s="252">
        <f>1.2 *
INDEX('WFOM - Time_Base'!$A$4:$API$29, MATCH("CenHos", 'WFOM - Time_Base'!$B$4:$B$29,0), MATCH(CONCATENATE("Over5OPD",AH$2),'WFOM - Time_Base'!$A$8:$API$8,0)) *
INDEX('WFOM - Time_Base'!$A$4:$API$29, MATCH("CenHos_Per", 'WFOM - Time_Base'!$B$4:$B$29,0), MATCH(CONCATENATE("Over5OPD",AH$2),'WFOM - Time_Base'!$A$8:$API$8,0)) +
8 * INDEX('WFOM - Time_Base'!$A$4:$API$29, MATCH("CenHos", 'WFOM - Time_Base'!$B$4:$B$29,0), MATCH(CONCATENATE("STI",AH$2),'WFOM - Time_Base'!$A$8:$API$8,0)) *
INDEX('WFOM - Time_Base'!$A$4:$API$29, MATCH("CenHos_Per", 'WFOM - Time_Base'!$B$4:$B$29,0), MATCH(CONCATENATE("STI",AH$2),'WFOM - Time_Base'!$A$8:$API$8,0)) +
8.4 * INDEX('WFOM - Time_Base'!$A$4:$API$29, MATCH("CenHos", 'WFOM - Time_Base'!$B$4:$B$29,0), MATCH(CONCATENATE("InpatientDays",AH$2),'WFOM - Time_Base'!$A$8:$API$8,0)) *
INDEX('WFOM - Time_Base'!$A$4:$API$29, MATCH("CenHos_Per", 'WFOM - Time_Base'!$B$4:$B$29,0), MATCH(CONCATENATE("InpatientDays",AH$2),'WFOM - Time_Base'!$A$8:$API$8,0))</f>
        <v>0</v>
      </c>
      <c r="AI212" s="252">
        <f>1.2 *
INDEX('WFOM - Time_Base'!$A$4:$API$29, MATCH("CenHos", 'WFOM - Time_Base'!$B$4:$B$29,0), MATCH(CONCATENATE("Over5OPD",AI$2),'WFOM - Time_Base'!$A$8:$API$8,0)) *
INDEX('WFOM - Time_Base'!$A$4:$API$29, MATCH("CenHos_Per", 'WFOM - Time_Base'!$B$4:$B$29,0), MATCH(CONCATENATE("Over5OPD",AI$2),'WFOM - Time_Base'!$A$8:$API$8,0)) +
8 * INDEX('WFOM - Time_Base'!$A$4:$API$29, MATCH("CenHos", 'WFOM - Time_Base'!$B$4:$B$29,0), MATCH(CONCATENATE("STI",AI$2),'WFOM - Time_Base'!$A$8:$API$8,0)) *
INDEX('WFOM - Time_Base'!$A$4:$API$29, MATCH("CenHos_Per", 'WFOM - Time_Base'!$B$4:$B$29,0), MATCH(CONCATENATE("STI",AI$2),'WFOM - Time_Base'!$A$8:$API$8,0)) +
8.4 * INDEX('WFOM - Time_Base'!$A$4:$API$29, MATCH("CenHos", 'WFOM - Time_Base'!$B$4:$B$29,0), MATCH(CONCATENATE("InpatientDays",AI$2),'WFOM - Time_Base'!$A$8:$API$8,0)) *
INDEX('WFOM - Time_Base'!$A$4:$API$29, MATCH("CenHos_Per", 'WFOM - Time_Base'!$B$4:$B$29,0), MATCH(CONCATENATE("InpatientDays",AI$2),'WFOM - Time_Base'!$A$8:$API$8,0))</f>
        <v>0</v>
      </c>
      <c r="AJ212" s="252">
        <f>1.2 *
INDEX('WFOM - Time_Base'!$A$4:$API$29, MATCH("CenHos", 'WFOM - Time_Base'!$B$4:$B$29,0), MATCH(CONCATENATE("Over5OPD",AJ$2),'WFOM - Time_Base'!$A$8:$API$8,0)) *
INDEX('WFOM - Time_Base'!$A$4:$API$29, MATCH("CenHos_Per", 'WFOM - Time_Base'!$B$4:$B$29,0), MATCH(CONCATENATE("Over5OPD",AJ$2),'WFOM - Time_Base'!$A$8:$API$8,0)) +
8 * INDEX('WFOM - Time_Base'!$A$4:$API$29, MATCH("CenHos", 'WFOM - Time_Base'!$B$4:$B$29,0), MATCH(CONCATENATE("STI",AJ$2),'WFOM - Time_Base'!$A$8:$API$8,0)) *
INDEX('WFOM - Time_Base'!$A$4:$API$29, MATCH("CenHos_Per", 'WFOM - Time_Base'!$B$4:$B$29,0), MATCH(CONCATENATE("STI",AJ$2),'WFOM - Time_Base'!$A$8:$API$8,0)) +
8.4 * INDEX('WFOM - Time_Base'!$A$4:$API$29, MATCH("CenHos", 'WFOM - Time_Base'!$B$4:$B$29,0), MATCH(CONCATENATE("InpatientDays",AJ$2),'WFOM - Time_Base'!$A$8:$API$8,0)) *
INDEX('WFOM - Time_Base'!$A$4:$API$29, MATCH("CenHos_Per", 'WFOM - Time_Base'!$B$4:$B$29,0), MATCH(CONCATENATE("InpatientDays",AJ$2),'WFOM - Time_Base'!$A$8:$API$8,0))</f>
        <v>0</v>
      </c>
      <c r="AK212" s="252">
        <f>1.2 *
INDEX('WFOM - Time_Base'!$A$4:$API$29, MATCH("CenHos", 'WFOM - Time_Base'!$B$4:$B$29,0), MATCH(CONCATENATE("Over5OPD",AK$2),'WFOM - Time_Base'!$A$8:$API$8,0)) *
INDEX('WFOM - Time_Base'!$A$4:$API$29, MATCH("CenHos_Per", 'WFOM - Time_Base'!$B$4:$B$29,0), MATCH(CONCATENATE("Over5OPD",AK$2),'WFOM - Time_Base'!$A$8:$API$8,0)) +
8 * INDEX('WFOM - Time_Base'!$A$4:$API$29, MATCH("CenHos", 'WFOM - Time_Base'!$B$4:$B$29,0), MATCH(CONCATENATE("STI",AK$2),'WFOM - Time_Base'!$A$8:$API$8,0)) *
INDEX('WFOM - Time_Base'!$A$4:$API$29, MATCH("CenHos_Per", 'WFOM - Time_Base'!$B$4:$B$29,0), MATCH(CONCATENATE("STI",AK$2),'WFOM - Time_Base'!$A$8:$API$8,0)) +
8.4 * INDEX('WFOM - Time_Base'!$A$4:$API$29, MATCH("CenHos", 'WFOM - Time_Base'!$B$4:$B$29,0), MATCH(CONCATENATE("InpatientDays",AK$2),'WFOM - Time_Base'!$A$8:$API$8,0)) *
INDEX('WFOM - Time_Base'!$A$4:$API$29, MATCH("CenHos_Per", 'WFOM - Time_Base'!$B$4:$B$29,0), MATCH(CONCATENATE("InpatientDays",AK$2),'WFOM - Time_Base'!$A$8:$API$8,0))</f>
        <v>0</v>
      </c>
      <c r="AL212" s="252">
        <f>1.2 *
INDEX('WFOM - Time_Base'!$A$4:$API$29, MATCH("CenHos", 'WFOM - Time_Base'!$B$4:$B$29,0), MATCH(CONCATENATE("Over5OPD",AL$2),'WFOM - Time_Base'!$A$8:$API$8,0)) *
INDEX('WFOM - Time_Base'!$A$4:$API$29, MATCH("CenHos_Per", 'WFOM - Time_Base'!$B$4:$B$29,0), MATCH(CONCATENATE("Over5OPD",AL$2),'WFOM - Time_Base'!$A$8:$API$8,0)) +
8 * INDEX('WFOM - Time_Base'!$A$4:$API$29, MATCH("CenHos", 'WFOM - Time_Base'!$B$4:$B$29,0), MATCH(CONCATENATE("STI",AL$2),'WFOM - Time_Base'!$A$8:$API$8,0)) *
INDEX('WFOM - Time_Base'!$A$4:$API$29, MATCH("CenHos_Per", 'WFOM - Time_Base'!$B$4:$B$29,0), MATCH(CONCATENATE("STI",AL$2),'WFOM - Time_Base'!$A$8:$API$8,0)) +
8.4 * INDEX('WFOM - Time_Base'!$A$4:$API$29, MATCH("CenHos", 'WFOM - Time_Base'!$B$4:$B$29,0), MATCH(CONCATENATE("InpatientDays",AL$2),'WFOM - Time_Base'!$A$8:$API$8,0)) *
INDEX('WFOM - Time_Base'!$A$4:$API$29, MATCH("CenHos_Per", 'WFOM - Time_Base'!$B$4:$B$29,0), MATCH(CONCATENATE("InpatientDays",AL$2),'WFOM - Time_Base'!$A$8:$API$8,0))</f>
        <v>0</v>
      </c>
      <c r="AM212" t="s">
        <v>2056</v>
      </c>
      <c r="AN212" t="s">
        <v>2073</v>
      </c>
      <c r="AO212" t="str">
        <f t="shared" si="8"/>
        <v>231</v>
      </c>
    </row>
    <row r="213" spans="1:41">
      <c r="A213" s="106" t="s">
        <v>1023</v>
      </c>
      <c r="B213" s="106" t="s">
        <v>141</v>
      </c>
      <c r="C213" s="107" t="s">
        <v>637</v>
      </c>
      <c r="D213" s="113" t="s">
        <v>638</v>
      </c>
      <c r="E213" s="122" t="s">
        <v>141</v>
      </c>
      <c r="F213" s="122" t="s">
        <v>142</v>
      </c>
      <c r="G213" s="122" t="str">
        <f>IF(F213&lt;&gt;"", VLOOKUP(F213,'WFOM - Cadre and Service List'!$E$4:$F$52,2,FALSE), "")</f>
        <v>MentOPD</v>
      </c>
      <c r="H213" s="122"/>
      <c r="I213" s="207"/>
      <c r="J213" s="207"/>
      <c r="K213" s="207"/>
      <c r="L213" s="207"/>
      <c r="M213" s="207"/>
      <c r="N213" s="207"/>
      <c r="O213" s="207"/>
      <c r="P213" s="207">
        <f t="shared" si="7"/>
        <v>0</v>
      </c>
      <c r="Q213" s="122" t="s">
        <v>1947</v>
      </c>
      <c r="R213" s="252">
        <f>2 *
INDEX('WFOM - Time_Base'!$A$4:$API$29, MATCH("CenHos", 'WFOM - Time_Base'!$B$4:$B$29,0), MATCH(CONCATENATE("Over5OPD",R$2),'WFOM - Time_Base'!$A$8:$API$8,0)) *
INDEX('WFOM - Time_Base'!$A$4:$API$29, MATCH("CenHos_Per", 'WFOM - Time_Base'!$B$4:$B$29,0), MATCH(CONCATENATE("Over5OPD",R$2),'WFOM - Time_Base'!$A$8:$API$8,0))</f>
        <v>7</v>
      </c>
      <c r="S213" s="252">
        <f>2 *
INDEX('WFOM - Time_Base'!$A$4:$API$29, MATCH("CenHos", 'WFOM - Time_Base'!$B$4:$B$29,0), MATCH(CONCATENATE("Over5OPD",S$2),'WFOM - Time_Base'!$A$8:$API$8,0)) *
INDEX('WFOM - Time_Base'!$A$4:$API$29, MATCH("CenHos_Per", 'WFOM - Time_Base'!$B$4:$B$29,0), MATCH(CONCATENATE("Over5OPD",S$2),'WFOM - Time_Base'!$A$8:$API$8,0))</f>
        <v>12</v>
      </c>
      <c r="T213" s="252">
        <f>2 *
INDEX('WFOM - Time_Base'!$A$4:$API$29, MATCH("CenHos", 'WFOM - Time_Base'!$B$4:$B$29,0), MATCH(CONCATENATE("Over5OPD",T$2),'WFOM - Time_Base'!$A$8:$API$8,0)) *
INDEX('WFOM - Time_Base'!$A$4:$API$29, MATCH("CenHos_Per", 'WFOM - Time_Base'!$B$4:$B$29,0), MATCH(CONCATENATE("Over5OPD",T$2),'WFOM - Time_Base'!$A$8:$API$8,0))</f>
        <v>0</v>
      </c>
      <c r="U213" s="252">
        <f>2 *
INDEX('WFOM - Time_Base'!$A$4:$API$29, MATCH("CenHos", 'WFOM - Time_Base'!$B$4:$B$29,0), MATCH(CONCATENATE("Over5OPD",U$2),'WFOM - Time_Base'!$A$8:$API$8,0)) *
INDEX('WFOM - Time_Base'!$A$4:$API$29, MATCH("CenHos_Per", 'WFOM - Time_Base'!$B$4:$B$29,0), MATCH(CONCATENATE("Over5OPD",U$2),'WFOM - Time_Base'!$A$8:$API$8,0))</f>
        <v>2</v>
      </c>
      <c r="V213" s="252">
        <f>2 *
INDEX('WFOM - Time_Base'!$A$4:$API$29, MATCH("CenHos", 'WFOM - Time_Base'!$B$4:$B$29,0), MATCH(CONCATENATE("Over5OPD",V$2),'WFOM - Time_Base'!$A$8:$API$8,0)) *
INDEX('WFOM - Time_Base'!$A$4:$API$29, MATCH("CenHos_Per", 'WFOM - Time_Base'!$B$4:$B$29,0), MATCH(CONCATENATE("Over5OPD",V$2),'WFOM - Time_Base'!$A$8:$API$8,0))</f>
        <v>8</v>
      </c>
      <c r="W213" s="252">
        <f>2 *
INDEX('WFOM - Time_Base'!$A$4:$API$29, MATCH("CenHos", 'WFOM - Time_Base'!$B$4:$B$29,0), MATCH(CONCATENATE("Over5OPD",W$2),'WFOM - Time_Base'!$A$8:$API$8,0)) *
INDEX('WFOM - Time_Base'!$A$4:$API$29, MATCH("CenHos_Per", 'WFOM - Time_Base'!$B$4:$B$29,0), MATCH(CONCATENATE("Over5OPD",W$2),'WFOM - Time_Base'!$A$8:$API$8,0))</f>
        <v>0</v>
      </c>
      <c r="X213" s="252">
        <f>2 *
INDEX('WFOM - Time_Base'!$A$4:$API$29, MATCH("CenHos", 'WFOM - Time_Base'!$B$4:$B$29,0), MATCH(CONCATENATE("Over5OPD",X$2),'WFOM - Time_Base'!$A$8:$API$8,0)) *
INDEX('WFOM - Time_Base'!$A$4:$API$29, MATCH("CenHos_Per", 'WFOM - Time_Base'!$B$4:$B$29,0), MATCH(CONCATENATE("Over5OPD",X$2),'WFOM - Time_Base'!$A$8:$API$8,0))</f>
        <v>0</v>
      </c>
      <c r="Y213" s="252">
        <f>2 *
INDEX('WFOM - Time_Base'!$A$4:$API$29, MATCH("CenHos", 'WFOM - Time_Base'!$B$4:$B$29,0), MATCH(CONCATENATE("Over5OPD",Y$2),'WFOM - Time_Base'!$A$8:$API$8,0)) *
INDEX('WFOM - Time_Base'!$A$4:$API$29, MATCH("CenHos_Per", 'WFOM - Time_Base'!$B$4:$B$29,0), MATCH(CONCATENATE("Over5OPD",Y$2),'WFOM - Time_Base'!$A$8:$API$8,0))</f>
        <v>0</v>
      </c>
      <c r="Z213" s="252">
        <f>2 *
INDEX('WFOM - Time_Base'!$A$4:$API$29, MATCH("CenHos", 'WFOM - Time_Base'!$B$4:$B$29,0), MATCH(CONCATENATE("Over5OPD",Z$2),'WFOM - Time_Base'!$A$8:$API$8,0)) *
INDEX('WFOM - Time_Base'!$A$4:$API$29, MATCH("CenHos_Per", 'WFOM - Time_Base'!$B$4:$B$29,0), MATCH(CONCATENATE("Over5OPD",Z$2),'WFOM - Time_Base'!$A$8:$API$8,0))</f>
        <v>0</v>
      </c>
      <c r="AA213" s="252">
        <f>2 *
INDEX('WFOM - Time_Base'!$A$4:$API$29, MATCH("CenHos", 'WFOM - Time_Base'!$B$4:$B$29,0), MATCH(CONCATENATE("Over5OPD",AA$2),'WFOM - Time_Base'!$A$8:$API$8,0)) *
INDEX('WFOM - Time_Base'!$A$4:$API$29, MATCH("CenHos_Per", 'WFOM - Time_Base'!$B$4:$B$29,0), MATCH(CONCATENATE("Over5OPD",AA$2),'WFOM - Time_Base'!$A$8:$API$8,0))</f>
        <v>0</v>
      </c>
      <c r="AB213" s="252">
        <f>2 *
INDEX('WFOM - Time_Base'!$A$4:$API$29, MATCH("CenHos", 'WFOM - Time_Base'!$B$4:$B$29,0), MATCH(CONCATENATE("Over5OPD",AB$2),'WFOM - Time_Base'!$A$8:$API$8,0)) *
INDEX('WFOM - Time_Base'!$A$4:$API$29, MATCH("CenHos_Per", 'WFOM - Time_Base'!$B$4:$B$29,0), MATCH(CONCATENATE("Over5OPD",AB$2),'WFOM - Time_Base'!$A$8:$API$8,0))</f>
        <v>0</v>
      </c>
      <c r="AC213" s="252"/>
      <c r="AD213" s="252">
        <f>2 *
INDEX('WFOM - Time_Base'!$A$4:$API$29, MATCH("CenHos", 'WFOM - Time_Base'!$B$4:$B$29,0), MATCH(CONCATENATE("Over5OPD",AD$2),'WFOM - Time_Base'!$A$8:$API$8,0)) *
INDEX('WFOM - Time_Base'!$A$4:$API$29, MATCH("CenHos_Per", 'WFOM - Time_Base'!$B$4:$B$29,0), MATCH(CONCATENATE("Over5OPD",AD$2),'WFOM - Time_Base'!$A$8:$API$8,0))</f>
        <v>0</v>
      </c>
      <c r="AE213" s="252">
        <f>2 *
INDEX('WFOM - Time_Base'!$A$4:$API$29, MATCH("CenHos", 'WFOM - Time_Base'!$B$4:$B$29,0), MATCH(CONCATENATE("Over5OPD",AE$2),'WFOM - Time_Base'!$A$8:$API$8,0)) *
INDEX('WFOM - Time_Base'!$A$4:$API$29, MATCH("CenHos_Per", 'WFOM - Time_Base'!$B$4:$B$29,0), MATCH(CONCATENATE("Over5OPD",AE$2),'WFOM - Time_Base'!$A$8:$API$8,0))</f>
        <v>0</v>
      </c>
      <c r="AF213" s="252">
        <f>2 *
INDEX('WFOM - Time_Base'!$A$4:$API$29, MATCH("CenHos", 'WFOM - Time_Base'!$B$4:$B$29,0), MATCH(CONCATENATE("Over5OPD",AF$2),'WFOM - Time_Base'!$A$8:$API$8,0)) *
INDEX('WFOM - Time_Base'!$A$4:$API$29, MATCH("CenHos_Per", 'WFOM - Time_Base'!$B$4:$B$29,0), MATCH(CONCATENATE("Over5OPD",AF$2),'WFOM - Time_Base'!$A$8:$API$8,0))</f>
        <v>0</v>
      </c>
      <c r="AG213" s="252">
        <f>4 *
INDEX('WFOM - Time_Base'!$A$4:$API$29, MATCH("CenHos", 'WFOM - Time_Base'!$B$4:$B$29,0), MATCH(CONCATENATE("MentClinic",AG$2),'WFOM - Time_Base'!$A$8:$API$8,0)) *
INDEX('WFOM - Time_Base'!$A$4:$API$29, MATCH("CenHos_Per", 'WFOM - Time_Base'!$B$4:$B$29,0), MATCH(CONCATENATE("MentClinic",AG$2),'WFOM - Time_Base'!$A$8:$API$8,0))</f>
        <v>100</v>
      </c>
      <c r="AH213" s="252">
        <f>2 *
INDEX('WFOM - Time_Base'!$A$4:$API$29, MATCH("CenHos", 'WFOM - Time_Base'!$B$4:$B$29,0), MATCH(CONCATENATE("Over5OPD",AH$2),'WFOM - Time_Base'!$A$8:$API$8,0)) *
INDEX('WFOM - Time_Base'!$A$4:$API$29, MATCH("CenHos_Per", 'WFOM - Time_Base'!$B$4:$B$29,0), MATCH(CONCATENATE("Over5OPD",AH$2),'WFOM - Time_Base'!$A$8:$API$8,0))</f>
        <v>0</v>
      </c>
      <c r="AI213" s="252">
        <f>2 *
INDEX('WFOM - Time_Base'!$A$4:$API$29, MATCH("CenHos", 'WFOM - Time_Base'!$B$4:$B$29,0), MATCH(CONCATENATE("Over5OPD",AI$2),'WFOM - Time_Base'!$A$8:$API$8,0)) *
INDEX('WFOM - Time_Base'!$A$4:$API$29, MATCH("CenHos_Per", 'WFOM - Time_Base'!$B$4:$B$29,0), MATCH(CONCATENATE("Over5OPD",AI$2),'WFOM - Time_Base'!$A$8:$API$8,0))</f>
        <v>0</v>
      </c>
      <c r="AJ213" s="252">
        <f>2 *
INDEX('WFOM - Time_Base'!$A$4:$API$29, MATCH("CenHos", 'WFOM - Time_Base'!$B$4:$B$29,0), MATCH(CONCATENATE("Over5OPD",AJ$2),'WFOM - Time_Base'!$A$8:$API$8,0)) *
INDEX('WFOM - Time_Base'!$A$4:$API$29, MATCH("CenHos_Per", 'WFOM - Time_Base'!$B$4:$B$29,0), MATCH(CONCATENATE("Over5OPD",AJ$2),'WFOM - Time_Base'!$A$8:$API$8,0))</f>
        <v>0</v>
      </c>
      <c r="AK213" s="252">
        <f>2 *
INDEX('WFOM - Time_Base'!$A$4:$API$29, MATCH("CenHos", 'WFOM - Time_Base'!$B$4:$B$29,0), MATCH(CONCATENATE("Over5OPD",AK$2),'WFOM - Time_Base'!$A$8:$API$8,0)) *
INDEX('WFOM - Time_Base'!$A$4:$API$29, MATCH("CenHos_Per", 'WFOM - Time_Base'!$B$4:$B$29,0), MATCH(CONCATENATE("Over5OPD",AK$2),'WFOM - Time_Base'!$A$8:$API$8,0))</f>
        <v>0</v>
      </c>
      <c r="AL213" s="252">
        <f>2 *
INDEX('WFOM - Time_Base'!$A$4:$API$29, MATCH("CenHos", 'WFOM - Time_Base'!$B$4:$B$29,0), MATCH(CONCATENATE("Over5OPD",AL$2),'WFOM - Time_Base'!$A$8:$API$8,0)) *
INDEX('WFOM - Time_Base'!$A$4:$API$29, MATCH("CenHos_Per", 'WFOM - Time_Base'!$B$4:$B$29,0), MATCH(CONCATENATE("Over5OPD",AL$2),'WFOM - Time_Base'!$A$8:$API$8,0))</f>
        <v>0</v>
      </c>
      <c r="AM213" t="s">
        <v>2056</v>
      </c>
      <c r="AN213" t="s">
        <v>2073</v>
      </c>
      <c r="AO213" t="str">
        <f t="shared" si="8"/>
        <v>232</v>
      </c>
    </row>
    <row r="214" spans="1:41">
      <c r="A214" s="106" t="s">
        <v>1024</v>
      </c>
      <c r="B214" s="106" t="s">
        <v>141</v>
      </c>
      <c r="C214" s="107" t="s">
        <v>639</v>
      </c>
      <c r="D214" s="115" t="s">
        <v>640</v>
      </c>
      <c r="E214" s="122" t="s">
        <v>141</v>
      </c>
      <c r="F214" s="122" t="s">
        <v>144</v>
      </c>
      <c r="G214" s="122" t="str">
        <f>IF(F214&lt;&gt;"", VLOOKUP(F214,'WFOM - Cadre and Service List'!$E$4:$F$52,2,FALSE), "")</f>
        <v>MentClinic</v>
      </c>
      <c r="H214" s="122"/>
      <c r="I214" s="207"/>
      <c r="J214" s="207"/>
      <c r="K214" s="207"/>
      <c r="L214" s="207"/>
      <c r="M214" s="207"/>
      <c r="N214" s="207"/>
      <c r="O214" s="207"/>
      <c r="P214" s="207">
        <f t="shared" si="7"/>
        <v>0</v>
      </c>
      <c r="Q214" s="122" t="s">
        <v>1947</v>
      </c>
      <c r="R214" s="25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 +
0.35 * INDEX('WFOM - Time_Base'!$A$4:$API$29, MATCH("CenHos", 'WFOM - Time_Base'!$B$4:$B$29,0), MATCH(CONCATENATE("InpatientDays",R$2),'WFOM - Time_Base'!$A$8:$API$8,0)) *
INDEX('WFOM - Time_Base'!$A$4:$API$29, MATCH("CenHos_Per", 'WFOM - Time_Base'!$B$4:$B$29,0), MATCH(CONCATENATE("InpatientDays",R$2),'WFOM - Time_Base'!$A$8:$API$8,0))</f>
        <v>1.75</v>
      </c>
      <c r="S214" s="25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 +
0.35 * INDEX('WFOM - Time_Base'!$A$4:$API$29, MATCH("CenHos", 'WFOM - Time_Base'!$B$4:$B$29,0), MATCH(CONCATENATE("InpatientDays",S$2),'WFOM - Time_Base'!$A$8:$API$8,0)) *
INDEX('WFOM - Time_Base'!$A$4:$API$29, MATCH("CenHos_Per", 'WFOM - Time_Base'!$B$4:$B$29,0), MATCH(CONCATENATE("InpatientDays",S$2),'WFOM - Time_Base'!$A$8:$API$8,0))</f>
        <v>2.4499999999999997</v>
      </c>
      <c r="T214" s="25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 +
0.35 * INDEX('WFOM - Time_Base'!$A$4:$API$29, MATCH("CenHos", 'WFOM - Time_Base'!$B$4:$B$29,0), MATCH(CONCATENATE("InpatientDays",T$2),'WFOM - Time_Base'!$A$8:$API$8,0)) *
INDEX('WFOM - Time_Base'!$A$4:$API$29, MATCH("CenHos_Per", 'WFOM - Time_Base'!$B$4:$B$29,0), MATCH(CONCATENATE("InpatientDays",T$2),'WFOM - Time_Base'!$A$8:$API$8,0))</f>
        <v>0</v>
      </c>
      <c r="U214" s="25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 +
0.35 * INDEX('WFOM - Time_Base'!$A$4:$API$29, MATCH("CenHos", 'WFOM - Time_Base'!$B$4:$B$29,0), MATCH(CONCATENATE("InpatientDays",U$2),'WFOM - Time_Base'!$A$8:$API$8,0)) *
INDEX('WFOM - Time_Base'!$A$4:$API$29, MATCH("CenHos_Per", 'WFOM - Time_Base'!$B$4:$B$29,0), MATCH(CONCATENATE("InpatientDays",U$2),'WFOM - Time_Base'!$A$8:$API$8,0))</f>
        <v>4.2</v>
      </c>
      <c r="V214" s="25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 +
0.35 * INDEX('WFOM - Time_Base'!$A$4:$API$29, MATCH("CenHos", 'WFOM - Time_Base'!$B$4:$B$29,0), MATCH(CONCATENATE("InpatientDays",V$2),'WFOM - Time_Base'!$A$8:$API$8,0)) *
INDEX('WFOM - Time_Base'!$A$4:$API$29, MATCH("CenHos_Per", 'WFOM - Time_Base'!$B$4:$B$29,0), MATCH(CONCATENATE("InpatientDays",V$2),'WFOM - Time_Base'!$A$8:$API$8,0))</f>
        <v>9.7999999999999989</v>
      </c>
      <c r="W214" s="25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 +
0.35 * INDEX('WFOM - Time_Base'!$A$4:$API$29, MATCH("CenHos", 'WFOM - Time_Base'!$B$4:$B$29,0), MATCH(CONCATENATE("InpatientDays",W$2),'WFOM - Time_Base'!$A$8:$API$8,0)) *
INDEX('WFOM - Time_Base'!$A$4:$API$29, MATCH("CenHos_Per", 'WFOM - Time_Base'!$B$4:$B$29,0), MATCH(CONCATENATE("InpatientDays",W$2),'WFOM - Time_Base'!$A$8:$API$8,0))</f>
        <v>0.7</v>
      </c>
      <c r="X214" s="25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 +
0.35 * INDEX('WFOM - Time_Base'!$A$4:$API$29, MATCH("CenHos", 'WFOM - Time_Base'!$B$4:$B$29,0), MATCH(CONCATENATE("InpatientDays",X$2),'WFOM - Time_Base'!$A$8:$API$8,0)) *
INDEX('WFOM - Time_Base'!$A$4:$API$29, MATCH("CenHos_Per", 'WFOM - Time_Base'!$B$4:$B$29,0), MATCH(CONCATENATE("InpatientDays",X$2),'WFOM - Time_Base'!$A$8:$API$8,0))</f>
        <v>0</v>
      </c>
      <c r="Y214" s="25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 +
0.35 * INDEX('WFOM - Time_Base'!$A$4:$API$29, MATCH("CenHos", 'WFOM - Time_Base'!$B$4:$B$29,0), MATCH(CONCATENATE("InpatientDays",Y$2),'WFOM - Time_Base'!$A$8:$API$8,0)) *
INDEX('WFOM - Time_Base'!$A$4:$API$29, MATCH("CenHos_Per", 'WFOM - Time_Base'!$B$4:$B$29,0), MATCH(CONCATENATE("InpatientDays",Y$2),'WFOM - Time_Base'!$A$8:$API$8,0))</f>
        <v>0</v>
      </c>
      <c r="Z214" s="25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 +
0.35 * INDEX('WFOM - Time_Base'!$A$4:$API$29, MATCH("CenHos", 'WFOM - Time_Base'!$B$4:$B$29,0), MATCH(CONCATENATE("InpatientDays",Z$2),'WFOM - Time_Base'!$A$8:$API$8,0)) *
INDEX('WFOM - Time_Base'!$A$4:$API$29, MATCH("CenHos_Per", 'WFOM - Time_Base'!$B$4:$B$29,0), MATCH(CONCATENATE("InpatientDays",Z$2),'WFOM - Time_Base'!$A$8:$API$8,0))</f>
        <v>0</v>
      </c>
      <c r="AA214" s="25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 +
0.35 * INDEX('WFOM - Time_Base'!$A$4:$API$29, MATCH("CenHos", 'WFOM - Time_Base'!$B$4:$B$29,0), MATCH(CONCATENATE("InpatientDays",AA$2),'WFOM - Time_Base'!$A$8:$API$8,0)) *
INDEX('WFOM - Time_Base'!$A$4:$API$29, MATCH("CenHos_Per", 'WFOM - Time_Base'!$B$4:$B$29,0), MATCH(CONCATENATE("InpatientDays",AA$2),'WFOM - Time_Base'!$A$8:$API$8,0))</f>
        <v>0</v>
      </c>
      <c r="AB214" s="25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 +
0.35 * INDEX('WFOM - Time_Base'!$A$4:$API$29, MATCH("CenHos", 'WFOM - Time_Base'!$B$4:$B$29,0), MATCH(CONCATENATE("InpatientDays",AB$2),'WFOM - Time_Base'!$A$8:$API$8,0)) *
INDEX('WFOM - Time_Base'!$A$4:$API$29, MATCH("CenHos_Per", 'WFOM - Time_Base'!$B$4:$B$29,0), MATCH(CONCATENATE("InpatientDays",AB$2),'WFOM - Time_Base'!$A$8:$API$8,0))</f>
        <v>0</v>
      </c>
      <c r="AC214" s="252"/>
      <c r="AD214" s="25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 +
0.35 * INDEX('WFOM - Time_Base'!$A$4:$API$29, MATCH("CenHos", 'WFOM - Time_Base'!$B$4:$B$29,0), MATCH(CONCATENATE("InpatientDays",AD$2),'WFOM - Time_Base'!$A$8:$API$8,0)) *
INDEX('WFOM - Time_Base'!$A$4:$API$29, MATCH("CenHos_Per", 'WFOM - Time_Base'!$B$4:$B$29,0), MATCH(CONCATENATE("InpatientDays",AD$2),'WFOM - Time_Base'!$A$8:$API$8,0))</f>
        <v>0</v>
      </c>
      <c r="AE214" s="25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 +
0.35 * INDEX('WFOM - Time_Base'!$A$4:$API$29, MATCH("CenHos", 'WFOM - Time_Base'!$B$4:$B$29,0), MATCH(CONCATENATE("InpatientDays",AE$2),'WFOM - Time_Base'!$A$8:$API$8,0)) *
INDEX('WFOM - Time_Base'!$A$4:$API$29, MATCH("CenHos_Per", 'WFOM - Time_Base'!$B$4:$B$29,0), MATCH(CONCATENATE("InpatientDays",AE$2),'WFOM - Time_Base'!$A$8:$API$8,0))</f>
        <v>0</v>
      </c>
      <c r="AF214" s="25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 +
0.35 * INDEX('WFOM - Time_Base'!$A$4:$API$29, MATCH("CenHos", 'WFOM - Time_Base'!$B$4:$B$29,0), MATCH(CONCATENATE("InpatientDays",AF$2),'WFOM - Time_Base'!$A$8:$API$8,0)) *
INDEX('WFOM - Time_Base'!$A$4:$API$29, MATCH("CenHos_Per", 'WFOM - Time_Base'!$B$4:$B$29,0), MATCH(CONCATENATE("InpatientDays",AF$2),'WFOM - Time_Base'!$A$8:$API$8,0))</f>
        <v>0</v>
      </c>
      <c r="AG214" s="252">
        <f xml:space="preserve"> 4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100</v>
      </c>
      <c r="AH214" s="25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25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25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25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25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c r="AN214" t="s">
        <v>2073</v>
      </c>
      <c r="AO214" t="str">
        <f t="shared" si="8"/>
        <v>233</v>
      </c>
    </row>
    <row r="215" spans="1:41">
      <c r="A215" s="106" t="s">
        <v>1021</v>
      </c>
      <c r="B215" s="106" t="s">
        <v>141</v>
      </c>
      <c r="C215" s="107" t="s">
        <v>641</v>
      </c>
      <c r="D215" s="115" t="s">
        <v>642</v>
      </c>
      <c r="E215" s="122" t="s">
        <v>141</v>
      </c>
      <c r="F215" s="122" t="s">
        <v>144</v>
      </c>
      <c r="G215" s="122" t="str">
        <f>IF(F215&lt;&gt;"", VLOOKUP(F215,'WFOM - Cadre and Service List'!$E$4:$F$52,2,FALSE), "")</f>
        <v>MentClinic</v>
      </c>
      <c r="H215" s="122"/>
      <c r="I215" s="207"/>
      <c r="J215" s="207"/>
      <c r="K215" s="207"/>
      <c r="L215" s="207"/>
      <c r="M215" s="207"/>
      <c r="N215" s="207"/>
      <c r="O215" s="207"/>
      <c r="P215" s="207">
        <f t="shared" si="7"/>
        <v>0</v>
      </c>
      <c r="Q215" s="122" t="s">
        <v>1947</v>
      </c>
      <c r="R215" s="252">
        <f>2.4 *
INDEX('WFOM - Time_Base'!$A$4:$API$29, MATCH("CenHos", 'WFOM - Time_Base'!$B$4:$B$29,0), MATCH(CONCATENATE("Over5OPD",R$2),'WFOM - Time_Base'!$A$8:$API$8,0)) *
INDEX('WFOM - Time_Base'!$A$4:$API$29, MATCH("CenHos_Per", 'WFOM - Time_Base'!$B$4:$B$29,0), MATCH(CONCATENATE("Over5OPD",R$2),'WFOM - Time_Base'!$A$8:$API$8,0)) +
5.25 * INDEX('WFOM - Time_Base'!$A$4:$API$29, MATCH("CenHos", 'WFOM - Time_Base'!$B$4:$B$29,0), MATCH(CONCATENATE("InpatientDays",R$2),'WFOM - Time_Base'!$A$8:$API$8,0)) *
INDEX('WFOM - Time_Base'!$A$4:$API$29, MATCH("CenHos_Per", 'WFOM - Time_Base'!$B$4:$B$29,0), MATCH(CONCATENATE("InpatientDays",R$2),'WFOM - Time_Base'!$A$8:$API$8,0))</f>
        <v>34.65</v>
      </c>
      <c r="S215" s="252">
        <f>2.4 *
INDEX('WFOM - Time_Base'!$A$4:$API$29, MATCH("CenHos", 'WFOM - Time_Base'!$B$4:$B$29,0), MATCH(CONCATENATE("Over5OPD",S$2),'WFOM - Time_Base'!$A$8:$API$8,0)) *
INDEX('WFOM - Time_Base'!$A$4:$API$29, MATCH("CenHos_Per", 'WFOM - Time_Base'!$B$4:$B$29,0), MATCH(CONCATENATE("Over5OPD",S$2),'WFOM - Time_Base'!$A$8:$API$8,0)) +
5.25 * INDEX('WFOM - Time_Base'!$A$4:$API$29, MATCH("CenHos", 'WFOM - Time_Base'!$B$4:$B$29,0), MATCH(CONCATENATE("InpatientDays",S$2),'WFOM - Time_Base'!$A$8:$API$8,0)) *
INDEX('WFOM - Time_Base'!$A$4:$API$29, MATCH("CenHos_Per", 'WFOM - Time_Base'!$B$4:$B$29,0), MATCH(CONCATENATE("InpatientDays",S$2),'WFOM - Time_Base'!$A$8:$API$8,0))</f>
        <v>51.15</v>
      </c>
      <c r="T215" s="252">
        <f>2.4 *
INDEX('WFOM - Time_Base'!$A$4:$API$29, MATCH("CenHos", 'WFOM - Time_Base'!$B$4:$B$29,0), MATCH(CONCATENATE("Over5OPD",T$2),'WFOM - Time_Base'!$A$8:$API$8,0)) *
INDEX('WFOM - Time_Base'!$A$4:$API$29, MATCH("CenHos_Per", 'WFOM - Time_Base'!$B$4:$B$29,0), MATCH(CONCATENATE("Over5OPD",T$2),'WFOM - Time_Base'!$A$8:$API$8,0)) +
5.25 * INDEX('WFOM - Time_Base'!$A$4:$API$29, MATCH("CenHos", 'WFOM - Time_Base'!$B$4:$B$29,0), MATCH(CONCATENATE("InpatientDays",T$2),'WFOM - Time_Base'!$A$8:$API$8,0)) *
INDEX('WFOM - Time_Base'!$A$4:$API$29, MATCH("CenHos_Per", 'WFOM - Time_Base'!$B$4:$B$29,0), MATCH(CONCATENATE("InpatientDays",T$2),'WFOM - Time_Base'!$A$8:$API$8,0))</f>
        <v>0</v>
      </c>
      <c r="U215" s="252">
        <f>2.4 *
INDEX('WFOM - Time_Base'!$A$4:$API$29, MATCH("CenHos", 'WFOM - Time_Base'!$B$4:$B$29,0), MATCH(CONCATENATE("Over5OPD",U$2),'WFOM - Time_Base'!$A$8:$API$8,0)) *
INDEX('WFOM - Time_Base'!$A$4:$API$29, MATCH("CenHos_Per", 'WFOM - Time_Base'!$B$4:$B$29,0), MATCH(CONCATENATE("Over5OPD",U$2),'WFOM - Time_Base'!$A$8:$API$8,0)) +
5.25 * INDEX('WFOM - Time_Base'!$A$4:$API$29, MATCH("CenHos", 'WFOM - Time_Base'!$B$4:$B$29,0), MATCH(CONCATENATE("InpatientDays",U$2),'WFOM - Time_Base'!$A$8:$API$8,0)) *
INDEX('WFOM - Time_Base'!$A$4:$API$29, MATCH("CenHos_Per", 'WFOM - Time_Base'!$B$4:$B$29,0), MATCH(CONCATENATE("InpatientDays",U$2),'WFOM - Time_Base'!$A$8:$API$8,0))</f>
        <v>65.400000000000006</v>
      </c>
      <c r="V215" s="252">
        <f>2.4 *
INDEX('WFOM - Time_Base'!$A$4:$API$29, MATCH("CenHos", 'WFOM - Time_Base'!$B$4:$B$29,0), MATCH(CONCATENATE("Over5OPD",V$2),'WFOM - Time_Base'!$A$8:$API$8,0)) *
INDEX('WFOM - Time_Base'!$A$4:$API$29, MATCH("CenHos_Per", 'WFOM - Time_Base'!$B$4:$B$29,0), MATCH(CONCATENATE("Over5OPD",V$2),'WFOM - Time_Base'!$A$8:$API$8,0)) +
5.25 * INDEX('WFOM - Time_Base'!$A$4:$API$29, MATCH("CenHos", 'WFOM - Time_Base'!$B$4:$B$29,0), MATCH(CONCATENATE("InpatientDays",V$2),'WFOM - Time_Base'!$A$8:$API$8,0)) *
INDEX('WFOM - Time_Base'!$A$4:$API$29, MATCH("CenHos_Per", 'WFOM - Time_Base'!$B$4:$B$29,0), MATCH(CONCATENATE("InpatientDays",V$2),'WFOM - Time_Base'!$A$8:$API$8,0))</f>
        <v>156.6</v>
      </c>
      <c r="W215" s="252">
        <f>2.4 *
INDEX('WFOM - Time_Base'!$A$4:$API$29, MATCH("CenHos", 'WFOM - Time_Base'!$B$4:$B$29,0), MATCH(CONCATENATE("Over5OPD",W$2),'WFOM - Time_Base'!$A$8:$API$8,0)) *
INDEX('WFOM - Time_Base'!$A$4:$API$29, MATCH("CenHos_Per", 'WFOM - Time_Base'!$B$4:$B$29,0), MATCH(CONCATENATE("Over5OPD",W$2),'WFOM - Time_Base'!$A$8:$API$8,0)) +
5.25 * INDEX('WFOM - Time_Base'!$A$4:$API$29, MATCH("CenHos", 'WFOM - Time_Base'!$B$4:$B$29,0), MATCH(CONCATENATE("InpatientDays",W$2),'WFOM - Time_Base'!$A$8:$API$8,0)) *
INDEX('WFOM - Time_Base'!$A$4:$API$29, MATCH("CenHos_Per", 'WFOM - Time_Base'!$B$4:$B$29,0), MATCH(CONCATENATE("InpatientDays",W$2),'WFOM - Time_Base'!$A$8:$API$8,0))</f>
        <v>10.5</v>
      </c>
      <c r="X215" s="252">
        <f>2.4 *
INDEX('WFOM - Time_Base'!$A$4:$API$29, MATCH("CenHos", 'WFOM - Time_Base'!$B$4:$B$29,0), MATCH(CONCATENATE("Over5OPD",X$2),'WFOM - Time_Base'!$A$8:$API$8,0)) *
INDEX('WFOM - Time_Base'!$A$4:$API$29, MATCH("CenHos_Per", 'WFOM - Time_Base'!$B$4:$B$29,0), MATCH(CONCATENATE("Over5OPD",X$2),'WFOM - Time_Base'!$A$8:$API$8,0)) +
5.25 * INDEX('WFOM - Time_Base'!$A$4:$API$29, MATCH("CenHos", 'WFOM - Time_Base'!$B$4:$B$29,0), MATCH(CONCATENATE("InpatientDays",X$2),'WFOM - Time_Base'!$A$8:$API$8,0)) *
INDEX('WFOM - Time_Base'!$A$4:$API$29, MATCH("CenHos_Per", 'WFOM - Time_Base'!$B$4:$B$29,0), MATCH(CONCATENATE("InpatientDays",X$2),'WFOM - Time_Base'!$A$8:$API$8,0))</f>
        <v>0</v>
      </c>
      <c r="Y215" s="252">
        <f>2.4 *
INDEX('WFOM - Time_Base'!$A$4:$API$29, MATCH("CenHos", 'WFOM - Time_Base'!$B$4:$B$29,0), MATCH(CONCATENATE("Over5OPD",Y$2),'WFOM - Time_Base'!$A$8:$API$8,0)) *
INDEX('WFOM - Time_Base'!$A$4:$API$29, MATCH("CenHos_Per", 'WFOM - Time_Base'!$B$4:$B$29,0), MATCH(CONCATENATE("Over5OPD",Y$2),'WFOM - Time_Base'!$A$8:$API$8,0)) +
5.25 * INDEX('WFOM - Time_Base'!$A$4:$API$29, MATCH("CenHos", 'WFOM - Time_Base'!$B$4:$B$29,0), MATCH(CONCATENATE("InpatientDays",Y$2),'WFOM - Time_Base'!$A$8:$API$8,0)) *
INDEX('WFOM - Time_Base'!$A$4:$API$29, MATCH("CenHos_Per", 'WFOM - Time_Base'!$B$4:$B$29,0), MATCH(CONCATENATE("InpatientDays",Y$2),'WFOM - Time_Base'!$A$8:$API$8,0))</f>
        <v>0</v>
      </c>
      <c r="Z215" s="252">
        <f>2.4 *
INDEX('WFOM - Time_Base'!$A$4:$API$29, MATCH("CenHos", 'WFOM - Time_Base'!$B$4:$B$29,0), MATCH(CONCATENATE("Over5OPD",Z$2),'WFOM - Time_Base'!$A$8:$API$8,0)) *
INDEX('WFOM - Time_Base'!$A$4:$API$29, MATCH("CenHos_Per", 'WFOM - Time_Base'!$B$4:$B$29,0), MATCH(CONCATENATE("Over5OPD",Z$2),'WFOM - Time_Base'!$A$8:$API$8,0)) +
5.25 * INDEX('WFOM - Time_Base'!$A$4:$API$29, MATCH("CenHos", 'WFOM - Time_Base'!$B$4:$B$29,0), MATCH(CONCATENATE("InpatientDays",Z$2),'WFOM - Time_Base'!$A$8:$API$8,0)) *
INDEX('WFOM - Time_Base'!$A$4:$API$29, MATCH("CenHos_Per", 'WFOM - Time_Base'!$B$4:$B$29,0), MATCH(CONCATENATE("InpatientDays",Z$2),'WFOM - Time_Base'!$A$8:$API$8,0))</f>
        <v>0</v>
      </c>
      <c r="AA215" s="252">
        <f>2.4 *
INDEX('WFOM - Time_Base'!$A$4:$API$29, MATCH("CenHos", 'WFOM - Time_Base'!$B$4:$B$29,0), MATCH(CONCATENATE("Over5OPD",AA$2),'WFOM - Time_Base'!$A$8:$API$8,0)) *
INDEX('WFOM - Time_Base'!$A$4:$API$29, MATCH("CenHos_Per", 'WFOM - Time_Base'!$B$4:$B$29,0), MATCH(CONCATENATE("Over5OPD",AA$2),'WFOM - Time_Base'!$A$8:$API$8,0)) +
5.25 * INDEX('WFOM - Time_Base'!$A$4:$API$29, MATCH("CenHos", 'WFOM - Time_Base'!$B$4:$B$29,0), MATCH(CONCATENATE("InpatientDays",AA$2),'WFOM - Time_Base'!$A$8:$API$8,0)) *
INDEX('WFOM - Time_Base'!$A$4:$API$29, MATCH("CenHos_Per", 'WFOM - Time_Base'!$B$4:$B$29,0), MATCH(CONCATENATE("InpatientDays",AA$2),'WFOM - Time_Base'!$A$8:$API$8,0))</f>
        <v>0</v>
      </c>
      <c r="AB215" s="252">
        <f>2.4 *
INDEX('WFOM - Time_Base'!$A$4:$API$29, MATCH("CenHos", 'WFOM - Time_Base'!$B$4:$B$29,0), MATCH(CONCATENATE("Over5OPD",AB$2),'WFOM - Time_Base'!$A$8:$API$8,0)) *
INDEX('WFOM - Time_Base'!$A$4:$API$29, MATCH("CenHos_Per", 'WFOM - Time_Base'!$B$4:$B$29,0), MATCH(CONCATENATE("Over5OPD",AB$2),'WFOM - Time_Base'!$A$8:$API$8,0)) +
5.25 * INDEX('WFOM - Time_Base'!$A$4:$API$29, MATCH("CenHos", 'WFOM - Time_Base'!$B$4:$B$29,0), MATCH(CONCATENATE("InpatientDays",AB$2),'WFOM - Time_Base'!$A$8:$API$8,0)) *
INDEX('WFOM - Time_Base'!$A$4:$API$29, MATCH("CenHos_Per", 'WFOM - Time_Base'!$B$4:$B$29,0), MATCH(CONCATENATE("InpatientDays",AB$2),'WFOM - Time_Base'!$A$8:$API$8,0))</f>
        <v>0</v>
      </c>
      <c r="AC215" s="252"/>
      <c r="AD215" s="252">
        <f>2.4 *
INDEX('WFOM - Time_Base'!$A$4:$API$29, MATCH("CenHos", 'WFOM - Time_Base'!$B$4:$B$29,0), MATCH(CONCATENATE("Over5OPD",AD$2),'WFOM - Time_Base'!$A$8:$API$8,0)) *
INDEX('WFOM - Time_Base'!$A$4:$API$29, MATCH("CenHos_Per", 'WFOM - Time_Base'!$B$4:$B$29,0), MATCH(CONCATENATE("Over5OPD",AD$2),'WFOM - Time_Base'!$A$8:$API$8,0)) +
5.25 * INDEX('WFOM - Time_Base'!$A$4:$API$29, MATCH("CenHos", 'WFOM - Time_Base'!$B$4:$B$29,0), MATCH(CONCATENATE("InpatientDays",AD$2),'WFOM - Time_Base'!$A$8:$API$8,0)) *
INDEX('WFOM - Time_Base'!$A$4:$API$29, MATCH("CenHos_Per", 'WFOM - Time_Base'!$B$4:$B$29,0), MATCH(CONCATENATE("InpatientDays",AD$2),'WFOM - Time_Base'!$A$8:$API$8,0))</f>
        <v>0</v>
      </c>
      <c r="AE215" s="252">
        <f>2.4 *
INDEX('WFOM - Time_Base'!$A$4:$API$29, MATCH("CenHos", 'WFOM - Time_Base'!$B$4:$B$29,0), MATCH(CONCATENATE("Over5OPD",AE$2),'WFOM - Time_Base'!$A$8:$API$8,0)) *
INDEX('WFOM - Time_Base'!$A$4:$API$29, MATCH("CenHos_Per", 'WFOM - Time_Base'!$B$4:$B$29,0), MATCH(CONCATENATE("Over5OPD",AE$2),'WFOM - Time_Base'!$A$8:$API$8,0)) +
5.25 * INDEX('WFOM - Time_Base'!$A$4:$API$29, MATCH("CenHos", 'WFOM - Time_Base'!$B$4:$B$29,0), MATCH(CONCATENATE("InpatientDays",AE$2),'WFOM - Time_Base'!$A$8:$API$8,0)) *
INDEX('WFOM - Time_Base'!$A$4:$API$29, MATCH("CenHos_Per", 'WFOM - Time_Base'!$B$4:$B$29,0), MATCH(CONCATENATE("InpatientDays",AE$2),'WFOM - Time_Base'!$A$8:$API$8,0))</f>
        <v>0</v>
      </c>
      <c r="AF215" s="252">
        <f>2.4 *
INDEX('WFOM - Time_Base'!$A$4:$API$29, MATCH("CenHos", 'WFOM - Time_Base'!$B$4:$B$29,0), MATCH(CONCATENATE("Over5OPD",AF$2),'WFOM - Time_Base'!$A$8:$API$8,0)) *
INDEX('WFOM - Time_Base'!$A$4:$API$29, MATCH("CenHos_Per", 'WFOM - Time_Base'!$B$4:$B$29,0), MATCH(CONCATENATE("Over5OPD",AF$2),'WFOM - Time_Base'!$A$8:$API$8,0)) +
5.25 * INDEX('WFOM - Time_Base'!$A$4:$API$29, MATCH("CenHos", 'WFOM - Time_Base'!$B$4:$B$29,0), MATCH(CONCATENATE("InpatientDays",AF$2),'WFOM - Time_Base'!$A$8:$API$8,0)) *
INDEX('WFOM - Time_Base'!$A$4:$API$29, MATCH("CenHos_Per", 'WFOM - Time_Base'!$B$4:$B$29,0), MATCH(CONCATENATE("InpatientDays",AF$2),'WFOM - Time_Base'!$A$8:$API$8,0))</f>
        <v>0</v>
      </c>
      <c r="AG215" s="252">
        <f>6 *
INDEX('WFOM - Time_Base'!$A$4:$API$29, MATCH("CenHos", 'WFOM - Time_Base'!$B$4:$B$29,0), MATCH(CONCATENATE("MentClinic",AG$2),'WFOM - Time_Base'!$A$8:$API$8,0)) *
INDEX('WFOM - Time_Base'!$A$4:$API$29, MATCH("CenHos_Per", 'WFOM - Time_Base'!$B$4:$B$29,0), MATCH(CONCATENATE("MentClinic",AG$2),'WFOM - Time_Base'!$A$8:$API$8,0))</f>
        <v>150</v>
      </c>
      <c r="AH215" s="252">
        <f>2.4 *
INDEX('WFOM - Time_Base'!$A$4:$API$29, MATCH("CenHos", 'WFOM - Time_Base'!$B$4:$B$29,0), MATCH(CONCATENATE("Over5OPD",AH$2),'WFOM - Time_Base'!$A$8:$API$8,0)) *
INDEX('WFOM - Time_Base'!$A$4:$API$29, MATCH("CenHos_Per", 'WFOM - Time_Base'!$B$4:$B$29,0), MATCH(CONCATENATE("Over5OPD",AH$2),'WFOM - Time_Base'!$A$8:$API$8,0)) +
5.25 * INDEX('WFOM - Time_Base'!$A$4:$API$29, MATCH("CenHos", 'WFOM - Time_Base'!$B$4:$B$29,0), MATCH(CONCATENATE("InpatientDays",AH$2),'WFOM - Time_Base'!$A$8:$API$8,0)) *
INDEX('WFOM - Time_Base'!$A$4:$API$29, MATCH("CenHos_Per", 'WFOM - Time_Base'!$B$4:$B$29,0), MATCH(CONCATENATE("InpatientDays",AH$2),'WFOM - Time_Base'!$A$8:$API$8,0))</f>
        <v>0</v>
      </c>
      <c r="AI215" s="252">
        <f>2.4 *
INDEX('WFOM - Time_Base'!$A$4:$API$29, MATCH("CenHos", 'WFOM - Time_Base'!$B$4:$B$29,0), MATCH(CONCATENATE("Over5OPD",AI$2),'WFOM - Time_Base'!$A$8:$API$8,0)) *
INDEX('WFOM - Time_Base'!$A$4:$API$29, MATCH("CenHos_Per", 'WFOM - Time_Base'!$B$4:$B$29,0), MATCH(CONCATENATE("Over5OPD",AI$2),'WFOM - Time_Base'!$A$8:$API$8,0)) +
5.25 * INDEX('WFOM - Time_Base'!$A$4:$API$29, MATCH("CenHos", 'WFOM - Time_Base'!$B$4:$B$29,0), MATCH(CONCATENATE("InpatientDays",AI$2),'WFOM - Time_Base'!$A$8:$API$8,0)) *
INDEX('WFOM - Time_Base'!$A$4:$API$29, MATCH("CenHos_Per", 'WFOM - Time_Base'!$B$4:$B$29,0), MATCH(CONCATENATE("InpatientDays",AI$2),'WFOM - Time_Base'!$A$8:$API$8,0))</f>
        <v>0</v>
      </c>
      <c r="AJ215" s="252">
        <f>2.4 *
INDEX('WFOM - Time_Base'!$A$4:$API$29, MATCH("CenHos", 'WFOM - Time_Base'!$B$4:$B$29,0), MATCH(CONCATENATE("Over5OPD",AJ$2),'WFOM - Time_Base'!$A$8:$API$8,0)) *
INDEX('WFOM - Time_Base'!$A$4:$API$29, MATCH("CenHos_Per", 'WFOM - Time_Base'!$B$4:$B$29,0), MATCH(CONCATENATE("Over5OPD",AJ$2),'WFOM - Time_Base'!$A$8:$API$8,0)) +
5.25 * INDEX('WFOM - Time_Base'!$A$4:$API$29, MATCH("CenHos", 'WFOM - Time_Base'!$B$4:$B$29,0), MATCH(CONCATENATE("InpatientDays",AJ$2),'WFOM - Time_Base'!$A$8:$API$8,0)) *
INDEX('WFOM - Time_Base'!$A$4:$API$29, MATCH("CenHos_Per", 'WFOM - Time_Base'!$B$4:$B$29,0), MATCH(CONCATENATE("InpatientDays",AJ$2),'WFOM - Time_Base'!$A$8:$API$8,0))</f>
        <v>0</v>
      </c>
      <c r="AK215" s="252">
        <f>2.4 *
INDEX('WFOM - Time_Base'!$A$4:$API$29, MATCH("CenHos", 'WFOM - Time_Base'!$B$4:$B$29,0), MATCH(CONCATENATE("Over5OPD",AK$2),'WFOM - Time_Base'!$A$8:$API$8,0)) *
INDEX('WFOM - Time_Base'!$A$4:$API$29, MATCH("CenHos_Per", 'WFOM - Time_Base'!$B$4:$B$29,0), MATCH(CONCATENATE("Over5OPD",AK$2),'WFOM - Time_Base'!$A$8:$API$8,0)) +
5.25 * INDEX('WFOM - Time_Base'!$A$4:$API$29, MATCH("CenHos", 'WFOM - Time_Base'!$B$4:$B$29,0), MATCH(CONCATENATE("InpatientDays",AK$2),'WFOM - Time_Base'!$A$8:$API$8,0)) *
INDEX('WFOM - Time_Base'!$A$4:$API$29, MATCH("CenHos_Per", 'WFOM - Time_Base'!$B$4:$B$29,0), MATCH(CONCATENATE("InpatientDays",AK$2),'WFOM - Time_Base'!$A$8:$API$8,0))</f>
        <v>0</v>
      </c>
      <c r="AL215" s="252">
        <f>2.4 *
INDEX('WFOM - Time_Base'!$A$4:$API$29, MATCH("CenHos", 'WFOM - Time_Base'!$B$4:$B$29,0), MATCH(CONCATENATE("Over5OPD",AL$2),'WFOM - Time_Base'!$A$8:$API$8,0)) *
INDEX('WFOM - Time_Base'!$A$4:$API$29, MATCH("CenHos_Per", 'WFOM - Time_Base'!$B$4:$B$29,0), MATCH(CONCATENATE("Over5OPD",AL$2),'WFOM - Time_Base'!$A$8:$API$8,0)) +
5.25 * INDEX('WFOM - Time_Base'!$A$4:$API$29, MATCH("CenHos", 'WFOM - Time_Base'!$B$4:$B$29,0), MATCH(CONCATENATE("InpatientDays",AL$2),'WFOM - Time_Base'!$A$8:$API$8,0)) *
INDEX('WFOM - Time_Base'!$A$4:$API$29, MATCH("CenHos_Per", 'WFOM - Time_Base'!$B$4:$B$29,0), MATCH(CONCATENATE("InpatientDays",AL$2),'WFOM - Time_Base'!$A$8:$API$8,0))</f>
        <v>0</v>
      </c>
      <c r="AM215" t="s">
        <v>2056</v>
      </c>
      <c r="AN215" t="s">
        <v>2073</v>
      </c>
      <c r="AO215" t="str">
        <f t="shared" si="8"/>
        <v>234</v>
      </c>
    </row>
    <row r="216" spans="1:41">
      <c r="A216" s="106" t="s">
        <v>1025</v>
      </c>
      <c r="B216" s="106" t="s">
        <v>525</v>
      </c>
      <c r="C216" s="107" t="s">
        <v>643</v>
      </c>
      <c r="D216" s="115" t="s">
        <v>644</v>
      </c>
      <c r="E216" s="122" t="s">
        <v>141</v>
      </c>
      <c r="F216" s="122" t="s">
        <v>144</v>
      </c>
      <c r="G216" s="122" t="str">
        <f>IF(F216&lt;&gt;"", VLOOKUP(F216,'WFOM - Cadre and Service List'!$E$4:$F$52,2,FALSE), "")</f>
        <v>MentClinic</v>
      </c>
      <c r="H216" s="122"/>
      <c r="I216" s="208"/>
      <c r="J216" s="208"/>
      <c r="K216" s="208"/>
      <c r="L216" s="208"/>
      <c r="M216" s="208"/>
      <c r="N216" s="208"/>
      <c r="O216" s="208"/>
      <c r="P216" s="207">
        <f t="shared" si="7"/>
        <v>0</v>
      </c>
      <c r="Q216" s="122" t="s">
        <v>1947</v>
      </c>
      <c r="R216" s="252">
        <f>R201</f>
        <v>3.5</v>
      </c>
      <c r="S216" s="252">
        <f>S201</f>
        <v>6</v>
      </c>
      <c r="T216" s="252">
        <f xml:space="preserve"> IFERROR(
INDEX('WFOM - Time_Base'!$A$4:$API$29, MATCH("CenHos", 'WFOM - Time_Base'!$B$4:$B$29,0), MATCH(CONCATENATE($G216,T$2),'WFOM - Time_Base'!$A$8:$API$8,0)) *
INDEX('WFOM - Time_Base'!$A$4:$API$29, MATCH("CenHos_Per", 'WFOM - Time_Base'!$B$4:$B$29,0), MATCH(CONCATENATE($G216,T$2),'WFOM - Time_Base'!$A$8:$API$8,0)),
IFERROR( INDEX('Inputs from Uganda staff'!$E$61:$BM$80,MATCH('HRH Need estimation'!T$2,'Inputs from Uganda staff'!$E$61:$E$80,0),MATCH('HRH Need estimation'!$D216,'Inputs from Uganda staff'!$E$6:$BM$6,0)),
""))</f>
        <v>0</v>
      </c>
      <c r="U216" s="252">
        <f>U201</f>
        <v>1</v>
      </c>
      <c r="V216" s="252">
        <f>V201</f>
        <v>4</v>
      </c>
      <c r="W216" s="252">
        <f xml:space="preserve"> IFERROR(
INDEX('WFOM - Time_Base'!$A$4:$API$29, MATCH("CenHos", 'WFOM - Time_Base'!$B$4:$B$29,0), MATCH(CONCATENATE($G216,W$2),'WFOM - Time_Base'!$A$8:$API$8,0)) *
INDEX('WFOM - Time_Base'!$A$4:$API$29, MATCH("CenHos_Per", 'WFOM - Time_Base'!$B$4:$B$29,0), MATCH(CONCATENATE($G216,W$2),'WFOM - Time_Base'!$A$8:$API$8,0)),
IFERROR( INDEX('Inputs from Uganda staff'!$E$61:$BM$80,MATCH('HRH Need estimation'!W$2,'Inputs from Uganda staff'!$E$61:$E$80,0),MATCH('HRH Need estimation'!$D216,'Inputs from Uganda staff'!$E$6:$BM$6,0)),
""))</f>
        <v>0</v>
      </c>
      <c r="X216" s="252">
        <f xml:space="preserve"> IFERROR(
INDEX('WFOM - Time_Base'!$A$4:$API$29, MATCH("CenHos", 'WFOM - Time_Base'!$B$4:$B$29,0), MATCH(CONCATENATE($G216,X$2),'WFOM - Time_Base'!$A$8:$API$8,0)) *
INDEX('WFOM - Time_Base'!$A$4:$API$29, MATCH("CenHos_Per", 'WFOM - Time_Base'!$B$4:$B$29,0), MATCH(CONCATENATE($G216,X$2),'WFOM - Time_Base'!$A$8:$API$8,0)),
IFERROR( INDEX('Inputs from Uganda staff'!$E$61:$BM$80,MATCH('HRH Need estimation'!X$2,'Inputs from Uganda staff'!$E$61:$E$80,0),MATCH('HRH Need estimation'!$D216,'Inputs from Uganda staff'!$E$6:$BM$6,0)),
""))</f>
        <v>0</v>
      </c>
      <c r="Y216" s="252">
        <f xml:space="preserve"> IFERROR(
INDEX('WFOM - Time_Base'!$A$4:$API$29, MATCH("CenHos", 'WFOM - Time_Base'!$B$4:$B$29,0), MATCH(CONCATENATE($G216,Y$2),'WFOM - Time_Base'!$A$8:$API$8,0)) *
INDEX('WFOM - Time_Base'!$A$4:$API$29, MATCH("CenHos_Per", 'WFOM - Time_Base'!$B$4:$B$29,0), MATCH(CONCATENATE($G216,Y$2),'WFOM - Time_Base'!$A$8:$API$8,0)),
IFERROR( INDEX('Inputs from Uganda staff'!$E$61:$BM$80,MATCH('HRH Need estimation'!Y$2,'Inputs from Uganda staff'!$E$61:$E$80,0),MATCH('HRH Need estimation'!$D216,'Inputs from Uganda staff'!$E$6:$BM$6,0)),
""))</f>
        <v>0</v>
      </c>
      <c r="Z216" s="252">
        <f xml:space="preserve"> IFERROR(
INDEX('WFOM - Time_Base'!$A$4:$API$29, MATCH("CenHos", 'WFOM - Time_Base'!$B$4:$B$29,0), MATCH(CONCATENATE($G216,Z$2),'WFOM - Time_Base'!$A$8:$API$8,0)) *
INDEX('WFOM - Time_Base'!$A$4:$API$29, MATCH("CenHos_Per", 'WFOM - Time_Base'!$B$4:$B$29,0), MATCH(CONCATENATE($G216,Z$2),'WFOM - Time_Base'!$A$8:$API$8,0)),
IFERROR( INDEX('Inputs from Uganda staff'!$E$61:$BM$80,MATCH('HRH Need estimation'!Z$2,'Inputs from Uganda staff'!$E$61:$E$80,0),MATCH('HRH Need estimation'!$D216,'Inputs from Uganda staff'!$E$6:$BM$6,0)),
""))</f>
        <v>0</v>
      </c>
      <c r="AA216" s="252">
        <f xml:space="preserve"> IFERROR(
INDEX('WFOM - Time_Base'!$A$4:$API$29, MATCH("CenHos", 'WFOM - Time_Base'!$B$4:$B$29,0), MATCH(CONCATENATE($G216,AA$2),'WFOM - Time_Base'!$A$8:$API$8,0)) *
INDEX('WFOM - Time_Base'!$A$4:$API$29, MATCH("CenHos_Per", 'WFOM - Time_Base'!$B$4:$B$29,0), MATCH(CONCATENATE($G216,AA$2),'WFOM - Time_Base'!$A$8:$API$8,0)),
IFERROR( INDEX('Inputs from Uganda staff'!$E$61:$BM$80,MATCH('HRH Need estimation'!AA$2,'Inputs from Uganda staff'!$E$61:$E$80,0),MATCH('HRH Need estimation'!$D216,'Inputs from Uganda staff'!$E$6:$BM$6,0)),
""))</f>
        <v>0</v>
      </c>
      <c r="AB216" s="252">
        <f xml:space="preserve"> IFERROR(
INDEX('WFOM - Time_Base'!$A$4:$API$29, MATCH("CenHos", 'WFOM - Time_Base'!$B$4:$B$29,0), MATCH(CONCATENATE($G216,AB$2),'WFOM - Time_Base'!$A$8:$API$8,0)) *
INDEX('WFOM - Time_Base'!$A$4:$API$29, MATCH("CenHos_Per", 'WFOM - Time_Base'!$B$4:$B$29,0), MATCH(CONCATENATE($G216,AB$2),'WFOM - Time_Base'!$A$8:$API$8,0)),
IFERROR( INDEX('Inputs from Uganda staff'!$E$61:$BM$80,MATCH('HRH Need estimation'!AB$2,'Inputs from Uganda staff'!$E$61:$E$80,0),MATCH('HRH Need estimation'!$D216,'Inputs from Uganda staff'!$E$6:$BM$6,0)),
""))</f>
        <v>0</v>
      </c>
      <c r="AC216" s="252" t="str">
        <f xml:space="preserve"> IFERROR(
INDEX('WFOM - Time_Base'!$A$4:$API$29, MATCH("CenHos", 'WFOM - Time_Base'!$B$4:$B$29,0), MATCH(CONCATENATE($G216,AC$2),'WFOM - Time_Base'!$A$8:$API$8,0)) *
INDEX('WFOM - Time_Base'!$A$4:$API$29, MATCH("CenHos_Per", 'WFOM - Time_Base'!$B$4:$B$29,0), MATCH(CONCATENATE($G216,AC$2),'WFOM - Time_Base'!$A$8:$API$8,0)),
IFERROR( INDEX('Inputs from Uganda staff'!$E$61:$BM$80,MATCH('HRH Need estimation'!AC$2,'Inputs from Uganda staff'!$E$61:$E$80,0),MATCH('HRH Need estimation'!$D216,'Inputs from Uganda staff'!$E$6:$BM$6,0)),
""))</f>
        <v/>
      </c>
      <c r="AD216" s="252">
        <f xml:space="preserve"> IFERROR(
INDEX('WFOM - Time_Base'!$A$4:$API$29, MATCH("CenHos", 'WFOM - Time_Base'!$B$4:$B$29,0), MATCH(CONCATENATE($G216,AD$2),'WFOM - Time_Base'!$A$8:$API$8,0)) *
INDEX('WFOM - Time_Base'!$A$4:$API$29, MATCH("CenHos_Per", 'WFOM - Time_Base'!$B$4:$B$29,0), MATCH(CONCATENATE($G216,AD$2),'WFOM - Time_Base'!$A$8:$API$8,0)),
IFERROR( INDEX('Inputs from Uganda staff'!$E$61:$BM$80,MATCH('HRH Need estimation'!AD$2,'Inputs from Uganda staff'!$E$61:$E$80,0),MATCH('HRH Need estimation'!$D216,'Inputs from Uganda staff'!$E$6:$BM$6,0)),
""))</f>
        <v>0</v>
      </c>
      <c r="AE216" s="252">
        <f xml:space="preserve"> IFERROR(
INDEX('WFOM - Time_Base'!$A$4:$API$29, MATCH("CenHos", 'WFOM - Time_Base'!$B$4:$B$29,0), MATCH(CONCATENATE($G216,AE$2),'WFOM - Time_Base'!$A$8:$API$8,0)) *
INDEX('WFOM - Time_Base'!$A$4:$API$29, MATCH("CenHos_Per", 'WFOM - Time_Base'!$B$4:$B$29,0), MATCH(CONCATENATE($G216,AE$2),'WFOM - Time_Base'!$A$8:$API$8,0)),
IFERROR( INDEX('Inputs from Uganda staff'!$E$61:$BM$80,MATCH('HRH Need estimation'!AE$2,'Inputs from Uganda staff'!$E$61:$E$80,0),MATCH('HRH Need estimation'!$D216,'Inputs from Uganda staff'!$E$6:$BM$6,0)),
""))</f>
        <v>0</v>
      </c>
      <c r="AF216" s="252">
        <f xml:space="preserve"> IFERROR(
INDEX('WFOM - Time_Base'!$A$4:$API$29, MATCH("CenHos", 'WFOM - Time_Base'!$B$4:$B$29,0), MATCH(CONCATENATE($G216,AF$2),'WFOM - Time_Base'!$A$8:$API$8,0)) *
INDEX('WFOM - Time_Base'!$A$4:$API$29, MATCH("CenHos_Per", 'WFOM - Time_Base'!$B$4:$B$29,0), MATCH(CONCATENATE($G216,AF$2),'WFOM - Time_Base'!$A$8:$API$8,0)),
IFERROR( INDEX('Inputs from Uganda staff'!$E$61:$BM$80,MATCH('HRH Need estimation'!AF$2,'Inputs from Uganda staff'!$E$61:$E$80,0),MATCH('HRH Need estimation'!$D216,'Inputs from Uganda staff'!$E$6:$BM$6,0)),
""))</f>
        <v>0</v>
      </c>
      <c r="AG216" s="252">
        <f xml:space="preserve"> 4* IFERROR(
INDEX('WFOM - Time_Base'!$A$4:$API$29, MATCH("CenHos", 'WFOM - Time_Base'!$B$4:$B$29,0), MATCH(CONCATENATE($G216,AG$2),'WFOM - Time_Base'!$A$8:$API$8,0)) *
INDEX('WFOM - Time_Base'!$A$4:$API$29, MATCH("CenHos_Per", 'WFOM - Time_Base'!$B$4:$B$29,0), MATCH(CONCATENATE($G216,AG$2),'WFOM - Time_Base'!$A$8:$API$8,0)),
IFERROR( INDEX('Inputs from Uganda staff'!$E$61:$BM$80,MATCH('HRH Need estimation'!AG$2,'Inputs from Uganda staff'!$E$61:$E$80,0),MATCH('HRH Need estimation'!$D216,'Inputs from Uganda staff'!$E$6:$BM$6,0)),
""))</f>
        <v>100</v>
      </c>
      <c r="AH216" s="252">
        <f xml:space="preserve"> IFERROR(
INDEX('WFOM - Time_Base'!$A$4:$API$29, MATCH("CenHos", 'WFOM - Time_Base'!$B$4:$B$29,0), MATCH(CONCATENATE($G216,AH$2),'WFOM - Time_Base'!$A$8:$API$8,0)) *
INDEX('WFOM - Time_Base'!$A$4:$API$29, MATCH("CenHos_Per", 'WFOM - Time_Base'!$B$4:$B$29,0), MATCH(CONCATENATE($G216,AH$2),'WFOM - Time_Base'!$A$8:$API$8,0)),
IFERROR( INDEX('Inputs from Uganda staff'!$E$61:$BM$80,MATCH('HRH Need estimation'!AH$2,'Inputs from Uganda staff'!$E$61:$E$80,0),MATCH('HRH Need estimation'!$D216,'Inputs from Uganda staff'!$E$6:$BM$6,0)),
""))</f>
        <v>0</v>
      </c>
      <c r="AI216" s="252">
        <f xml:space="preserve"> IFERROR(
INDEX('WFOM - Time_Base'!$A$4:$API$29, MATCH("CenHos", 'WFOM - Time_Base'!$B$4:$B$29,0), MATCH(CONCATENATE($G216,AI$2),'WFOM - Time_Base'!$A$8:$API$8,0)) *
INDEX('WFOM - Time_Base'!$A$4:$API$29, MATCH("CenHos_Per", 'WFOM - Time_Base'!$B$4:$B$29,0), MATCH(CONCATENATE($G216,AI$2),'WFOM - Time_Base'!$A$8:$API$8,0)),
IFERROR( INDEX('Inputs from Uganda staff'!$E$61:$BM$80,MATCH('HRH Need estimation'!AI$2,'Inputs from Uganda staff'!$E$61:$E$80,0),MATCH('HRH Need estimation'!$D216,'Inputs from Uganda staff'!$E$6:$BM$6,0)),
""))</f>
        <v>0</v>
      </c>
      <c r="AJ216" s="252">
        <f xml:space="preserve"> IFERROR(
INDEX('WFOM - Time_Base'!$A$4:$API$29, MATCH("CenHos", 'WFOM - Time_Base'!$B$4:$B$29,0), MATCH(CONCATENATE($G216,AJ$2),'WFOM - Time_Base'!$A$8:$API$8,0)) *
INDEX('WFOM - Time_Base'!$A$4:$API$29, MATCH("CenHos_Per", 'WFOM - Time_Base'!$B$4:$B$29,0), MATCH(CONCATENATE($G216,AJ$2),'WFOM - Time_Base'!$A$8:$API$8,0)),
IFERROR( INDEX('Inputs from Uganda staff'!$E$61:$BM$80,MATCH('HRH Need estimation'!AJ$2,'Inputs from Uganda staff'!$E$61:$E$80,0),MATCH('HRH Need estimation'!$D216,'Inputs from Uganda staff'!$E$6:$BM$6,0)),
""))</f>
        <v>0</v>
      </c>
      <c r="AK216" s="252">
        <f xml:space="preserve"> IFERROR(
INDEX('WFOM - Time_Base'!$A$4:$API$29, MATCH("CenHos", 'WFOM - Time_Base'!$B$4:$B$29,0), MATCH(CONCATENATE($G216,AK$2),'WFOM - Time_Base'!$A$8:$API$8,0)) *
INDEX('WFOM - Time_Base'!$A$4:$API$29, MATCH("CenHos_Per", 'WFOM - Time_Base'!$B$4:$B$29,0), MATCH(CONCATENATE($G216,AK$2),'WFOM - Time_Base'!$A$8:$API$8,0)),
IFERROR( INDEX('Inputs from Uganda staff'!$E$61:$BM$80,MATCH('HRH Need estimation'!AK$2,'Inputs from Uganda staff'!$E$61:$E$80,0),MATCH('HRH Need estimation'!$D216,'Inputs from Uganda staff'!$E$6:$BM$6,0)),
""))</f>
        <v>0</v>
      </c>
      <c r="AL216" s="252">
        <f xml:space="preserve"> IFERROR(
INDEX('WFOM - Time_Base'!$A$4:$API$29, MATCH("CenHos", 'WFOM - Time_Base'!$B$4:$B$29,0), MATCH(CONCATENATE($G216,AL$2),'WFOM - Time_Base'!$A$8:$API$8,0)) *
INDEX('WFOM - Time_Base'!$A$4:$API$29, MATCH("CenHos_Per", 'WFOM - Time_Base'!$B$4:$B$29,0), MATCH(CONCATENATE($G216,AL$2),'WFOM - Time_Base'!$A$8:$API$8,0)),
IFERROR( INDEX('Inputs from Uganda staff'!$E$61:$BM$80,MATCH('HRH Need estimation'!AL$2,'Inputs from Uganda staff'!$E$61:$E$80,0),MATCH('HRH Need estimation'!$D216,'Inputs from Uganda staff'!$E$6:$BM$6,0)),
""))</f>
        <v>0</v>
      </c>
      <c r="AM216" t="s">
        <v>2047</v>
      </c>
      <c r="AN216" t="s">
        <v>2073</v>
      </c>
      <c r="AO216" t="str">
        <f t="shared" si="8"/>
        <v>235</v>
      </c>
    </row>
    <row r="217" spans="1:41">
      <c r="A217" s="106" t="s">
        <v>915</v>
      </c>
      <c r="B217" s="106" t="s">
        <v>525</v>
      </c>
      <c r="C217" s="107" t="s">
        <v>645</v>
      </c>
      <c r="D217" s="115" t="s">
        <v>646</v>
      </c>
      <c r="E217" s="199"/>
      <c r="F217" s="199"/>
      <c r="G217" s="199" t="str">
        <f>IF(F217&lt;&gt;"", VLOOKUP(F217,'WFOM - Cadre and Service List'!$E$4:$F$52,2,FALSE), "")</f>
        <v/>
      </c>
      <c r="H217" s="199" t="s">
        <v>910</v>
      </c>
      <c r="I217" s="208"/>
      <c r="J217" s="208"/>
      <c r="K217" s="208"/>
      <c r="L217" s="208"/>
      <c r="M217" s="208"/>
      <c r="N217" s="208"/>
      <c r="O217" s="208"/>
      <c r="P217" s="207">
        <f t="shared" si="7"/>
        <v>0</v>
      </c>
      <c r="Q217" s="122" t="s">
        <v>1947</v>
      </c>
      <c r="R217" s="122" t="str">
        <f>IFERROR(
$AN217 * INDEX('WFOM - Time_Base'!$A$4:$API$29, MATCH("CenHos", 'WFOM - Time_Base'!$B$4:$B$29,0), MATCH(CONCATENATE($G217,R$2),'WFOM - Time_Base'!$A$8:$API$8,0)) *
INDEX('WFOM - Time_Base'!$A$4:$API$29, MATCH("CenHos_Per", 'WFOM - Time_Base'!$B$4:$B$29,0), MATCH(CONCATENATE($G217,R$2),'WFOM - Time_Base'!$A$8:$API$8,0)),
IFERROR($AN217 * INDEX('Inputs from Uganda staff'!$E$61:$BM$80,MATCH('HRH Need estimation'!R$2,'Inputs from Uganda staff'!$E$61:$E$80,0),MATCH('HRH Need estimation'!$D217,'Inputs from Uganda staff'!$E$6:$BM$6,0)),
""))</f>
        <v/>
      </c>
      <c r="S217" s="122" t="str">
        <f>IFERROR(
$AN217 * INDEX('WFOM - Time_Base'!$A$4:$API$29, MATCH("CenHos", 'WFOM - Time_Base'!$B$4:$B$29,0), MATCH(CONCATENATE($G217,S$2),'WFOM - Time_Base'!$A$8:$API$8,0)) *
INDEX('WFOM - Time_Base'!$A$4:$API$29, MATCH("CenHos_Per", 'WFOM - Time_Base'!$B$4:$B$29,0), MATCH(CONCATENATE($G217,S$2),'WFOM - Time_Base'!$A$8:$API$8,0)),
IFERROR($AN217 * INDEX('Inputs from Uganda staff'!$E$61:$BM$80,MATCH('HRH Need estimation'!S$2,'Inputs from Uganda staff'!$E$61:$E$80,0),MATCH('HRH Need estimation'!$D217,'Inputs from Uganda staff'!$E$6:$BM$6,0)),
""))</f>
        <v/>
      </c>
      <c r="T217" s="122" t="str">
        <f>IFERROR(
$AN217 * INDEX('WFOM - Time_Base'!$A$4:$API$29, MATCH("CenHos", 'WFOM - Time_Base'!$B$4:$B$29,0), MATCH(CONCATENATE($G217,T$2),'WFOM - Time_Base'!$A$8:$API$8,0)) *
INDEX('WFOM - Time_Base'!$A$4:$API$29, MATCH("CenHos_Per", 'WFOM - Time_Base'!$B$4:$B$29,0), MATCH(CONCATENATE($G217,T$2),'WFOM - Time_Base'!$A$8:$API$8,0)),
IFERROR($AN217 * INDEX('Inputs from Uganda staff'!$E$61:$BM$80,MATCH('HRH Need estimation'!T$2,'Inputs from Uganda staff'!$E$61:$E$80,0),MATCH('HRH Need estimation'!$D217,'Inputs from Uganda staff'!$E$6:$BM$6,0)),
""))</f>
        <v/>
      </c>
      <c r="U217" s="122" t="str">
        <f>IFERROR(
$AN217 * INDEX('WFOM - Time_Base'!$A$4:$API$29, MATCH("CenHos", 'WFOM - Time_Base'!$B$4:$B$29,0), MATCH(CONCATENATE($G217,U$2),'WFOM - Time_Base'!$A$8:$API$8,0)) *
INDEX('WFOM - Time_Base'!$A$4:$API$29, MATCH("CenHos_Per", 'WFOM - Time_Base'!$B$4:$B$29,0), MATCH(CONCATENATE($G217,U$2),'WFOM - Time_Base'!$A$8:$API$8,0)),
IFERROR($AN217 * INDEX('Inputs from Uganda staff'!$E$61:$BM$80,MATCH('HRH Need estimation'!U$2,'Inputs from Uganda staff'!$E$61:$E$80,0),MATCH('HRH Need estimation'!$D217,'Inputs from Uganda staff'!$E$6:$BM$6,0)),
""))</f>
        <v/>
      </c>
      <c r="V217" s="122" t="str">
        <f>IFERROR(
$AN217 * INDEX('WFOM - Time_Base'!$A$4:$API$29, MATCH("CenHos", 'WFOM - Time_Base'!$B$4:$B$29,0), MATCH(CONCATENATE($G217,V$2),'WFOM - Time_Base'!$A$8:$API$8,0)) *
INDEX('WFOM - Time_Base'!$A$4:$API$29, MATCH("CenHos_Per", 'WFOM - Time_Base'!$B$4:$B$29,0), MATCH(CONCATENATE($G217,V$2),'WFOM - Time_Base'!$A$8:$API$8,0)),
IFERROR($AN217 * INDEX('Inputs from Uganda staff'!$E$61:$BM$80,MATCH('HRH Need estimation'!V$2,'Inputs from Uganda staff'!$E$61:$E$80,0),MATCH('HRH Need estimation'!$D217,'Inputs from Uganda staff'!$E$6:$BM$6,0)),
""))</f>
        <v/>
      </c>
      <c r="W217" s="122" t="str">
        <f>IFERROR(
$AN217 * INDEX('WFOM - Time_Base'!$A$4:$API$29, MATCH("CenHos", 'WFOM - Time_Base'!$B$4:$B$29,0), MATCH(CONCATENATE($G217,W$2),'WFOM - Time_Base'!$A$8:$API$8,0)) *
INDEX('WFOM - Time_Base'!$A$4:$API$29, MATCH("CenHos_Per", 'WFOM - Time_Base'!$B$4:$B$29,0), MATCH(CONCATENATE($G217,W$2),'WFOM - Time_Base'!$A$8:$API$8,0)),
IFERROR($AN217 * INDEX('Inputs from Uganda staff'!$E$61:$BM$80,MATCH('HRH Need estimation'!W$2,'Inputs from Uganda staff'!$E$61:$E$80,0),MATCH('HRH Need estimation'!$D217,'Inputs from Uganda staff'!$E$6:$BM$6,0)),
""))</f>
        <v/>
      </c>
      <c r="X217" s="122" t="str">
        <f>IFERROR(
$AN217 * INDEX('WFOM - Time_Base'!$A$4:$API$29, MATCH("CenHos", 'WFOM - Time_Base'!$B$4:$B$29,0), MATCH(CONCATENATE($G217,X$2),'WFOM - Time_Base'!$A$8:$API$8,0)) *
INDEX('WFOM - Time_Base'!$A$4:$API$29, MATCH("CenHos_Per", 'WFOM - Time_Base'!$B$4:$B$29,0), MATCH(CONCATENATE($G217,X$2),'WFOM - Time_Base'!$A$8:$API$8,0)),
IFERROR($AN217 * INDEX('Inputs from Uganda staff'!$E$61:$BM$80,MATCH('HRH Need estimation'!X$2,'Inputs from Uganda staff'!$E$61:$E$80,0),MATCH('HRH Need estimation'!$D217,'Inputs from Uganda staff'!$E$6:$BM$6,0)),
""))</f>
        <v/>
      </c>
      <c r="Y217" s="122" t="str">
        <f>IFERROR(
$AN217 * INDEX('WFOM - Time_Base'!$A$4:$API$29, MATCH("CenHos", 'WFOM - Time_Base'!$B$4:$B$29,0), MATCH(CONCATENATE($G217,Y$2),'WFOM - Time_Base'!$A$8:$API$8,0)) *
INDEX('WFOM - Time_Base'!$A$4:$API$29, MATCH("CenHos_Per", 'WFOM - Time_Base'!$B$4:$B$29,0), MATCH(CONCATENATE($G217,Y$2),'WFOM - Time_Base'!$A$8:$API$8,0)),
IFERROR($AN217 * INDEX('Inputs from Uganda staff'!$E$61:$BM$80,MATCH('HRH Need estimation'!Y$2,'Inputs from Uganda staff'!$E$61:$E$80,0),MATCH('HRH Need estimation'!$D217,'Inputs from Uganda staff'!$E$6:$BM$6,0)),
""))</f>
        <v/>
      </c>
      <c r="Z217" s="122" t="str">
        <f>IFERROR(
$AN217 * INDEX('WFOM - Time_Base'!$A$4:$API$29, MATCH("CenHos", 'WFOM - Time_Base'!$B$4:$B$29,0), MATCH(CONCATENATE($G217,Z$2),'WFOM - Time_Base'!$A$8:$API$8,0)) *
INDEX('WFOM - Time_Base'!$A$4:$API$29, MATCH("CenHos_Per", 'WFOM - Time_Base'!$B$4:$B$29,0), MATCH(CONCATENATE($G217,Z$2),'WFOM - Time_Base'!$A$8:$API$8,0)),
IFERROR($AN217 * INDEX('Inputs from Uganda staff'!$E$61:$BM$80,MATCH('HRH Need estimation'!Z$2,'Inputs from Uganda staff'!$E$61:$E$80,0),MATCH('HRH Need estimation'!$D217,'Inputs from Uganda staff'!$E$6:$BM$6,0)),
""))</f>
        <v/>
      </c>
      <c r="AA217" s="122" t="str">
        <f>IFERROR(
$AN217 * INDEX('WFOM - Time_Base'!$A$4:$API$29, MATCH("CenHos", 'WFOM - Time_Base'!$B$4:$B$29,0), MATCH(CONCATENATE($G217,AA$2),'WFOM - Time_Base'!$A$8:$API$8,0)) *
INDEX('WFOM - Time_Base'!$A$4:$API$29, MATCH("CenHos_Per", 'WFOM - Time_Base'!$B$4:$B$29,0), MATCH(CONCATENATE($G217,AA$2),'WFOM - Time_Base'!$A$8:$API$8,0)),
IFERROR($AN217 * INDEX('Inputs from Uganda staff'!$E$61:$BM$80,MATCH('HRH Need estimation'!AA$2,'Inputs from Uganda staff'!$E$61:$E$80,0),MATCH('HRH Need estimation'!$D217,'Inputs from Uganda staff'!$E$6:$BM$6,0)),
""))</f>
        <v/>
      </c>
      <c r="AB217" s="122" t="str">
        <f>IFERROR(
$AN217 * INDEX('WFOM - Time_Base'!$A$4:$API$29, MATCH("CenHos", 'WFOM - Time_Base'!$B$4:$B$29,0), MATCH(CONCATENATE($G217,AB$2),'WFOM - Time_Base'!$A$8:$API$8,0)) *
INDEX('WFOM - Time_Base'!$A$4:$API$29, MATCH("CenHos_Per", 'WFOM - Time_Base'!$B$4:$B$29,0), MATCH(CONCATENATE($G217,AB$2),'WFOM - Time_Base'!$A$8:$API$8,0)),
IFERROR($AN217 * INDEX('Inputs from Uganda staff'!$E$61:$BM$80,MATCH('HRH Need estimation'!AB$2,'Inputs from Uganda staff'!$E$61:$E$80,0),MATCH('HRH Need estimation'!$D217,'Inputs from Uganda staff'!$E$6:$BM$6,0)),
""))</f>
        <v/>
      </c>
      <c r="AC217" s="122" t="str">
        <f>IFERROR(
$AN217 * INDEX('WFOM - Time_Base'!$A$4:$API$29, MATCH("CenHos", 'WFOM - Time_Base'!$B$4:$B$29,0), MATCH(CONCATENATE($G217,AC$2),'WFOM - Time_Base'!$A$8:$API$8,0)) *
INDEX('WFOM - Time_Base'!$A$4:$API$29, MATCH("CenHos_Per", 'WFOM - Time_Base'!$B$4:$B$29,0), MATCH(CONCATENATE($G217,AC$2),'WFOM - Time_Base'!$A$8:$API$8,0)),
IFERROR($AN217 * INDEX('Inputs from Uganda staff'!$E$61:$BM$80,MATCH('HRH Need estimation'!AC$2,'Inputs from Uganda staff'!$E$61:$E$80,0),MATCH('HRH Need estimation'!$D217,'Inputs from Uganda staff'!$E$6:$BM$6,0)),
""))</f>
        <v/>
      </c>
      <c r="AD217" s="122" t="str">
        <f>IFERROR(
$AN217 * INDEX('WFOM - Time_Base'!$A$4:$API$29, MATCH("CenHos", 'WFOM - Time_Base'!$B$4:$B$29,0), MATCH(CONCATENATE($G217,AD$2),'WFOM - Time_Base'!$A$8:$API$8,0)) *
INDEX('WFOM - Time_Base'!$A$4:$API$29, MATCH("CenHos_Per", 'WFOM - Time_Base'!$B$4:$B$29,0), MATCH(CONCATENATE($G217,AD$2),'WFOM - Time_Base'!$A$8:$API$8,0)),
IFERROR($AN217 * INDEX('Inputs from Uganda staff'!$E$61:$BM$80,MATCH('HRH Need estimation'!AD$2,'Inputs from Uganda staff'!$E$61:$E$80,0),MATCH('HRH Need estimation'!$D217,'Inputs from Uganda staff'!$E$6:$BM$6,0)),
""))</f>
        <v/>
      </c>
      <c r="AE217" s="122" t="str">
        <f>IFERROR(
$AN217 * INDEX('WFOM - Time_Base'!$A$4:$API$29, MATCH("CenHos", 'WFOM - Time_Base'!$B$4:$B$29,0), MATCH(CONCATENATE($G217,AE$2),'WFOM - Time_Base'!$A$8:$API$8,0)) *
INDEX('WFOM - Time_Base'!$A$4:$API$29, MATCH("CenHos_Per", 'WFOM - Time_Base'!$B$4:$B$29,0), MATCH(CONCATENATE($G217,AE$2),'WFOM - Time_Base'!$A$8:$API$8,0)),
IFERROR($AN217 * INDEX('Inputs from Uganda staff'!$E$61:$BM$80,MATCH('HRH Need estimation'!AE$2,'Inputs from Uganda staff'!$E$61:$E$80,0),MATCH('HRH Need estimation'!$D217,'Inputs from Uganda staff'!$E$6:$BM$6,0)),
""))</f>
        <v/>
      </c>
      <c r="AF217" s="122" t="str">
        <f>IFERROR(
$AN217 * INDEX('WFOM - Time_Base'!$A$4:$API$29, MATCH("CenHos", 'WFOM - Time_Base'!$B$4:$B$29,0), MATCH(CONCATENATE($G217,AF$2),'WFOM - Time_Base'!$A$8:$API$8,0)) *
INDEX('WFOM - Time_Base'!$A$4:$API$29, MATCH("CenHos_Per", 'WFOM - Time_Base'!$B$4:$B$29,0), MATCH(CONCATENATE($G217,AF$2),'WFOM - Time_Base'!$A$8:$API$8,0)),
IFERROR($AN217 * INDEX('Inputs from Uganda staff'!$E$61:$BM$80,MATCH('HRH Need estimation'!AF$2,'Inputs from Uganda staff'!$E$61:$E$80,0),MATCH('HRH Need estimation'!$D217,'Inputs from Uganda staff'!$E$6:$BM$6,0)),
""))</f>
        <v/>
      </c>
      <c r="AG217" s="122" t="str">
        <f>IFERROR(
$AN217 * INDEX('WFOM - Time_Base'!$A$4:$API$29, MATCH("CenHos", 'WFOM - Time_Base'!$B$4:$B$29,0), MATCH(CONCATENATE($G217,AG$2),'WFOM - Time_Base'!$A$8:$API$8,0)) *
INDEX('WFOM - Time_Base'!$A$4:$API$29, MATCH("CenHos_Per", 'WFOM - Time_Base'!$B$4:$B$29,0), MATCH(CONCATENATE($G217,AG$2),'WFOM - Time_Base'!$A$8:$API$8,0)),
IFERROR($AN217 * INDEX('Inputs from Uganda staff'!$E$61:$BM$80,MATCH('HRH Need estimation'!AG$2,'Inputs from Uganda staff'!$E$61:$E$80,0),MATCH('HRH Need estimation'!$D217,'Inputs from Uganda staff'!$E$6:$BM$6,0)),
""))</f>
        <v/>
      </c>
      <c r="AH217" s="122" t="str">
        <f>IFERROR(
$AN217 * INDEX('WFOM - Time_Base'!$A$4:$API$29, MATCH("CenHos", 'WFOM - Time_Base'!$B$4:$B$29,0), MATCH(CONCATENATE($G217,AH$2),'WFOM - Time_Base'!$A$8:$API$8,0)) *
INDEX('WFOM - Time_Base'!$A$4:$API$29, MATCH("CenHos_Per", 'WFOM - Time_Base'!$B$4:$B$29,0), MATCH(CONCATENATE($G217,AH$2),'WFOM - Time_Base'!$A$8:$API$8,0)),
IFERROR($AN217 * INDEX('Inputs from Uganda staff'!$E$61:$BM$80,MATCH('HRH Need estimation'!AH$2,'Inputs from Uganda staff'!$E$61:$E$80,0),MATCH('HRH Need estimation'!$D217,'Inputs from Uganda staff'!$E$6:$BM$6,0)),
""))</f>
        <v/>
      </c>
      <c r="AI217" s="122" t="str">
        <f>IFERROR(
$AN217 * INDEX('WFOM - Time_Base'!$A$4:$API$29, MATCH("CenHos", 'WFOM - Time_Base'!$B$4:$B$29,0), MATCH(CONCATENATE($G217,AI$2),'WFOM - Time_Base'!$A$8:$API$8,0)) *
INDEX('WFOM - Time_Base'!$A$4:$API$29, MATCH("CenHos_Per", 'WFOM - Time_Base'!$B$4:$B$29,0), MATCH(CONCATENATE($G217,AI$2),'WFOM - Time_Base'!$A$8:$API$8,0)),
IFERROR($AN217 * INDEX('Inputs from Uganda staff'!$E$61:$BM$80,MATCH('HRH Need estimation'!AI$2,'Inputs from Uganda staff'!$E$61:$E$80,0),MATCH('HRH Need estimation'!$D217,'Inputs from Uganda staff'!$E$6:$BM$6,0)),
""))</f>
        <v/>
      </c>
      <c r="AJ217" s="122" t="str">
        <f>IFERROR(
$AN217 * INDEX('WFOM - Time_Base'!$A$4:$API$29, MATCH("CenHos", 'WFOM - Time_Base'!$B$4:$B$29,0), MATCH(CONCATENATE($G217,AJ$2),'WFOM - Time_Base'!$A$8:$API$8,0)) *
INDEX('WFOM - Time_Base'!$A$4:$API$29, MATCH("CenHos_Per", 'WFOM - Time_Base'!$B$4:$B$29,0), MATCH(CONCATENATE($G217,AJ$2),'WFOM - Time_Base'!$A$8:$API$8,0)),
IFERROR($AN217 * INDEX('Inputs from Uganda staff'!$E$61:$BM$80,MATCH('HRH Need estimation'!AJ$2,'Inputs from Uganda staff'!$E$61:$E$80,0),MATCH('HRH Need estimation'!$D217,'Inputs from Uganda staff'!$E$6:$BM$6,0)),
""))</f>
        <v/>
      </c>
      <c r="AK217" s="122" t="str">
        <f>IFERROR(
$AN217 * INDEX('WFOM - Time_Base'!$A$4:$API$29, MATCH("CenHos", 'WFOM - Time_Base'!$B$4:$B$29,0), MATCH(CONCATENATE($G217,AK$2),'WFOM - Time_Base'!$A$8:$API$8,0)) *
INDEX('WFOM - Time_Base'!$A$4:$API$29, MATCH("CenHos_Per", 'WFOM - Time_Base'!$B$4:$B$29,0), MATCH(CONCATENATE($G217,AK$2),'WFOM - Time_Base'!$A$8:$API$8,0)),
IFERROR($AN217 * INDEX('Inputs from Uganda staff'!$E$61:$BM$80,MATCH('HRH Need estimation'!AK$2,'Inputs from Uganda staff'!$E$61:$E$80,0),MATCH('HRH Need estimation'!$D217,'Inputs from Uganda staff'!$E$6:$BM$6,0)),
""))</f>
        <v/>
      </c>
      <c r="AL217" s="122" t="str">
        <f>IFERROR(
$AN217 * INDEX('WFOM - Time_Base'!$A$4:$API$29, MATCH("CenHos", 'WFOM - Time_Base'!$B$4:$B$29,0), MATCH(CONCATENATE($G217,AL$2),'WFOM - Time_Base'!$A$8:$API$8,0)) *
INDEX('WFOM - Time_Base'!$A$4:$API$29, MATCH("CenHos_Per", 'WFOM - Time_Base'!$B$4:$B$29,0), MATCH(CONCATENATE($G217,AL$2),'WFOM - Time_Base'!$A$8:$API$8,0)),
IFERROR($AN217 * INDEX('Inputs from Uganda staff'!$E$61:$BM$80,MATCH('HRH Need estimation'!AL$2,'Inputs from Uganda staff'!$E$61:$E$80,0),MATCH('HRH Need estimation'!$D217,'Inputs from Uganda staff'!$E$6:$BM$6,0)),
""))</f>
        <v/>
      </c>
      <c r="AN217">
        <v>1</v>
      </c>
      <c r="AO217" t="e">
        <f t="shared" si="8"/>
        <v>#N/A</v>
      </c>
    </row>
    <row r="218" spans="1:41">
      <c r="A218" s="106" t="s">
        <v>915</v>
      </c>
      <c r="B218" s="106" t="s">
        <v>647</v>
      </c>
      <c r="C218" s="107" t="s">
        <v>648</v>
      </c>
      <c r="D218" s="115" t="s">
        <v>649</v>
      </c>
      <c r="E218" s="199"/>
      <c r="F218" s="199"/>
      <c r="G218" s="199" t="str">
        <f>IF(F218&lt;&gt;"", VLOOKUP(F218,'WFOM - Cadre and Service List'!$E$4:$F$52,2,FALSE), "")</f>
        <v/>
      </c>
      <c r="H218" s="199" t="s">
        <v>910</v>
      </c>
      <c r="I218" s="208"/>
      <c r="J218" s="208"/>
      <c r="K218" s="208"/>
      <c r="L218" s="208"/>
      <c r="M218" s="208"/>
      <c r="N218" s="208"/>
      <c r="O218" s="208"/>
      <c r="P218" s="207">
        <f t="shared" si="7"/>
        <v>0</v>
      </c>
      <c r="Q218" s="122" t="s">
        <v>1947</v>
      </c>
      <c r="R218" s="122" t="str">
        <f>IFERROR(
$AN218 * INDEX('WFOM - Time_Base'!$A$4:$API$29, MATCH("CenHos", 'WFOM - Time_Base'!$B$4:$B$29,0), MATCH(CONCATENATE($G218,R$2),'WFOM - Time_Base'!$A$8:$API$8,0)) *
INDEX('WFOM - Time_Base'!$A$4:$API$29, MATCH("CenHos_Per", 'WFOM - Time_Base'!$B$4:$B$29,0), MATCH(CONCATENATE($G218,R$2),'WFOM - Time_Base'!$A$8:$API$8,0)),
IFERROR($AN218 * INDEX('Inputs from Uganda staff'!$E$61:$BM$80,MATCH('HRH Need estimation'!R$2,'Inputs from Uganda staff'!$E$61:$E$80,0),MATCH('HRH Need estimation'!$D218,'Inputs from Uganda staff'!$E$6:$BM$6,0)),
""))</f>
        <v/>
      </c>
      <c r="S218" s="122" t="str">
        <f>IFERROR(
$AN218 * INDEX('WFOM - Time_Base'!$A$4:$API$29, MATCH("CenHos", 'WFOM - Time_Base'!$B$4:$B$29,0), MATCH(CONCATENATE($G218,S$2),'WFOM - Time_Base'!$A$8:$API$8,0)) *
INDEX('WFOM - Time_Base'!$A$4:$API$29, MATCH("CenHos_Per", 'WFOM - Time_Base'!$B$4:$B$29,0), MATCH(CONCATENATE($G218,S$2),'WFOM - Time_Base'!$A$8:$API$8,0)),
IFERROR($AN218 * INDEX('Inputs from Uganda staff'!$E$61:$BM$80,MATCH('HRH Need estimation'!S$2,'Inputs from Uganda staff'!$E$61:$E$80,0),MATCH('HRH Need estimation'!$D218,'Inputs from Uganda staff'!$E$6:$BM$6,0)),
""))</f>
        <v/>
      </c>
      <c r="T218" s="122" t="str">
        <f>IFERROR(
$AN218 * INDEX('WFOM - Time_Base'!$A$4:$API$29, MATCH("CenHos", 'WFOM - Time_Base'!$B$4:$B$29,0), MATCH(CONCATENATE($G218,T$2),'WFOM - Time_Base'!$A$8:$API$8,0)) *
INDEX('WFOM - Time_Base'!$A$4:$API$29, MATCH("CenHos_Per", 'WFOM - Time_Base'!$B$4:$B$29,0), MATCH(CONCATENATE($G218,T$2),'WFOM - Time_Base'!$A$8:$API$8,0)),
IFERROR($AN218 * INDEX('Inputs from Uganda staff'!$E$61:$BM$80,MATCH('HRH Need estimation'!T$2,'Inputs from Uganda staff'!$E$61:$E$80,0),MATCH('HRH Need estimation'!$D218,'Inputs from Uganda staff'!$E$6:$BM$6,0)),
""))</f>
        <v/>
      </c>
      <c r="U218" s="122" t="str">
        <f>IFERROR(
$AN218 * INDEX('WFOM - Time_Base'!$A$4:$API$29, MATCH("CenHos", 'WFOM - Time_Base'!$B$4:$B$29,0), MATCH(CONCATENATE($G218,U$2),'WFOM - Time_Base'!$A$8:$API$8,0)) *
INDEX('WFOM - Time_Base'!$A$4:$API$29, MATCH("CenHos_Per", 'WFOM - Time_Base'!$B$4:$B$29,0), MATCH(CONCATENATE($G218,U$2),'WFOM - Time_Base'!$A$8:$API$8,0)),
IFERROR($AN218 * INDEX('Inputs from Uganda staff'!$E$61:$BM$80,MATCH('HRH Need estimation'!U$2,'Inputs from Uganda staff'!$E$61:$E$80,0),MATCH('HRH Need estimation'!$D218,'Inputs from Uganda staff'!$E$6:$BM$6,0)),
""))</f>
        <v/>
      </c>
      <c r="V218" s="122" t="str">
        <f>IFERROR(
$AN218 * INDEX('WFOM - Time_Base'!$A$4:$API$29, MATCH("CenHos", 'WFOM - Time_Base'!$B$4:$B$29,0), MATCH(CONCATENATE($G218,V$2),'WFOM - Time_Base'!$A$8:$API$8,0)) *
INDEX('WFOM - Time_Base'!$A$4:$API$29, MATCH("CenHos_Per", 'WFOM - Time_Base'!$B$4:$B$29,0), MATCH(CONCATENATE($G218,V$2),'WFOM - Time_Base'!$A$8:$API$8,0)),
IFERROR($AN218 * INDEX('Inputs from Uganda staff'!$E$61:$BM$80,MATCH('HRH Need estimation'!V$2,'Inputs from Uganda staff'!$E$61:$E$80,0),MATCH('HRH Need estimation'!$D218,'Inputs from Uganda staff'!$E$6:$BM$6,0)),
""))</f>
        <v/>
      </c>
      <c r="W218" s="122" t="str">
        <f>IFERROR(
$AN218 * INDEX('WFOM - Time_Base'!$A$4:$API$29, MATCH("CenHos", 'WFOM - Time_Base'!$B$4:$B$29,0), MATCH(CONCATENATE($G218,W$2),'WFOM - Time_Base'!$A$8:$API$8,0)) *
INDEX('WFOM - Time_Base'!$A$4:$API$29, MATCH("CenHos_Per", 'WFOM - Time_Base'!$B$4:$B$29,0), MATCH(CONCATENATE($G218,W$2),'WFOM - Time_Base'!$A$8:$API$8,0)),
IFERROR($AN218 * INDEX('Inputs from Uganda staff'!$E$61:$BM$80,MATCH('HRH Need estimation'!W$2,'Inputs from Uganda staff'!$E$61:$E$80,0),MATCH('HRH Need estimation'!$D218,'Inputs from Uganda staff'!$E$6:$BM$6,0)),
""))</f>
        <v/>
      </c>
      <c r="X218" s="122" t="str">
        <f>IFERROR(
$AN218 * INDEX('WFOM - Time_Base'!$A$4:$API$29, MATCH("CenHos", 'WFOM - Time_Base'!$B$4:$B$29,0), MATCH(CONCATENATE($G218,X$2),'WFOM - Time_Base'!$A$8:$API$8,0)) *
INDEX('WFOM - Time_Base'!$A$4:$API$29, MATCH("CenHos_Per", 'WFOM - Time_Base'!$B$4:$B$29,0), MATCH(CONCATENATE($G218,X$2),'WFOM - Time_Base'!$A$8:$API$8,0)),
IFERROR($AN218 * INDEX('Inputs from Uganda staff'!$E$61:$BM$80,MATCH('HRH Need estimation'!X$2,'Inputs from Uganda staff'!$E$61:$E$80,0),MATCH('HRH Need estimation'!$D218,'Inputs from Uganda staff'!$E$6:$BM$6,0)),
""))</f>
        <v/>
      </c>
      <c r="Y218" s="122" t="str">
        <f>IFERROR(
$AN218 * INDEX('WFOM - Time_Base'!$A$4:$API$29, MATCH("CenHos", 'WFOM - Time_Base'!$B$4:$B$29,0), MATCH(CONCATENATE($G218,Y$2),'WFOM - Time_Base'!$A$8:$API$8,0)) *
INDEX('WFOM - Time_Base'!$A$4:$API$29, MATCH("CenHos_Per", 'WFOM - Time_Base'!$B$4:$B$29,0), MATCH(CONCATENATE($G218,Y$2),'WFOM - Time_Base'!$A$8:$API$8,0)),
IFERROR($AN218 * INDEX('Inputs from Uganda staff'!$E$61:$BM$80,MATCH('HRH Need estimation'!Y$2,'Inputs from Uganda staff'!$E$61:$E$80,0),MATCH('HRH Need estimation'!$D218,'Inputs from Uganda staff'!$E$6:$BM$6,0)),
""))</f>
        <v/>
      </c>
      <c r="Z218" s="122" t="str">
        <f>IFERROR(
$AN218 * INDEX('WFOM - Time_Base'!$A$4:$API$29, MATCH("CenHos", 'WFOM - Time_Base'!$B$4:$B$29,0), MATCH(CONCATENATE($G218,Z$2),'WFOM - Time_Base'!$A$8:$API$8,0)) *
INDEX('WFOM - Time_Base'!$A$4:$API$29, MATCH("CenHos_Per", 'WFOM - Time_Base'!$B$4:$B$29,0), MATCH(CONCATENATE($G218,Z$2),'WFOM - Time_Base'!$A$8:$API$8,0)),
IFERROR($AN218 * INDEX('Inputs from Uganda staff'!$E$61:$BM$80,MATCH('HRH Need estimation'!Z$2,'Inputs from Uganda staff'!$E$61:$E$80,0),MATCH('HRH Need estimation'!$D218,'Inputs from Uganda staff'!$E$6:$BM$6,0)),
""))</f>
        <v/>
      </c>
      <c r="AA218" s="122" t="str">
        <f>IFERROR(
$AN218 * INDEX('WFOM - Time_Base'!$A$4:$API$29, MATCH("CenHos", 'WFOM - Time_Base'!$B$4:$B$29,0), MATCH(CONCATENATE($G218,AA$2),'WFOM - Time_Base'!$A$8:$API$8,0)) *
INDEX('WFOM - Time_Base'!$A$4:$API$29, MATCH("CenHos_Per", 'WFOM - Time_Base'!$B$4:$B$29,0), MATCH(CONCATENATE($G218,AA$2),'WFOM - Time_Base'!$A$8:$API$8,0)),
IFERROR($AN218 * INDEX('Inputs from Uganda staff'!$E$61:$BM$80,MATCH('HRH Need estimation'!AA$2,'Inputs from Uganda staff'!$E$61:$E$80,0),MATCH('HRH Need estimation'!$D218,'Inputs from Uganda staff'!$E$6:$BM$6,0)),
""))</f>
        <v/>
      </c>
      <c r="AB218" s="122" t="str">
        <f>IFERROR(
$AN218 * INDEX('WFOM - Time_Base'!$A$4:$API$29, MATCH("CenHos", 'WFOM - Time_Base'!$B$4:$B$29,0), MATCH(CONCATENATE($G218,AB$2),'WFOM - Time_Base'!$A$8:$API$8,0)) *
INDEX('WFOM - Time_Base'!$A$4:$API$29, MATCH("CenHos_Per", 'WFOM - Time_Base'!$B$4:$B$29,0), MATCH(CONCATENATE($G218,AB$2),'WFOM - Time_Base'!$A$8:$API$8,0)),
IFERROR($AN218 * INDEX('Inputs from Uganda staff'!$E$61:$BM$80,MATCH('HRH Need estimation'!AB$2,'Inputs from Uganda staff'!$E$61:$E$80,0),MATCH('HRH Need estimation'!$D218,'Inputs from Uganda staff'!$E$6:$BM$6,0)),
""))</f>
        <v/>
      </c>
      <c r="AC218" s="122" t="str">
        <f>IFERROR(
$AN218 * INDEX('WFOM - Time_Base'!$A$4:$API$29, MATCH("CenHos", 'WFOM - Time_Base'!$B$4:$B$29,0), MATCH(CONCATENATE($G218,AC$2),'WFOM - Time_Base'!$A$8:$API$8,0)) *
INDEX('WFOM - Time_Base'!$A$4:$API$29, MATCH("CenHos_Per", 'WFOM - Time_Base'!$B$4:$B$29,0), MATCH(CONCATENATE($G218,AC$2),'WFOM - Time_Base'!$A$8:$API$8,0)),
IFERROR($AN218 * INDEX('Inputs from Uganda staff'!$E$61:$BM$80,MATCH('HRH Need estimation'!AC$2,'Inputs from Uganda staff'!$E$61:$E$80,0),MATCH('HRH Need estimation'!$D218,'Inputs from Uganda staff'!$E$6:$BM$6,0)),
""))</f>
        <v/>
      </c>
      <c r="AD218" s="122" t="str">
        <f>IFERROR(
$AN218 * INDEX('WFOM - Time_Base'!$A$4:$API$29, MATCH("CenHos", 'WFOM - Time_Base'!$B$4:$B$29,0), MATCH(CONCATENATE($G218,AD$2),'WFOM - Time_Base'!$A$8:$API$8,0)) *
INDEX('WFOM - Time_Base'!$A$4:$API$29, MATCH("CenHos_Per", 'WFOM - Time_Base'!$B$4:$B$29,0), MATCH(CONCATENATE($G218,AD$2),'WFOM - Time_Base'!$A$8:$API$8,0)),
IFERROR($AN218 * INDEX('Inputs from Uganda staff'!$E$61:$BM$80,MATCH('HRH Need estimation'!AD$2,'Inputs from Uganda staff'!$E$61:$E$80,0),MATCH('HRH Need estimation'!$D218,'Inputs from Uganda staff'!$E$6:$BM$6,0)),
""))</f>
        <v/>
      </c>
      <c r="AE218" s="122" t="str">
        <f>IFERROR(
$AN218 * INDEX('WFOM - Time_Base'!$A$4:$API$29, MATCH("CenHos", 'WFOM - Time_Base'!$B$4:$B$29,0), MATCH(CONCATENATE($G218,AE$2),'WFOM - Time_Base'!$A$8:$API$8,0)) *
INDEX('WFOM - Time_Base'!$A$4:$API$29, MATCH("CenHos_Per", 'WFOM - Time_Base'!$B$4:$B$29,0), MATCH(CONCATENATE($G218,AE$2),'WFOM - Time_Base'!$A$8:$API$8,0)),
IFERROR($AN218 * INDEX('Inputs from Uganda staff'!$E$61:$BM$80,MATCH('HRH Need estimation'!AE$2,'Inputs from Uganda staff'!$E$61:$E$80,0),MATCH('HRH Need estimation'!$D218,'Inputs from Uganda staff'!$E$6:$BM$6,0)),
""))</f>
        <v/>
      </c>
      <c r="AF218" s="122" t="str">
        <f>IFERROR(
$AN218 * INDEX('WFOM - Time_Base'!$A$4:$API$29, MATCH("CenHos", 'WFOM - Time_Base'!$B$4:$B$29,0), MATCH(CONCATENATE($G218,AF$2),'WFOM - Time_Base'!$A$8:$API$8,0)) *
INDEX('WFOM - Time_Base'!$A$4:$API$29, MATCH("CenHos_Per", 'WFOM - Time_Base'!$B$4:$B$29,0), MATCH(CONCATENATE($G218,AF$2),'WFOM - Time_Base'!$A$8:$API$8,0)),
IFERROR($AN218 * INDEX('Inputs from Uganda staff'!$E$61:$BM$80,MATCH('HRH Need estimation'!AF$2,'Inputs from Uganda staff'!$E$61:$E$80,0),MATCH('HRH Need estimation'!$D218,'Inputs from Uganda staff'!$E$6:$BM$6,0)),
""))</f>
        <v/>
      </c>
      <c r="AG218" s="122" t="str">
        <f>IFERROR(
$AN218 * INDEX('WFOM - Time_Base'!$A$4:$API$29, MATCH("CenHos", 'WFOM - Time_Base'!$B$4:$B$29,0), MATCH(CONCATENATE($G218,AG$2),'WFOM - Time_Base'!$A$8:$API$8,0)) *
INDEX('WFOM - Time_Base'!$A$4:$API$29, MATCH("CenHos_Per", 'WFOM - Time_Base'!$B$4:$B$29,0), MATCH(CONCATENATE($G218,AG$2),'WFOM - Time_Base'!$A$8:$API$8,0)),
IFERROR($AN218 * INDEX('Inputs from Uganda staff'!$E$61:$BM$80,MATCH('HRH Need estimation'!AG$2,'Inputs from Uganda staff'!$E$61:$E$80,0),MATCH('HRH Need estimation'!$D218,'Inputs from Uganda staff'!$E$6:$BM$6,0)),
""))</f>
        <v/>
      </c>
      <c r="AH218" s="122" t="str">
        <f>IFERROR(
$AN218 * INDEX('WFOM - Time_Base'!$A$4:$API$29, MATCH("CenHos", 'WFOM - Time_Base'!$B$4:$B$29,0), MATCH(CONCATENATE($G218,AH$2),'WFOM - Time_Base'!$A$8:$API$8,0)) *
INDEX('WFOM - Time_Base'!$A$4:$API$29, MATCH("CenHos_Per", 'WFOM - Time_Base'!$B$4:$B$29,0), MATCH(CONCATENATE($G218,AH$2),'WFOM - Time_Base'!$A$8:$API$8,0)),
IFERROR($AN218 * INDEX('Inputs from Uganda staff'!$E$61:$BM$80,MATCH('HRH Need estimation'!AH$2,'Inputs from Uganda staff'!$E$61:$E$80,0),MATCH('HRH Need estimation'!$D218,'Inputs from Uganda staff'!$E$6:$BM$6,0)),
""))</f>
        <v/>
      </c>
      <c r="AI218" s="122" t="str">
        <f>IFERROR(
$AN218 * INDEX('WFOM - Time_Base'!$A$4:$API$29, MATCH("CenHos", 'WFOM - Time_Base'!$B$4:$B$29,0), MATCH(CONCATENATE($G218,AI$2),'WFOM - Time_Base'!$A$8:$API$8,0)) *
INDEX('WFOM - Time_Base'!$A$4:$API$29, MATCH("CenHos_Per", 'WFOM - Time_Base'!$B$4:$B$29,0), MATCH(CONCATENATE($G218,AI$2),'WFOM - Time_Base'!$A$8:$API$8,0)),
IFERROR($AN218 * INDEX('Inputs from Uganda staff'!$E$61:$BM$80,MATCH('HRH Need estimation'!AI$2,'Inputs from Uganda staff'!$E$61:$E$80,0),MATCH('HRH Need estimation'!$D218,'Inputs from Uganda staff'!$E$6:$BM$6,0)),
""))</f>
        <v/>
      </c>
      <c r="AJ218" s="122" t="str">
        <f>IFERROR(
$AN218 * INDEX('WFOM - Time_Base'!$A$4:$API$29, MATCH("CenHos", 'WFOM - Time_Base'!$B$4:$B$29,0), MATCH(CONCATENATE($G218,AJ$2),'WFOM - Time_Base'!$A$8:$API$8,0)) *
INDEX('WFOM - Time_Base'!$A$4:$API$29, MATCH("CenHos_Per", 'WFOM - Time_Base'!$B$4:$B$29,0), MATCH(CONCATENATE($G218,AJ$2),'WFOM - Time_Base'!$A$8:$API$8,0)),
IFERROR($AN218 * INDEX('Inputs from Uganda staff'!$E$61:$BM$80,MATCH('HRH Need estimation'!AJ$2,'Inputs from Uganda staff'!$E$61:$E$80,0),MATCH('HRH Need estimation'!$D218,'Inputs from Uganda staff'!$E$6:$BM$6,0)),
""))</f>
        <v/>
      </c>
      <c r="AK218" s="122" t="str">
        <f>IFERROR(
$AN218 * INDEX('WFOM - Time_Base'!$A$4:$API$29, MATCH("CenHos", 'WFOM - Time_Base'!$B$4:$B$29,0), MATCH(CONCATENATE($G218,AK$2),'WFOM - Time_Base'!$A$8:$API$8,0)) *
INDEX('WFOM - Time_Base'!$A$4:$API$29, MATCH("CenHos_Per", 'WFOM - Time_Base'!$B$4:$B$29,0), MATCH(CONCATENATE($G218,AK$2),'WFOM - Time_Base'!$A$8:$API$8,0)),
IFERROR($AN218 * INDEX('Inputs from Uganda staff'!$E$61:$BM$80,MATCH('HRH Need estimation'!AK$2,'Inputs from Uganda staff'!$E$61:$E$80,0),MATCH('HRH Need estimation'!$D218,'Inputs from Uganda staff'!$E$6:$BM$6,0)),
""))</f>
        <v/>
      </c>
      <c r="AL218" s="122" t="str">
        <f>IFERROR(
$AN218 * INDEX('WFOM - Time_Base'!$A$4:$API$29, MATCH("CenHos", 'WFOM - Time_Base'!$B$4:$B$29,0), MATCH(CONCATENATE($G218,AL$2),'WFOM - Time_Base'!$A$8:$API$8,0)) *
INDEX('WFOM - Time_Base'!$A$4:$API$29, MATCH("CenHos_Per", 'WFOM - Time_Base'!$B$4:$B$29,0), MATCH(CONCATENATE($G218,AL$2),'WFOM - Time_Base'!$A$8:$API$8,0)),
IFERROR($AN218 * INDEX('Inputs from Uganda staff'!$E$61:$BM$80,MATCH('HRH Need estimation'!AL$2,'Inputs from Uganda staff'!$E$61:$E$80,0),MATCH('HRH Need estimation'!$D218,'Inputs from Uganda staff'!$E$6:$BM$6,0)),
""))</f>
        <v/>
      </c>
      <c r="AN218">
        <v>1</v>
      </c>
      <c r="AO218" t="e">
        <f t="shared" si="8"/>
        <v>#N/A</v>
      </c>
    </row>
    <row r="219" spans="1:41">
      <c r="A219" s="106" t="s">
        <v>915</v>
      </c>
      <c r="B219" s="106" t="s">
        <v>647</v>
      </c>
      <c r="C219" s="107" t="s">
        <v>650</v>
      </c>
      <c r="D219" s="115" t="s">
        <v>651</v>
      </c>
      <c r="E219" s="252" t="s">
        <v>866</v>
      </c>
      <c r="F219" s="252"/>
      <c r="G219" s="122" t="str">
        <f>IF(F219&lt;&gt;"", VLOOKUP(F219,'WFOM - Cadre and Service List'!$E$4:$F$52,2,FALSE), "")</f>
        <v/>
      </c>
      <c r="H219" s="122"/>
      <c r="I219" s="207"/>
      <c r="J219" s="207"/>
      <c r="K219" s="207"/>
      <c r="L219" s="207"/>
      <c r="M219" s="207"/>
      <c r="N219" s="207"/>
      <c r="O219" s="207"/>
      <c r="P219" s="207">
        <f t="shared" si="7"/>
        <v>0</v>
      </c>
      <c r="Q219" s="122" t="s">
        <v>1947</v>
      </c>
      <c r="R219" s="122">
        <f>IFERROR(
$AN219 * INDEX('WFOM - Time_Base'!$A$4:$API$29, MATCH("CenHos", 'WFOM - Time_Base'!$B$4:$B$29,0), MATCH(CONCATENATE($G219,R$2),'WFOM - Time_Base'!$A$8:$API$8,0)) *
INDEX('WFOM - Time_Base'!$A$4:$API$29, MATCH("CenHos_Per", 'WFOM - Time_Base'!$B$4:$B$29,0), MATCH(CONCATENATE($G219,R$2),'WFOM - Time_Base'!$A$8:$API$8,0)),
IFERROR($AN219 * INDEX('Inputs from Uganda staff'!$E$61:$BM$80,MATCH('HRH Need estimation'!R$2,'Inputs from Uganda staff'!$E$61:$E$80,0),MATCH('HRH Need estimation'!$D219,'Inputs from Uganda staff'!$E$6:$BM$6,0)),
""))</f>
        <v>1.2</v>
      </c>
      <c r="S219" s="122">
        <f>IFERROR(
$AN219 * INDEX('WFOM - Time_Base'!$A$4:$API$29, MATCH("CenHos", 'WFOM - Time_Base'!$B$4:$B$29,0), MATCH(CONCATENATE($G219,S$2),'WFOM - Time_Base'!$A$8:$API$8,0)) *
INDEX('WFOM - Time_Base'!$A$4:$API$29, MATCH("CenHos_Per", 'WFOM - Time_Base'!$B$4:$B$29,0), MATCH(CONCATENATE($G219,S$2),'WFOM - Time_Base'!$A$8:$API$8,0)),
IFERROR($AN219 * INDEX('Inputs from Uganda staff'!$E$61:$BM$80,MATCH('HRH Need estimation'!S$2,'Inputs from Uganda staff'!$E$61:$E$80,0),MATCH('HRH Need estimation'!$D219,'Inputs from Uganda staff'!$E$6:$BM$6,0)),
""))</f>
        <v>0</v>
      </c>
      <c r="T219" s="122">
        <f>IFERROR(
$AN219 * INDEX('WFOM - Time_Base'!$A$4:$API$29, MATCH("CenHos", 'WFOM - Time_Base'!$B$4:$B$29,0), MATCH(CONCATENATE($G219,T$2),'WFOM - Time_Base'!$A$8:$API$8,0)) *
INDEX('WFOM - Time_Base'!$A$4:$API$29, MATCH("CenHos_Per", 'WFOM - Time_Base'!$B$4:$B$29,0), MATCH(CONCATENATE($G219,T$2),'WFOM - Time_Base'!$A$8:$API$8,0)),
IFERROR($AN219 * INDEX('Inputs from Uganda staff'!$E$61:$BM$80,MATCH('HRH Need estimation'!T$2,'Inputs from Uganda staff'!$E$61:$E$80,0),MATCH('HRH Need estimation'!$D219,'Inputs from Uganda staff'!$E$6:$BM$6,0)),
""))</f>
        <v>1.2</v>
      </c>
      <c r="U219" s="122">
        <f>IFERROR(
$AN219 * INDEX('WFOM - Time_Base'!$A$4:$API$29, MATCH("CenHos", 'WFOM - Time_Base'!$B$4:$B$29,0), MATCH(CONCATENATE($G219,U$2),'WFOM - Time_Base'!$A$8:$API$8,0)) *
INDEX('WFOM - Time_Base'!$A$4:$API$29, MATCH("CenHos_Per", 'WFOM - Time_Base'!$B$4:$B$29,0), MATCH(CONCATENATE($G219,U$2),'WFOM - Time_Base'!$A$8:$API$8,0)),
IFERROR($AN219 * INDEX('Inputs from Uganda staff'!$E$61:$BM$80,MATCH('HRH Need estimation'!U$2,'Inputs from Uganda staff'!$E$61:$E$80,0),MATCH('HRH Need estimation'!$D219,'Inputs from Uganda staff'!$E$6:$BM$6,0)),
""))</f>
        <v>3.6</v>
      </c>
      <c r="V219" s="122">
        <f>IFERROR(
$AN219 * INDEX('WFOM - Time_Base'!$A$4:$API$29, MATCH("CenHos", 'WFOM - Time_Base'!$B$4:$B$29,0), MATCH(CONCATENATE($G219,V$2),'WFOM - Time_Base'!$A$8:$API$8,0)) *
INDEX('WFOM - Time_Base'!$A$4:$API$29, MATCH("CenHos_Per", 'WFOM - Time_Base'!$B$4:$B$29,0), MATCH(CONCATENATE($G219,V$2),'WFOM - Time_Base'!$A$8:$API$8,0)),
IFERROR($AN219 * INDEX('Inputs from Uganda staff'!$E$61:$BM$80,MATCH('HRH Need estimation'!V$2,'Inputs from Uganda staff'!$E$61:$E$80,0),MATCH('HRH Need estimation'!$D219,'Inputs from Uganda staff'!$E$6:$BM$6,0)),
""))</f>
        <v>0</v>
      </c>
      <c r="W219" s="122">
        <f>IFERROR(
$AN219 * INDEX('WFOM - Time_Base'!$A$4:$API$29, MATCH("CenHos", 'WFOM - Time_Base'!$B$4:$B$29,0), MATCH(CONCATENATE($G219,W$2),'WFOM - Time_Base'!$A$8:$API$8,0)) *
INDEX('WFOM - Time_Base'!$A$4:$API$29, MATCH("CenHos_Per", 'WFOM - Time_Base'!$B$4:$B$29,0), MATCH(CONCATENATE($G219,W$2),'WFOM - Time_Base'!$A$8:$API$8,0)),
IFERROR($AN219 * INDEX('Inputs from Uganda staff'!$E$61:$BM$80,MATCH('HRH Need estimation'!W$2,'Inputs from Uganda staff'!$E$61:$E$80,0),MATCH('HRH Need estimation'!$D219,'Inputs from Uganda staff'!$E$6:$BM$6,0)),
""))</f>
        <v>0</v>
      </c>
      <c r="X219" s="122">
        <f>IFERROR(
$AN219 * INDEX('WFOM - Time_Base'!$A$4:$API$29, MATCH("CenHos", 'WFOM - Time_Base'!$B$4:$B$29,0), MATCH(CONCATENATE($G219,X$2),'WFOM - Time_Base'!$A$8:$API$8,0)) *
INDEX('WFOM - Time_Base'!$A$4:$API$29, MATCH("CenHos_Per", 'WFOM - Time_Base'!$B$4:$B$29,0), MATCH(CONCATENATE($G219,X$2),'WFOM - Time_Base'!$A$8:$API$8,0)),
IFERROR($AN219 * INDEX('Inputs from Uganda staff'!$E$61:$BM$80,MATCH('HRH Need estimation'!X$2,'Inputs from Uganda staff'!$E$61:$E$80,0),MATCH('HRH Need estimation'!$D219,'Inputs from Uganda staff'!$E$6:$BM$6,0)),
""))</f>
        <v>0</v>
      </c>
      <c r="Y219" s="122">
        <f>IFERROR(
$AN219 * INDEX('WFOM - Time_Base'!$A$4:$API$29, MATCH("CenHos", 'WFOM - Time_Base'!$B$4:$B$29,0), MATCH(CONCATENATE($G219,Y$2),'WFOM - Time_Base'!$A$8:$API$8,0)) *
INDEX('WFOM - Time_Base'!$A$4:$API$29, MATCH("CenHos_Per", 'WFOM - Time_Base'!$B$4:$B$29,0), MATCH(CONCATENATE($G219,Y$2),'WFOM - Time_Base'!$A$8:$API$8,0)),
IFERROR($AN219 * INDEX('Inputs from Uganda staff'!$E$61:$BM$80,MATCH('HRH Need estimation'!Y$2,'Inputs from Uganda staff'!$E$61:$E$80,0),MATCH('HRH Need estimation'!$D219,'Inputs from Uganda staff'!$E$6:$BM$6,0)),
""))</f>
        <v>0</v>
      </c>
      <c r="Z219" s="122">
        <f>IFERROR(
$AN219 * INDEX('WFOM - Time_Base'!$A$4:$API$29, MATCH("CenHos", 'WFOM - Time_Base'!$B$4:$B$29,0), MATCH(CONCATENATE($G219,Z$2),'WFOM - Time_Base'!$A$8:$API$8,0)) *
INDEX('WFOM - Time_Base'!$A$4:$API$29, MATCH("CenHos_Per", 'WFOM - Time_Base'!$B$4:$B$29,0), MATCH(CONCATENATE($G219,Z$2),'WFOM - Time_Base'!$A$8:$API$8,0)),
IFERROR($AN219 * INDEX('Inputs from Uganda staff'!$E$61:$BM$80,MATCH('HRH Need estimation'!Z$2,'Inputs from Uganda staff'!$E$61:$E$80,0),MATCH('HRH Need estimation'!$D219,'Inputs from Uganda staff'!$E$6:$BM$6,0)),
""))</f>
        <v>0</v>
      </c>
      <c r="AA219" s="122">
        <f>IFERROR(
$AN219 * INDEX('WFOM - Time_Base'!$A$4:$API$29, MATCH("CenHos", 'WFOM - Time_Base'!$B$4:$B$29,0), MATCH(CONCATENATE($G219,AA$2),'WFOM - Time_Base'!$A$8:$API$8,0)) *
INDEX('WFOM - Time_Base'!$A$4:$API$29, MATCH("CenHos_Per", 'WFOM - Time_Base'!$B$4:$B$29,0), MATCH(CONCATENATE($G219,AA$2),'WFOM - Time_Base'!$A$8:$API$8,0)),
IFERROR($AN219 * INDEX('Inputs from Uganda staff'!$E$61:$BM$80,MATCH('HRH Need estimation'!AA$2,'Inputs from Uganda staff'!$E$61:$E$80,0),MATCH('HRH Need estimation'!$D219,'Inputs from Uganda staff'!$E$6:$BM$6,0)),
""))</f>
        <v>0</v>
      </c>
      <c r="AB219" s="122">
        <f>IFERROR(
$AN219 * INDEX('WFOM - Time_Base'!$A$4:$API$29, MATCH("CenHos", 'WFOM - Time_Base'!$B$4:$B$29,0), MATCH(CONCATENATE($G219,AB$2),'WFOM - Time_Base'!$A$8:$API$8,0)) *
INDEX('WFOM - Time_Base'!$A$4:$API$29, MATCH("CenHos_Per", 'WFOM - Time_Base'!$B$4:$B$29,0), MATCH(CONCATENATE($G219,AB$2),'WFOM - Time_Base'!$A$8:$API$8,0)),
IFERROR($AN219 * INDEX('Inputs from Uganda staff'!$E$61:$BM$80,MATCH('HRH Need estimation'!AB$2,'Inputs from Uganda staff'!$E$61:$E$80,0),MATCH('HRH Need estimation'!$D219,'Inputs from Uganda staff'!$E$6:$BM$6,0)),
""))</f>
        <v>0</v>
      </c>
      <c r="AC219" s="122" t="str">
        <f>IFERROR(
$AN219 * INDEX('WFOM - Time_Base'!$A$4:$API$29, MATCH("CenHos", 'WFOM - Time_Base'!$B$4:$B$29,0), MATCH(CONCATENATE($G219,AC$2),'WFOM - Time_Base'!$A$8:$API$8,0)) *
INDEX('WFOM - Time_Base'!$A$4:$API$29, MATCH("CenHos_Per", 'WFOM - Time_Base'!$B$4:$B$29,0), MATCH(CONCATENATE($G219,AC$2),'WFOM - Time_Base'!$A$8:$API$8,0)),
IFERROR($AN219 * INDEX('Inputs from Uganda staff'!$E$61:$BM$80,MATCH('HRH Need estimation'!AC$2,'Inputs from Uganda staff'!$E$61:$E$80,0),MATCH('HRH Need estimation'!$D219,'Inputs from Uganda staff'!$E$6:$BM$6,0)),
""))</f>
        <v/>
      </c>
      <c r="AD219" s="122">
        <f>IFERROR(
$AN219 * INDEX('WFOM - Time_Base'!$A$4:$API$29, MATCH("CenHos", 'WFOM - Time_Base'!$B$4:$B$29,0), MATCH(CONCATENATE($G219,AD$2),'WFOM - Time_Base'!$A$8:$API$8,0)) *
INDEX('WFOM - Time_Base'!$A$4:$API$29, MATCH("CenHos_Per", 'WFOM - Time_Base'!$B$4:$B$29,0), MATCH(CONCATENATE($G219,AD$2),'WFOM - Time_Base'!$A$8:$API$8,0)),
IFERROR($AN219 * INDEX('Inputs from Uganda staff'!$E$61:$BM$80,MATCH('HRH Need estimation'!AD$2,'Inputs from Uganda staff'!$E$61:$E$80,0),MATCH('HRH Need estimation'!$D219,'Inputs from Uganda staff'!$E$6:$BM$6,0)),
""))</f>
        <v>0</v>
      </c>
      <c r="AE219" s="122">
        <f>IFERROR(
$AN219 * INDEX('WFOM - Time_Base'!$A$4:$API$29, MATCH("CenHos", 'WFOM - Time_Base'!$B$4:$B$29,0), MATCH(CONCATENATE($G219,AE$2),'WFOM - Time_Base'!$A$8:$API$8,0)) *
INDEX('WFOM - Time_Base'!$A$4:$API$29, MATCH("CenHos_Per", 'WFOM - Time_Base'!$B$4:$B$29,0), MATCH(CONCATENATE($G219,AE$2),'WFOM - Time_Base'!$A$8:$API$8,0)),
IFERROR($AN219 * INDEX('Inputs from Uganda staff'!$E$61:$BM$80,MATCH('HRH Need estimation'!AE$2,'Inputs from Uganda staff'!$E$61:$E$80,0),MATCH('HRH Need estimation'!$D219,'Inputs from Uganda staff'!$E$6:$BM$6,0)),
""))</f>
        <v>0</v>
      </c>
      <c r="AF219" s="122">
        <f>IFERROR(
$AN219 * INDEX('WFOM - Time_Base'!$A$4:$API$29, MATCH("CenHos", 'WFOM - Time_Base'!$B$4:$B$29,0), MATCH(CONCATENATE($G219,AF$2),'WFOM - Time_Base'!$A$8:$API$8,0)) *
INDEX('WFOM - Time_Base'!$A$4:$API$29, MATCH("CenHos_Per", 'WFOM - Time_Base'!$B$4:$B$29,0), MATCH(CONCATENATE($G219,AF$2),'WFOM - Time_Base'!$A$8:$API$8,0)),
IFERROR($AN219 * INDEX('Inputs from Uganda staff'!$E$61:$BM$80,MATCH('HRH Need estimation'!AF$2,'Inputs from Uganda staff'!$E$61:$E$80,0),MATCH('HRH Need estimation'!$D219,'Inputs from Uganda staff'!$E$6:$BM$6,0)),
""))</f>
        <v>0</v>
      </c>
      <c r="AG219" s="122">
        <f>IFERROR(
$AN219 * INDEX('WFOM - Time_Base'!$A$4:$API$29, MATCH("CenHos", 'WFOM - Time_Base'!$B$4:$B$29,0), MATCH(CONCATENATE($G219,AG$2),'WFOM - Time_Base'!$A$8:$API$8,0)) *
INDEX('WFOM - Time_Base'!$A$4:$API$29, MATCH("CenHos_Per", 'WFOM - Time_Base'!$B$4:$B$29,0), MATCH(CONCATENATE($G219,AG$2),'WFOM - Time_Base'!$A$8:$API$8,0)),
IFERROR($AN219 * INDEX('Inputs from Uganda staff'!$E$61:$BM$80,MATCH('HRH Need estimation'!AG$2,'Inputs from Uganda staff'!$E$61:$E$80,0),MATCH('HRH Need estimation'!$D219,'Inputs from Uganda staff'!$E$6:$BM$6,0)),
""))</f>
        <v>0</v>
      </c>
      <c r="AH219" s="122">
        <f>IFERROR(
$AN219 * INDEX('WFOM - Time_Base'!$A$4:$API$29, MATCH("CenHos", 'WFOM - Time_Base'!$B$4:$B$29,0), MATCH(CONCATENATE($G219,AH$2),'WFOM - Time_Base'!$A$8:$API$8,0)) *
INDEX('WFOM - Time_Base'!$A$4:$API$29, MATCH("CenHos_Per", 'WFOM - Time_Base'!$B$4:$B$29,0), MATCH(CONCATENATE($G219,AH$2),'WFOM - Time_Base'!$A$8:$API$8,0)),
IFERROR($AN219 * INDEX('Inputs from Uganda staff'!$E$61:$BM$80,MATCH('HRH Need estimation'!AH$2,'Inputs from Uganda staff'!$E$61:$E$80,0),MATCH('HRH Need estimation'!$D219,'Inputs from Uganda staff'!$E$6:$BM$6,0)),
""))</f>
        <v>0</v>
      </c>
      <c r="AI219" s="122">
        <f>IFERROR(
$AN219 * INDEX('WFOM - Time_Base'!$A$4:$API$29, MATCH("CenHos", 'WFOM - Time_Base'!$B$4:$B$29,0), MATCH(CONCATENATE($G219,AI$2),'WFOM - Time_Base'!$A$8:$API$8,0)) *
INDEX('WFOM - Time_Base'!$A$4:$API$29, MATCH("CenHos_Per", 'WFOM - Time_Base'!$B$4:$B$29,0), MATCH(CONCATENATE($G219,AI$2),'WFOM - Time_Base'!$A$8:$API$8,0)),
IFERROR($AN219 * INDEX('Inputs from Uganda staff'!$E$61:$BM$80,MATCH('HRH Need estimation'!AI$2,'Inputs from Uganda staff'!$E$61:$E$80,0),MATCH('HRH Need estimation'!$D219,'Inputs from Uganda staff'!$E$6:$BM$6,0)),
""))</f>
        <v>0</v>
      </c>
      <c r="AJ219" s="122">
        <f>IFERROR(
$AN219 * INDEX('WFOM - Time_Base'!$A$4:$API$29, MATCH("CenHos", 'WFOM - Time_Base'!$B$4:$B$29,0), MATCH(CONCATENATE($G219,AJ$2),'WFOM - Time_Base'!$A$8:$API$8,0)) *
INDEX('WFOM - Time_Base'!$A$4:$API$29, MATCH("CenHos_Per", 'WFOM - Time_Base'!$B$4:$B$29,0), MATCH(CONCATENATE($G219,AJ$2),'WFOM - Time_Base'!$A$8:$API$8,0)),
IFERROR($AN219 * INDEX('Inputs from Uganda staff'!$E$61:$BM$80,MATCH('HRH Need estimation'!AJ$2,'Inputs from Uganda staff'!$E$61:$E$80,0),MATCH('HRH Need estimation'!$D219,'Inputs from Uganda staff'!$E$6:$BM$6,0)),
""))</f>
        <v>0</v>
      </c>
      <c r="AK219" s="122">
        <f>IFERROR(
$AN219 * INDEX('WFOM - Time_Base'!$A$4:$API$29, MATCH("CenHos", 'WFOM - Time_Base'!$B$4:$B$29,0), MATCH(CONCATENATE($G219,AK$2),'WFOM - Time_Base'!$A$8:$API$8,0)) *
INDEX('WFOM - Time_Base'!$A$4:$API$29, MATCH("CenHos_Per", 'WFOM - Time_Base'!$B$4:$B$29,0), MATCH(CONCATENATE($G219,AK$2),'WFOM - Time_Base'!$A$8:$API$8,0)),
IFERROR($AN219 * INDEX('Inputs from Uganda staff'!$E$61:$BM$80,MATCH('HRH Need estimation'!AK$2,'Inputs from Uganda staff'!$E$61:$E$80,0),MATCH('HRH Need estimation'!$D219,'Inputs from Uganda staff'!$E$6:$BM$6,0)),
""))</f>
        <v>0</v>
      </c>
      <c r="AL219" s="122">
        <f>IFERROR(
$AN219 * INDEX('WFOM - Time_Base'!$A$4:$API$29, MATCH("CenHos", 'WFOM - Time_Base'!$B$4:$B$29,0), MATCH(CONCATENATE($G219,AL$2),'WFOM - Time_Base'!$A$8:$API$8,0)) *
INDEX('WFOM - Time_Base'!$A$4:$API$29, MATCH("CenHos_Per", 'WFOM - Time_Base'!$B$4:$B$29,0), MATCH(CONCATENATE($G219,AL$2),'WFOM - Time_Base'!$A$8:$API$8,0)),
IFERROR($AN219 * INDEX('Inputs from Uganda staff'!$E$61:$BM$80,MATCH('HRH Need estimation'!AL$2,'Inputs from Uganda staff'!$E$61:$E$80,0),MATCH('HRH Need estimation'!$D219,'Inputs from Uganda staff'!$E$6:$BM$6,0)),
""))</f>
        <v>0</v>
      </c>
      <c r="AN219">
        <v>1</v>
      </c>
      <c r="AO219" t="e">
        <f t="shared" si="8"/>
        <v>#N/A</v>
      </c>
    </row>
    <row r="220" spans="1:41">
      <c r="A220" s="106" t="s">
        <v>1026</v>
      </c>
      <c r="B220" s="106" t="s">
        <v>647</v>
      </c>
      <c r="C220" s="107" t="s">
        <v>652</v>
      </c>
      <c r="D220" s="117" t="s">
        <v>653</v>
      </c>
      <c r="E220" s="199"/>
      <c r="F220" s="199"/>
      <c r="G220" s="199"/>
      <c r="H220" s="199" t="s">
        <v>910</v>
      </c>
      <c r="I220" s="208"/>
      <c r="J220" s="208"/>
      <c r="K220" s="208"/>
      <c r="L220" s="208"/>
      <c r="M220" s="208"/>
      <c r="N220" s="208"/>
      <c r="O220" s="208"/>
      <c r="P220" s="207">
        <f t="shared" si="7"/>
        <v>0</v>
      </c>
      <c r="Q220" s="122" t="s">
        <v>1947</v>
      </c>
      <c r="R220" s="252">
        <v>0</v>
      </c>
      <c r="S220" s="252">
        <v>0</v>
      </c>
      <c r="T220" s="252">
        <v>0</v>
      </c>
      <c r="U220" s="252">
        <v>0</v>
      </c>
      <c r="V220" s="252">
        <v>1</v>
      </c>
      <c r="W220" s="252">
        <v>0</v>
      </c>
      <c r="X220" s="252">
        <v>0</v>
      </c>
      <c r="Y220" s="252">
        <v>0</v>
      </c>
      <c r="Z220" s="252">
        <v>0</v>
      </c>
      <c r="AA220" s="252">
        <v>0</v>
      </c>
      <c r="AB220" s="252">
        <v>0</v>
      </c>
      <c r="AC220" s="252"/>
      <c r="AD220" s="252">
        <v>0</v>
      </c>
      <c r="AE220" s="252">
        <v>0</v>
      </c>
      <c r="AF220" s="252">
        <v>0</v>
      </c>
      <c r="AG220" s="252">
        <v>0</v>
      </c>
      <c r="AH220" s="252">
        <v>0</v>
      </c>
      <c r="AI220" s="252">
        <v>0</v>
      </c>
      <c r="AJ220" s="252">
        <v>0</v>
      </c>
      <c r="AK220" s="252">
        <v>0</v>
      </c>
      <c r="AL220" s="252">
        <v>0</v>
      </c>
      <c r="AM220" t="s">
        <v>2032</v>
      </c>
      <c r="AN220">
        <v>1</v>
      </c>
      <c r="AO220" t="e">
        <f t="shared" si="8"/>
        <v>#N/A</v>
      </c>
    </row>
    <row r="221" spans="1:41">
      <c r="A221" s="106" t="s">
        <v>1027</v>
      </c>
      <c r="B221" s="106" t="s">
        <v>647</v>
      </c>
      <c r="C221" s="107" t="s">
        <v>654</v>
      </c>
      <c r="D221" s="113" t="s">
        <v>655</v>
      </c>
      <c r="E221" s="199"/>
      <c r="F221" s="199"/>
      <c r="G221" s="199"/>
      <c r="H221" s="199" t="s">
        <v>910</v>
      </c>
      <c r="I221" s="208"/>
      <c r="J221" s="208"/>
      <c r="K221" s="208"/>
      <c r="L221" s="208"/>
      <c r="M221" s="208"/>
      <c r="N221" s="208"/>
      <c r="O221" s="208"/>
      <c r="P221" s="207">
        <f t="shared" si="7"/>
        <v>0</v>
      </c>
      <c r="Q221" s="122" t="s">
        <v>1947</v>
      </c>
      <c r="R221" s="252">
        <v>0</v>
      </c>
      <c r="S221" s="252">
        <v>0</v>
      </c>
      <c r="T221" s="252">
        <v>0</v>
      </c>
      <c r="U221" s="252">
        <v>0</v>
      </c>
      <c r="V221" s="252">
        <v>1</v>
      </c>
      <c r="W221" s="252">
        <v>0</v>
      </c>
      <c r="X221" s="252">
        <v>0</v>
      </c>
      <c r="Y221" s="252">
        <v>0</v>
      </c>
      <c r="Z221" s="252">
        <v>0</v>
      </c>
      <c r="AA221" s="252">
        <v>0</v>
      </c>
      <c r="AB221" s="252">
        <v>0</v>
      </c>
      <c r="AC221" s="252"/>
      <c r="AD221" s="252">
        <v>0</v>
      </c>
      <c r="AE221" s="252">
        <v>0</v>
      </c>
      <c r="AF221" s="252">
        <v>0</v>
      </c>
      <c r="AG221" s="252">
        <v>0</v>
      </c>
      <c r="AH221" s="252">
        <v>0</v>
      </c>
      <c r="AI221" s="252">
        <v>0</v>
      </c>
      <c r="AJ221" s="252">
        <v>0</v>
      </c>
      <c r="AK221" s="252">
        <v>0</v>
      </c>
      <c r="AL221" s="252">
        <v>0</v>
      </c>
      <c r="AM221" t="s">
        <v>2032</v>
      </c>
      <c r="AN221">
        <v>1</v>
      </c>
      <c r="AO221" t="e">
        <f t="shared" si="8"/>
        <v>#N/A</v>
      </c>
    </row>
    <row r="222" spans="1:41">
      <c r="A222" s="106" t="s">
        <v>1028</v>
      </c>
      <c r="B222" s="106" t="s">
        <v>647</v>
      </c>
      <c r="C222" s="107" t="s">
        <v>656</v>
      </c>
      <c r="D222" s="115" t="s">
        <v>657</v>
      </c>
      <c r="E222" s="199"/>
      <c r="F222" s="199"/>
      <c r="G222" s="199" t="str">
        <f>IF(F222&lt;&gt;"", VLOOKUP(F222,'WFOM - Cadre and Service List'!$E$4:$F$52,2,FALSE), "")</f>
        <v/>
      </c>
      <c r="H222" s="199" t="s">
        <v>910</v>
      </c>
      <c r="I222" s="208"/>
      <c r="J222" s="208"/>
      <c r="K222" s="208"/>
      <c r="L222" s="208"/>
      <c r="M222" s="208"/>
      <c r="N222" s="208"/>
      <c r="O222" s="208"/>
      <c r="P222" s="207">
        <f t="shared" si="7"/>
        <v>0</v>
      </c>
      <c r="Q222" s="122" t="s">
        <v>1947</v>
      </c>
      <c r="R222" s="122" t="str">
        <f>IFERROR(
$AN222 * INDEX('WFOM - Time_Base'!$A$4:$API$29, MATCH("CenHos", 'WFOM - Time_Base'!$B$4:$B$29,0), MATCH(CONCATENATE($G222,R$2),'WFOM - Time_Base'!$A$8:$API$8,0)) *
INDEX('WFOM - Time_Base'!$A$4:$API$29, MATCH("CenHos_Per", 'WFOM - Time_Base'!$B$4:$B$29,0), MATCH(CONCATENATE($G222,R$2),'WFOM - Time_Base'!$A$8:$API$8,0)),
IFERROR($AN222 * INDEX('Inputs from Uganda staff'!$E$61:$BM$80,MATCH('HRH Need estimation'!R$2,'Inputs from Uganda staff'!$E$61:$E$80,0),MATCH('HRH Need estimation'!$D222,'Inputs from Uganda staff'!$E$6:$BM$6,0)),
""))</f>
        <v/>
      </c>
      <c r="S222" s="122" t="str">
        <f>IFERROR(
$AN222 * INDEX('WFOM - Time_Base'!$A$4:$API$29, MATCH("CenHos", 'WFOM - Time_Base'!$B$4:$B$29,0), MATCH(CONCATENATE($G222,S$2),'WFOM - Time_Base'!$A$8:$API$8,0)) *
INDEX('WFOM - Time_Base'!$A$4:$API$29, MATCH("CenHos_Per", 'WFOM - Time_Base'!$B$4:$B$29,0), MATCH(CONCATENATE($G222,S$2),'WFOM - Time_Base'!$A$8:$API$8,0)),
IFERROR($AN222 * INDEX('Inputs from Uganda staff'!$E$61:$BM$80,MATCH('HRH Need estimation'!S$2,'Inputs from Uganda staff'!$E$61:$E$80,0),MATCH('HRH Need estimation'!$D222,'Inputs from Uganda staff'!$E$6:$BM$6,0)),
""))</f>
        <v/>
      </c>
      <c r="T222" s="122" t="str">
        <f>IFERROR(
$AN222 * INDEX('WFOM - Time_Base'!$A$4:$API$29, MATCH("CenHos", 'WFOM - Time_Base'!$B$4:$B$29,0), MATCH(CONCATENATE($G222,T$2),'WFOM - Time_Base'!$A$8:$API$8,0)) *
INDEX('WFOM - Time_Base'!$A$4:$API$29, MATCH("CenHos_Per", 'WFOM - Time_Base'!$B$4:$B$29,0), MATCH(CONCATENATE($G222,T$2),'WFOM - Time_Base'!$A$8:$API$8,0)),
IFERROR($AN222 * INDEX('Inputs from Uganda staff'!$E$61:$BM$80,MATCH('HRH Need estimation'!T$2,'Inputs from Uganda staff'!$E$61:$E$80,0),MATCH('HRH Need estimation'!$D222,'Inputs from Uganda staff'!$E$6:$BM$6,0)),
""))</f>
        <v/>
      </c>
      <c r="U222" s="122" t="str">
        <f>IFERROR(
$AN222 * INDEX('WFOM - Time_Base'!$A$4:$API$29, MATCH("CenHos", 'WFOM - Time_Base'!$B$4:$B$29,0), MATCH(CONCATENATE($G222,U$2),'WFOM - Time_Base'!$A$8:$API$8,0)) *
INDEX('WFOM - Time_Base'!$A$4:$API$29, MATCH("CenHos_Per", 'WFOM - Time_Base'!$B$4:$B$29,0), MATCH(CONCATENATE($G222,U$2),'WFOM - Time_Base'!$A$8:$API$8,0)),
IFERROR($AN222 * INDEX('Inputs from Uganda staff'!$E$61:$BM$80,MATCH('HRH Need estimation'!U$2,'Inputs from Uganda staff'!$E$61:$E$80,0),MATCH('HRH Need estimation'!$D222,'Inputs from Uganda staff'!$E$6:$BM$6,0)),
""))</f>
        <v/>
      </c>
      <c r="V222" s="122" t="str">
        <f>IFERROR(
$AN222 * INDEX('WFOM - Time_Base'!$A$4:$API$29, MATCH("CenHos", 'WFOM - Time_Base'!$B$4:$B$29,0), MATCH(CONCATENATE($G222,V$2),'WFOM - Time_Base'!$A$8:$API$8,0)) *
INDEX('WFOM - Time_Base'!$A$4:$API$29, MATCH("CenHos_Per", 'WFOM - Time_Base'!$B$4:$B$29,0), MATCH(CONCATENATE($G222,V$2),'WFOM - Time_Base'!$A$8:$API$8,0)),
IFERROR($AN222 * INDEX('Inputs from Uganda staff'!$E$61:$BM$80,MATCH('HRH Need estimation'!V$2,'Inputs from Uganda staff'!$E$61:$E$80,0),MATCH('HRH Need estimation'!$D222,'Inputs from Uganda staff'!$E$6:$BM$6,0)),
""))</f>
        <v/>
      </c>
      <c r="W222" s="122" t="str">
        <f>IFERROR(
$AN222 * INDEX('WFOM - Time_Base'!$A$4:$API$29, MATCH("CenHos", 'WFOM - Time_Base'!$B$4:$B$29,0), MATCH(CONCATENATE($G222,W$2),'WFOM - Time_Base'!$A$8:$API$8,0)) *
INDEX('WFOM - Time_Base'!$A$4:$API$29, MATCH("CenHos_Per", 'WFOM - Time_Base'!$B$4:$B$29,0), MATCH(CONCATENATE($G222,W$2),'WFOM - Time_Base'!$A$8:$API$8,0)),
IFERROR($AN222 * INDEX('Inputs from Uganda staff'!$E$61:$BM$80,MATCH('HRH Need estimation'!W$2,'Inputs from Uganda staff'!$E$61:$E$80,0),MATCH('HRH Need estimation'!$D222,'Inputs from Uganda staff'!$E$6:$BM$6,0)),
""))</f>
        <v/>
      </c>
      <c r="X222" s="122" t="str">
        <f>IFERROR(
$AN222 * INDEX('WFOM - Time_Base'!$A$4:$API$29, MATCH("CenHos", 'WFOM - Time_Base'!$B$4:$B$29,0), MATCH(CONCATENATE($G222,X$2),'WFOM - Time_Base'!$A$8:$API$8,0)) *
INDEX('WFOM - Time_Base'!$A$4:$API$29, MATCH("CenHos_Per", 'WFOM - Time_Base'!$B$4:$B$29,0), MATCH(CONCATENATE($G222,X$2),'WFOM - Time_Base'!$A$8:$API$8,0)),
IFERROR($AN222 * INDEX('Inputs from Uganda staff'!$E$61:$BM$80,MATCH('HRH Need estimation'!X$2,'Inputs from Uganda staff'!$E$61:$E$80,0),MATCH('HRH Need estimation'!$D222,'Inputs from Uganda staff'!$E$6:$BM$6,0)),
""))</f>
        <v/>
      </c>
      <c r="Y222" s="122" t="str">
        <f>IFERROR(
$AN222 * INDEX('WFOM - Time_Base'!$A$4:$API$29, MATCH("CenHos", 'WFOM - Time_Base'!$B$4:$B$29,0), MATCH(CONCATENATE($G222,Y$2),'WFOM - Time_Base'!$A$8:$API$8,0)) *
INDEX('WFOM - Time_Base'!$A$4:$API$29, MATCH("CenHos_Per", 'WFOM - Time_Base'!$B$4:$B$29,0), MATCH(CONCATENATE($G222,Y$2),'WFOM - Time_Base'!$A$8:$API$8,0)),
IFERROR($AN222 * INDEX('Inputs from Uganda staff'!$E$61:$BM$80,MATCH('HRH Need estimation'!Y$2,'Inputs from Uganda staff'!$E$61:$E$80,0),MATCH('HRH Need estimation'!$D222,'Inputs from Uganda staff'!$E$6:$BM$6,0)),
""))</f>
        <v/>
      </c>
      <c r="Z222" s="122" t="str">
        <f>IFERROR(
$AN222 * INDEX('WFOM - Time_Base'!$A$4:$API$29, MATCH("CenHos", 'WFOM - Time_Base'!$B$4:$B$29,0), MATCH(CONCATENATE($G222,Z$2),'WFOM - Time_Base'!$A$8:$API$8,0)) *
INDEX('WFOM - Time_Base'!$A$4:$API$29, MATCH("CenHos_Per", 'WFOM - Time_Base'!$B$4:$B$29,0), MATCH(CONCATENATE($G222,Z$2),'WFOM - Time_Base'!$A$8:$API$8,0)),
IFERROR($AN222 * INDEX('Inputs from Uganda staff'!$E$61:$BM$80,MATCH('HRH Need estimation'!Z$2,'Inputs from Uganda staff'!$E$61:$E$80,0),MATCH('HRH Need estimation'!$D222,'Inputs from Uganda staff'!$E$6:$BM$6,0)),
""))</f>
        <v/>
      </c>
      <c r="AA222" s="122" t="str">
        <f>IFERROR(
$AN222 * INDEX('WFOM - Time_Base'!$A$4:$API$29, MATCH("CenHos", 'WFOM - Time_Base'!$B$4:$B$29,0), MATCH(CONCATENATE($G222,AA$2),'WFOM - Time_Base'!$A$8:$API$8,0)) *
INDEX('WFOM - Time_Base'!$A$4:$API$29, MATCH("CenHos_Per", 'WFOM - Time_Base'!$B$4:$B$29,0), MATCH(CONCATENATE($G222,AA$2),'WFOM - Time_Base'!$A$8:$API$8,0)),
IFERROR($AN222 * INDEX('Inputs from Uganda staff'!$E$61:$BM$80,MATCH('HRH Need estimation'!AA$2,'Inputs from Uganda staff'!$E$61:$E$80,0),MATCH('HRH Need estimation'!$D222,'Inputs from Uganda staff'!$E$6:$BM$6,0)),
""))</f>
        <v/>
      </c>
      <c r="AB222" s="122" t="str">
        <f>IFERROR(
$AN222 * INDEX('WFOM - Time_Base'!$A$4:$API$29, MATCH("CenHos", 'WFOM - Time_Base'!$B$4:$B$29,0), MATCH(CONCATENATE($G222,AB$2),'WFOM - Time_Base'!$A$8:$API$8,0)) *
INDEX('WFOM - Time_Base'!$A$4:$API$29, MATCH("CenHos_Per", 'WFOM - Time_Base'!$B$4:$B$29,0), MATCH(CONCATENATE($G222,AB$2),'WFOM - Time_Base'!$A$8:$API$8,0)),
IFERROR($AN222 * INDEX('Inputs from Uganda staff'!$E$61:$BM$80,MATCH('HRH Need estimation'!AB$2,'Inputs from Uganda staff'!$E$61:$E$80,0),MATCH('HRH Need estimation'!$D222,'Inputs from Uganda staff'!$E$6:$BM$6,0)),
""))</f>
        <v/>
      </c>
      <c r="AC222" s="122" t="str">
        <f>IFERROR(
$AN222 * INDEX('WFOM - Time_Base'!$A$4:$API$29, MATCH("CenHos", 'WFOM - Time_Base'!$B$4:$B$29,0), MATCH(CONCATENATE($G222,AC$2),'WFOM - Time_Base'!$A$8:$API$8,0)) *
INDEX('WFOM - Time_Base'!$A$4:$API$29, MATCH("CenHos_Per", 'WFOM - Time_Base'!$B$4:$B$29,0), MATCH(CONCATENATE($G222,AC$2),'WFOM - Time_Base'!$A$8:$API$8,0)),
IFERROR($AN222 * INDEX('Inputs from Uganda staff'!$E$61:$BM$80,MATCH('HRH Need estimation'!AC$2,'Inputs from Uganda staff'!$E$61:$E$80,0),MATCH('HRH Need estimation'!$D222,'Inputs from Uganda staff'!$E$6:$BM$6,0)),
""))</f>
        <v/>
      </c>
      <c r="AD222" s="122" t="str">
        <f>IFERROR(
$AN222 * INDEX('WFOM - Time_Base'!$A$4:$API$29, MATCH("CenHos", 'WFOM - Time_Base'!$B$4:$B$29,0), MATCH(CONCATENATE($G222,AD$2),'WFOM - Time_Base'!$A$8:$API$8,0)) *
INDEX('WFOM - Time_Base'!$A$4:$API$29, MATCH("CenHos_Per", 'WFOM - Time_Base'!$B$4:$B$29,0), MATCH(CONCATENATE($G222,AD$2),'WFOM - Time_Base'!$A$8:$API$8,0)),
IFERROR($AN222 * INDEX('Inputs from Uganda staff'!$E$61:$BM$80,MATCH('HRH Need estimation'!AD$2,'Inputs from Uganda staff'!$E$61:$E$80,0),MATCH('HRH Need estimation'!$D222,'Inputs from Uganda staff'!$E$6:$BM$6,0)),
""))</f>
        <v/>
      </c>
      <c r="AE222" s="122" t="str">
        <f>IFERROR(
$AN222 * INDEX('WFOM - Time_Base'!$A$4:$API$29, MATCH("CenHos", 'WFOM - Time_Base'!$B$4:$B$29,0), MATCH(CONCATENATE($G222,AE$2),'WFOM - Time_Base'!$A$8:$API$8,0)) *
INDEX('WFOM - Time_Base'!$A$4:$API$29, MATCH("CenHos_Per", 'WFOM - Time_Base'!$B$4:$B$29,0), MATCH(CONCATENATE($G222,AE$2),'WFOM - Time_Base'!$A$8:$API$8,0)),
IFERROR($AN222 * INDEX('Inputs from Uganda staff'!$E$61:$BM$80,MATCH('HRH Need estimation'!AE$2,'Inputs from Uganda staff'!$E$61:$E$80,0),MATCH('HRH Need estimation'!$D222,'Inputs from Uganda staff'!$E$6:$BM$6,0)),
""))</f>
        <v/>
      </c>
      <c r="AF222" s="122" t="str">
        <f>IFERROR(
$AN222 * INDEX('WFOM - Time_Base'!$A$4:$API$29, MATCH("CenHos", 'WFOM - Time_Base'!$B$4:$B$29,0), MATCH(CONCATENATE($G222,AF$2),'WFOM - Time_Base'!$A$8:$API$8,0)) *
INDEX('WFOM - Time_Base'!$A$4:$API$29, MATCH("CenHos_Per", 'WFOM - Time_Base'!$B$4:$B$29,0), MATCH(CONCATENATE($G222,AF$2),'WFOM - Time_Base'!$A$8:$API$8,0)),
IFERROR($AN222 * INDEX('Inputs from Uganda staff'!$E$61:$BM$80,MATCH('HRH Need estimation'!AF$2,'Inputs from Uganda staff'!$E$61:$E$80,0),MATCH('HRH Need estimation'!$D222,'Inputs from Uganda staff'!$E$6:$BM$6,0)),
""))</f>
        <v/>
      </c>
      <c r="AG222" s="122" t="str">
        <f>IFERROR(
$AN222 * INDEX('WFOM - Time_Base'!$A$4:$API$29, MATCH("CenHos", 'WFOM - Time_Base'!$B$4:$B$29,0), MATCH(CONCATENATE($G222,AG$2),'WFOM - Time_Base'!$A$8:$API$8,0)) *
INDEX('WFOM - Time_Base'!$A$4:$API$29, MATCH("CenHos_Per", 'WFOM - Time_Base'!$B$4:$B$29,0), MATCH(CONCATENATE($G222,AG$2),'WFOM - Time_Base'!$A$8:$API$8,0)),
IFERROR($AN222 * INDEX('Inputs from Uganda staff'!$E$61:$BM$80,MATCH('HRH Need estimation'!AG$2,'Inputs from Uganda staff'!$E$61:$E$80,0),MATCH('HRH Need estimation'!$D222,'Inputs from Uganda staff'!$E$6:$BM$6,0)),
""))</f>
        <v/>
      </c>
      <c r="AH222" s="122" t="str">
        <f>IFERROR(
$AN222 * INDEX('WFOM - Time_Base'!$A$4:$API$29, MATCH("CenHos", 'WFOM - Time_Base'!$B$4:$B$29,0), MATCH(CONCATENATE($G222,AH$2),'WFOM - Time_Base'!$A$8:$API$8,0)) *
INDEX('WFOM - Time_Base'!$A$4:$API$29, MATCH("CenHos_Per", 'WFOM - Time_Base'!$B$4:$B$29,0), MATCH(CONCATENATE($G222,AH$2),'WFOM - Time_Base'!$A$8:$API$8,0)),
IFERROR($AN222 * INDEX('Inputs from Uganda staff'!$E$61:$BM$80,MATCH('HRH Need estimation'!AH$2,'Inputs from Uganda staff'!$E$61:$E$80,0),MATCH('HRH Need estimation'!$D222,'Inputs from Uganda staff'!$E$6:$BM$6,0)),
""))</f>
        <v/>
      </c>
      <c r="AI222" s="122" t="str">
        <f>IFERROR(
$AN222 * INDEX('WFOM - Time_Base'!$A$4:$API$29, MATCH("CenHos", 'WFOM - Time_Base'!$B$4:$B$29,0), MATCH(CONCATENATE($G222,AI$2),'WFOM - Time_Base'!$A$8:$API$8,0)) *
INDEX('WFOM - Time_Base'!$A$4:$API$29, MATCH("CenHos_Per", 'WFOM - Time_Base'!$B$4:$B$29,0), MATCH(CONCATENATE($G222,AI$2),'WFOM - Time_Base'!$A$8:$API$8,0)),
IFERROR($AN222 * INDEX('Inputs from Uganda staff'!$E$61:$BM$80,MATCH('HRH Need estimation'!AI$2,'Inputs from Uganda staff'!$E$61:$E$80,0),MATCH('HRH Need estimation'!$D222,'Inputs from Uganda staff'!$E$6:$BM$6,0)),
""))</f>
        <v/>
      </c>
      <c r="AJ222" s="122" t="str">
        <f>IFERROR(
$AN222 * INDEX('WFOM - Time_Base'!$A$4:$API$29, MATCH("CenHos", 'WFOM - Time_Base'!$B$4:$B$29,0), MATCH(CONCATENATE($G222,AJ$2),'WFOM - Time_Base'!$A$8:$API$8,0)) *
INDEX('WFOM - Time_Base'!$A$4:$API$29, MATCH("CenHos_Per", 'WFOM - Time_Base'!$B$4:$B$29,0), MATCH(CONCATENATE($G222,AJ$2),'WFOM - Time_Base'!$A$8:$API$8,0)),
IFERROR($AN222 * INDEX('Inputs from Uganda staff'!$E$61:$BM$80,MATCH('HRH Need estimation'!AJ$2,'Inputs from Uganda staff'!$E$61:$E$80,0),MATCH('HRH Need estimation'!$D222,'Inputs from Uganda staff'!$E$6:$BM$6,0)),
""))</f>
        <v/>
      </c>
      <c r="AK222" s="122" t="str">
        <f>IFERROR(
$AN222 * INDEX('WFOM - Time_Base'!$A$4:$API$29, MATCH("CenHos", 'WFOM - Time_Base'!$B$4:$B$29,0), MATCH(CONCATENATE($G222,AK$2),'WFOM - Time_Base'!$A$8:$API$8,0)) *
INDEX('WFOM - Time_Base'!$A$4:$API$29, MATCH("CenHos_Per", 'WFOM - Time_Base'!$B$4:$B$29,0), MATCH(CONCATENATE($G222,AK$2),'WFOM - Time_Base'!$A$8:$API$8,0)),
IFERROR($AN222 * INDEX('Inputs from Uganda staff'!$E$61:$BM$80,MATCH('HRH Need estimation'!AK$2,'Inputs from Uganda staff'!$E$61:$E$80,0),MATCH('HRH Need estimation'!$D222,'Inputs from Uganda staff'!$E$6:$BM$6,0)),
""))</f>
        <v/>
      </c>
      <c r="AL222" s="122" t="str">
        <f>IFERROR(
$AN222 * INDEX('WFOM - Time_Base'!$A$4:$API$29, MATCH("CenHos", 'WFOM - Time_Base'!$B$4:$B$29,0), MATCH(CONCATENATE($G222,AL$2),'WFOM - Time_Base'!$A$8:$API$8,0)) *
INDEX('WFOM - Time_Base'!$A$4:$API$29, MATCH("CenHos_Per", 'WFOM - Time_Base'!$B$4:$B$29,0), MATCH(CONCATENATE($G222,AL$2),'WFOM - Time_Base'!$A$8:$API$8,0)),
IFERROR($AN222 * INDEX('Inputs from Uganda staff'!$E$61:$BM$80,MATCH('HRH Need estimation'!AL$2,'Inputs from Uganda staff'!$E$61:$E$80,0),MATCH('HRH Need estimation'!$D222,'Inputs from Uganda staff'!$E$6:$BM$6,0)),
""))</f>
        <v/>
      </c>
      <c r="AN222">
        <v>1</v>
      </c>
      <c r="AO222" t="e">
        <f t="shared" si="8"/>
        <v>#N/A</v>
      </c>
    </row>
    <row r="223" spans="1:41">
      <c r="A223" s="106" t="s">
        <v>1028</v>
      </c>
      <c r="B223" s="106" t="s">
        <v>647</v>
      </c>
      <c r="C223" s="107" t="s">
        <v>658</v>
      </c>
      <c r="D223" s="115" t="s">
        <v>659</v>
      </c>
      <c r="E223" s="199"/>
      <c r="F223" s="199"/>
      <c r="G223" s="199"/>
      <c r="H223" s="199" t="s">
        <v>910</v>
      </c>
      <c r="I223" s="208"/>
      <c r="J223" s="208"/>
      <c r="K223" s="208"/>
      <c r="L223" s="208"/>
      <c r="M223" s="208"/>
      <c r="N223" s="208"/>
      <c r="O223" s="208"/>
      <c r="P223" s="207">
        <f t="shared" si="7"/>
        <v>0</v>
      </c>
      <c r="Q223" s="122" t="s">
        <v>1947</v>
      </c>
      <c r="R223" s="252">
        <v>0</v>
      </c>
      <c r="S223" s="252">
        <v>0</v>
      </c>
      <c r="T223" s="252">
        <v>0</v>
      </c>
      <c r="U223" s="252">
        <v>0</v>
      </c>
      <c r="V223" s="252">
        <v>1</v>
      </c>
      <c r="W223" s="252">
        <v>0</v>
      </c>
      <c r="X223" s="252">
        <v>0</v>
      </c>
      <c r="Y223" s="252">
        <v>0</v>
      </c>
      <c r="Z223" s="252">
        <v>0</v>
      </c>
      <c r="AA223" s="252">
        <v>0</v>
      </c>
      <c r="AB223" s="252">
        <v>0</v>
      </c>
      <c r="AC223" s="252"/>
      <c r="AD223" s="252">
        <v>0</v>
      </c>
      <c r="AE223" s="252">
        <v>0</v>
      </c>
      <c r="AF223" s="252">
        <v>0</v>
      </c>
      <c r="AG223" s="252">
        <v>0</v>
      </c>
      <c r="AH223" s="252">
        <v>0</v>
      </c>
      <c r="AI223" s="252">
        <v>0</v>
      </c>
      <c r="AJ223" s="252">
        <v>0</v>
      </c>
      <c r="AK223" s="252">
        <v>0</v>
      </c>
      <c r="AL223" s="252">
        <v>0</v>
      </c>
      <c r="AM223" t="s">
        <v>2032</v>
      </c>
      <c r="AN223" t="s">
        <v>2073</v>
      </c>
      <c r="AO223" t="str">
        <f t="shared" si="8"/>
        <v>242</v>
      </c>
    </row>
    <row r="224" spans="1:41">
      <c r="A224" s="106">
        <v>0</v>
      </c>
      <c r="B224" s="106" t="s">
        <v>647</v>
      </c>
      <c r="C224" s="107" t="s">
        <v>660</v>
      </c>
      <c r="D224" s="115" t="s">
        <v>661</v>
      </c>
      <c r="E224" s="122" t="s">
        <v>867</v>
      </c>
      <c r="F224" s="122" t="s">
        <v>21</v>
      </c>
      <c r="G224" s="122" t="str">
        <f>IF(F224&lt;&gt;"", VLOOKUP(F224,'WFOM - Cadre and Service List'!$E$4:$F$52,2,FALSE), "")</f>
        <v>Over5OPD</v>
      </c>
      <c r="H224" s="122"/>
      <c r="I224" s="207"/>
      <c r="J224" s="207"/>
      <c r="K224" s="207"/>
      <c r="L224" s="207"/>
      <c r="M224" s="207"/>
      <c r="N224" s="207"/>
      <c r="O224" s="207"/>
      <c r="P224" s="207">
        <f t="shared" si="7"/>
        <v>0</v>
      </c>
      <c r="Q224" s="122" t="s">
        <v>1947</v>
      </c>
      <c r="R224" s="122">
        <f>IFERROR(
$AN224 * INDEX('WFOM - Time_Base'!$A$4:$API$29, MATCH("CenHos", 'WFOM - Time_Base'!$B$4:$B$29,0), MATCH(CONCATENATE($G224,R$2),'WFOM - Time_Base'!$A$8:$API$8,0)) *
INDEX('WFOM - Time_Base'!$A$4:$API$29, MATCH("CenHos_Per", 'WFOM - Time_Base'!$B$4:$B$29,0), MATCH(CONCATENATE($G224,R$2),'WFOM - Time_Base'!$A$8:$API$8,0)),
IFERROR($AN224 * INDEX('Inputs from Uganda staff'!$E$61:$BM$80,MATCH('HRH Need estimation'!R$2,'Inputs from Uganda staff'!$E$61:$E$80,0),MATCH('HRH Need estimation'!$D224,'Inputs from Uganda staff'!$E$6:$BM$6,0)),
""))</f>
        <v>3.5</v>
      </c>
      <c r="S224" s="122">
        <f>IFERROR(
$AN224 * INDEX('WFOM - Time_Base'!$A$4:$API$29, MATCH("CenHos", 'WFOM - Time_Base'!$B$4:$B$29,0), MATCH(CONCATENATE($G224,S$2),'WFOM - Time_Base'!$A$8:$API$8,0)) *
INDEX('WFOM - Time_Base'!$A$4:$API$29, MATCH("CenHos_Per", 'WFOM - Time_Base'!$B$4:$B$29,0), MATCH(CONCATENATE($G224,S$2),'WFOM - Time_Base'!$A$8:$API$8,0)),
IFERROR($AN224 * INDEX('Inputs from Uganda staff'!$E$61:$BM$80,MATCH('HRH Need estimation'!S$2,'Inputs from Uganda staff'!$E$61:$E$80,0),MATCH('HRH Need estimation'!$D224,'Inputs from Uganda staff'!$E$6:$BM$6,0)),
""))</f>
        <v>6</v>
      </c>
      <c r="T224" s="122">
        <f>IFERROR(
$AN224 * INDEX('WFOM - Time_Base'!$A$4:$API$29, MATCH("CenHos", 'WFOM - Time_Base'!$B$4:$B$29,0), MATCH(CONCATENATE($G224,T$2),'WFOM - Time_Base'!$A$8:$API$8,0)) *
INDEX('WFOM - Time_Base'!$A$4:$API$29, MATCH("CenHos_Per", 'WFOM - Time_Base'!$B$4:$B$29,0), MATCH(CONCATENATE($G224,T$2),'WFOM - Time_Base'!$A$8:$API$8,0)),
IFERROR($AN224 * INDEX('Inputs from Uganda staff'!$E$61:$BM$80,MATCH('HRH Need estimation'!T$2,'Inputs from Uganda staff'!$E$61:$E$80,0),MATCH('HRH Need estimation'!$D224,'Inputs from Uganda staff'!$E$6:$BM$6,0)),
""))</f>
        <v>0</v>
      </c>
      <c r="U224" s="122">
        <f>IFERROR(
$AN224 * INDEX('WFOM - Time_Base'!$A$4:$API$29, MATCH("CenHos", 'WFOM - Time_Base'!$B$4:$B$29,0), MATCH(CONCATENATE($G224,U$2),'WFOM - Time_Base'!$A$8:$API$8,0)) *
INDEX('WFOM - Time_Base'!$A$4:$API$29, MATCH("CenHos_Per", 'WFOM - Time_Base'!$B$4:$B$29,0), MATCH(CONCATENATE($G224,U$2),'WFOM - Time_Base'!$A$8:$API$8,0)),
IFERROR($AN224 * INDEX('Inputs from Uganda staff'!$E$61:$BM$80,MATCH('HRH Need estimation'!U$2,'Inputs from Uganda staff'!$E$61:$E$80,0),MATCH('HRH Need estimation'!$D224,'Inputs from Uganda staff'!$E$6:$BM$6,0)),
""))</f>
        <v>1</v>
      </c>
      <c r="V224" s="122">
        <f>IFERROR(
$AN224 * INDEX('WFOM - Time_Base'!$A$4:$API$29, MATCH("CenHos", 'WFOM - Time_Base'!$B$4:$B$29,0), MATCH(CONCATENATE($G224,V$2),'WFOM - Time_Base'!$A$8:$API$8,0)) *
INDEX('WFOM - Time_Base'!$A$4:$API$29, MATCH("CenHos_Per", 'WFOM - Time_Base'!$B$4:$B$29,0), MATCH(CONCATENATE($G224,V$2),'WFOM - Time_Base'!$A$8:$API$8,0)),
IFERROR($AN224 * INDEX('Inputs from Uganda staff'!$E$61:$BM$80,MATCH('HRH Need estimation'!V$2,'Inputs from Uganda staff'!$E$61:$E$80,0),MATCH('HRH Need estimation'!$D224,'Inputs from Uganda staff'!$E$6:$BM$6,0)),
""))</f>
        <v>4</v>
      </c>
      <c r="W224" s="122">
        <f>IFERROR(
$AN224 * INDEX('WFOM - Time_Base'!$A$4:$API$29, MATCH("CenHos", 'WFOM - Time_Base'!$B$4:$B$29,0), MATCH(CONCATENATE($G224,W$2),'WFOM - Time_Base'!$A$8:$API$8,0)) *
INDEX('WFOM - Time_Base'!$A$4:$API$29, MATCH("CenHos_Per", 'WFOM - Time_Base'!$B$4:$B$29,0), MATCH(CONCATENATE($G224,W$2),'WFOM - Time_Base'!$A$8:$API$8,0)),
IFERROR($AN224 * INDEX('Inputs from Uganda staff'!$E$61:$BM$80,MATCH('HRH Need estimation'!W$2,'Inputs from Uganda staff'!$E$61:$E$80,0),MATCH('HRH Need estimation'!$D224,'Inputs from Uganda staff'!$E$6:$BM$6,0)),
""))</f>
        <v>0</v>
      </c>
      <c r="X224" s="122">
        <f>IFERROR(
$AN224 * INDEX('WFOM - Time_Base'!$A$4:$API$29, MATCH("CenHos", 'WFOM - Time_Base'!$B$4:$B$29,0), MATCH(CONCATENATE($G224,X$2),'WFOM - Time_Base'!$A$8:$API$8,0)) *
INDEX('WFOM - Time_Base'!$A$4:$API$29, MATCH("CenHos_Per", 'WFOM - Time_Base'!$B$4:$B$29,0), MATCH(CONCATENATE($G224,X$2),'WFOM - Time_Base'!$A$8:$API$8,0)),
IFERROR($AN224 * INDEX('Inputs from Uganda staff'!$E$61:$BM$80,MATCH('HRH Need estimation'!X$2,'Inputs from Uganda staff'!$E$61:$E$80,0),MATCH('HRH Need estimation'!$D224,'Inputs from Uganda staff'!$E$6:$BM$6,0)),
""))</f>
        <v>0</v>
      </c>
      <c r="Y224" s="122">
        <f>IFERROR(
$AN224 * INDEX('WFOM - Time_Base'!$A$4:$API$29, MATCH("CenHos", 'WFOM - Time_Base'!$B$4:$B$29,0), MATCH(CONCATENATE($G224,Y$2),'WFOM - Time_Base'!$A$8:$API$8,0)) *
INDEX('WFOM - Time_Base'!$A$4:$API$29, MATCH("CenHos_Per", 'WFOM - Time_Base'!$B$4:$B$29,0), MATCH(CONCATENATE($G224,Y$2),'WFOM - Time_Base'!$A$8:$API$8,0)),
IFERROR($AN224 * INDEX('Inputs from Uganda staff'!$E$61:$BM$80,MATCH('HRH Need estimation'!Y$2,'Inputs from Uganda staff'!$E$61:$E$80,0),MATCH('HRH Need estimation'!$D224,'Inputs from Uganda staff'!$E$6:$BM$6,0)),
""))</f>
        <v>0</v>
      </c>
      <c r="Z224" s="122">
        <f>IFERROR(
$AN224 * INDEX('WFOM - Time_Base'!$A$4:$API$29, MATCH("CenHos", 'WFOM - Time_Base'!$B$4:$B$29,0), MATCH(CONCATENATE($G224,Z$2),'WFOM - Time_Base'!$A$8:$API$8,0)) *
INDEX('WFOM - Time_Base'!$A$4:$API$29, MATCH("CenHos_Per", 'WFOM - Time_Base'!$B$4:$B$29,0), MATCH(CONCATENATE($G224,Z$2),'WFOM - Time_Base'!$A$8:$API$8,0)),
IFERROR($AN224 * INDEX('Inputs from Uganda staff'!$E$61:$BM$80,MATCH('HRH Need estimation'!Z$2,'Inputs from Uganda staff'!$E$61:$E$80,0),MATCH('HRH Need estimation'!$D224,'Inputs from Uganda staff'!$E$6:$BM$6,0)),
""))</f>
        <v>0</v>
      </c>
      <c r="AA224" s="122">
        <f>IFERROR(
$AN224 * INDEX('WFOM - Time_Base'!$A$4:$API$29, MATCH("CenHos", 'WFOM - Time_Base'!$B$4:$B$29,0), MATCH(CONCATENATE($G224,AA$2),'WFOM - Time_Base'!$A$8:$API$8,0)) *
INDEX('WFOM - Time_Base'!$A$4:$API$29, MATCH("CenHos_Per", 'WFOM - Time_Base'!$B$4:$B$29,0), MATCH(CONCATENATE($G224,AA$2),'WFOM - Time_Base'!$A$8:$API$8,0)),
IFERROR($AN224 * INDEX('Inputs from Uganda staff'!$E$61:$BM$80,MATCH('HRH Need estimation'!AA$2,'Inputs from Uganda staff'!$E$61:$E$80,0),MATCH('HRH Need estimation'!$D224,'Inputs from Uganda staff'!$E$6:$BM$6,0)),
""))</f>
        <v>0</v>
      </c>
      <c r="AB224" s="122">
        <f>IFERROR(
$AN224 * INDEX('WFOM - Time_Base'!$A$4:$API$29, MATCH("CenHos", 'WFOM - Time_Base'!$B$4:$B$29,0), MATCH(CONCATENATE($G224,AB$2),'WFOM - Time_Base'!$A$8:$API$8,0)) *
INDEX('WFOM - Time_Base'!$A$4:$API$29, MATCH("CenHos_Per", 'WFOM - Time_Base'!$B$4:$B$29,0), MATCH(CONCATENATE($G224,AB$2),'WFOM - Time_Base'!$A$8:$API$8,0)),
IFERROR($AN224 * INDEX('Inputs from Uganda staff'!$E$61:$BM$80,MATCH('HRH Need estimation'!AB$2,'Inputs from Uganda staff'!$E$61:$E$80,0),MATCH('HRH Need estimation'!$D224,'Inputs from Uganda staff'!$E$6:$BM$6,0)),
""))</f>
        <v>0</v>
      </c>
      <c r="AC224" s="122" t="str">
        <f>IFERROR(
$AN224 * INDEX('WFOM - Time_Base'!$A$4:$API$29, MATCH("CenHos", 'WFOM - Time_Base'!$B$4:$B$29,0), MATCH(CONCATENATE($G224,AC$2),'WFOM - Time_Base'!$A$8:$API$8,0)) *
INDEX('WFOM - Time_Base'!$A$4:$API$29, MATCH("CenHos_Per", 'WFOM - Time_Base'!$B$4:$B$29,0), MATCH(CONCATENATE($G224,AC$2),'WFOM - Time_Base'!$A$8:$API$8,0)),
IFERROR($AN224 * INDEX('Inputs from Uganda staff'!$E$61:$BM$80,MATCH('HRH Need estimation'!AC$2,'Inputs from Uganda staff'!$E$61:$E$80,0),MATCH('HRH Need estimation'!$D224,'Inputs from Uganda staff'!$E$6:$BM$6,0)),
""))</f>
        <v/>
      </c>
      <c r="AD224" s="122">
        <f>IFERROR(
$AN224 * INDEX('WFOM - Time_Base'!$A$4:$API$29, MATCH("CenHos", 'WFOM - Time_Base'!$B$4:$B$29,0), MATCH(CONCATENATE($G224,AD$2),'WFOM - Time_Base'!$A$8:$API$8,0)) *
INDEX('WFOM - Time_Base'!$A$4:$API$29, MATCH("CenHos_Per", 'WFOM - Time_Base'!$B$4:$B$29,0), MATCH(CONCATENATE($G224,AD$2),'WFOM - Time_Base'!$A$8:$API$8,0)),
IFERROR($AN224 * INDEX('Inputs from Uganda staff'!$E$61:$BM$80,MATCH('HRH Need estimation'!AD$2,'Inputs from Uganda staff'!$E$61:$E$80,0),MATCH('HRH Need estimation'!$D224,'Inputs from Uganda staff'!$E$6:$BM$6,0)),
""))</f>
        <v>0</v>
      </c>
      <c r="AE224" s="122">
        <f>IFERROR(
$AN224 * INDEX('WFOM - Time_Base'!$A$4:$API$29, MATCH("CenHos", 'WFOM - Time_Base'!$B$4:$B$29,0), MATCH(CONCATENATE($G224,AE$2),'WFOM - Time_Base'!$A$8:$API$8,0)) *
INDEX('WFOM - Time_Base'!$A$4:$API$29, MATCH("CenHos_Per", 'WFOM - Time_Base'!$B$4:$B$29,0), MATCH(CONCATENATE($G224,AE$2),'WFOM - Time_Base'!$A$8:$API$8,0)),
IFERROR($AN224 * INDEX('Inputs from Uganda staff'!$E$61:$BM$80,MATCH('HRH Need estimation'!AE$2,'Inputs from Uganda staff'!$E$61:$E$80,0),MATCH('HRH Need estimation'!$D224,'Inputs from Uganda staff'!$E$6:$BM$6,0)),
""))</f>
        <v>0</v>
      </c>
      <c r="AF224" s="122">
        <f>IFERROR(
$AN224 * INDEX('WFOM - Time_Base'!$A$4:$API$29, MATCH("CenHos", 'WFOM - Time_Base'!$B$4:$B$29,0), MATCH(CONCATENATE($G224,AF$2),'WFOM - Time_Base'!$A$8:$API$8,0)) *
INDEX('WFOM - Time_Base'!$A$4:$API$29, MATCH("CenHos_Per", 'WFOM - Time_Base'!$B$4:$B$29,0), MATCH(CONCATENATE($G224,AF$2),'WFOM - Time_Base'!$A$8:$API$8,0)),
IFERROR($AN224 * INDEX('Inputs from Uganda staff'!$E$61:$BM$80,MATCH('HRH Need estimation'!AF$2,'Inputs from Uganda staff'!$E$61:$E$80,0),MATCH('HRH Need estimation'!$D224,'Inputs from Uganda staff'!$E$6:$BM$6,0)),
""))</f>
        <v>0</v>
      </c>
      <c r="AG224" s="122">
        <f>IFERROR(
$AN224 * INDEX('WFOM - Time_Base'!$A$4:$API$29, MATCH("CenHos", 'WFOM - Time_Base'!$B$4:$B$29,0), MATCH(CONCATENATE($G224,AG$2),'WFOM - Time_Base'!$A$8:$API$8,0)) *
INDEX('WFOM - Time_Base'!$A$4:$API$29, MATCH("CenHos_Per", 'WFOM - Time_Base'!$B$4:$B$29,0), MATCH(CONCATENATE($G224,AG$2),'WFOM - Time_Base'!$A$8:$API$8,0)),
IFERROR($AN224 * INDEX('Inputs from Uganda staff'!$E$61:$BM$80,MATCH('HRH Need estimation'!AG$2,'Inputs from Uganda staff'!$E$61:$E$80,0),MATCH('HRH Need estimation'!$D224,'Inputs from Uganda staff'!$E$6:$BM$6,0)),
""))</f>
        <v>0</v>
      </c>
      <c r="AH224" s="122">
        <f>IFERROR(
$AN224 * INDEX('WFOM - Time_Base'!$A$4:$API$29, MATCH("CenHos", 'WFOM - Time_Base'!$B$4:$B$29,0), MATCH(CONCATENATE($G224,AH$2),'WFOM - Time_Base'!$A$8:$API$8,0)) *
INDEX('WFOM - Time_Base'!$A$4:$API$29, MATCH("CenHos_Per", 'WFOM - Time_Base'!$B$4:$B$29,0), MATCH(CONCATENATE($G224,AH$2),'WFOM - Time_Base'!$A$8:$API$8,0)),
IFERROR($AN224 * INDEX('Inputs from Uganda staff'!$E$61:$BM$80,MATCH('HRH Need estimation'!AH$2,'Inputs from Uganda staff'!$E$61:$E$80,0),MATCH('HRH Need estimation'!$D224,'Inputs from Uganda staff'!$E$6:$BM$6,0)),
""))</f>
        <v>0</v>
      </c>
      <c r="AI224" s="122">
        <f>IFERROR(
$AN224 * INDEX('WFOM - Time_Base'!$A$4:$API$29, MATCH("CenHos", 'WFOM - Time_Base'!$B$4:$B$29,0), MATCH(CONCATENATE($G224,AI$2),'WFOM - Time_Base'!$A$8:$API$8,0)) *
INDEX('WFOM - Time_Base'!$A$4:$API$29, MATCH("CenHos_Per", 'WFOM - Time_Base'!$B$4:$B$29,0), MATCH(CONCATENATE($G224,AI$2),'WFOM - Time_Base'!$A$8:$API$8,0)),
IFERROR($AN224 * INDEX('Inputs from Uganda staff'!$E$61:$BM$80,MATCH('HRH Need estimation'!AI$2,'Inputs from Uganda staff'!$E$61:$E$80,0),MATCH('HRH Need estimation'!$D224,'Inputs from Uganda staff'!$E$6:$BM$6,0)),
""))</f>
        <v>0</v>
      </c>
      <c r="AJ224" s="122">
        <f>IFERROR(
$AN224 * INDEX('WFOM - Time_Base'!$A$4:$API$29, MATCH("CenHos", 'WFOM - Time_Base'!$B$4:$B$29,0), MATCH(CONCATENATE($G224,AJ$2),'WFOM - Time_Base'!$A$8:$API$8,0)) *
INDEX('WFOM - Time_Base'!$A$4:$API$29, MATCH("CenHos_Per", 'WFOM - Time_Base'!$B$4:$B$29,0), MATCH(CONCATENATE($G224,AJ$2),'WFOM - Time_Base'!$A$8:$API$8,0)),
IFERROR($AN224 * INDEX('Inputs from Uganda staff'!$E$61:$BM$80,MATCH('HRH Need estimation'!AJ$2,'Inputs from Uganda staff'!$E$61:$E$80,0),MATCH('HRH Need estimation'!$D224,'Inputs from Uganda staff'!$E$6:$BM$6,0)),
""))</f>
        <v>0</v>
      </c>
      <c r="AK224" s="122">
        <f>IFERROR(
$AN224 * INDEX('WFOM - Time_Base'!$A$4:$API$29, MATCH("CenHos", 'WFOM - Time_Base'!$B$4:$B$29,0), MATCH(CONCATENATE($G224,AK$2),'WFOM - Time_Base'!$A$8:$API$8,0)) *
INDEX('WFOM - Time_Base'!$A$4:$API$29, MATCH("CenHos_Per", 'WFOM - Time_Base'!$B$4:$B$29,0), MATCH(CONCATENATE($G224,AK$2),'WFOM - Time_Base'!$A$8:$API$8,0)),
IFERROR($AN224 * INDEX('Inputs from Uganda staff'!$E$61:$BM$80,MATCH('HRH Need estimation'!AK$2,'Inputs from Uganda staff'!$E$61:$E$80,0),MATCH('HRH Need estimation'!$D224,'Inputs from Uganda staff'!$E$6:$BM$6,0)),
""))</f>
        <v>0</v>
      </c>
      <c r="AL224" s="122">
        <f>IFERROR(
$AN224 * INDEX('WFOM - Time_Base'!$A$4:$API$29, MATCH("CenHos", 'WFOM - Time_Base'!$B$4:$B$29,0), MATCH(CONCATENATE($G224,AL$2),'WFOM - Time_Base'!$A$8:$API$8,0)) *
INDEX('WFOM - Time_Base'!$A$4:$API$29, MATCH("CenHos_Per", 'WFOM - Time_Base'!$B$4:$B$29,0), MATCH(CONCATENATE($G224,AL$2),'WFOM - Time_Base'!$A$8:$API$8,0)),
IFERROR($AN224 * INDEX('Inputs from Uganda staff'!$E$61:$BM$80,MATCH('HRH Need estimation'!AL$2,'Inputs from Uganda staff'!$E$61:$E$80,0),MATCH('HRH Need estimation'!$D224,'Inputs from Uganda staff'!$E$6:$BM$6,0)),
""))</f>
        <v>0</v>
      </c>
      <c r="AN224">
        <v>1</v>
      </c>
      <c r="AO224" t="e">
        <f t="shared" si="8"/>
        <v>#N/A</v>
      </c>
    </row>
    <row r="225" spans="1:41">
      <c r="A225" s="106" t="s">
        <v>915</v>
      </c>
      <c r="B225" s="106" t="s">
        <v>647</v>
      </c>
      <c r="C225" s="107" t="s">
        <v>662</v>
      </c>
      <c r="D225" s="114" t="s">
        <v>663</v>
      </c>
      <c r="E225" s="252"/>
      <c r="F225" s="252"/>
      <c r="G225" s="122" t="str">
        <f>IF(F225&lt;&gt;"", VLOOKUP(F225,'WFOM - Cadre and Service List'!$E$4:$F$52,2,FALSE), "")</f>
        <v/>
      </c>
      <c r="H225" s="122"/>
      <c r="I225" s="207"/>
      <c r="J225" s="207"/>
      <c r="K225" s="207"/>
      <c r="L225" s="207"/>
      <c r="M225" s="207"/>
      <c r="N225" s="207"/>
      <c r="O225" s="207"/>
      <c r="P225" s="207">
        <f t="shared" si="7"/>
        <v>0</v>
      </c>
      <c r="Q225" s="122" t="s">
        <v>1947</v>
      </c>
      <c r="R225" s="122" t="str">
        <f>IFERROR(
$AN225 * INDEX('WFOM - Time_Base'!$A$4:$API$29, MATCH("CenHos", 'WFOM - Time_Base'!$B$4:$B$29,0), MATCH(CONCATENATE($G225,R$2),'WFOM - Time_Base'!$A$8:$API$8,0)) *
INDEX('WFOM - Time_Base'!$A$4:$API$29, MATCH("CenHos_Per", 'WFOM - Time_Base'!$B$4:$B$29,0), MATCH(CONCATENATE($G225,R$2),'WFOM - Time_Base'!$A$8:$API$8,0)),
IFERROR($AN225 * INDEX('Inputs from Uganda staff'!$E$61:$BM$80,MATCH('HRH Need estimation'!R$2,'Inputs from Uganda staff'!$E$61:$E$80,0),MATCH('HRH Need estimation'!$D225,'Inputs from Uganda staff'!$E$6:$BM$6,0)),
""))</f>
        <v/>
      </c>
      <c r="S225" s="122" t="str">
        <f>IFERROR(
$AN225 * INDEX('WFOM - Time_Base'!$A$4:$API$29, MATCH("CenHos", 'WFOM - Time_Base'!$B$4:$B$29,0), MATCH(CONCATENATE($G225,S$2),'WFOM - Time_Base'!$A$8:$API$8,0)) *
INDEX('WFOM - Time_Base'!$A$4:$API$29, MATCH("CenHos_Per", 'WFOM - Time_Base'!$B$4:$B$29,0), MATCH(CONCATENATE($G225,S$2),'WFOM - Time_Base'!$A$8:$API$8,0)),
IFERROR($AN225 * INDEX('Inputs from Uganda staff'!$E$61:$BM$80,MATCH('HRH Need estimation'!S$2,'Inputs from Uganda staff'!$E$61:$E$80,0),MATCH('HRH Need estimation'!$D225,'Inputs from Uganda staff'!$E$6:$BM$6,0)),
""))</f>
        <v/>
      </c>
      <c r="T225" s="122" t="str">
        <f>IFERROR(
$AN225 * INDEX('WFOM - Time_Base'!$A$4:$API$29, MATCH("CenHos", 'WFOM - Time_Base'!$B$4:$B$29,0), MATCH(CONCATENATE($G225,T$2),'WFOM - Time_Base'!$A$8:$API$8,0)) *
INDEX('WFOM - Time_Base'!$A$4:$API$29, MATCH("CenHos_Per", 'WFOM - Time_Base'!$B$4:$B$29,0), MATCH(CONCATENATE($G225,T$2),'WFOM - Time_Base'!$A$8:$API$8,0)),
IFERROR($AN225 * INDEX('Inputs from Uganda staff'!$E$61:$BM$80,MATCH('HRH Need estimation'!T$2,'Inputs from Uganda staff'!$E$61:$E$80,0),MATCH('HRH Need estimation'!$D225,'Inputs from Uganda staff'!$E$6:$BM$6,0)),
""))</f>
        <v/>
      </c>
      <c r="U225" s="122" t="str">
        <f>IFERROR(
$AN225 * INDEX('WFOM - Time_Base'!$A$4:$API$29, MATCH("CenHos", 'WFOM - Time_Base'!$B$4:$B$29,0), MATCH(CONCATENATE($G225,U$2),'WFOM - Time_Base'!$A$8:$API$8,0)) *
INDEX('WFOM - Time_Base'!$A$4:$API$29, MATCH("CenHos_Per", 'WFOM - Time_Base'!$B$4:$B$29,0), MATCH(CONCATENATE($G225,U$2),'WFOM - Time_Base'!$A$8:$API$8,0)),
IFERROR($AN225 * INDEX('Inputs from Uganda staff'!$E$61:$BM$80,MATCH('HRH Need estimation'!U$2,'Inputs from Uganda staff'!$E$61:$E$80,0),MATCH('HRH Need estimation'!$D225,'Inputs from Uganda staff'!$E$6:$BM$6,0)),
""))</f>
        <v/>
      </c>
      <c r="V225" s="122" t="str">
        <f>IFERROR(
$AN225 * INDEX('WFOM - Time_Base'!$A$4:$API$29, MATCH("CenHos", 'WFOM - Time_Base'!$B$4:$B$29,0), MATCH(CONCATENATE($G225,V$2),'WFOM - Time_Base'!$A$8:$API$8,0)) *
INDEX('WFOM - Time_Base'!$A$4:$API$29, MATCH("CenHos_Per", 'WFOM - Time_Base'!$B$4:$B$29,0), MATCH(CONCATENATE($G225,V$2),'WFOM - Time_Base'!$A$8:$API$8,0)),
IFERROR($AN225 * INDEX('Inputs from Uganda staff'!$E$61:$BM$80,MATCH('HRH Need estimation'!V$2,'Inputs from Uganda staff'!$E$61:$E$80,0),MATCH('HRH Need estimation'!$D225,'Inputs from Uganda staff'!$E$6:$BM$6,0)),
""))</f>
        <v/>
      </c>
      <c r="W225" s="122" t="str">
        <f>IFERROR(
$AN225 * INDEX('WFOM - Time_Base'!$A$4:$API$29, MATCH("CenHos", 'WFOM - Time_Base'!$B$4:$B$29,0), MATCH(CONCATENATE($G225,W$2),'WFOM - Time_Base'!$A$8:$API$8,0)) *
INDEX('WFOM - Time_Base'!$A$4:$API$29, MATCH("CenHos_Per", 'WFOM - Time_Base'!$B$4:$B$29,0), MATCH(CONCATENATE($G225,W$2),'WFOM - Time_Base'!$A$8:$API$8,0)),
IFERROR($AN225 * INDEX('Inputs from Uganda staff'!$E$61:$BM$80,MATCH('HRH Need estimation'!W$2,'Inputs from Uganda staff'!$E$61:$E$80,0),MATCH('HRH Need estimation'!$D225,'Inputs from Uganda staff'!$E$6:$BM$6,0)),
""))</f>
        <v/>
      </c>
      <c r="X225" s="122" t="str">
        <f>IFERROR(
$AN225 * INDEX('WFOM - Time_Base'!$A$4:$API$29, MATCH("CenHos", 'WFOM - Time_Base'!$B$4:$B$29,0), MATCH(CONCATENATE($G225,X$2),'WFOM - Time_Base'!$A$8:$API$8,0)) *
INDEX('WFOM - Time_Base'!$A$4:$API$29, MATCH("CenHos_Per", 'WFOM - Time_Base'!$B$4:$B$29,0), MATCH(CONCATENATE($G225,X$2),'WFOM - Time_Base'!$A$8:$API$8,0)),
IFERROR($AN225 * INDEX('Inputs from Uganda staff'!$E$61:$BM$80,MATCH('HRH Need estimation'!X$2,'Inputs from Uganda staff'!$E$61:$E$80,0),MATCH('HRH Need estimation'!$D225,'Inputs from Uganda staff'!$E$6:$BM$6,0)),
""))</f>
        <v/>
      </c>
      <c r="Y225" s="122" t="str">
        <f>IFERROR(
$AN225 * INDEX('WFOM - Time_Base'!$A$4:$API$29, MATCH("CenHos", 'WFOM - Time_Base'!$B$4:$B$29,0), MATCH(CONCATENATE($G225,Y$2),'WFOM - Time_Base'!$A$8:$API$8,0)) *
INDEX('WFOM - Time_Base'!$A$4:$API$29, MATCH("CenHos_Per", 'WFOM - Time_Base'!$B$4:$B$29,0), MATCH(CONCATENATE($G225,Y$2),'WFOM - Time_Base'!$A$8:$API$8,0)),
IFERROR($AN225 * INDEX('Inputs from Uganda staff'!$E$61:$BM$80,MATCH('HRH Need estimation'!Y$2,'Inputs from Uganda staff'!$E$61:$E$80,0),MATCH('HRH Need estimation'!$D225,'Inputs from Uganda staff'!$E$6:$BM$6,0)),
""))</f>
        <v/>
      </c>
      <c r="Z225" s="122" t="str">
        <f>IFERROR(
$AN225 * INDEX('WFOM - Time_Base'!$A$4:$API$29, MATCH("CenHos", 'WFOM - Time_Base'!$B$4:$B$29,0), MATCH(CONCATENATE($G225,Z$2),'WFOM - Time_Base'!$A$8:$API$8,0)) *
INDEX('WFOM - Time_Base'!$A$4:$API$29, MATCH("CenHos_Per", 'WFOM - Time_Base'!$B$4:$B$29,0), MATCH(CONCATENATE($G225,Z$2),'WFOM - Time_Base'!$A$8:$API$8,0)),
IFERROR($AN225 * INDEX('Inputs from Uganda staff'!$E$61:$BM$80,MATCH('HRH Need estimation'!Z$2,'Inputs from Uganda staff'!$E$61:$E$80,0),MATCH('HRH Need estimation'!$D225,'Inputs from Uganda staff'!$E$6:$BM$6,0)),
""))</f>
        <v/>
      </c>
      <c r="AA225" s="122" t="str">
        <f>IFERROR(
$AN225 * INDEX('WFOM - Time_Base'!$A$4:$API$29, MATCH("CenHos", 'WFOM - Time_Base'!$B$4:$B$29,0), MATCH(CONCATENATE($G225,AA$2),'WFOM - Time_Base'!$A$8:$API$8,0)) *
INDEX('WFOM - Time_Base'!$A$4:$API$29, MATCH("CenHos_Per", 'WFOM - Time_Base'!$B$4:$B$29,0), MATCH(CONCATENATE($G225,AA$2),'WFOM - Time_Base'!$A$8:$API$8,0)),
IFERROR($AN225 * INDEX('Inputs from Uganda staff'!$E$61:$BM$80,MATCH('HRH Need estimation'!AA$2,'Inputs from Uganda staff'!$E$61:$E$80,0),MATCH('HRH Need estimation'!$D225,'Inputs from Uganda staff'!$E$6:$BM$6,0)),
""))</f>
        <v/>
      </c>
      <c r="AB225" s="122" t="str">
        <f>IFERROR(
$AN225 * INDEX('WFOM - Time_Base'!$A$4:$API$29, MATCH("CenHos", 'WFOM - Time_Base'!$B$4:$B$29,0), MATCH(CONCATENATE($G225,AB$2),'WFOM - Time_Base'!$A$8:$API$8,0)) *
INDEX('WFOM - Time_Base'!$A$4:$API$29, MATCH("CenHos_Per", 'WFOM - Time_Base'!$B$4:$B$29,0), MATCH(CONCATENATE($G225,AB$2),'WFOM - Time_Base'!$A$8:$API$8,0)),
IFERROR($AN225 * INDEX('Inputs from Uganda staff'!$E$61:$BM$80,MATCH('HRH Need estimation'!AB$2,'Inputs from Uganda staff'!$E$61:$E$80,0),MATCH('HRH Need estimation'!$D225,'Inputs from Uganda staff'!$E$6:$BM$6,0)),
""))</f>
        <v/>
      </c>
      <c r="AC225" s="122" t="str">
        <f>IFERROR(
$AN225 * INDEX('WFOM - Time_Base'!$A$4:$API$29, MATCH("CenHos", 'WFOM - Time_Base'!$B$4:$B$29,0), MATCH(CONCATENATE($G225,AC$2),'WFOM - Time_Base'!$A$8:$API$8,0)) *
INDEX('WFOM - Time_Base'!$A$4:$API$29, MATCH("CenHos_Per", 'WFOM - Time_Base'!$B$4:$B$29,0), MATCH(CONCATENATE($G225,AC$2),'WFOM - Time_Base'!$A$8:$API$8,0)),
IFERROR($AN225 * INDEX('Inputs from Uganda staff'!$E$61:$BM$80,MATCH('HRH Need estimation'!AC$2,'Inputs from Uganda staff'!$E$61:$E$80,0),MATCH('HRH Need estimation'!$D225,'Inputs from Uganda staff'!$E$6:$BM$6,0)),
""))</f>
        <v/>
      </c>
      <c r="AD225" s="122" t="str">
        <f>IFERROR(
$AN225 * INDEX('WFOM - Time_Base'!$A$4:$API$29, MATCH("CenHos", 'WFOM - Time_Base'!$B$4:$B$29,0), MATCH(CONCATENATE($G225,AD$2),'WFOM - Time_Base'!$A$8:$API$8,0)) *
INDEX('WFOM - Time_Base'!$A$4:$API$29, MATCH("CenHos_Per", 'WFOM - Time_Base'!$B$4:$B$29,0), MATCH(CONCATENATE($G225,AD$2),'WFOM - Time_Base'!$A$8:$API$8,0)),
IFERROR($AN225 * INDEX('Inputs from Uganda staff'!$E$61:$BM$80,MATCH('HRH Need estimation'!AD$2,'Inputs from Uganda staff'!$E$61:$E$80,0),MATCH('HRH Need estimation'!$D225,'Inputs from Uganda staff'!$E$6:$BM$6,0)),
""))</f>
        <v/>
      </c>
      <c r="AE225" s="122" t="str">
        <f>IFERROR(
$AN225 * INDEX('WFOM - Time_Base'!$A$4:$API$29, MATCH("CenHos", 'WFOM - Time_Base'!$B$4:$B$29,0), MATCH(CONCATENATE($G225,AE$2),'WFOM - Time_Base'!$A$8:$API$8,0)) *
INDEX('WFOM - Time_Base'!$A$4:$API$29, MATCH("CenHos_Per", 'WFOM - Time_Base'!$B$4:$B$29,0), MATCH(CONCATENATE($G225,AE$2),'WFOM - Time_Base'!$A$8:$API$8,0)),
IFERROR($AN225 * INDEX('Inputs from Uganda staff'!$E$61:$BM$80,MATCH('HRH Need estimation'!AE$2,'Inputs from Uganda staff'!$E$61:$E$80,0),MATCH('HRH Need estimation'!$D225,'Inputs from Uganda staff'!$E$6:$BM$6,0)),
""))</f>
        <v/>
      </c>
      <c r="AF225" s="122" t="str">
        <f>IFERROR(
$AN225 * INDEX('WFOM - Time_Base'!$A$4:$API$29, MATCH("CenHos", 'WFOM - Time_Base'!$B$4:$B$29,0), MATCH(CONCATENATE($G225,AF$2),'WFOM - Time_Base'!$A$8:$API$8,0)) *
INDEX('WFOM - Time_Base'!$A$4:$API$29, MATCH("CenHos_Per", 'WFOM - Time_Base'!$B$4:$B$29,0), MATCH(CONCATENATE($G225,AF$2),'WFOM - Time_Base'!$A$8:$API$8,0)),
IFERROR($AN225 * INDEX('Inputs from Uganda staff'!$E$61:$BM$80,MATCH('HRH Need estimation'!AF$2,'Inputs from Uganda staff'!$E$61:$E$80,0),MATCH('HRH Need estimation'!$D225,'Inputs from Uganda staff'!$E$6:$BM$6,0)),
""))</f>
        <v/>
      </c>
      <c r="AG225" s="122" t="str">
        <f>IFERROR(
$AN225 * INDEX('WFOM - Time_Base'!$A$4:$API$29, MATCH("CenHos", 'WFOM - Time_Base'!$B$4:$B$29,0), MATCH(CONCATENATE($G225,AG$2),'WFOM - Time_Base'!$A$8:$API$8,0)) *
INDEX('WFOM - Time_Base'!$A$4:$API$29, MATCH("CenHos_Per", 'WFOM - Time_Base'!$B$4:$B$29,0), MATCH(CONCATENATE($G225,AG$2),'WFOM - Time_Base'!$A$8:$API$8,0)),
IFERROR($AN225 * INDEX('Inputs from Uganda staff'!$E$61:$BM$80,MATCH('HRH Need estimation'!AG$2,'Inputs from Uganda staff'!$E$61:$E$80,0),MATCH('HRH Need estimation'!$D225,'Inputs from Uganda staff'!$E$6:$BM$6,0)),
""))</f>
        <v/>
      </c>
      <c r="AH225" s="122" t="str">
        <f>IFERROR(
$AN225 * INDEX('WFOM - Time_Base'!$A$4:$API$29, MATCH("CenHos", 'WFOM - Time_Base'!$B$4:$B$29,0), MATCH(CONCATENATE($G225,AH$2),'WFOM - Time_Base'!$A$8:$API$8,0)) *
INDEX('WFOM - Time_Base'!$A$4:$API$29, MATCH("CenHos_Per", 'WFOM - Time_Base'!$B$4:$B$29,0), MATCH(CONCATENATE($G225,AH$2),'WFOM - Time_Base'!$A$8:$API$8,0)),
IFERROR($AN225 * INDEX('Inputs from Uganda staff'!$E$61:$BM$80,MATCH('HRH Need estimation'!AH$2,'Inputs from Uganda staff'!$E$61:$E$80,0),MATCH('HRH Need estimation'!$D225,'Inputs from Uganda staff'!$E$6:$BM$6,0)),
""))</f>
        <v/>
      </c>
      <c r="AI225" s="122" t="str">
        <f>IFERROR(
$AN225 * INDEX('WFOM - Time_Base'!$A$4:$API$29, MATCH("CenHos", 'WFOM - Time_Base'!$B$4:$B$29,0), MATCH(CONCATENATE($G225,AI$2),'WFOM - Time_Base'!$A$8:$API$8,0)) *
INDEX('WFOM - Time_Base'!$A$4:$API$29, MATCH("CenHos_Per", 'WFOM - Time_Base'!$B$4:$B$29,0), MATCH(CONCATENATE($G225,AI$2),'WFOM - Time_Base'!$A$8:$API$8,0)),
IFERROR($AN225 * INDEX('Inputs from Uganda staff'!$E$61:$BM$80,MATCH('HRH Need estimation'!AI$2,'Inputs from Uganda staff'!$E$61:$E$80,0),MATCH('HRH Need estimation'!$D225,'Inputs from Uganda staff'!$E$6:$BM$6,0)),
""))</f>
        <v/>
      </c>
      <c r="AJ225" s="122" t="str">
        <f>IFERROR(
$AN225 * INDEX('WFOM - Time_Base'!$A$4:$API$29, MATCH("CenHos", 'WFOM - Time_Base'!$B$4:$B$29,0), MATCH(CONCATENATE($G225,AJ$2),'WFOM - Time_Base'!$A$8:$API$8,0)) *
INDEX('WFOM - Time_Base'!$A$4:$API$29, MATCH("CenHos_Per", 'WFOM - Time_Base'!$B$4:$B$29,0), MATCH(CONCATENATE($G225,AJ$2),'WFOM - Time_Base'!$A$8:$API$8,0)),
IFERROR($AN225 * INDEX('Inputs from Uganda staff'!$E$61:$BM$80,MATCH('HRH Need estimation'!AJ$2,'Inputs from Uganda staff'!$E$61:$E$80,0),MATCH('HRH Need estimation'!$D225,'Inputs from Uganda staff'!$E$6:$BM$6,0)),
""))</f>
        <v/>
      </c>
      <c r="AK225" s="122" t="str">
        <f>IFERROR(
$AN225 * INDEX('WFOM - Time_Base'!$A$4:$API$29, MATCH("CenHos", 'WFOM - Time_Base'!$B$4:$B$29,0), MATCH(CONCATENATE($G225,AK$2),'WFOM - Time_Base'!$A$8:$API$8,0)) *
INDEX('WFOM - Time_Base'!$A$4:$API$29, MATCH("CenHos_Per", 'WFOM - Time_Base'!$B$4:$B$29,0), MATCH(CONCATENATE($G225,AK$2),'WFOM - Time_Base'!$A$8:$API$8,0)),
IFERROR($AN225 * INDEX('Inputs from Uganda staff'!$E$61:$BM$80,MATCH('HRH Need estimation'!AK$2,'Inputs from Uganda staff'!$E$61:$E$80,0),MATCH('HRH Need estimation'!$D225,'Inputs from Uganda staff'!$E$6:$BM$6,0)),
""))</f>
        <v/>
      </c>
      <c r="AL225" s="122" t="str">
        <f>IFERROR(
$AN225 * INDEX('WFOM - Time_Base'!$A$4:$API$29, MATCH("CenHos", 'WFOM - Time_Base'!$B$4:$B$29,0), MATCH(CONCATENATE($G225,AL$2),'WFOM - Time_Base'!$A$8:$API$8,0)) *
INDEX('WFOM - Time_Base'!$A$4:$API$29, MATCH("CenHos_Per", 'WFOM - Time_Base'!$B$4:$B$29,0), MATCH(CONCATENATE($G225,AL$2),'WFOM - Time_Base'!$A$8:$API$8,0)),
IFERROR($AN225 * INDEX('Inputs from Uganda staff'!$E$61:$BM$80,MATCH('HRH Need estimation'!AL$2,'Inputs from Uganda staff'!$E$61:$E$80,0),MATCH('HRH Need estimation'!$D225,'Inputs from Uganda staff'!$E$6:$BM$6,0)),
""))</f>
        <v/>
      </c>
      <c r="AN225">
        <v>1</v>
      </c>
      <c r="AO225" t="e">
        <f t="shared" si="8"/>
        <v>#N/A</v>
      </c>
    </row>
    <row r="226" spans="1:41">
      <c r="A226" s="106" t="s">
        <v>1029</v>
      </c>
      <c r="B226" s="106" t="s">
        <v>647</v>
      </c>
      <c r="C226" s="107" t="s">
        <v>664</v>
      </c>
      <c r="D226" s="114" t="s">
        <v>665</v>
      </c>
      <c r="E226" s="199"/>
      <c r="F226" s="199"/>
      <c r="G226" s="199"/>
      <c r="H226" s="199" t="s">
        <v>910</v>
      </c>
      <c r="I226" s="208"/>
      <c r="J226" s="208"/>
      <c r="K226" s="208"/>
      <c r="L226" s="208"/>
      <c r="M226" s="208"/>
      <c r="N226" s="208"/>
      <c r="O226" s="208"/>
      <c r="P226" s="207">
        <f t="shared" si="7"/>
        <v>0</v>
      </c>
      <c r="Q226" s="122" t="s">
        <v>1947</v>
      </c>
      <c r="R226" s="252">
        <v>0</v>
      </c>
      <c r="S226" s="252">
        <v>0</v>
      </c>
      <c r="T226" s="252">
        <v>0</v>
      </c>
      <c r="U226" s="252">
        <v>0</v>
      </c>
      <c r="V226" s="252">
        <v>1</v>
      </c>
      <c r="W226" s="252">
        <v>0</v>
      </c>
      <c r="X226" s="252">
        <v>0</v>
      </c>
      <c r="Y226" s="252">
        <v>0</v>
      </c>
      <c r="Z226" s="252">
        <v>0</v>
      </c>
      <c r="AA226" s="252">
        <v>0</v>
      </c>
      <c r="AB226" s="252">
        <v>0</v>
      </c>
      <c r="AC226" s="252"/>
      <c r="AD226" s="252">
        <v>0</v>
      </c>
      <c r="AE226" s="252">
        <v>0</v>
      </c>
      <c r="AF226" s="252">
        <v>0</v>
      </c>
      <c r="AG226" s="252">
        <v>0</v>
      </c>
      <c r="AH226" s="252">
        <v>0</v>
      </c>
      <c r="AI226" s="252">
        <v>0</v>
      </c>
      <c r="AJ226" s="252">
        <v>0</v>
      </c>
      <c r="AK226" s="252">
        <v>0</v>
      </c>
      <c r="AL226" s="252">
        <v>0</v>
      </c>
      <c r="AM226" t="s">
        <v>2032</v>
      </c>
      <c r="AN226" t="s">
        <v>2073</v>
      </c>
      <c r="AO226" t="str">
        <f t="shared" si="8"/>
        <v>245</v>
      </c>
    </row>
    <row r="227" spans="1:41">
      <c r="A227" s="106" t="s">
        <v>1030</v>
      </c>
      <c r="B227" s="106" t="s">
        <v>647</v>
      </c>
      <c r="C227" s="107" t="s">
        <v>666</v>
      </c>
      <c r="D227" s="114" t="s">
        <v>667</v>
      </c>
      <c r="E227" s="252" t="s">
        <v>866</v>
      </c>
      <c r="F227" s="252" t="s">
        <v>72</v>
      </c>
      <c r="G227" s="122" t="str">
        <f>IF(F227&lt;&gt;"", VLOOKUP(F227,'WFOM - Cadre and Service List'!$E$4:$F$52,2,FALSE), "")</f>
        <v>MinorSurg</v>
      </c>
      <c r="H227" s="122"/>
      <c r="I227" s="207"/>
      <c r="J227" s="207"/>
      <c r="K227" s="207"/>
      <c r="L227" s="207"/>
      <c r="M227" s="207"/>
      <c r="N227" s="207"/>
      <c r="O227" s="207"/>
      <c r="P227" s="207">
        <f t="shared" si="7"/>
        <v>0</v>
      </c>
      <c r="Q227" s="122" t="s">
        <v>1947</v>
      </c>
      <c r="R227" s="122">
        <f>IFERROR(
$AN227 * INDEX('WFOM - Time_Base'!$A$4:$API$29, MATCH("CenHos", 'WFOM - Time_Base'!$B$4:$B$29,0), MATCH(CONCATENATE($G227,R$2),'WFOM - Time_Base'!$A$8:$API$8,0)) *
INDEX('WFOM - Time_Base'!$A$4:$API$29, MATCH("CenHos_Per", 'WFOM - Time_Base'!$B$4:$B$29,0), MATCH(CONCATENATE($G227,R$2),'WFOM - Time_Base'!$A$8:$API$8,0)),
IFERROR($AN227 * INDEX('Inputs from Uganda staff'!$E$61:$BM$80,MATCH('HRH Need estimation'!R$2,'Inputs from Uganda staff'!$E$61:$E$80,0),MATCH('HRH Need estimation'!$D227,'Inputs from Uganda staff'!$E$6:$BM$6,0)),
""))</f>
        <v>60</v>
      </c>
      <c r="S227" s="122">
        <f>IFERROR(
$AN227 * INDEX('WFOM - Time_Base'!$A$4:$API$29, MATCH("CenHos", 'WFOM - Time_Base'!$B$4:$B$29,0), MATCH(CONCATENATE($G227,S$2),'WFOM - Time_Base'!$A$8:$API$8,0)) *
INDEX('WFOM - Time_Base'!$A$4:$API$29, MATCH("CenHos_Per", 'WFOM - Time_Base'!$B$4:$B$29,0), MATCH(CONCATENATE($G227,S$2),'WFOM - Time_Base'!$A$8:$API$8,0)),
IFERROR($AN227 * INDEX('Inputs from Uganda staff'!$E$61:$BM$80,MATCH('HRH Need estimation'!S$2,'Inputs from Uganda staff'!$E$61:$E$80,0),MATCH('HRH Need estimation'!$D227,'Inputs from Uganda staff'!$E$6:$BM$6,0)),
""))</f>
        <v>80</v>
      </c>
      <c r="T227" s="122">
        <f>IFERROR(
$AN227 * INDEX('WFOM - Time_Base'!$A$4:$API$29, MATCH("CenHos", 'WFOM - Time_Base'!$B$4:$B$29,0), MATCH(CONCATENATE($G227,T$2),'WFOM - Time_Base'!$A$8:$API$8,0)) *
INDEX('WFOM - Time_Base'!$A$4:$API$29, MATCH("CenHos_Per", 'WFOM - Time_Base'!$B$4:$B$29,0), MATCH(CONCATENATE($G227,T$2),'WFOM - Time_Base'!$A$8:$API$8,0)),
IFERROR($AN227 * INDEX('Inputs from Uganda staff'!$E$61:$BM$80,MATCH('HRH Need estimation'!T$2,'Inputs from Uganda staff'!$E$61:$E$80,0),MATCH('HRH Need estimation'!$D227,'Inputs from Uganda staff'!$E$6:$BM$6,0)),
""))</f>
        <v>0</v>
      </c>
      <c r="U227" s="122">
        <f>IFERROR(
$AN227 * INDEX('WFOM - Time_Base'!$A$4:$API$29, MATCH("CenHos", 'WFOM - Time_Base'!$B$4:$B$29,0), MATCH(CONCATENATE($G227,U$2),'WFOM - Time_Base'!$A$8:$API$8,0)) *
INDEX('WFOM - Time_Base'!$A$4:$API$29, MATCH("CenHos_Per", 'WFOM - Time_Base'!$B$4:$B$29,0), MATCH(CONCATENATE($G227,U$2),'WFOM - Time_Base'!$A$8:$API$8,0)),
IFERROR($AN227 * INDEX('Inputs from Uganda staff'!$E$61:$BM$80,MATCH('HRH Need estimation'!U$2,'Inputs from Uganda staff'!$E$61:$E$80,0),MATCH('HRH Need estimation'!$D227,'Inputs from Uganda staff'!$E$6:$BM$6,0)),
""))</f>
        <v>18</v>
      </c>
      <c r="V227" s="122">
        <f>IFERROR(
$AN227 * INDEX('WFOM - Time_Base'!$A$4:$API$29, MATCH("CenHos", 'WFOM - Time_Base'!$B$4:$B$29,0), MATCH(CONCATENATE($G227,V$2),'WFOM - Time_Base'!$A$8:$API$8,0)) *
INDEX('WFOM - Time_Base'!$A$4:$API$29, MATCH("CenHos_Per", 'WFOM - Time_Base'!$B$4:$B$29,0), MATCH(CONCATENATE($G227,V$2),'WFOM - Time_Base'!$A$8:$API$8,0)),
IFERROR($AN227 * INDEX('Inputs from Uganda staff'!$E$61:$BM$80,MATCH('HRH Need estimation'!V$2,'Inputs from Uganda staff'!$E$61:$E$80,0),MATCH('HRH Need estimation'!$D227,'Inputs from Uganda staff'!$E$6:$BM$6,0)),
""))</f>
        <v>42</v>
      </c>
      <c r="W227" s="122">
        <f>IFERROR(
$AN227 * INDEX('WFOM - Time_Base'!$A$4:$API$29, MATCH("CenHos", 'WFOM - Time_Base'!$B$4:$B$29,0), MATCH(CONCATENATE($G227,W$2),'WFOM - Time_Base'!$A$8:$API$8,0)) *
INDEX('WFOM - Time_Base'!$A$4:$API$29, MATCH("CenHos_Per", 'WFOM - Time_Base'!$B$4:$B$29,0), MATCH(CONCATENATE($G227,W$2),'WFOM - Time_Base'!$A$8:$API$8,0)),
IFERROR($AN227 * INDEX('Inputs from Uganda staff'!$E$61:$BM$80,MATCH('HRH Need estimation'!W$2,'Inputs from Uganda staff'!$E$61:$E$80,0),MATCH('HRH Need estimation'!$D227,'Inputs from Uganda staff'!$E$6:$BM$6,0)),
""))</f>
        <v>2.5</v>
      </c>
      <c r="X227" s="122">
        <f>IFERROR(
$AN227 * INDEX('WFOM - Time_Base'!$A$4:$API$29, MATCH("CenHos", 'WFOM - Time_Base'!$B$4:$B$29,0), MATCH(CONCATENATE($G227,X$2),'WFOM - Time_Base'!$A$8:$API$8,0)) *
INDEX('WFOM - Time_Base'!$A$4:$API$29, MATCH("CenHos_Per", 'WFOM - Time_Base'!$B$4:$B$29,0), MATCH(CONCATENATE($G227,X$2),'WFOM - Time_Base'!$A$8:$API$8,0)),
IFERROR($AN227 * INDEX('Inputs from Uganda staff'!$E$61:$BM$80,MATCH('HRH Need estimation'!X$2,'Inputs from Uganda staff'!$E$61:$E$80,0),MATCH('HRH Need estimation'!$D227,'Inputs from Uganda staff'!$E$6:$BM$6,0)),
""))</f>
        <v>2.5</v>
      </c>
      <c r="Y227" s="122">
        <f>IFERROR(
$AN227 * INDEX('WFOM - Time_Base'!$A$4:$API$29, MATCH("CenHos", 'WFOM - Time_Base'!$B$4:$B$29,0), MATCH(CONCATENATE($G227,Y$2),'WFOM - Time_Base'!$A$8:$API$8,0)) *
INDEX('WFOM - Time_Base'!$A$4:$API$29, MATCH("CenHos_Per", 'WFOM - Time_Base'!$B$4:$B$29,0), MATCH(CONCATENATE($G227,Y$2),'WFOM - Time_Base'!$A$8:$API$8,0)),
IFERROR($AN227 * INDEX('Inputs from Uganda staff'!$E$61:$BM$80,MATCH('HRH Need estimation'!Y$2,'Inputs from Uganda staff'!$E$61:$E$80,0),MATCH('HRH Need estimation'!$D227,'Inputs from Uganda staff'!$E$6:$BM$6,0)),
""))</f>
        <v>0</v>
      </c>
      <c r="Z227" s="122">
        <f>IFERROR(
$AN227 * INDEX('WFOM - Time_Base'!$A$4:$API$29, MATCH("CenHos", 'WFOM - Time_Base'!$B$4:$B$29,0), MATCH(CONCATENATE($G227,Z$2),'WFOM - Time_Base'!$A$8:$API$8,0)) *
INDEX('WFOM - Time_Base'!$A$4:$API$29, MATCH("CenHos_Per", 'WFOM - Time_Base'!$B$4:$B$29,0), MATCH(CONCATENATE($G227,Z$2),'WFOM - Time_Base'!$A$8:$API$8,0)),
IFERROR($AN227 * INDEX('Inputs from Uganda staff'!$E$61:$BM$80,MATCH('HRH Need estimation'!Z$2,'Inputs from Uganda staff'!$E$61:$E$80,0),MATCH('HRH Need estimation'!$D227,'Inputs from Uganda staff'!$E$6:$BM$6,0)),
""))</f>
        <v>0</v>
      </c>
      <c r="AA227" s="122">
        <f>IFERROR(
$AN227 * INDEX('WFOM - Time_Base'!$A$4:$API$29, MATCH("CenHos", 'WFOM - Time_Base'!$B$4:$B$29,0), MATCH(CONCATENATE($G227,AA$2),'WFOM - Time_Base'!$A$8:$API$8,0)) *
INDEX('WFOM - Time_Base'!$A$4:$API$29, MATCH("CenHos_Per", 'WFOM - Time_Base'!$B$4:$B$29,0), MATCH(CONCATENATE($G227,AA$2),'WFOM - Time_Base'!$A$8:$API$8,0)),
IFERROR($AN227 * INDEX('Inputs from Uganda staff'!$E$61:$BM$80,MATCH('HRH Need estimation'!AA$2,'Inputs from Uganda staff'!$E$61:$E$80,0),MATCH('HRH Need estimation'!$D227,'Inputs from Uganda staff'!$E$6:$BM$6,0)),
""))</f>
        <v>0</v>
      </c>
      <c r="AB227" s="122">
        <f>IFERROR(
$AN227 * INDEX('WFOM - Time_Base'!$A$4:$API$29, MATCH("CenHos", 'WFOM - Time_Base'!$B$4:$B$29,0), MATCH(CONCATENATE($G227,AB$2),'WFOM - Time_Base'!$A$8:$API$8,0)) *
INDEX('WFOM - Time_Base'!$A$4:$API$29, MATCH("CenHos_Per", 'WFOM - Time_Base'!$B$4:$B$29,0), MATCH(CONCATENATE($G227,AB$2),'WFOM - Time_Base'!$A$8:$API$8,0)),
IFERROR($AN227 * INDEX('Inputs from Uganda staff'!$E$61:$BM$80,MATCH('HRH Need estimation'!AB$2,'Inputs from Uganda staff'!$E$61:$E$80,0),MATCH('HRH Need estimation'!$D227,'Inputs from Uganda staff'!$E$6:$BM$6,0)),
""))</f>
        <v>0</v>
      </c>
      <c r="AC227" s="122" t="str">
        <f>IFERROR(
$AN227 * INDEX('WFOM - Time_Base'!$A$4:$API$29, MATCH("CenHos", 'WFOM - Time_Base'!$B$4:$B$29,0), MATCH(CONCATENATE($G227,AC$2),'WFOM - Time_Base'!$A$8:$API$8,0)) *
INDEX('WFOM - Time_Base'!$A$4:$API$29, MATCH("CenHos_Per", 'WFOM - Time_Base'!$B$4:$B$29,0), MATCH(CONCATENATE($G227,AC$2),'WFOM - Time_Base'!$A$8:$API$8,0)),
IFERROR($AN227 * INDEX('Inputs from Uganda staff'!$E$61:$BM$80,MATCH('HRH Need estimation'!AC$2,'Inputs from Uganda staff'!$E$61:$E$80,0),MATCH('HRH Need estimation'!$D227,'Inputs from Uganda staff'!$E$6:$BM$6,0)),
""))</f>
        <v/>
      </c>
      <c r="AD227" s="122">
        <f>IFERROR(
$AN227 * INDEX('WFOM - Time_Base'!$A$4:$API$29, MATCH("CenHos", 'WFOM - Time_Base'!$B$4:$B$29,0), MATCH(CONCATENATE($G227,AD$2),'WFOM - Time_Base'!$A$8:$API$8,0)) *
INDEX('WFOM - Time_Base'!$A$4:$API$29, MATCH("CenHos_Per", 'WFOM - Time_Base'!$B$4:$B$29,0), MATCH(CONCATENATE($G227,AD$2),'WFOM - Time_Base'!$A$8:$API$8,0)),
IFERROR($AN227 * INDEX('Inputs from Uganda staff'!$E$61:$BM$80,MATCH('HRH Need estimation'!AD$2,'Inputs from Uganda staff'!$E$61:$E$80,0),MATCH('HRH Need estimation'!$D227,'Inputs from Uganda staff'!$E$6:$BM$6,0)),
""))</f>
        <v>0</v>
      </c>
      <c r="AE227" s="122">
        <f>IFERROR(
$AN227 * INDEX('WFOM - Time_Base'!$A$4:$API$29, MATCH("CenHos", 'WFOM - Time_Base'!$B$4:$B$29,0), MATCH(CONCATENATE($G227,AE$2),'WFOM - Time_Base'!$A$8:$API$8,0)) *
INDEX('WFOM - Time_Base'!$A$4:$API$29, MATCH("CenHos_Per", 'WFOM - Time_Base'!$B$4:$B$29,0), MATCH(CONCATENATE($G227,AE$2),'WFOM - Time_Base'!$A$8:$API$8,0)),
IFERROR($AN227 * INDEX('Inputs from Uganda staff'!$E$61:$BM$80,MATCH('HRH Need estimation'!AE$2,'Inputs from Uganda staff'!$E$61:$E$80,0),MATCH('HRH Need estimation'!$D227,'Inputs from Uganda staff'!$E$6:$BM$6,0)),
""))</f>
        <v>0</v>
      </c>
      <c r="AF227" s="122">
        <f>IFERROR(
$AN227 * INDEX('WFOM - Time_Base'!$A$4:$API$29, MATCH("CenHos", 'WFOM - Time_Base'!$B$4:$B$29,0), MATCH(CONCATENATE($G227,AF$2),'WFOM - Time_Base'!$A$8:$API$8,0)) *
INDEX('WFOM - Time_Base'!$A$4:$API$29, MATCH("CenHos_Per", 'WFOM - Time_Base'!$B$4:$B$29,0), MATCH(CONCATENATE($G227,AF$2),'WFOM - Time_Base'!$A$8:$API$8,0)),
IFERROR($AN227 * INDEX('Inputs from Uganda staff'!$E$61:$BM$80,MATCH('HRH Need estimation'!AF$2,'Inputs from Uganda staff'!$E$61:$E$80,0),MATCH('HRH Need estimation'!$D227,'Inputs from Uganda staff'!$E$6:$BM$6,0)),
""))</f>
        <v>0</v>
      </c>
      <c r="AG227" s="122">
        <f>IFERROR(
$AN227 * INDEX('WFOM - Time_Base'!$A$4:$API$29, MATCH("CenHos", 'WFOM - Time_Base'!$B$4:$B$29,0), MATCH(CONCATENATE($G227,AG$2),'WFOM - Time_Base'!$A$8:$API$8,0)) *
INDEX('WFOM - Time_Base'!$A$4:$API$29, MATCH("CenHos_Per", 'WFOM - Time_Base'!$B$4:$B$29,0), MATCH(CONCATENATE($G227,AG$2),'WFOM - Time_Base'!$A$8:$API$8,0)),
IFERROR($AN227 * INDEX('Inputs from Uganda staff'!$E$61:$BM$80,MATCH('HRH Need estimation'!AG$2,'Inputs from Uganda staff'!$E$61:$E$80,0),MATCH('HRH Need estimation'!$D227,'Inputs from Uganda staff'!$E$6:$BM$6,0)),
""))</f>
        <v>0</v>
      </c>
      <c r="AH227" s="122">
        <f>IFERROR(
$AN227 * INDEX('WFOM - Time_Base'!$A$4:$API$29, MATCH("CenHos", 'WFOM - Time_Base'!$B$4:$B$29,0), MATCH(CONCATENATE($G227,AH$2),'WFOM - Time_Base'!$A$8:$API$8,0)) *
INDEX('WFOM - Time_Base'!$A$4:$API$29, MATCH("CenHos_Per", 'WFOM - Time_Base'!$B$4:$B$29,0), MATCH(CONCATENATE($G227,AH$2),'WFOM - Time_Base'!$A$8:$API$8,0)),
IFERROR($AN227 * INDEX('Inputs from Uganda staff'!$E$61:$BM$80,MATCH('HRH Need estimation'!AH$2,'Inputs from Uganda staff'!$E$61:$E$80,0),MATCH('HRH Need estimation'!$D227,'Inputs from Uganda staff'!$E$6:$BM$6,0)),
""))</f>
        <v>0</v>
      </c>
      <c r="AI227" s="122">
        <f>IFERROR(
$AN227 * INDEX('WFOM - Time_Base'!$A$4:$API$29, MATCH("CenHos", 'WFOM - Time_Base'!$B$4:$B$29,0), MATCH(CONCATENATE($G227,AI$2),'WFOM - Time_Base'!$A$8:$API$8,0)) *
INDEX('WFOM - Time_Base'!$A$4:$API$29, MATCH("CenHos_Per", 'WFOM - Time_Base'!$B$4:$B$29,0), MATCH(CONCATENATE($G227,AI$2),'WFOM - Time_Base'!$A$8:$API$8,0)),
IFERROR($AN227 * INDEX('Inputs from Uganda staff'!$E$61:$BM$80,MATCH('HRH Need estimation'!AI$2,'Inputs from Uganda staff'!$E$61:$E$80,0),MATCH('HRH Need estimation'!$D227,'Inputs from Uganda staff'!$E$6:$BM$6,0)),
""))</f>
        <v>0</v>
      </c>
      <c r="AJ227" s="122">
        <f>IFERROR(
$AN227 * INDEX('WFOM - Time_Base'!$A$4:$API$29, MATCH("CenHos", 'WFOM - Time_Base'!$B$4:$B$29,0), MATCH(CONCATENATE($G227,AJ$2),'WFOM - Time_Base'!$A$8:$API$8,0)) *
INDEX('WFOM - Time_Base'!$A$4:$API$29, MATCH("CenHos_Per", 'WFOM - Time_Base'!$B$4:$B$29,0), MATCH(CONCATENATE($G227,AJ$2),'WFOM - Time_Base'!$A$8:$API$8,0)),
IFERROR($AN227 * INDEX('Inputs from Uganda staff'!$E$61:$BM$80,MATCH('HRH Need estimation'!AJ$2,'Inputs from Uganda staff'!$E$61:$E$80,0),MATCH('HRH Need estimation'!$D227,'Inputs from Uganda staff'!$E$6:$BM$6,0)),
""))</f>
        <v>0</v>
      </c>
      <c r="AK227" s="122">
        <f>IFERROR(
$AN227 * INDEX('WFOM - Time_Base'!$A$4:$API$29, MATCH("CenHos", 'WFOM - Time_Base'!$B$4:$B$29,0), MATCH(CONCATENATE($G227,AK$2),'WFOM - Time_Base'!$A$8:$API$8,0)) *
INDEX('WFOM - Time_Base'!$A$4:$API$29, MATCH("CenHos_Per", 'WFOM - Time_Base'!$B$4:$B$29,0), MATCH(CONCATENATE($G227,AK$2),'WFOM - Time_Base'!$A$8:$API$8,0)),
IFERROR($AN227 * INDEX('Inputs from Uganda staff'!$E$61:$BM$80,MATCH('HRH Need estimation'!AK$2,'Inputs from Uganda staff'!$E$61:$E$80,0),MATCH('HRH Need estimation'!$D227,'Inputs from Uganda staff'!$E$6:$BM$6,0)),
""))</f>
        <v>0</v>
      </c>
      <c r="AL227" s="122">
        <f>IFERROR(
$AN227 * INDEX('WFOM - Time_Base'!$A$4:$API$29, MATCH("CenHos", 'WFOM - Time_Base'!$B$4:$B$29,0), MATCH(CONCATENATE($G227,AL$2),'WFOM - Time_Base'!$A$8:$API$8,0)) *
INDEX('WFOM - Time_Base'!$A$4:$API$29, MATCH("CenHos_Per", 'WFOM - Time_Base'!$B$4:$B$29,0), MATCH(CONCATENATE($G227,AL$2),'WFOM - Time_Base'!$A$8:$API$8,0)),
IFERROR($AN227 * INDEX('Inputs from Uganda staff'!$E$61:$BM$80,MATCH('HRH Need estimation'!AL$2,'Inputs from Uganda staff'!$E$61:$E$80,0),MATCH('HRH Need estimation'!$D227,'Inputs from Uganda staff'!$E$6:$BM$6,0)),
""))</f>
        <v>0</v>
      </c>
      <c r="AN227">
        <v>1</v>
      </c>
      <c r="AO227" t="str">
        <f t="shared" si="8"/>
        <v>246</v>
      </c>
    </row>
    <row r="228" spans="1:41">
      <c r="A228" s="106" t="s">
        <v>915</v>
      </c>
      <c r="B228" s="106" t="s">
        <v>647</v>
      </c>
      <c r="C228" s="107" t="s">
        <v>668</v>
      </c>
      <c r="D228" s="114" t="s">
        <v>669</v>
      </c>
      <c r="E228" s="252"/>
      <c r="F228" s="252"/>
      <c r="G228" s="122" t="str">
        <f>IF(F228&lt;&gt;"", VLOOKUP(F228,'WFOM - Cadre and Service List'!$E$4:$F$52,2,FALSE), "")</f>
        <v/>
      </c>
      <c r="H228" s="122"/>
      <c r="I228" s="207"/>
      <c r="J228" s="207"/>
      <c r="K228" s="207"/>
      <c r="L228" s="207"/>
      <c r="M228" s="207"/>
      <c r="N228" s="207"/>
      <c r="O228" s="207"/>
      <c r="P228" s="207">
        <f t="shared" si="7"/>
        <v>0</v>
      </c>
      <c r="Q228" s="122" t="s">
        <v>1947</v>
      </c>
      <c r="R228" s="122" t="str">
        <f>IFERROR(
$AN228 * INDEX('WFOM - Time_Base'!$A$4:$API$29, MATCH("CenHos", 'WFOM - Time_Base'!$B$4:$B$29,0), MATCH(CONCATENATE($G228,R$2),'WFOM - Time_Base'!$A$8:$API$8,0)) *
INDEX('WFOM - Time_Base'!$A$4:$API$29, MATCH("CenHos_Per", 'WFOM - Time_Base'!$B$4:$B$29,0), MATCH(CONCATENATE($G228,R$2),'WFOM - Time_Base'!$A$8:$API$8,0)),
IFERROR($AN228 * INDEX('Inputs from Uganda staff'!$E$61:$BM$80,MATCH('HRH Need estimation'!R$2,'Inputs from Uganda staff'!$E$61:$E$80,0),MATCH('HRH Need estimation'!$D228,'Inputs from Uganda staff'!$E$6:$BM$6,0)),
""))</f>
        <v/>
      </c>
      <c r="S228" s="122" t="str">
        <f>IFERROR(
$AN228 * INDEX('WFOM - Time_Base'!$A$4:$API$29, MATCH("CenHos", 'WFOM - Time_Base'!$B$4:$B$29,0), MATCH(CONCATENATE($G228,S$2),'WFOM - Time_Base'!$A$8:$API$8,0)) *
INDEX('WFOM - Time_Base'!$A$4:$API$29, MATCH("CenHos_Per", 'WFOM - Time_Base'!$B$4:$B$29,0), MATCH(CONCATENATE($G228,S$2),'WFOM - Time_Base'!$A$8:$API$8,0)),
IFERROR($AN228 * INDEX('Inputs from Uganda staff'!$E$61:$BM$80,MATCH('HRH Need estimation'!S$2,'Inputs from Uganda staff'!$E$61:$E$80,0),MATCH('HRH Need estimation'!$D228,'Inputs from Uganda staff'!$E$6:$BM$6,0)),
""))</f>
        <v/>
      </c>
      <c r="T228" s="122" t="str">
        <f>IFERROR(
$AN228 * INDEX('WFOM - Time_Base'!$A$4:$API$29, MATCH("CenHos", 'WFOM - Time_Base'!$B$4:$B$29,0), MATCH(CONCATENATE($G228,T$2),'WFOM - Time_Base'!$A$8:$API$8,0)) *
INDEX('WFOM - Time_Base'!$A$4:$API$29, MATCH("CenHos_Per", 'WFOM - Time_Base'!$B$4:$B$29,0), MATCH(CONCATENATE($G228,T$2),'WFOM - Time_Base'!$A$8:$API$8,0)),
IFERROR($AN228 * INDEX('Inputs from Uganda staff'!$E$61:$BM$80,MATCH('HRH Need estimation'!T$2,'Inputs from Uganda staff'!$E$61:$E$80,0),MATCH('HRH Need estimation'!$D228,'Inputs from Uganda staff'!$E$6:$BM$6,0)),
""))</f>
        <v/>
      </c>
      <c r="U228" s="122" t="str">
        <f>IFERROR(
$AN228 * INDEX('WFOM - Time_Base'!$A$4:$API$29, MATCH("CenHos", 'WFOM - Time_Base'!$B$4:$B$29,0), MATCH(CONCATENATE($G228,U$2),'WFOM - Time_Base'!$A$8:$API$8,0)) *
INDEX('WFOM - Time_Base'!$A$4:$API$29, MATCH("CenHos_Per", 'WFOM - Time_Base'!$B$4:$B$29,0), MATCH(CONCATENATE($G228,U$2),'WFOM - Time_Base'!$A$8:$API$8,0)),
IFERROR($AN228 * INDEX('Inputs from Uganda staff'!$E$61:$BM$80,MATCH('HRH Need estimation'!U$2,'Inputs from Uganda staff'!$E$61:$E$80,0),MATCH('HRH Need estimation'!$D228,'Inputs from Uganda staff'!$E$6:$BM$6,0)),
""))</f>
        <v/>
      </c>
      <c r="V228" s="122" t="str">
        <f>IFERROR(
$AN228 * INDEX('WFOM - Time_Base'!$A$4:$API$29, MATCH("CenHos", 'WFOM - Time_Base'!$B$4:$B$29,0), MATCH(CONCATENATE($G228,V$2),'WFOM - Time_Base'!$A$8:$API$8,0)) *
INDEX('WFOM - Time_Base'!$A$4:$API$29, MATCH("CenHos_Per", 'WFOM - Time_Base'!$B$4:$B$29,0), MATCH(CONCATENATE($G228,V$2),'WFOM - Time_Base'!$A$8:$API$8,0)),
IFERROR($AN228 * INDEX('Inputs from Uganda staff'!$E$61:$BM$80,MATCH('HRH Need estimation'!V$2,'Inputs from Uganda staff'!$E$61:$E$80,0),MATCH('HRH Need estimation'!$D228,'Inputs from Uganda staff'!$E$6:$BM$6,0)),
""))</f>
        <v/>
      </c>
      <c r="W228" s="122" t="str">
        <f>IFERROR(
$AN228 * INDEX('WFOM - Time_Base'!$A$4:$API$29, MATCH("CenHos", 'WFOM - Time_Base'!$B$4:$B$29,0), MATCH(CONCATENATE($G228,W$2),'WFOM - Time_Base'!$A$8:$API$8,0)) *
INDEX('WFOM - Time_Base'!$A$4:$API$29, MATCH("CenHos_Per", 'WFOM - Time_Base'!$B$4:$B$29,0), MATCH(CONCATENATE($G228,W$2),'WFOM - Time_Base'!$A$8:$API$8,0)),
IFERROR($AN228 * INDEX('Inputs from Uganda staff'!$E$61:$BM$80,MATCH('HRH Need estimation'!W$2,'Inputs from Uganda staff'!$E$61:$E$80,0),MATCH('HRH Need estimation'!$D228,'Inputs from Uganda staff'!$E$6:$BM$6,0)),
""))</f>
        <v/>
      </c>
      <c r="X228" s="122" t="str">
        <f>IFERROR(
$AN228 * INDEX('WFOM - Time_Base'!$A$4:$API$29, MATCH("CenHos", 'WFOM - Time_Base'!$B$4:$B$29,0), MATCH(CONCATENATE($G228,X$2),'WFOM - Time_Base'!$A$8:$API$8,0)) *
INDEX('WFOM - Time_Base'!$A$4:$API$29, MATCH("CenHos_Per", 'WFOM - Time_Base'!$B$4:$B$29,0), MATCH(CONCATENATE($G228,X$2),'WFOM - Time_Base'!$A$8:$API$8,0)),
IFERROR($AN228 * INDEX('Inputs from Uganda staff'!$E$61:$BM$80,MATCH('HRH Need estimation'!X$2,'Inputs from Uganda staff'!$E$61:$E$80,0),MATCH('HRH Need estimation'!$D228,'Inputs from Uganda staff'!$E$6:$BM$6,0)),
""))</f>
        <v/>
      </c>
      <c r="Y228" s="122" t="str">
        <f>IFERROR(
$AN228 * INDEX('WFOM - Time_Base'!$A$4:$API$29, MATCH("CenHos", 'WFOM - Time_Base'!$B$4:$B$29,0), MATCH(CONCATENATE($G228,Y$2),'WFOM - Time_Base'!$A$8:$API$8,0)) *
INDEX('WFOM - Time_Base'!$A$4:$API$29, MATCH("CenHos_Per", 'WFOM - Time_Base'!$B$4:$B$29,0), MATCH(CONCATENATE($G228,Y$2),'WFOM - Time_Base'!$A$8:$API$8,0)),
IFERROR($AN228 * INDEX('Inputs from Uganda staff'!$E$61:$BM$80,MATCH('HRH Need estimation'!Y$2,'Inputs from Uganda staff'!$E$61:$E$80,0),MATCH('HRH Need estimation'!$D228,'Inputs from Uganda staff'!$E$6:$BM$6,0)),
""))</f>
        <v/>
      </c>
      <c r="Z228" s="122" t="str">
        <f>IFERROR(
$AN228 * INDEX('WFOM - Time_Base'!$A$4:$API$29, MATCH("CenHos", 'WFOM - Time_Base'!$B$4:$B$29,0), MATCH(CONCATENATE($G228,Z$2),'WFOM - Time_Base'!$A$8:$API$8,0)) *
INDEX('WFOM - Time_Base'!$A$4:$API$29, MATCH("CenHos_Per", 'WFOM - Time_Base'!$B$4:$B$29,0), MATCH(CONCATENATE($G228,Z$2),'WFOM - Time_Base'!$A$8:$API$8,0)),
IFERROR($AN228 * INDEX('Inputs from Uganda staff'!$E$61:$BM$80,MATCH('HRH Need estimation'!Z$2,'Inputs from Uganda staff'!$E$61:$E$80,0),MATCH('HRH Need estimation'!$D228,'Inputs from Uganda staff'!$E$6:$BM$6,0)),
""))</f>
        <v/>
      </c>
      <c r="AA228" s="122" t="str">
        <f>IFERROR(
$AN228 * INDEX('WFOM - Time_Base'!$A$4:$API$29, MATCH("CenHos", 'WFOM - Time_Base'!$B$4:$B$29,0), MATCH(CONCATENATE($G228,AA$2),'WFOM - Time_Base'!$A$8:$API$8,0)) *
INDEX('WFOM - Time_Base'!$A$4:$API$29, MATCH("CenHos_Per", 'WFOM - Time_Base'!$B$4:$B$29,0), MATCH(CONCATENATE($G228,AA$2),'WFOM - Time_Base'!$A$8:$API$8,0)),
IFERROR($AN228 * INDEX('Inputs from Uganda staff'!$E$61:$BM$80,MATCH('HRH Need estimation'!AA$2,'Inputs from Uganda staff'!$E$61:$E$80,0),MATCH('HRH Need estimation'!$D228,'Inputs from Uganda staff'!$E$6:$BM$6,0)),
""))</f>
        <v/>
      </c>
      <c r="AB228" s="122" t="str">
        <f>IFERROR(
$AN228 * INDEX('WFOM - Time_Base'!$A$4:$API$29, MATCH("CenHos", 'WFOM - Time_Base'!$B$4:$B$29,0), MATCH(CONCATENATE($G228,AB$2),'WFOM - Time_Base'!$A$8:$API$8,0)) *
INDEX('WFOM - Time_Base'!$A$4:$API$29, MATCH("CenHos_Per", 'WFOM - Time_Base'!$B$4:$B$29,0), MATCH(CONCATENATE($G228,AB$2),'WFOM - Time_Base'!$A$8:$API$8,0)),
IFERROR($AN228 * INDEX('Inputs from Uganda staff'!$E$61:$BM$80,MATCH('HRH Need estimation'!AB$2,'Inputs from Uganda staff'!$E$61:$E$80,0),MATCH('HRH Need estimation'!$D228,'Inputs from Uganda staff'!$E$6:$BM$6,0)),
""))</f>
        <v/>
      </c>
      <c r="AC228" s="122" t="str">
        <f>IFERROR(
$AN228 * INDEX('WFOM - Time_Base'!$A$4:$API$29, MATCH("CenHos", 'WFOM - Time_Base'!$B$4:$B$29,0), MATCH(CONCATENATE($G228,AC$2),'WFOM - Time_Base'!$A$8:$API$8,0)) *
INDEX('WFOM - Time_Base'!$A$4:$API$29, MATCH("CenHos_Per", 'WFOM - Time_Base'!$B$4:$B$29,0), MATCH(CONCATENATE($G228,AC$2),'WFOM - Time_Base'!$A$8:$API$8,0)),
IFERROR($AN228 * INDEX('Inputs from Uganda staff'!$E$61:$BM$80,MATCH('HRH Need estimation'!AC$2,'Inputs from Uganda staff'!$E$61:$E$80,0),MATCH('HRH Need estimation'!$D228,'Inputs from Uganda staff'!$E$6:$BM$6,0)),
""))</f>
        <v/>
      </c>
      <c r="AD228" s="122" t="str">
        <f>IFERROR(
$AN228 * INDEX('WFOM - Time_Base'!$A$4:$API$29, MATCH("CenHos", 'WFOM - Time_Base'!$B$4:$B$29,0), MATCH(CONCATENATE($G228,AD$2),'WFOM - Time_Base'!$A$8:$API$8,0)) *
INDEX('WFOM - Time_Base'!$A$4:$API$29, MATCH("CenHos_Per", 'WFOM - Time_Base'!$B$4:$B$29,0), MATCH(CONCATENATE($G228,AD$2),'WFOM - Time_Base'!$A$8:$API$8,0)),
IFERROR($AN228 * INDEX('Inputs from Uganda staff'!$E$61:$BM$80,MATCH('HRH Need estimation'!AD$2,'Inputs from Uganda staff'!$E$61:$E$80,0),MATCH('HRH Need estimation'!$D228,'Inputs from Uganda staff'!$E$6:$BM$6,0)),
""))</f>
        <v/>
      </c>
      <c r="AE228" s="122" t="str">
        <f>IFERROR(
$AN228 * INDEX('WFOM - Time_Base'!$A$4:$API$29, MATCH("CenHos", 'WFOM - Time_Base'!$B$4:$B$29,0), MATCH(CONCATENATE($G228,AE$2),'WFOM - Time_Base'!$A$8:$API$8,0)) *
INDEX('WFOM - Time_Base'!$A$4:$API$29, MATCH("CenHos_Per", 'WFOM - Time_Base'!$B$4:$B$29,0), MATCH(CONCATENATE($G228,AE$2),'WFOM - Time_Base'!$A$8:$API$8,0)),
IFERROR($AN228 * INDEX('Inputs from Uganda staff'!$E$61:$BM$80,MATCH('HRH Need estimation'!AE$2,'Inputs from Uganda staff'!$E$61:$E$80,0),MATCH('HRH Need estimation'!$D228,'Inputs from Uganda staff'!$E$6:$BM$6,0)),
""))</f>
        <v/>
      </c>
      <c r="AF228" s="122" t="str">
        <f>IFERROR(
$AN228 * INDEX('WFOM - Time_Base'!$A$4:$API$29, MATCH("CenHos", 'WFOM - Time_Base'!$B$4:$B$29,0), MATCH(CONCATENATE($G228,AF$2),'WFOM - Time_Base'!$A$8:$API$8,0)) *
INDEX('WFOM - Time_Base'!$A$4:$API$29, MATCH("CenHos_Per", 'WFOM - Time_Base'!$B$4:$B$29,0), MATCH(CONCATENATE($G228,AF$2),'WFOM - Time_Base'!$A$8:$API$8,0)),
IFERROR($AN228 * INDEX('Inputs from Uganda staff'!$E$61:$BM$80,MATCH('HRH Need estimation'!AF$2,'Inputs from Uganda staff'!$E$61:$E$80,0),MATCH('HRH Need estimation'!$D228,'Inputs from Uganda staff'!$E$6:$BM$6,0)),
""))</f>
        <v/>
      </c>
      <c r="AG228" s="122" t="str">
        <f>IFERROR(
$AN228 * INDEX('WFOM - Time_Base'!$A$4:$API$29, MATCH("CenHos", 'WFOM - Time_Base'!$B$4:$B$29,0), MATCH(CONCATENATE($G228,AG$2),'WFOM - Time_Base'!$A$8:$API$8,0)) *
INDEX('WFOM - Time_Base'!$A$4:$API$29, MATCH("CenHos_Per", 'WFOM - Time_Base'!$B$4:$B$29,0), MATCH(CONCATENATE($G228,AG$2),'WFOM - Time_Base'!$A$8:$API$8,0)),
IFERROR($AN228 * INDEX('Inputs from Uganda staff'!$E$61:$BM$80,MATCH('HRH Need estimation'!AG$2,'Inputs from Uganda staff'!$E$61:$E$80,0),MATCH('HRH Need estimation'!$D228,'Inputs from Uganda staff'!$E$6:$BM$6,0)),
""))</f>
        <v/>
      </c>
      <c r="AH228" s="122" t="str">
        <f>IFERROR(
$AN228 * INDEX('WFOM - Time_Base'!$A$4:$API$29, MATCH("CenHos", 'WFOM - Time_Base'!$B$4:$B$29,0), MATCH(CONCATENATE($G228,AH$2),'WFOM - Time_Base'!$A$8:$API$8,0)) *
INDEX('WFOM - Time_Base'!$A$4:$API$29, MATCH("CenHos_Per", 'WFOM - Time_Base'!$B$4:$B$29,0), MATCH(CONCATENATE($G228,AH$2),'WFOM - Time_Base'!$A$8:$API$8,0)),
IFERROR($AN228 * INDEX('Inputs from Uganda staff'!$E$61:$BM$80,MATCH('HRH Need estimation'!AH$2,'Inputs from Uganda staff'!$E$61:$E$80,0),MATCH('HRH Need estimation'!$D228,'Inputs from Uganda staff'!$E$6:$BM$6,0)),
""))</f>
        <v/>
      </c>
      <c r="AI228" s="122" t="str">
        <f>IFERROR(
$AN228 * INDEX('WFOM - Time_Base'!$A$4:$API$29, MATCH("CenHos", 'WFOM - Time_Base'!$B$4:$B$29,0), MATCH(CONCATENATE($G228,AI$2),'WFOM - Time_Base'!$A$8:$API$8,0)) *
INDEX('WFOM - Time_Base'!$A$4:$API$29, MATCH("CenHos_Per", 'WFOM - Time_Base'!$B$4:$B$29,0), MATCH(CONCATENATE($G228,AI$2),'WFOM - Time_Base'!$A$8:$API$8,0)),
IFERROR($AN228 * INDEX('Inputs from Uganda staff'!$E$61:$BM$80,MATCH('HRH Need estimation'!AI$2,'Inputs from Uganda staff'!$E$61:$E$80,0),MATCH('HRH Need estimation'!$D228,'Inputs from Uganda staff'!$E$6:$BM$6,0)),
""))</f>
        <v/>
      </c>
      <c r="AJ228" s="122" t="str">
        <f>IFERROR(
$AN228 * INDEX('WFOM - Time_Base'!$A$4:$API$29, MATCH("CenHos", 'WFOM - Time_Base'!$B$4:$B$29,0), MATCH(CONCATENATE($G228,AJ$2),'WFOM - Time_Base'!$A$8:$API$8,0)) *
INDEX('WFOM - Time_Base'!$A$4:$API$29, MATCH("CenHos_Per", 'WFOM - Time_Base'!$B$4:$B$29,0), MATCH(CONCATENATE($G228,AJ$2),'WFOM - Time_Base'!$A$8:$API$8,0)),
IFERROR($AN228 * INDEX('Inputs from Uganda staff'!$E$61:$BM$80,MATCH('HRH Need estimation'!AJ$2,'Inputs from Uganda staff'!$E$61:$E$80,0),MATCH('HRH Need estimation'!$D228,'Inputs from Uganda staff'!$E$6:$BM$6,0)),
""))</f>
        <v/>
      </c>
      <c r="AK228" s="122" t="str">
        <f>IFERROR(
$AN228 * INDEX('WFOM - Time_Base'!$A$4:$API$29, MATCH("CenHos", 'WFOM - Time_Base'!$B$4:$B$29,0), MATCH(CONCATENATE($G228,AK$2),'WFOM - Time_Base'!$A$8:$API$8,0)) *
INDEX('WFOM - Time_Base'!$A$4:$API$29, MATCH("CenHos_Per", 'WFOM - Time_Base'!$B$4:$B$29,0), MATCH(CONCATENATE($G228,AK$2),'WFOM - Time_Base'!$A$8:$API$8,0)),
IFERROR($AN228 * INDEX('Inputs from Uganda staff'!$E$61:$BM$80,MATCH('HRH Need estimation'!AK$2,'Inputs from Uganda staff'!$E$61:$E$80,0),MATCH('HRH Need estimation'!$D228,'Inputs from Uganda staff'!$E$6:$BM$6,0)),
""))</f>
        <v/>
      </c>
      <c r="AL228" s="122" t="str">
        <f>IFERROR(
$AN228 * INDEX('WFOM - Time_Base'!$A$4:$API$29, MATCH("CenHos", 'WFOM - Time_Base'!$B$4:$B$29,0), MATCH(CONCATENATE($G228,AL$2),'WFOM - Time_Base'!$A$8:$API$8,0)) *
INDEX('WFOM - Time_Base'!$A$4:$API$29, MATCH("CenHos_Per", 'WFOM - Time_Base'!$B$4:$B$29,0), MATCH(CONCATENATE($G228,AL$2),'WFOM - Time_Base'!$A$8:$API$8,0)),
IFERROR($AN228 * INDEX('Inputs from Uganda staff'!$E$61:$BM$80,MATCH('HRH Need estimation'!AL$2,'Inputs from Uganda staff'!$E$61:$E$80,0),MATCH('HRH Need estimation'!$D228,'Inputs from Uganda staff'!$E$6:$BM$6,0)),
""))</f>
        <v/>
      </c>
      <c r="AN228">
        <v>1</v>
      </c>
      <c r="AO228" t="e">
        <f t="shared" si="8"/>
        <v>#N/A</v>
      </c>
    </row>
    <row r="229" spans="1:41">
      <c r="A229" s="106" t="s">
        <v>1031</v>
      </c>
      <c r="B229" s="106" t="s">
        <v>670</v>
      </c>
      <c r="C229" s="107" t="s">
        <v>671</v>
      </c>
      <c r="D229" s="115" t="s">
        <v>672</v>
      </c>
      <c r="E229" s="122" t="s">
        <v>867</v>
      </c>
      <c r="F229" s="200" t="s">
        <v>17</v>
      </c>
      <c r="G229" s="122" t="str">
        <f>IF(F229&lt;&gt;"", VLOOKUP(F229,'WFOM - Cadre and Service List'!$E$4:$F$52,2,FALSE), "")</f>
        <v>Under5OPD</v>
      </c>
      <c r="H229" s="122"/>
      <c r="I229" s="207"/>
      <c r="J229" s="207"/>
      <c r="K229" s="207"/>
      <c r="L229" s="207"/>
      <c r="M229" s="207"/>
      <c r="N229" s="207"/>
      <c r="O229" s="207"/>
      <c r="P229" s="207">
        <f t="shared" si="7"/>
        <v>0</v>
      </c>
      <c r="Q229" s="122" t="s">
        <v>1947</v>
      </c>
      <c r="R229" s="122">
        <f>IFERROR(
$AN229 * INDEX('WFOM - Time_Base'!$A$4:$API$29, MATCH("CenHos", 'WFOM - Time_Base'!$B$4:$B$29,0), MATCH(CONCATENATE($G229,R$2),'WFOM - Time_Base'!$A$8:$API$8,0)) *
INDEX('WFOM - Time_Base'!$A$4:$API$29, MATCH("CenHos_Per", 'WFOM - Time_Base'!$B$4:$B$29,0), MATCH(CONCATENATE($G229,R$2),'WFOM - Time_Base'!$A$8:$API$8,0)),
IFERROR($AN229 * INDEX('Inputs from Uganda staff'!$E$61:$BM$80,MATCH('HRH Need estimation'!R$2,'Inputs from Uganda staff'!$E$61:$E$80,0),MATCH('HRH Need estimation'!$D229,'Inputs from Uganda staff'!$E$6:$BM$6,0)),
""))</f>
        <v>5</v>
      </c>
      <c r="S229" s="122">
        <f>IFERROR(
$AN229 * INDEX('WFOM - Time_Base'!$A$4:$API$29, MATCH("CenHos", 'WFOM - Time_Base'!$B$4:$B$29,0), MATCH(CONCATENATE($G229,S$2),'WFOM - Time_Base'!$A$8:$API$8,0)) *
INDEX('WFOM - Time_Base'!$A$4:$API$29, MATCH("CenHos_Per", 'WFOM - Time_Base'!$B$4:$B$29,0), MATCH(CONCATENATE($G229,S$2),'WFOM - Time_Base'!$A$8:$API$8,0)),
IFERROR($AN229 * INDEX('Inputs from Uganda staff'!$E$61:$BM$80,MATCH('HRH Need estimation'!S$2,'Inputs from Uganda staff'!$E$61:$E$80,0),MATCH('HRH Need estimation'!$D229,'Inputs from Uganda staff'!$E$6:$BM$6,0)),
""))</f>
        <v>6</v>
      </c>
      <c r="T229" s="122">
        <f>IFERROR(
$AN229 * INDEX('WFOM - Time_Base'!$A$4:$API$29, MATCH("CenHos", 'WFOM - Time_Base'!$B$4:$B$29,0), MATCH(CONCATENATE($G229,T$2),'WFOM - Time_Base'!$A$8:$API$8,0)) *
INDEX('WFOM - Time_Base'!$A$4:$API$29, MATCH("CenHos_Per", 'WFOM - Time_Base'!$B$4:$B$29,0), MATCH(CONCATENATE($G229,T$2),'WFOM - Time_Base'!$A$8:$API$8,0)),
IFERROR($AN229 * INDEX('Inputs from Uganda staff'!$E$61:$BM$80,MATCH('HRH Need estimation'!T$2,'Inputs from Uganda staff'!$E$61:$E$80,0),MATCH('HRH Need estimation'!$D229,'Inputs from Uganda staff'!$E$6:$BM$6,0)),
""))</f>
        <v>0</v>
      </c>
      <c r="U229" s="122">
        <f>IFERROR(
$AN229 * INDEX('WFOM - Time_Base'!$A$4:$API$29, MATCH("CenHos", 'WFOM - Time_Base'!$B$4:$B$29,0), MATCH(CONCATENATE($G229,U$2),'WFOM - Time_Base'!$A$8:$API$8,0)) *
INDEX('WFOM - Time_Base'!$A$4:$API$29, MATCH("CenHos_Per", 'WFOM - Time_Base'!$B$4:$B$29,0), MATCH(CONCATENATE($G229,U$2),'WFOM - Time_Base'!$A$8:$API$8,0)),
IFERROR($AN229 * INDEX('Inputs from Uganda staff'!$E$61:$BM$80,MATCH('HRH Need estimation'!U$2,'Inputs from Uganda staff'!$E$61:$E$80,0),MATCH('HRH Need estimation'!$D229,'Inputs from Uganda staff'!$E$6:$BM$6,0)),
""))</f>
        <v>3.5</v>
      </c>
      <c r="V229" s="122">
        <f>IFERROR(
$AN229 * INDEX('WFOM - Time_Base'!$A$4:$API$29, MATCH("CenHos", 'WFOM - Time_Base'!$B$4:$B$29,0), MATCH(CONCATENATE($G229,V$2),'WFOM - Time_Base'!$A$8:$API$8,0)) *
INDEX('WFOM - Time_Base'!$A$4:$API$29, MATCH("CenHos_Per", 'WFOM - Time_Base'!$B$4:$B$29,0), MATCH(CONCATENATE($G229,V$2),'WFOM - Time_Base'!$A$8:$API$8,0)),
IFERROR($AN229 * INDEX('Inputs from Uganda staff'!$E$61:$BM$80,MATCH('HRH Need estimation'!V$2,'Inputs from Uganda staff'!$E$61:$E$80,0),MATCH('HRH Need estimation'!$D229,'Inputs from Uganda staff'!$E$6:$BM$6,0)),
""))</f>
        <v>3.5</v>
      </c>
      <c r="W229" s="122">
        <f>IFERROR(
$AN229 * INDEX('WFOM - Time_Base'!$A$4:$API$29, MATCH("CenHos", 'WFOM - Time_Base'!$B$4:$B$29,0), MATCH(CONCATENATE($G229,W$2),'WFOM - Time_Base'!$A$8:$API$8,0)) *
INDEX('WFOM - Time_Base'!$A$4:$API$29, MATCH("CenHos_Per", 'WFOM - Time_Base'!$B$4:$B$29,0), MATCH(CONCATENATE($G229,W$2),'WFOM - Time_Base'!$A$8:$API$8,0)),
IFERROR($AN229 * INDEX('Inputs from Uganda staff'!$E$61:$BM$80,MATCH('HRH Need estimation'!W$2,'Inputs from Uganda staff'!$E$61:$E$80,0),MATCH('HRH Need estimation'!$D229,'Inputs from Uganda staff'!$E$6:$BM$6,0)),
""))</f>
        <v>0</v>
      </c>
      <c r="X229" s="122">
        <f>IFERROR(
$AN229 * INDEX('WFOM - Time_Base'!$A$4:$API$29, MATCH("CenHos", 'WFOM - Time_Base'!$B$4:$B$29,0), MATCH(CONCATENATE($G229,X$2),'WFOM - Time_Base'!$A$8:$API$8,0)) *
INDEX('WFOM - Time_Base'!$A$4:$API$29, MATCH("CenHos_Per", 'WFOM - Time_Base'!$B$4:$B$29,0), MATCH(CONCATENATE($G229,X$2),'WFOM - Time_Base'!$A$8:$API$8,0)),
IFERROR($AN229 * INDEX('Inputs from Uganda staff'!$E$61:$BM$80,MATCH('HRH Need estimation'!X$2,'Inputs from Uganda staff'!$E$61:$E$80,0),MATCH('HRH Need estimation'!$D229,'Inputs from Uganda staff'!$E$6:$BM$6,0)),
""))</f>
        <v>0.8</v>
      </c>
      <c r="Y229" s="122">
        <f>IFERROR(
$AN229 * INDEX('WFOM - Time_Base'!$A$4:$API$29, MATCH("CenHos", 'WFOM - Time_Base'!$B$4:$B$29,0), MATCH(CONCATENATE($G229,Y$2),'WFOM - Time_Base'!$A$8:$API$8,0)) *
INDEX('WFOM - Time_Base'!$A$4:$API$29, MATCH("CenHos_Per", 'WFOM - Time_Base'!$B$4:$B$29,0), MATCH(CONCATENATE($G229,Y$2),'WFOM - Time_Base'!$A$8:$API$8,0)),
IFERROR($AN229 * INDEX('Inputs from Uganda staff'!$E$61:$BM$80,MATCH('HRH Need estimation'!Y$2,'Inputs from Uganda staff'!$E$61:$E$80,0),MATCH('HRH Need estimation'!$D229,'Inputs from Uganda staff'!$E$6:$BM$6,0)),
""))</f>
        <v>0.8</v>
      </c>
      <c r="Z229" s="122">
        <f>IFERROR(
$AN229 * INDEX('WFOM - Time_Base'!$A$4:$API$29, MATCH("CenHos", 'WFOM - Time_Base'!$B$4:$B$29,0), MATCH(CONCATENATE($G229,Z$2),'WFOM - Time_Base'!$A$8:$API$8,0)) *
INDEX('WFOM - Time_Base'!$A$4:$API$29, MATCH("CenHos_Per", 'WFOM - Time_Base'!$B$4:$B$29,0), MATCH(CONCATENATE($G229,Z$2),'WFOM - Time_Base'!$A$8:$API$8,0)),
IFERROR($AN229 * INDEX('Inputs from Uganda staff'!$E$61:$BM$80,MATCH('HRH Need estimation'!Z$2,'Inputs from Uganda staff'!$E$61:$E$80,0),MATCH('HRH Need estimation'!$D229,'Inputs from Uganda staff'!$E$6:$BM$6,0)),
""))</f>
        <v>0</v>
      </c>
      <c r="AA229" s="122">
        <f>IFERROR(
$AN229 * INDEX('WFOM - Time_Base'!$A$4:$API$29, MATCH("CenHos", 'WFOM - Time_Base'!$B$4:$B$29,0), MATCH(CONCATENATE($G229,AA$2),'WFOM - Time_Base'!$A$8:$API$8,0)) *
INDEX('WFOM - Time_Base'!$A$4:$API$29, MATCH("CenHos_Per", 'WFOM - Time_Base'!$B$4:$B$29,0), MATCH(CONCATENATE($G229,AA$2),'WFOM - Time_Base'!$A$8:$API$8,0)),
IFERROR($AN229 * INDEX('Inputs from Uganda staff'!$E$61:$BM$80,MATCH('HRH Need estimation'!AA$2,'Inputs from Uganda staff'!$E$61:$E$80,0),MATCH('HRH Need estimation'!$D229,'Inputs from Uganda staff'!$E$6:$BM$6,0)),
""))</f>
        <v>0</v>
      </c>
      <c r="AB229" s="122">
        <f>IFERROR(
$AN229 * INDEX('WFOM - Time_Base'!$A$4:$API$29, MATCH("CenHos", 'WFOM - Time_Base'!$B$4:$B$29,0), MATCH(CONCATENATE($G229,AB$2),'WFOM - Time_Base'!$A$8:$API$8,0)) *
INDEX('WFOM - Time_Base'!$A$4:$API$29, MATCH("CenHos_Per", 'WFOM - Time_Base'!$B$4:$B$29,0), MATCH(CONCATENATE($G229,AB$2),'WFOM - Time_Base'!$A$8:$API$8,0)),
IFERROR($AN229 * INDEX('Inputs from Uganda staff'!$E$61:$BM$80,MATCH('HRH Need estimation'!AB$2,'Inputs from Uganda staff'!$E$61:$E$80,0),MATCH('HRH Need estimation'!$D229,'Inputs from Uganda staff'!$E$6:$BM$6,0)),
""))</f>
        <v>0</v>
      </c>
      <c r="AC229" s="122" t="str">
        <f>IFERROR(
$AN229 * INDEX('WFOM - Time_Base'!$A$4:$API$29, MATCH("CenHos", 'WFOM - Time_Base'!$B$4:$B$29,0), MATCH(CONCATENATE($G229,AC$2),'WFOM - Time_Base'!$A$8:$API$8,0)) *
INDEX('WFOM - Time_Base'!$A$4:$API$29, MATCH("CenHos_Per", 'WFOM - Time_Base'!$B$4:$B$29,0), MATCH(CONCATENATE($G229,AC$2),'WFOM - Time_Base'!$A$8:$API$8,0)),
IFERROR($AN229 * INDEX('Inputs from Uganda staff'!$E$61:$BM$80,MATCH('HRH Need estimation'!AC$2,'Inputs from Uganda staff'!$E$61:$E$80,0),MATCH('HRH Need estimation'!$D229,'Inputs from Uganda staff'!$E$6:$BM$6,0)),
""))</f>
        <v/>
      </c>
      <c r="AD229" s="122">
        <f>IFERROR(
$AN229 * INDEX('WFOM - Time_Base'!$A$4:$API$29, MATCH("CenHos", 'WFOM - Time_Base'!$B$4:$B$29,0), MATCH(CONCATENATE($G229,AD$2),'WFOM - Time_Base'!$A$8:$API$8,0)) *
INDEX('WFOM - Time_Base'!$A$4:$API$29, MATCH("CenHos_Per", 'WFOM - Time_Base'!$B$4:$B$29,0), MATCH(CONCATENATE($G229,AD$2),'WFOM - Time_Base'!$A$8:$API$8,0)),
IFERROR($AN229 * INDEX('Inputs from Uganda staff'!$E$61:$BM$80,MATCH('HRH Need estimation'!AD$2,'Inputs from Uganda staff'!$E$61:$E$80,0),MATCH('HRH Need estimation'!$D229,'Inputs from Uganda staff'!$E$6:$BM$6,0)),
""))</f>
        <v>0</v>
      </c>
      <c r="AE229" s="122">
        <f>IFERROR(
$AN229 * INDEX('WFOM - Time_Base'!$A$4:$API$29, MATCH("CenHos", 'WFOM - Time_Base'!$B$4:$B$29,0), MATCH(CONCATENATE($G229,AE$2),'WFOM - Time_Base'!$A$8:$API$8,0)) *
INDEX('WFOM - Time_Base'!$A$4:$API$29, MATCH("CenHos_Per", 'WFOM - Time_Base'!$B$4:$B$29,0), MATCH(CONCATENATE($G229,AE$2),'WFOM - Time_Base'!$A$8:$API$8,0)),
IFERROR($AN229 * INDEX('Inputs from Uganda staff'!$E$61:$BM$80,MATCH('HRH Need estimation'!AE$2,'Inputs from Uganda staff'!$E$61:$E$80,0),MATCH('HRH Need estimation'!$D229,'Inputs from Uganda staff'!$E$6:$BM$6,0)),
""))</f>
        <v>0</v>
      </c>
      <c r="AF229" s="122">
        <f>IFERROR(
$AN229 * INDEX('WFOM - Time_Base'!$A$4:$API$29, MATCH("CenHos", 'WFOM - Time_Base'!$B$4:$B$29,0), MATCH(CONCATENATE($G229,AF$2),'WFOM - Time_Base'!$A$8:$API$8,0)) *
INDEX('WFOM - Time_Base'!$A$4:$API$29, MATCH("CenHos_Per", 'WFOM - Time_Base'!$B$4:$B$29,0), MATCH(CONCATENATE($G229,AF$2),'WFOM - Time_Base'!$A$8:$API$8,0)),
IFERROR($AN229 * INDEX('Inputs from Uganda staff'!$E$61:$BM$80,MATCH('HRH Need estimation'!AF$2,'Inputs from Uganda staff'!$E$61:$E$80,0),MATCH('HRH Need estimation'!$D229,'Inputs from Uganda staff'!$E$6:$BM$6,0)),
""))</f>
        <v>0</v>
      </c>
      <c r="AG229" s="122">
        <f>IFERROR(
$AN229 * INDEX('WFOM - Time_Base'!$A$4:$API$29, MATCH("CenHos", 'WFOM - Time_Base'!$B$4:$B$29,0), MATCH(CONCATENATE($G229,AG$2),'WFOM - Time_Base'!$A$8:$API$8,0)) *
INDEX('WFOM - Time_Base'!$A$4:$API$29, MATCH("CenHos_Per", 'WFOM - Time_Base'!$B$4:$B$29,0), MATCH(CONCATENATE($G229,AG$2),'WFOM - Time_Base'!$A$8:$API$8,0)),
IFERROR($AN229 * INDEX('Inputs from Uganda staff'!$E$61:$BM$80,MATCH('HRH Need estimation'!AG$2,'Inputs from Uganda staff'!$E$61:$E$80,0),MATCH('HRH Need estimation'!$D229,'Inputs from Uganda staff'!$E$6:$BM$6,0)),
""))</f>
        <v>0</v>
      </c>
      <c r="AH229" s="122">
        <f>IFERROR(
$AN229 * INDEX('WFOM - Time_Base'!$A$4:$API$29, MATCH("CenHos", 'WFOM - Time_Base'!$B$4:$B$29,0), MATCH(CONCATENATE($G229,AH$2),'WFOM - Time_Base'!$A$8:$API$8,0)) *
INDEX('WFOM - Time_Base'!$A$4:$API$29, MATCH("CenHos_Per", 'WFOM - Time_Base'!$B$4:$B$29,0), MATCH(CONCATENATE($G229,AH$2),'WFOM - Time_Base'!$A$8:$API$8,0)),
IFERROR($AN229 * INDEX('Inputs from Uganda staff'!$E$61:$BM$80,MATCH('HRH Need estimation'!AH$2,'Inputs from Uganda staff'!$E$61:$E$80,0),MATCH('HRH Need estimation'!$D229,'Inputs from Uganda staff'!$E$6:$BM$6,0)),
""))</f>
        <v>0</v>
      </c>
      <c r="AI229" s="122">
        <f>IFERROR(
$AN229 * INDEX('WFOM - Time_Base'!$A$4:$API$29, MATCH("CenHos", 'WFOM - Time_Base'!$B$4:$B$29,0), MATCH(CONCATENATE($G229,AI$2),'WFOM - Time_Base'!$A$8:$API$8,0)) *
INDEX('WFOM - Time_Base'!$A$4:$API$29, MATCH("CenHos_Per", 'WFOM - Time_Base'!$B$4:$B$29,0), MATCH(CONCATENATE($G229,AI$2),'WFOM - Time_Base'!$A$8:$API$8,0)),
IFERROR($AN229 * INDEX('Inputs from Uganda staff'!$E$61:$BM$80,MATCH('HRH Need estimation'!AI$2,'Inputs from Uganda staff'!$E$61:$E$80,0),MATCH('HRH Need estimation'!$D229,'Inputs from Uganda staff'!$E$6:$BM$6,0)),
""))</f>
        <v>0</v>
      </c>
      <c r="AJ229" s="122">
        <f>IFERROR(
$AN229 * INDEX('WFOM - Time_Base'!$A$4:$API$29, MATCH("CenHos", 'WFOM - Time_Base'!$B$4:$B$29,0), MATCH(CONCATENATE($G229,AJ$2),'WFOM - Time_Base'!$A$8:$API$8,0)) *
INDEX('WFOM - Time_Base'!$A$4:$API$29, MATCH("CenHos_Per", 'WFOM - Time_Base'!$B$4:$B$29,0), MATCH(CONCATENATE($G229,AJ$2),'WFOM - Time_Base'!$A$8:$API$8,0)),
IFERROR($AN229 * INDEX('Inputs from Uganda staff'!$E$61:$BM$80,MATCH('HRH Need estimation'!AJ$2,'Inputs from Uganda staff'!$E$61:$E$80,0),MATCH('HRH Need estimation'!$D229,'Inputs from Uganda staff'!$E$6:$BM$6,0)),
""))</f>
        <v>0</v>
      </c>
      <c r="AK229" s="122">
        <f>IFERROR(
$AN229 * INDEX('WFOM - Time_Base'!$A$4:$API$29, MATCH("CenHos", 'WFOM - Time_Base'!$B$4:$B$29,0), MATCH(CONCATENATE($G229,AK$2),'WFOM - Time_Base'!$A$8:$API$8,0)) *
INDEX('WFOM - Time_Base'!$A$4:$API$29, MATCH("CenHos_Per", 'WFOM - Time_Base'!$B$4:$B$29,0), MATCH(CONCATENATE($G229,AK$2),'WFOM - Time_Base'!$A$8:$API$8,0)),
IFERROR($AN229 * INDEX('Inputs from Uganda staff'!$E$61:$BM$80,MATCH('HRH Need estimation'!AK$2,'Inputs from Uganda staff'!$E$61:$E$80,0),MATCH('HRH Need estimation'!$D229,'Inputs from Uganda staff'!$E$6:$BM$6,0)),
""))</f>
        <v>0</v>
      </c>
      <c r="AL229" s="122">
        <f>IFERROR(
$AN229 * INDEX('WFOM - Time_Base'!$A$4:$API$29, MATCH("CenHos", 'WFOM - Time_Base'!$B$4:$B$29,0), MATCH(CONCATENATE($G229,AL$2),'WFOM - Time_Base'!$A$8:$API$8,0)) *
INDEX('WFOM - Time_Base'!$A$4:$API$29, MATCH("CenHos_Per", 'WFOM - Time_Base'!$B$4:$B$29,0), MATCH(CONCATENATE($G229,AL$2),'WFOM - Time_Base'!$A$8:$API$8,0)),
IFERROR($AN229 * INDEX('Inputs from Uganda staff'!$E$61:$BM$80,MATCH('HRH Need estimation'!AL$2,'Inputs from Uganda staff'!$E$61:$E$80,0),MATCH('HRH Need estimation'!$D229,'Inputs from Uganda staff'!$E$6:$BM$6,0)),
""))</f>
        <v>0</v>
      </c>
      <c r="AN229">
        <v>1</v>
      </c>
      <c r="AO229" t="str">
        <f t="shared" si="8"/>
        <v>248</v>
      </c>
    </row>
    <row r="230" spans="1:41">
      <c r="A230" s="106" t="s">
        <v>1032</v>
      </c>
      <c r="B230" s="106" t="s">
        <v>670</v>
      </c>
      <c r="C230" s="107" t="s">
        <v>673</v>
      </c>
      <c r="D230" s="115" t="s">
        <v>674</v>
      </c>
      <c r="E230" s="122" t="s">
        <v>867</v>
      </c>
      <c r="F230" s="122" t="s">
        <v>17</v>
      </c>
      <c r="G230" s="122" t="str">
        <f>IF(F230&lt;&gt;"", VLOOKUP(F230,'WFOM - Cadre and Service List'!$E$4:$F$52,2,FALSE), "")</f>
        <v>Under5OPD</v>
      </c>
      <c r="H230" s="122"/>
      <c r="I230" s="207"/>
      <c r="J230" s="207"/>
      <c r="K230" s="207"/>
      <c r="L230" s="207"/>
      <c r="M230" s="207"/>
      <c r="N230" s="207"/>
      <c r="O230" s="207"/>
      <c r="P230" s="207">
        <f t="shared" si="7"/>
        <v>0</v>
      </c>
      <c r="Q230" s="122" t="s">
        <v>1947</v>
      </c>
      <c r="R230" s="122">
        <f>IFERROR(
$AN230 * INDEX('WFOM - Time_Base'!$A$4:$API$29, MATCH("CenHos", 'WFOM - Time_Base'!$B$4:$B$29,0), MATCH(CONCATENATE($G230,R$2),'WFOM - Time_Base'!$A$8:$API$8,0)) *
INDEX('WFOM - Time_Base'!$A$4:$API$29, MATCH("CenHos_Per", 'WFOM - Time_Base'!$B$4:$B$29,0), MATCH(CONCATENATE($G230,R$2),'WFOM - Time_Base'!$A$8:$API$8,0)),
IFERROR($AN230 * INDEX('Inputs from Uganda staff'!$E$61:$BM$80,MATCH('HRH Need estimation'!R$2,'Inputs from Uganda staff'!$E$61:$E$80,0),MATCH('HRH Need estimation'!$D230,'Inputs from Uganda staff'!$E$6:$BM$6,0)),
""))</f>
        <v>5</v>
      </c>
      <c r="S230" s="122">
        <f>IFERROR(
$AN230 * INDEX('WFOM - Time_Base'!$A$4:$API$29, MATCH("CenHos", 'WFOM - Time_Base'!$B$4:$B$29,0), MATCH(CONCATENATE($G230,S$2),'WFOM - Time_Base'!$A$8:$API$8,0)) *
INDEX('WFOM - Time_Base'!$A$4:$API$29, MATCH("CenHos_Per", 'WFOM - Time_Base'!$B$4:$B$29,0), MATCH(CONCATENATE($G230,S$2),'WFOM - Time_Base'!$A$8:$API$8,0)),
IFERROR($AN230 * INDEX('Inputs from Uganda staff'!$E$61:$BM$80,MATCH('HRH Need estimation'!S$2,'Inputs from Uganda staff'!$E$61:$E$80,0),MATCH('HRH Need estimation'!$D230,'Inputs from Uganda staff'!$E$6:$BM$6,0)),
""))</f>
        <v>6</v>
      </c>
      <c r="T230" s="122">
        <f>IFERROR(
$AN230 * INDEX('WFOM - Time_Base'!$A$4:$API$29, MATCH("CenHos", 'WFOM - Time_Base'!$B$4:$B$29,0), MATCH(CONCATENATE($G230,T$2),'WFOM - Time_Base'!$A$8:$API$8,0)) *
INDEX('WFOM - Time_Base'!$A$4:$API$29, MATCH("CenHos_Per", 'WFOM - Time_Base'!$B$4:$B$29,0), MATCH(CONCATENATE($G230,T$2),'WFOM - Time_Base'!$A$8:$API$8,0)),
IFERROR($AN230 * INDEX('Inputs from Uganda staff'!$E$61:$BM$80,MATCH('HRH Need estimation'!T$2,'Inputs from Uganda staff'!$E$61:$E$80,0),MATCH('HRH Need estimation'!$D230,'Inputs from Uganda staff'!$E$6:$BM$6,0)),
""))</f>
        <v>0</v>
      </c>
      <c r="U230" s="122">
        <f>IFERROR(
$AN230 * INDEX('WFOM - Time_Base'!$A$4:$API$29, MATCH("CenHos", 'WFOM - Time_Base'!$B$4:$B$29,0), MATCH(CONCATENATE($G230,U$2),'WFOM - Time_Base'!$A$8:$API$8,0)) *
INDEX('WFOM - Time_Base'!$A$4:$API$29, MATCH("CenHos_Per", 'WFOM - Time_Base'!$B$4:$B$29,0), MATCH(CONCATENATE($G230,U$2),'WFOM - Time_Base'!$A$8:$API$8,0)),
IFERROR($AN230 * INDEX('Inputs from Uganda staff'!$E$61:$BM$80,MATCH('HRH Need estimation'!U$2,'Inputs from Uganda staff'!$E$61:$E$80,0),MATCH('HRH Need estimation'!$D230,'Inputs from Uganda staff'!$E$6:$BM$6,0)),
""))</f>
        <v>3.5</v>
      </c>
      <c r="V230" s="122">
        <f>IFERROR(
$AN230 * INDEX('WFOM - Time_Base'!$A$4:$API$29, MATCH("CenHos", 'WFOM - Time_Base'!$B$4:$B$29,0), MATCH(CONCATENATE($G230,V$2),'WFOM - Time_Base'!$A$8:$API$8,0)) *
INDEX('WFOM - Time_Base'!$A$4:$API$29, MATCH("CenHos_Per", 'WFOM - Time_Base'!$B$4:$B$29,0), MATCH(CONCATENATE($G230,V$2),'WFOM - Time_Base'!$A$8:$API$8,0)),
IFERROR($AN230 * INDEX('Inputs from Uganda staff'!$E$61:$BM$80,MATCH('HRH Need estimation'!V$2,'Inputs from Uganda staff'!$E$61:$E$80,0),MATCH('HRH Need estimation'!$D230,'Inputs from Uganda staff'!$E$6:$BM$6,0)),
""))</f>
        <v>3.5</v>
      </c>
      <c r="W230" s="122">
        <f>IFERROR(
$AN230 * INDEX('WFOM - Time_Base'!$A$4:$API$29, MATCH("CenHos", 'WFOM - Time_Base'!$B$4:$B$29,0), MATCH(CONCATENATE($G230,W$2),'WFOM - Time_Base'!$A$8:$API$8,0)) *
INDEX('WFOM - Time_Base'!$A$4:$API$29, MATCH("CenHos_Per", 'WFOM - Time_Base'!$B$4:$B$29,0), MATCH(CONCATENATE($G230,W$2),'WFOM - Time_Base'!$A$8:$API$8,0)),
IFERROR($AN230 * INDEX('Inputs from Uganda staff'!$E$61:$BM$80,MATCH('HRH Need estimation'!W$2,'Inputs from Uganda staff'!$E$61:$E$80,0),MATCH('HRH Need estimation'!$D230,'Inputs from Uganda staff'!$E$6:$BM$6,0)),
""))</f>
        <v>0</v>
      </c>
      <c r="X230" s="122">
        <f>IFERROR(
$AN230 * INDEX('WFOM - Time_Base'!$A$4:$API$29, MATCH("CenHos", 'WFOM - Time_Base'!$B$4:$B$29,0), MATCH(CONCATENATE($G230,X$2),'WFOM - Time_Base'!$A$8:$API$8,0)) *
INDEX('WFOM - Time_Base'!$A$4:$API$29, MATCH("CenHos_Per", 'WFOM - Time_Base'!$B$4:$B$29,0), MATCH(CONCATENATE($G230,X$2),'WFOM - Time_Base'!$A$8:$API$8,0)),
IFERROR($AN230 * INDEX('Inputs from Uganda staff'!$E$61:$BM$80,MATCH('HRH Need estimation'!X$2,'Inputs from Uganda staff'!$E$61:$E$80,0),MATCH('HRH Need estimation'!$D230,'Inputs from Uganda staff'!$E$6:$BM$6,0)),
""))</f>
        <v>0.8</v>
      </c>
      <c r="Y230" s="122">
        <f>IFERROR(
$AN230 * INDEX('WFOM - Time_Base'!$A$4:$API$29, MATCH("CenHos", 'WFOM - Time_Base'!$B$4:$B$29,0), MATCH(CONCATENATE($G230,Y$2),'WFOM - Time_Base'!$A$8:$API$8,0)) *
INDEX('WFOM - Time_Base'!$A$4:$API$29, MATCH("CenHos_Per", 'WFOM - Time_Base'!$B$4:$B$29,0), MATCH(CONCATENATE($G230,Y$2),'WFOM - Time_Base'!$A$8:$API$8,0)),
IFERROR($AN230 * INDEX('Inputs from Uganda staff'!$E$61:$BM$80,MATCH('HRH Need estimation'!Y$2,'Inputs from Uganda staff'!$E$61:$E$80,0),MATCH('HRH Need estimation'!$D230,'Inputs from Uganda staff'!$E$6:$BM$6,0)),
""))</f>
        <v>0.8</v>
      </c>
      <c r="Z230" s="122">
        <f>IFERROR(
$AN230 * INDEX('WFOM - Time_Base'!$A$4:$API$29, MATCH("CenHos", 'WFOM - Time_Base'!$B$4:$B$29,0), MATCH(CONCATENATE($G230,Z$2),'WFOM - Time_Base'!$A$8:$API$8,0)) *
INDEX('WFOM - Time_Base'!$A$4:$API$29, MATCH("CenHos_Per", 'WFOM - Time_Base'!$B$4:$B$29,0), MATCH(CONCATENATE($G230,Z$2),'WFOM - Time_Base'!$A$8:$API$8,0)),
IFERROR($AN230 * INDEX('Inputs from Uganda staff'!$E$61:$BM$80,MATCH('HRH Need estimation'!Z$2,'Inputs from Uganda staff'!$E$61:$E$80,0),MATCH('HRH Need estimation'!$D230,'Inputs from Uganda staff'!$E$6:$BM$6,0)),
""))</f>
        <v>0</v>
      </c>
      <c r="AA230" s="122">
        <f>IFERROR(
$AN230 * INDEX('WFOM - Time_Base'!$A$4:$API$29, MATCH("CenHos", 'WFOM - Time_Base'!$B$4:$B$29,0), MATCH(CONCATENATE($G230,AA$2),'WFOM - Time_Base'!$A$8:$API$8,0)) *
INDEX('WFOM - Time_Base'!$A$4:$API$29, MATCH("CenHos_Per", 'WFOM - Time_Base'!$B$4:$B$29,0), MATCH(CONCATENATE($G230,AA$2),'WFOM - Time_Base'!$A$8:$API$8,0)),
IFERROR($AN230 * INDEX('Inputs from Uganda staff'!$E$61:$BM$80,MATCH('HRH Need estimation'!AA$2,'Inputs from Uganda staff'!$E$61:$E$80,0),MATCH('HRH Need estimation'!$D230,'Inputs from Uganda staff'!$E$6:$BM$6,0)),
""))</f>
        <v>0</v>
      </c>
      <c r="AB230" s="122">
        <f>IFERROR(
$AN230 * INDEX('WFOM - Time_Base'!$A$4:$API$29, MATCH("CenHos", 'WFOM - Time_Base'!$B$4:$B$29,0), MATCH(CONCATENATE($G230,AB$2),'WFOM - Time_Base'!$A$8:$API$8,0)) *
INDEX('WFOM - Time_Base'!$A$4:$API$29, MATCH("CenHos_Per", 'WFOM - Time_Base'!$B$4:$B$29,0), MATCH(CONCATENATE($G230,AB$2),'WFOM - Time_Base'!$A$8:$API$8,0)),
IFERROR($AN230 * INDEX('Inputs from Uganda staff'!$E$61:$BM$80,MATCH('HRH Need estimation'!AB$2,'Inputs from Uganda staff'!$E$61:$E$80,0),MATCH('HRH Need estimation'!$D230,'Inputs from Uganda staff'!$E$6:$BM$6,0)),
""))</f>
        <v>0</v>
      </c>
      <c r="AC230" s="122" t="str">
        <f>IFERROR(
$AN230 * INDEX('WFOM - Time_Base'!$A$4:$API$29, MATCH("CenHos", 'WFOM - Time_Base'!$B$4:$B$29,0), MATCH(CONCATENATE($G230,AC$2),'WFOM - Time_Base'!$A$8:$API$8,0)) *
INDEX('WFOM - Time_Base'!$A$4:$API$29, MATCH("CenHos_Per", 'WFOM - Time_Base'!$B$4:$B$29,0), MATCH(CONCATENATE($G230,AC$2),'WFOM - Time_Base'!$A$8:$API$8,0)),
IFERROR($AN230 * INDEX('Inputs from Uganda staff'!$E$61:$BM$80,MATCH('HRH Need estimation'!AC$2,'Inputs from Uganda staff'!$E$61:$E$80,0),MATCH('HRH Need estimation'!$D230,'Inputs from Uganda staff'!$E$6:$BM$6,0)),
""))</f>
        <v/>
      </c>
      <c r="AD230" s="122">
        <f>IFERROR(
$AN230 * INDEX('WFOM - Time_Base'!$A$4:$API$29, MATCH("CenHos", 'WFOM - Time_Base'!$B$4:$B$29,0), MATCH(CONCATENATE($G230,AD$2),'WFOM - Time_Base'!$A$8:$API$8,0)) *
INDEX('WFOM - Time_Base'!$A$4:$API$29, MATCH("CenHos_Per", 'WFOM - Time_Base'!$B$4:$B$29,0), MATCH(CONCATENATE($G230,AD$2),'WFOM - Time_Base'!$A$8:$API$8,0)),
IFERROR($AN230 * INDEX('Inputs from Uganda staff'!$E$61:$BM$80,MATCH('HRH Need estimation'!AD$2,'Inputs from Uganda staff'!$E$61:$E$80,0),MATCH('HRH Need estimation'!$D230,'Inputs from Uganda staff'!$E$6:$BM$6,0)),
""))</f>
        <v>0</v>
      </c>
      <c r="AE230" s="122">
        <f>IFERROR(
$AN230 * INDEX('WFOM - Time_Base'!$A$4:$API$29, MATCH("CenHos", 'WFOM - Time_Base'!$B$4:$B$29,0), MATCH(CONCATENATE($G230,AE$2),'WFOM - Time_Base'!$A$8:$API$8,0)) *
INDEX('WFOM - Time_Base'!$A$4:$API$29, MATCH("CenHos_Per", 'WFOM - Time_Base'!$B$4:$B$29,0), MATCH(CONCATENATE($G230,AE$2),'WFOM - Time_Base'!$A$8:$API$8,0)),
IFERROR($AN230 * INDEX('Inputs from Uganda staff'!$E$61:$BM$80,MATCH('HRH Need estimation'!AE$2,'Inputs from Uganda staff'!$E$61:$E$80,0),MATCH('HRH Need estimation'!$D230,'Inputs from Uganda staff'!$E$6:$BM$6,0)),
""))</f>
        <v>0</v>
      </c>
      <c r="AF230" s="122">
        <f>IFERROR(
$AN230 * INDEX('WFOM - Time_Base'!$A$4:$API$29, MATCH("CenHos", 'WFOM - Time_Base'!$B$4:$B$29,0), MATCH(CONCATENATE($G230,AF$2),'WFOM - Time_Base'!$A$8:$API$8,0)) *
INDEX('WFOM - Time_Base'!$A$4:$API$29, MATCH("CenHos_Per", 'WFOM - Time_Base'!$B$4:$B$29,0), MATCH(CONCATENATE($G230,AF$2),'WFOM - Time_Base'!$A$8:$API$8,0)),
IFERROR($AN230 * INDEX('Inputs from Uganda staff'!$E$61:$BM$80,MATCH('HRH Need estimation'!AF$2,'Inputs from Uganda staff'!$E$61:$E$80,0),MATCH('HRH Need estimation'!$D230,'Inputs from Uganda staff'!$E$6:$BM$6,0)),
""))</f>
        <v>0</v>
      </c>
      <c r="AG230" s="122">
        <f>IFERROR(
$AN230 * INDEX('WFOM - Time_Base'!$A$4:$API$29, MATCH("CenHos", 'WFOM - Time_Base'!$B$4:$B$29,0), MATCH(CONCATENATE($G230,AG$2),'WFOM - Time_Base'!$A$8:$API$8,0)) *
INDEX('WFOM - Time_Base'!$A$4:$API$29, MATCH("CenHos_Per", 'WFOM - Time_Base'!$B$4:$B$29,0), MATCH(CONCATENATE($G230,AG$2),'WFOM - Time_Base'!$A$8:$API$8,0)),
IFERROR($AN230 * INDEX('Inputs from Uganda staff'!$E$61:$BM$80,MATCH('HRH Need estimation'!AG$2,'Inputs from Uganda staff'!$E$61:$E$80,0),MATCH('HRH Need estimation'!$D230,'Inputs from Uganda staff'!$E$6:$BM$6,0)),
""))</f>
        <v>0</v>
      </c>
      <c r="AH230" s="122">
        <f>IFERROR(
$AN230 * INDEX('WFOM - Time_Base'!$A$4:$API$29, MATCH("CenHos", 'WFOM - Time_Base'!$B$4:$B$29,0), MATCH(CONCATENATE($G230,AH$2),'WFOM - Time_Base'!$A$8:$API$8,0)) *
INDEX('WFOM - Time_Base'!$A$4:$API$29, MATCH("CenHos_Per", 'WFOM - Time_Base'!$B$4:$B$29,0), MATCH(CONCATENATE($G230,AH$2),'WFOM - Time_Base'!$A$8:$API$8,0)),
IFERROR($AN230 * INDEX('Inputs from Uganda staff'!$E$61:$BM$80,MATCH('HRH Need estimation'!AH$2,'Inputs from Uganda staff'!$E$61:$E$80,0),MATCH('HRH Need estimation'!$D230,'Inputs from Uganda staff'!$E$6:$BM$6,0)),
""))</f>
        <v>0</v>
      </c>
      <c r="AI230" s="122">
        <f>IFERROR(
$AN230 * INDEX('WFOM - Time_Base'!$A$4:$API$29, MATCH("CenHos", 'WFOM - Time_Base'!$B$4:$B$29,0), MATCH(CONCATENATE($G230,AI$2),'WFOM - Time_Base'!$A$8:$API$8,0)) *
INDEX('WFOM - Time_Base'!$A$4:$API$29, MATCH("CenHos_Per", 'WFOM - Time_Base'!$B$4:$B$29,0), MATCH(CONCATENATE($G230,AI$2),'WFOM - Time_Base'!$A$8:$API$8,0)),
IFERROR($AN230 * INDEX('Inputs from Uganda staff'!$E$61:$BM$80,MATCH('HRH Need estimation'!AI$2,'Inputs from Uganda staff'!$E$61:$E$80,0),MATCH('HRH Need estimation'!$D230,'Inputs from Uganda staff'!$E$6:$BM$6,0)),
""))</f>
        <v>0</v>
      </c>
      <c r="AJ230" s="122">
        <f>IFERROR(
$AN230 * INDEX('WFOM - Time_Base'!$A$4:$API$29, MATCH("CenHos", 'WFOM - Time_Base'!$B$4:$B$29,0), MATCH(CONCATENATE($G230,AJ$2),'WFOM - Time_Base'!$A$8:$API$8,0)) *
INDEX('WFOM - Time_Base'!$A$4:$API$29, MATCH("CenHos_Per", 'WFOM - Time_Base'!$B$4:$B$29,0), MATCH(CONCATENATE($G230,AJ$2),'WFOM - Time_Base'!$A$8:$API$8,0)),
IFERROR($AN230 * INDEX('Inputs from Uganda staff'!$E$61:$BM$80,MATCH('HRH Need estimation'!AJ$2,'Inputs from Uganda staff'!$E$61:$E$80,0),MATCH('HRH Need estimation'!$D230,'Inputs from Uganda staff'!$E$6:$BM$6,0)),
""))</f>
        <v>0</v>
      </c>
      <c r="AK230" s="122">
        <f>IFERROR(
$AN230 * INDEX('WFOM - Time_Base'!$A$4:$API$29, MATCH("CenHos", 'WFOM - Time_Base'!$B$4:$B$29,0), MATCH(CONCATENATE($G230,AK$2),'WFOM - Time_Base'!$A$8:$API$8,0)) *
INDEX('WFOM - Time_Base'!$A$4:$API$29, MATCH("CenHos_Per", 'WFOM - Time_Base'!$B$4:$B$29,0), MATCH(CONCATENATE($G230,AK$2),'WFOM - Time_Base'!$A$8:$API$8,0)),
IFERROR($AN230 * INDEX('Inputs from Uganda staff'!$E$61:$BM$80,MATCH('HRH Need estimation'!AK$2,'Inputs from Uganda staff'!$E$61:$E$80,0),MATCH('HRH Need estimation'!$D230,'Inputs from Uganda staff'!$E$6:$BM$6,0)),
""))</f>
        <v>0</v>
      </c>
      <c r="AL230" s="122">
        <f>IFERROR(
$AN230 * INDEX('WFOM - Time_Base'!$A$4:$API$29, MATCH("CenHos", 'WFOM - Time_Base'!$B$4:$B$29,0), MATCH(CONCATENATE($G230,AL$2),'WFOM - Time_Base'!$A$8:$API$8,0)) *
INDEX('WFOM - Time_Base'!$A$4:$API$29, MATCH("CenHos_Per", 'WFOM - Time_Base'!$B$4:$B$29,0), MATCH(CONCATENATE($G230,AL$2),'WFOM - Time_Base'!$A$8:$API$8,0)),
IFERROR($AN230 * INDEX('Inputs from Uganda staff'!$E$61:$BM$80,MATCH('HRH Need estimation'!AL$2,'Inputs from Uganda staff'!$E$61:$E$80,0),MATCH('HRH Need estimation'!$D230,'Inputs from Uganda staff'!$E$6:$BM$6,0)),
""))</f>
        <v>0</v>
      </c>
      <c r="AN230">
        <v>1</v>
      </c>
      <c r="AO230" t="str">
        <f t="shared" si="8"/>
        <v>249</v>
      </c>
    </row>
    <row r="231" spans="1:41">
      <c r="A231" s="106" t="s">
        <v>1033</v>
      </c>
      <c r="B231" s="106" t="s">
        <v>675</v>
      </c>
      <c r="C231" s="107" t="s">
        <v>676</v>
      </c>
      <c r="D231" s="115" t="s">
        <v>677</v>
      </c>
      <c r="E231" s="122" t="s">
        <v>867</v>
      </c>
      <c r="F231" s="122" t="s">
        <v>17</v>
      </c>
      <c r="G231" s="122" t="str">
        <f>IF(F231&lt;&gt;"", VLOOKUP(F231,'WFOM - Cadre and Service List'!$E$4:$F$52,2,FALSE), "")</f>
        <v>Under5OPD</v>
      </c>
      <c r="H231" s="122"/>
      <c r="I231" s="207"/>
      <c r="J231" s="207"/>
      <c r="K231" s="207"/>
      <c r="L231" s="207"/>
      <c r="M231" s="207"/>
      <c r="N231" s="207"/>
      <c r="O231" s="207"/>
      <c r="P231" s="207">
        <f t="shared" si="7"/>
        <v>0</v>
      </c>
      <c r="Q231" s="122" t="s">
        <v>1947</v>
      </c>
      <c r="R231" s="122">
        <f>IFERROR(
$AN231 * INDEX('WFOM - Time_Base'!$A$4:$API$29, MATCH("CenHos", 'WFOM - Time_Base'!$B$4:$B$29,0), MATCH(CONCATENATE($G231,R$2),'WFOM - Time_Base'!$A$8:$API$8,0)) *
INDEX('WFOM - Time_Base'!$A$4:$API$29, MATCH("CenHos_Per", 'WFOM - Time_Base'!$B$4:$B$29,0), MATCH(CONCATENATE($G231,R$2),'WFOM - Time_Base'!$A$8:$API$8,0)),
IFERROR($AN231 * INDEX('Inputs from Uganda staff'!$E$61:$BM$80,MATCH('HRH Need estimation'!R$2,'Inputs from Uganda staff'!$E$61:$E$80,0),MATCH('HRH Need estimation'!$D231,'Inputs from Uganda staff'!$E$6:$BM$6,0)),
""))</f>
        <v>5</v>
      </c>
      <c r="S231" s="122">
        <f>IFERROR(
$AN231 * INDEX('WFOM - Time_Base'!$A$4:$API$29, MATCH("CenHos", 'WFOM - Time_Base'!$B$4:$B$29,0), MATCH(CONCATENATE($G231,S$2),'WFOM - Time_Base'!$A$8:$API$8,0)) *
INDEX('WFOM - Time_Base'!$A$4:$API$29, MATCH("CenHos_Per", 'WFOM - Time_Base'!$B$4:$B$29,0), MATCH(CONCATENATE($G231,S$2),'WFOM - Time_Base'!$A$8:$API$8,0)),
IFERROR($AN231 * INDEX('Inputs from Uganda staff'!$E$61:$BM$80,MATCH('HRH Need estimation'!S$2,'Inputs from Uganda staff'!$E$61:$E$80,0),MATCH('HRH Need estimation'!$D231,'Inputs from Uganda staff'!$E$6:$BM$6,0)),
""))</f>
        <v>6</v>
      </c>
      <c r="T231" s="122">
        <f>IFERROR(
$AN231 * INDEX('WFOM - Time_Base'!$A$4:$API$29, MATCH("CenHos", 'WFOM - Time_Base'!$B$4:$B$29,0), MATCH(CONCATENATE($G231,T$2),'WFOM - Time_Base'!$A$8:$API$8,0)) *
INDEX('WFOM - Time_Base'!$A$4:$API$29, MATCH("CenHos_Per", 'WFOM - Time_Base'!$B$4:$B$29,0), MATCH(CONCATENATE($G231,T$2),'WFOM - Time_Base'!$A$8:$API$8,0)),
IFERROR($AN231 * INDEX('Inputs from Uganda staff'!$E$61:$BM$80,MATCH('HRH Need estimation'!T$2,'Inputs from Uganda staff'!$E$61:$E$80,0),MATCH('HRH Need estimation'!$D231,'Inputs from Uganda staff'!$E$6:$BM$6,0)),
""))</f>
        <v>0</v>
      </c>
      <c r="U231" s="122">
        <f>IFERROR(
$AN231 * INDEX('WFOM - Time_Base'!$A$4:$API$29, MATCH("CenHos", 'WFOM - Time_Base'!$B$4:$B$29,0), MATCH(CONCATENATE($G231,U$2),'WFOM - Time_Base'!$A$8:$API$8,0)) *
INDEX('WFOM - Time_Base'!$A$4:$API$29, MATCH("CenHos_Per", 'WFOM - Time_Base'!$B$4:$B$29,0), MATCH(CONCATENATE($G231,U$2),'WFOM - Time_Base'!$A$8:$API$8,0)),
IFERROR($AN231 * INDEX('Inputs from Uganda staff'!$E$61:$BM$80,MATCH('HRH Need estimation'!U$2,'Inputs from Uganda staff'!$E$61:$E$80,0),MATCH('HRH Need estimation'!$D231,'Inputs from Uganda staff'!$E$6:$BM$6,0)),
""))</f>
        <v>3.5</v>
      </c>
      <c r="V231" s="122">
        <f>IFERROR(
$AN231 * INDEX('WFOM - Time_Base'!$A$4:$API$29, MATCH("CenHos", 'WFOM - Time_Base'!$B$4:$B$29,0), MATCH(CONCATENATE($G231,V$2),'WFOM - Time_Base'!$A$8:$API$8,0)) *
INDEX('WFOM - Time_Base'!$A$4:$API$29, MATCH("CenHos_Per", 'WFOM - Time_Base'!$B$4:$B$29,0), MATCH(CONCATENATE($G231,V$2),'WFOM - Time_Base'!$A$8:$API$8,0)),
IFERROR($AN231 * INDEX('Inputs from Uganda staff'!$E$61:$BM$80,MATCH('HRH Need estimation'!V$2,'Inputs from Uganda staff'!$E$61:$E$80,0),MATCH('HRH Need estimation'!$D231,'Inputs from Uganda staff'!$E$6:$BM$6,0)),
""))</f>
        <v>3.5</v>
      </c>
      <c r="W231" s="122">
        <f>IFERROR(
$AN231 * INDEX('WFOM - Time_Base'!$A$4:$API$29, MATCH("CenHos", 'WFOM - Time_Base'!$B$4:$B$29,0), MATCH(CONCATENATE($G231,W$2),'WFOM - Time_Base'!$A$8:$API$8,0)) *
INDEX('WFOM - Time_Base'!$A$4:$API$29, MATCH("CenHos_Per", 'WFOM - Time_Base'!$B$4:$B$29,0), MATCH(CONCATENATE($G231,W$2),'WFOM - Time_Base'!$A$8:$API$8,0)),
IFERROR($AN231 * INDEX('Inputs from Uganda staff'!$E$61:$BM$80,MATCH('HRH Need estimation'!W$2,'Inputs from Uganda staff'!$E$61:$E$80,0),MATCH('HRH Need estimation'!$D231,'Inputs from Uganda staff'!$E$6:$BM$6,0)),
""))</f>
        <v>0</v>
      </c>
      <c r="X231" s="122">
        <f>IFERROR(
$AN231 * INDEX('WFOM - Time_Base'!$A$4:$API$29, MATCH("CenHos", 'WFOM - Time_Base'!$B$4:$B$29,0), MATCH(CONCATENATE($G231,X$2),'WFOM - Time_Base'!$A$8:$API$8,0)) *
INDEX('WFOM - Time_Base'!$A$4:$API$29, MATCH("CenHos_Per", 'WFOM - Time_Base'!$B$4:$B$29,0), MATCH(CONCATENATE($G231,X$2),'WFOM - Time_Base'!$A$8:$API$8,0)),
IFERROR($AN231 * INDEX('Inputs from Uganda staff'!$E$61:$BM$80,MATCH('HRH Need estimation'!X$2,'Inputs from Uganda staff'!$E$61:$E$80,0),MATCH('HRH Need estimation'!$D231,'Inputs from Uganda staff'!$E$6:$BM$6,0)),
""))</f>
        <v>0.8</v>
      </c>
      <c r="Y231" s="122">
        <f>IFERROR(
$AN231 * INDEX('WFOM - Time_Base'!$A$4:$API$29, MATCH("CenHos", 'WFOM - Time_Base'!$B$4:$B$29,0), MATCH(CONCATENATE($G231,Y$2),'WFOM - Time_Base'!$A$8:$API$8,0)) *
INDEX('WFOM - Time_Base'!$A$4:$API$29, MATCH("CenHos_Per", 'WFOM - Time_Base'!$B$4:$B$29,0), MATCH(CONCATENATE($G231,Y$2),'WFOM - Time_Base'!$A$8:$API$8,0)),
IFERROR($AN231 * INDEX('Inputs from Uganda staff'!$E$61:$BM$80,MATCH('HRH Need estimation'!Y$2,'Inputs from Uganda staff'!$E$61:$E$80,0),MATCH('HRH Need estimation'!$D231,'Inputs from Uganda staff'!$E$6:$BM$6,0)),
""))</f>
        <v>0.8</v>
      </c>
      <c r="Z231" s="122">
        <f>IFERROR(
$AN231 * INDEX('WFOM - Time_Base'!$A$4:$API$29, MATCH("CenHos", 'WFOM - Time_Base'!$B$4:$B$29,0), MATCH(CONCATENATE($G231,Z$2),'WFOM - Time_Base'!$A$8:$API$8,0)) *
INDEX('WFOM - Time_Base'!$A$4:$API$29, MATCH("CenHos_Per", 'WFOM - Time_Base'!$B$4:$B$29,0), MATCH(CONCATENATE($G231,Z$2),'WFOM - Time_Base'!$A$8:$API$8,0)),
IFERROR($AN231 * INDEX('Inputs from Uganda staff'!$E$61:$BM$80,MATCH('HRH Need estimation'!Z$2,'Inputs from Uganda staff'!$E$61:$E$80,0),MATCH('HRH Need estimation'!$D231,'Inputs from Uganda staff'!$E$6:$BM$6,0)),
""))</f>
        <v>0</v>
      </c>
      <c r="AA231" s="122">
        <f>IFERROR(
$AN231 * INDEX('WFOM - Time_Base'!$A$4:$API$29, MATCH("CenHos", 'WFOM - Time_Base'!$B$4:$B$29,0), MATCH(CONCATENATE($G231,AA$2),'WFOM - Time_Base'!$A$8:$API$8,0)) *
INDEX('WFOM - Time_Base'!$A$4:$API$29, MATCH("CenHos_Per", 'WFOM - Time_Base'!$B$4:$B$29,0), MATCH(CONCATENATE($G231,AA$2),'WFOM - Time_Base'!$A$8:$API$8,0)),
IFERROR($AN231 * INDEX('Inputs from Uganda staff'!$E$61:$BM$80,MATCH('HRH Need estimation'!AA$2,'Inputs from Uganda staff'!$E$61:$E$80,0),MATCH('HRH Need estimation'!$D231,'Inputs from Uganda staff'!$E$6:$BM$6,0)),
""))</f>
        <v>0</v>
      </c>
      <c r="AB231" s="122">
        <f>IFERROR(
$AN231 * INDEX('WFOM - Time_Base'!$A$4:$API$29, MATCH("CenHos", 'WFOM - Time_Base'!$B$4:$B$29,0), MATCH(CONCATENATE($G231,AB$2),'WFOM - Time_Base'!$A$8:$API$8,0)) *
INDEX('WFOM - Time_Base'!$A$4:$API$29, MATCH("CenHos_Per", 'WFOM - Time_Base'!$B$4:$B$29,0), MATCH(CONCATENATE($G231,AB$2),'WFOM - Time_Base'!$A$8:$API$8,0)),
IFERROR($AN231 * INDEX('Inputs from Uganda staff'!$E$61:$BM$80,MATCH('HRH Need estimation'!AB$2,'Inputs from Uganda staff'!$E$61:$E$80,0),MATCH('HRH Need estimation'!$D231,'Inputs from Uganda staff'!$E$6:$BM$6,0)),
""))</f>
        <v>0</v>
      </c>
      <c r="AC231" s="122" t="str">
        <f>IFERROR(
$AN231 * INDEX('WFOM - Time_Base'!$A$4:$API$29, MATCH("CenHos", 'WFOM - Time_Base'!$B$4:$B$29,0), MATCH(CONCATENATE($G231,AC$2),'WFOM - Time_Base'!$A$8:$API$8,0)) *
INDEX('WFOM - Time_Base'!$A$4:$API$29, MATCH("CenHos_Per", 'WFOM - Time_Base'!$B$4:$B$29,0), MATCH(CONCATENATE($G231,AC$2),'WFOM - Time_Base'!$A$8:$API$8,0)),
IFERROR($AN231 * INDEX('Inputs from Uganda staff'!$E$61:$BM$80,MATCH('HRH Need estimation'!AC$2,'Inputs from Uganda staff'!$E$61:$E$80,0),MATCH('HRH Need estimation'!$D231,'Inputs from Uganda staff'!$E$6:$BM$6,0)),
""))</f>
        <v/>
      </c>
      <c r="AD231" s="122">
        <f>IFERROR(
$AN231 * INDEX('WFOM - Time_Base'!$A$4:$API$29, MATCH("CenHos", 'WFOM - Time_Base'!$B$4:$B$29,0), MATCH(CONCATENATE($G231,AD$2),'WFOM - Time_Base'!$A$8:$API$8,0)) *
INDEX('WFOM - Time_Base'!$A$4:$API$29, MATCH("CenHos_Per", 'WFOM - Time_Base'!$B$4:$B$29,0), MATCH(CONCATENATE($G231,AD$2),'WFOM - Time_Base'!$A$8:$API$8,0)),
IFERROR($AN231 * INDEX('Inputs from Uganda staff'!$E$61:$BM$80,MATCH('HRH Need estimation'!AD$2,'Inputs from Uganda staff'!$E$61:$E$80,0),MATCH('HRH Need estimation'!$D231,'Inputs from Uganda staff'!$E$6:$BM$6,0)),
""))</f>
        <v>0</v>
      </c>
      <c r="AE231" s="122">
        <f>IFERROR(
$AN231 * INDEX('WFOM - Time_Base'!$A$4:$API$29, MATCH("CenHos", 'WFOM - Time_Base'!$B$4:$B$29,0), MATCH(CONCATENATE($G231,AE$2),'WFOM - Time_Base'!$A$8:$API$8,0)) *
INDEX('WFOM - Time_Base'!$A$4:$API$29, MATCH("CenHos_Per", 'WFOM - Time_Base'!$B$4:$B$29,0), MATCH(CONCATENATE($G231,AE$2),'WFOM - Time_Base'!$A$8:$API$8,0)),
IFERROR($AN231 * INDEX('Inputs from Uganda staff'!$E$61:$BM$80,MATCH('HRH Need estimation'!AE$2,'Inputs from Uganda staff'!$E$61:$E$80,0),MATCH('HRH Need estimation'!$D231,'Inputs from Uganda staff'!$E$6:$BM$6,0)),
""))</f>
        <v>0</v>
      </c>
      <c r="AF231" s="122">
        <f>IFERROR(
$AN231 * INDEX('WFOM - Time_Base'!$A$4:$API$29, MATCH("CenHos", 'WFOM - Time_Base'!$B$4:$B$29,0), MATCH(CONCATENATE($G231,AF$2),'WFOM - Time_Base'!$A$8:$API$8,0)) *
INDEX('WFOM - Time_Base'!$A$4:$API$29, MATCH("CenHos_Per", 'WFOM - Time_Base'!$B$4:$B$29,0), MATCH(CONCATENATE($G231,AF$2),'WFOM - Time_Base'!$A$8:$API$8,0)),
IFERROR($AN231 * INDEX('Inputs from Uganda staff'!$E$61:$BM$80,MATCH('HRH Need estimation'!AF$2,'Inputs from Uganda staff'!$E$61:$E$80,0),MATCH('HRH Need estimation'!$D231,'Inputs from Uganda staff'!$E$6:$BM$6,0)),
""))</f>
        <v>0</v>
      </c>
      <c r="AG231" s="122">
        <f>IFERROR(
$AN231 * INDEX('WFOM - Time_Base'!$A$4:$API$29, MATCH("CenHos", 'WFOM - Time_Base'!$B$4:$B$29,0), MATCH(CONCATENATE($G231,AG$2),'WFOM - Time_Base'!$A$8:$API$8,0)) *
INDEX('WFOM - Time_Base'!$A$4:$API$29, MATCH("CenHos_Per", 'WFOM - Time_Base'!$B$4:$B$29,0), MATCH(CONCATENATE($G231,AG$2),'WFOM - Time_Base'!$A$8:$API$8,0)),
IFERROR($AN231 * INDEX('Inputs from Uganda staff'!$E$61:$BM$80,MATCH('HRH Need estimation'!AG$2,'Inputs from Uganda staff'!$E$61:$E$80,0),MATCH('HRH Need estimation'!$D231,'Inputs from Uganda staff'!$E$6:$BM$6,0)),
""))</f>
        <v>0</v>
      </c>
      <c r="AH231" s="122">
        <f>IFERROR(
$AN231 * INDEX('WFOM - Time_Base'!$A$4:$API$29, MATCH("CenHos", 'WFOM - Time_Base'!$B$4:$B$29,0), MATCH(CONCATENATE($G231,AH$2),'WFOM - Time_Base'!$A$8:$API$8,0)) *
INDEX('WFOM - Time_Base'!$A$4:$API$29, MATCH("CenHos_Per", 'WFOM - Time_Base'!$B$4:$B$29,0), MATCH(CONCATENATE($G231,AH$2),'WFOM - Time_Base'!$A$8:$API$8,0)),
IFERROR($AN231 * INDEX('Inputs from Uganda staff'!$E$61:$BM$80,MATCH('HRH Need estimation'!AH$2,'Inputs from Uganda staff'!$E$61:$E$80,0),MATCH('HRH Need estimation'!$D231,'Inputs from Uganda staff'!$E$6:$BM$6,0)),
""))</f>
        <v>0</v>
      </c>
      <c r="AI231" s="122">
        <f>IFERROR(
$AN231 * INDEX('WFOM - Time_Base'!$A$4:$API$29, MATCH("CenHos", 'WFOM - Time_Base'!$B$4:$B$29,0), MATCH(CONCATENATE($G231,AI$2),'WFOM - Time_Base'!$A$8:$API$8,0)) *
INDEX('WFOM - Time_Base'!$A$4:$API$29, MATCH("CenHos_Per", 'WFOM - Time_Base'!$B$4:$B$29,0), MATCH(CONCATENATE($G231,AI$2),'WFOM - Time_Base'!$A$8:$API$8,0)),
IFERROR($AN231 * INDEX('Inputs from Uganda staff'!$E$61:$BM$80,MATCH('HRH Need estimation'!AI$2,'Inputs from Uganda staff'!$E$61:$E$80,0),MATCH('HRH Need estimation'!$D231,'Inputs from Uganda staff'!$E$6:$BM$6,0)),
""))</f>
        <v>0</v>
      </c>
      <c r="AJ231" s="122">
        <f>IFERROR(
$AN231 * INDEX('WFOM - Time_Base'!$A$4:$API$29, MATCH("CenHos", 'WFOM - Time_Base'!$B$4:$B$29,0), MATCH(CONCATENATE($G231,AJ$2),'WFOM - Time_Base'!$A$8:$API$8,0)) *
INDEX('WFOM - Time_Base'!$A$4:$API$29, MATCH("CenHos_Per", 'WFOM - Time_Base'!$B$4:$B$29,0), MATCH(CONCATENATE($G231,AJ$2),'WFOM - Time_Base'!$A$8:$API$8,0)),
IFERROR($AN231 * INDEX('Inputs from Uganda staff'!$E$61:$BM$80,MATCH('HRH Need estimation'!AJ$2,'Inputs from Uganda staff'!$E$61:$E$80,0),MATCH('HRH Need estimation'!$D231,'Inputs from Uganda staff'!$E$6:$BM$6,0)),
""))</f>
        <v>0</v>
      </c>
      <c r="AK231" s="122">
        <f>IFERROR(
$AN231 * INDEX('WFOM - Time_Base'!$A$4:$API$29, MATCH("CenHos", 'WFOM - Time_Base'!$B$4:$B$29,0), MATCH(CONCATENATE($G231,AK$2),'WFOM - Time_Base'!$A$8:$API$8,0)) *
INDEX('WFOM - Time_Base'!$A$4:$API$29, MATCH("CenHos_Per", 'WFOM - Time_Base'!$B$4:$B$29,0), MATCH(CONCATENATE($G231,AK$2),'WFOM - Time_Base'!$A$8:$API$8,0)),
IFERROR($AN231 * INDEX('Inputs from Uganda staff'!$E$61:$BM$80,MATCH('HRH Need estimation'!AK$2,'Inputs from Uganda staff'!$E$61:$E$80,0),MATCH('HRH Need estimation'!$D231,'Inputs from Uganda staff'!$E$6:$BM$6,0)),
""))</f>
        <v>0</v>
      </c>
      <c r="AL231" s="122">
        <f>IFERROR(
$AN231 * INDEX('WFOM - Time_Base'!$A$4:$API$29, MATCH("CenHos", 'WFOM - Time_Base'!$B$4:$B$29,0), MATCH(CONCATENATE($G231,AL$2),'WFOM - Time_Base'!$A$8:$API$8,0)) *
INDEX('WFOM - Time_Base'!$A$4:$API$29, MATCH("CenHos_Per", 'WFOM - Time_Base'!$B$4:$B$29,0), MATCH(CONCATENATE($G231,AL$2),'WFOM - Time_Base'!$A$8:$API$8,0)),
IFERROR($AN231 * INDEX('Inputs from Uganda staff'!$E$61:$BM$80,MATCH('HRH Need estimation'!AL$2,'Inputs from Uganda staff'!$E$61:$E$80,0),MATCH('HRH Need estimation'!$D231,'Inputs from Uganda staff'!$E$6:$BM$6,0)),
""))</f>
        <v>0</v>
      </c>
      <c r="AN231">
        <v>1</v>
      </c>
      <c r="AO231" t="str">
        <f t="shared" si="8"/>
        <v>250</v>
      </c>
    </row>
    <row r="232" spans="1:41">
      <c r="A232" s="106" t="s">
        <v>1034</v>
      </c>
      <c r="B232" s="106" t="s">
        <v>675</v>
      </c>
      <c r="C232" s="107" t="s">
        <v>678</v>
      </c>
      <c r="D232" s="115" t="s">
        <v>679</v>
      </c>
      <c r="E232" s="122" t="s">
        <v>867</v>
      </c>
      <c r="F232" s="200" t="s">
        <v>9</v>
      </c>
      <c r="G232" s="122" t="str">
        <f>IF(F232&lt;&gt;"", VLOOKUP(F232,'WFOM - Cadre and Service List'!$E$4:$F$52,2,FALSE), "")</f>
        <v>InpatientDays</v>
      </c>
      <c r="H232" s="122"/>
      <c r="I232" s="207"/>
      <c r="J232" s="207"/>
      <c r="K232" s="207"/>
      <c r="L232" s="207"/>
      <c r="M232" s="207"/>
      <c r="N232" s="207"/>
      <c r="O232" s="207"/>
      <c r="P232" s="207">
        <f t="shared" si="7"/>
        <v>0</v>
      </c>
      <c r="Q232" s="122" t="s">
        <v>1947</v>
      </c>
      <c r="R232" s="122">
        <f>IFERROR(
$AN232 * INDEX('WFOM - Time_Base'!$A$4:$API$29, MATCH("CenHos", 'WFOM - Time_Base'!$B$4:$B$29,0), MATCH(CONCATENATE($G232,R$2),'WFOM - Time_Base'!$A$8:$API$8,0)) *
INDEX('WFOM - Time_Base'!$A$4:$API$29, MATCH("CenHos_Per", 'WFOM - Time_Base'!$B$4:$B$29,0), MATCH(CONCATENATE($G232,R$2),'WFOM - Time_Base'!$A$8:$API$8,0)),
IFERROR($AN232 * INDEX('Inputs from Uganda staff'!$E$61:$BM$80,MATCH('HRH Need estimation'!R$2,'Inputs from Uganda staff'!$E$61:$E$80,0),MATCH('HRH Need estimation'!$D232,'Inputs from Uganda staff'!$E$6:$BM$6,0)),
""))</f>
        <v>20</v>
      </c>
      <c r="S232" s="122">
        <f>IFERROR(
$AN232 * INDEX('WFOM - Time_Base'!$A$4:$API$29, MATCH("CenHos", 'WFOM - Time_Base'!$B$4:$B$29,0), MATCH(CONCATENATE($G232,S$2),'WFOM - Time_Base'!$A$8:$API$8,0)) *
INDEX('WFOM - Time_Base'!$A$4:$API$29, MATCH("CenHos_Per", 'WFOM - Time_Base'!$B$4:$B$29,0), MATCH(CONCATENATE($G232,S$2),'WFOM - Time_Base'!$A$8:$API$8,0)),
IFERROR($AN232 * INDEX('Inputs from Uganda staff'!$E$61:$BM$80,MATCH('HRH Need estimation'!S$2,'Inputs from Uganda staff'!$E$61:$E$80,0),MATCH('HRH Need estimation'!$D232,'Inputs from Uganda staff'!$E$6:$BM$6,0)),
""))</f>
        <v>28</v>
      </c>
      <c r="T232" s="122">
        <f>IFERROR(
$AN232 * INDEX('WFOM - Time_Base'!$A$4:$API$29, MATCH("CenHos", 'WFOM - Time_Base'!$B$4:$B$29,0), MATCH(CONCATENATE($G232,T$2),'WFOM - Time_Base'!$A$8:$API$8,0)) *
INDEX('WFOM - Time_Base'!$A$4:$API$29, MATCH("CenHos_Per", 'WFOM - Time_Base'!$B$4:$B$29,0), MATCH(CONCATENATE($G232,T$2),'WFOM - Time_Base'!$A$8:$API$8,0)),
IFERROR($AN232 * INDEX('Inputs from Uganda staff'!$E$61:$BM$80,MATCH('HRH Need estimation'!T$2,'Inputs from Uganda staff'!$E$61:$E$80,0),MATCH('HRH Need estimation'!$D232,'Inputs from Uganda staff'!$E$6:$BM$6,0)),
""))</f>
        <v>0</v>
      </c>
      <c r="U232" s="122">
        <f>IFERROR(
$AN232 * INDEX('WFOM - Time_Base'!$A$4:$API$29, MATCH("CenHos", 'WFOM - Time_Base'!$B$4:$B$29,0), MATCH(CONCATENATE($G232,U$2),'WFOM - Time_Base'!$A$8:$API$8,0)) *
INDEX('WFOM - Time_Base'!$A$4:$API$29, MATCH("CenHos_Per", 'WFOM - Time_Base'!$B$4:$B$29,0), MATCH(CONCATENATE($G232,U$2),'WFOM - Time_Base'!$A$8:$API$8,0)),
IFERROR($AN232 * INDEX('Inputs from Uganda staff'!$E$61:$BM$80,MATCH('HRH Need estimation'!U$2,'Inputs from Uganda staff'!$E$61:$E$80,0),MATCH('HRH Need estimation'!$D232,'Inputs from Uganda staff'!$E$6:$BM$6,0)),
""))</f>
        <v>48</v>
      </c>
      <c r="V232" s="122">
        <f>IFERROR(
$AN232 * INDEX('WFOM - Time_Base'!$A$4:$API$29, MATCH("CenHos", 'WFOM - Time_Base'!$B$4:$B$29,0), MATCH(CONCATENATE($G232,V$2),'WFOM - Time_Base'!$A$8:$API$8,0)) *
INDEX('WFOM - Time_Base'!$A$4:$API$29, MATCH("CenHos_Per", 'WFOM - Time_Base'!$B$4:$B$29,0), MATCH(CONCATENATE($G232,V$2),'WFOM - Time_Base'!$A$8:$API$8,0)),
IFERROR($AN232 * INDEX('Inputs from Uganda staff'!$E$61:$BM$80,MATCH('HRH Need estimation'!V$2,'Inputs from Uganda staff'!$E$61:$E$80,0),MATCH('HRH Need estimation'!$D232,'Inputs from Uganda staff'!$E$6:$BM$6,0)),
""))</f>
        <v>112</v>
      </c>
      <c r="W232" s="122">
        <f>IFERROR(
$AN232 * INDEX('WFOM - Time_Base'!$A$4:$API$29, MATCH("CenHos", 'WFOM - Time_Base'!$B$4:$B$29,0), MATCH(CONCATENATE($G232,W$2),'WFOM - Time_Base'!$A$8:$API$8,0)) *
INDEX('WFOM - Time_Base'!$A$4:$API$29, MATCH("CenHos_Per", 'WFOM - Time_Base'!$B$4:$B$29,0), MATCH(CONCATENATE($G232,W$2),'WFOM - Time_Base'!$A$8:$API$8,0)),
IFERROR($AN232 * INDEX('Inputs from Uganda staff'!$E$61:$BM$80,MATCH('HRH Need estimation'!W$2,'Inputs from Uganda staff'!$E$61:$E$80,0),MATCH('HRH Need estimation'!$D232,'Inputs from Uganda staff'!$E$6:$BM$6,0)),
""))</f>
        <v>8</v>
      </c>
      <c r="X232" s="122">
        <f>IFERROR(
$AN232 * INDEX('WFOM - Time_Base'!$A$4:$API$29, MATCH("CenHos", 'WFOM - Time_Base'!$B$4:$B$29,0), MATCH(CONCATENATE($G232,X$2),'WFOM - Time_Base'!$A$8:$API$8,0)) *
INDEX('WFOM - Time_Base'!$A$4:$API$29, MATCH("CenHos_Per", 'WFOM - Time_Base'!$B$4:$B$29,0), MATCH(CONCATENATE($G232,X$2),'WFOM - Time_Base'!$A$8:$API$8,0)),
IFERROR($AN232 * INDEX('Inputs from Uganda staff'!$E$61:$BM$80,MATCH('HRH Need estimation'!X$2,'Inputs from Uganda staff'!$E$61:$E$80,0),MATCH('HRH Need estimation'!$D232,'Inputs from Uganda staff'!$E$6:$BM$6,0)),
""))</f>
        <v>0</v>
      </c>
      <c r="Y232" s="122">
        <f>IFERROR(
$AN232 * INDEX('WFOM - Time_Base'!$A$4:$API$29, MATCH("CenHos", 'WFOM - Time_Base'!$B$4:$B$29,0), MATCH(CONCATENATE($G232,Y$2),'WFOM - Time_Base'!$A$8:$API$8,0)) *
INDEX('WFOM - Time_Base'!$A$4:$API$29, MATCH("CenHos_Per", 'WFOM - Time_Base'!$B$4:$B$29,0), MATCH(CONCATENATE($G232,Y$2),'WFOM - Time_Base'!$A$8:$API$8,0)),
IFERROR($AN232 * INDEX('Inputs from Uganda staff'!$E$61:$BM$80,MATCH('HRH Need estimation'!Y$2,'Inputs from Uganda staff'!$E$61:$E$80,0),MATCH('HRH Need estimation'!$D232,'Inputs from Uganda staff'!$E$6:$BM$6,0)),
""))</f>
        <v>0</v>
      </c>
      <c r="Z232" s="122">
        <f>IFERROR(
$AN232 * INDEX('WFOM - Time_Base'!$A$4:$API$29, MATCH("CenHos", 'WFOM - Time_Base'!$B$4:$B$29,0), MATCH(CONCATENATE($G232,Z$2),'WFOM - Time_Base'!$A$8:$API$8,0)) *
INDEX('WFOM - Time_Base'!$A$4:$API$29, MATCH("CenHos_Per", 'WFOM - Time_Base'!$B$4:$B$29,0), MATCH(CONCATENATE($G232,Z$2),'WFOM - Time_Base'!$A$8:$API$8,0)),
IFERROR($AN232 * INDEX('Inputs from Uganda staff'!$E$61:$BM$80,MATCH('HRH Need estimation'!Z$2,'Inputs from Uganda staff'!$E$61:$E$80,0),MATCH('HRH Need estimation'!$D232,'Inputs from Uganda staff'!$E$6:$BM$6,0)),
""))</f>
        <v>0</v>
      </c>
      <c r="AA232" s="122">
        <f>IFERROR(
$AN232 * INDEX('WFOM - Time_Base'!$A$4:$API$29, MATCH("CenHos", 'WFOM - Time_Base'!$B$4:$B$29,0), MATCH(CONCATENATE($G232,AA$2),'WFOM - Time_Base'!$A$8:$API$8,0)) *
INDEX('WFOM - Time_Base'!$A$4:$API$29, MATCH("CenHos_Per", 'WFOM - Time_Base'!$B$4:$B$29,0), MATCH(CONCATENATE($G232,AA$2),'WFOM - Time_Base'!$A$8:$API$8,0)),
IFERROR($AN232 * INDEX('Inputs from Uganda staff'!$E$61:$BM$80,MATCH('HRH Need estimation'!AA$2,'Inputs from Uganda staff'!$E$61:$E$80,0),MATCH('HRH Need estimation'!$D232,'Inputs from Uganda staff'!$E$6:$BM$6,0)),
""))</f>
        <v>0</v>
      </c>
      <c r="AB232" s="122">
        <f>IFERROR(
$AN232 * INDEX('WFOM - Time_Base'!$A$4:$API$29, MATCH("CenHos", 'WFOM - Time_Base'!$B$4:$B$29,0), MATCH(CONCATENATE($G232,AB$2),'WFOM - Time_Base'!$A$8:$API$8,0)) *
INDEX('WFOM - Time_Base'!$A$4:$API$29, MATCH("CenHos_Per", 'WFOM - Time_Base'!$B$4:$B$29,0), MATCH(CONCATENATE($G232,AB$2),'WFOM - Time_Base'!$A$8:$API$8,0)),
IFERROR($AN232 * INDEX('Inputs from Uganda staff'!$E$61:$BM$80,MATCH('HRH Need estimation'!AB$2,'Inputs from Uganda staff'!$E$61:$E$80,0),MATCH('HRH Need estimation'!$D232,'Inputs from Uganda staff'!$E$6:$BM$6,0)),
""))</f>
        <v>0</v>
      </c>
      <c r="AC232" s="122" t="str">
        <f>IFERROR(
$AN232 * INDEX('WFOM - Time_Base'!$A$4:$API$29, MATCH("CenHos", 'WFOM - Time_Base'!$B$4:$B$29,0), MATCH(CONCATENATE($G232,AC$2),'WFOM - Time_Base'!$A$8:$API$8,0)) *
INDEX('WFOM - Time_Base'!$A$4:$API$29, MATCH("CenHos_Per", 'WFOM - Time_Base'!$B$4:$B$29,0), MATCH(CONCATENATE($G232,AC$2),'WFOM - Time_Base'!$A$8:$API$8,0)),
IFERROR($AN232 * INDEX('Inputs from Uganda staff'!$E$61:$BM$80,MATCH('HRH Need estimation'!AC$2,'Inputs from Uganda staff'!$E$61:$E$80,0),MATCH('HRH Need estimation'!$D232,'Inputs from Uganda staff'!$E$6:$BM$6,0)),
""))</f>
        <v/>
      </c>
      <c r="AD232" s="122">
        <f>IFERROR(
$AN232 * INDEX('WFOM - Time_Base'!$A$4:$API$29, MATCH("CenHos", 'WFOM - Time_Base'!$B$4:$B$29,0), MATCH(CONCATENATE($G232,AD$2),'WFOM - Time_Base'!$A$8:$API$8,0)) *
INDEX('WFOM - Time_Base'!$A$4:$API$29, MATCH("CenHos_Per", 'WFOM - Time_Base'!$B$4:$B$29,0), MATCH(CONCATENATE($G232,AD$2),'WFOM - Time_Base'!$A$8:$API$8,0)),
IFERROR($AN232 * INDEX('Inputs from Uganda staff'!$E$61:$BM$80,MATCH('HRH Need estimation'!AD$2,'Inputs from Uganda staff'!$E$61:$E$80,0),MATCH('HRH Need estimation'!$D232,'Inputs from Uganda staff'!$E$6:$BM$6,0)),
""))</f>
        <v>0</v>
      </c>
      <c r="AE232" s="122">
        <f>IFERROR(
$AN232 * INDEX('WFOM - Time_Base'!$A$4:$API$29, MATCH("CenHos", 'WFOM - Time_Base'!$B$4:$B$29,0), MATCH(CONCATENATE($G232,AE$2),'WFOM - Time_Base'!$A$8:$API$8,0)) *
INDEX('WFOM - Time_Base'!$A$4:$API$29, MATCH("CenHos_Per", 'WFOM - Time_Base'!$B$4:$B$29,0), MATCH(CONCATENATE($G232,AE$2),'WFOM - Time_Base'!$A$8:$API$8,0)),
IFERROR($AN232 * INDEX('Inputs from Uganda staff'!$E$61:$BM$80,MATCH('HRH Need estimation'!AE$2,'Inputs from Uganda staff'!$E$61:$E$80,0),MATCH('HRH Need estimation'!$D232,'Inputs from Uganda staff'!$E$6:$BM$6,0)),
""))</f>
        <v>0</v>
      </c>
      <c r="AF232" s="122">
        <f>IFERROR(
$AN232 * INDEX('WFOM - Time_Base'!$A$4:$API$29, MATCH("CenHos", 'WFOM - Time_Base'!$B$4:$B$29,0), MATCH(CONCATENATE($G232,AF$2),'WFOM - Time_Base'!$A$8:$API$8,0)) *
INDEX('WFOM - Time_Base'!$A$4:$API$29, MATCH("CenHos_Per", 'WFOM - Time_Base'!$B$4:$B$29,0), MATCH(CONCATENATE($G232,AF$2),'WFOM - Time_Base'!$A$8:$API$8,0)),
IFERROR($AN232 * INDEX('Inputs from Uganda staff'!$E$61:$BM$80,MATCH('HRH Need estimation'!AF$2,'Inputs from Uganda staff'!$E$61:$E$80,0),MATCH('HRH Need estimation'!$D232,'Inputs from Uganda staff'!$E$6:$BM$6,0)),
""))</f>
        <v>0</v>
      </c>
      <c r="AG232" s="122">
        <f>IFERROR(
$AN232 * INDEX('WFOM - Time_Base'!$A$4:$API$29, MATCH("CenHos", 'WFOM - Time_Base'!$B$4:$B$29,0), MATCH(CONCATENATE($G232,AG$2),'WFOM - Time_Base'!$A$8:$API$8,0)) *
INDEX('WFOM - Time_Base'!$A$4:$API$29, MATCH("CenHos_Per", 'WFOM - Time_Base'!$B$4:$B$29,0), MATCH(CONCATENATE($G232,AG$2),'WFOM - Time_Base'!$A$8:$API$8,0)),
IFERROR($AN232 * INDEX('Inputs from Uganda staff'!$E$61:$BM$80,MATCH('HRH Need estimation'!AG$2,'Inputs from Uganda staff'!$E$61:$E$80,0),MATCH('HRH Need estimation'!$D232,'Inputs from Uganda staff'!$E$6:$BM$6,0)),
""))</f>
        <v>0</v>
      </c>
      <c r="AH232" s="122">
        <f>IFERROR(
$AN232 * INDEX('WFOM - Time_Base'!$A$4:$API$29, MATCH("CenHos", 'WFOM - Time_Base'!$B$4:$B$29,0), MATCH(CONCATENATE($G232,AH$2),'WFOM - Time_Base'!$A$8:$API$8,0)) *
INDEX('WFOM - Time_Base'!$A$4:$API$29, MATCH("CenHos_Per", 'WFOM - Time_Base'!$B$4:$B$29,0), MATCH(CONCATENATE($G232,AH$2),'WFOM - Time_Base'!$A$8:$API$8,0)),
IFERROR($AN232 * INDEX('Inputs from Uganda staff'!$E$61:$BM$80,MATCH('HRH Need estimation'!AH$2,'Inputs from Uganda staff'!$E$61:$E$80,0),MATCH('HRH Need estimation'!$D232,'Inputs from Uganda staff'!$E$6:$BM$6,0)),
""))</f>
        <v>0</v>
      </c>
      <c r="AI232" s="122">
        <f>IFERROR(
$AN232 * INDEX('WFOM - Time_Base'!$A$4:$API$29, MATCH("CenHos", 'WFOM - Time_Base'!$B$4:$B$29,0), MATCH(CONCATENATE($G232,AI$2),'WFOM - Time_Base'!$A$8:$API$8,0)) *
INDEX('WFOM - Time_Base'!$A$4:$API$29, MATCH("CenHos_Per", 'WFOM - Time_Base'!$B$4:$B$29,0), MATCH(CONCATENATE($G232,AI$2),'WFOM - Time_Base'!$A$8:$API$8,0)),
IFERROR($AN232 * INDEX('Inputs from Uganda staff'!$E$61:$BM$80,MATCH('HRH Need estimation'!AI$2,'Inputs from Uganda staff'!$E$61:$E$80,0),MATCH('HRH Need estimation'!$D232,'Inputs from Uganda staff'!$E$6:$BM$6,0)),
""))</f>
        <v>0</v>
      </c>
      <c r="AJ232" s="122">
        <f>IFERROR(
$AN232 * INDEX('WFOM - Time_Base'!$A$4:$API$29, MATCH("CenHos", 'WFOM - Time_Base'!$B$4:$B$29,0), MATCH(CONCATENATE($G232,AJ$2),'WFOM - Time_Base'!$A$8:$API$8,0)) *
INDEX('WFOM - Time_Base'!$A$4:$API$29, MATCH("CenHos_Per", 'WFOM - Time_Base'!$B$4:$B$29,0), MATCH(CONCATENATE($G232,AJ$2),'WFOM - Time_Base'!$A$8:$API$8,0)),
IFERROR($AN232 * INDEX('Inputs from Uganda staff'!$E$61:$BM$80,MATCH('HRH Need estimation'!AJ$2,'Inputs from Uganda staff'!$E$61:$E$80,0),MATCH('HRH Need estimation'!$D232,'Inputs from Uganda staff'!$E$6:$BM$6,0)),
""))</f>
        <v>0</v>
      </c>
      <c r="AK232" s="122">
        <f>IFERROR(
$AN232 * INDEX('WFOM - Time_Base'!$A$4:$API$29, MATCH("CenHos", 'WFOM - Time_Base'!$B$4:$B$29,0), MATCH(CONCATENATE($G232,AK$2),'WFOM - Time_Base'!$A$8:$API$8,0)) *
INDEX('WFOM - Time_Base'!$A$4:$API$29, MATCH("CenHos_Per", 'WFOM - Time_Base'!$B$4:$B$29,0), MATCH(CONCATENATE($G232,AK$2),'WFOM - Time_Base'!$A$8:$API$8,0)),
IFERROR($AN232 * INDEX('Inputs from Uganda staff'!$E$61:$BM$80,MATCH('HRH Need estimation'!AK$2,'Inputs from Uganda staff'!$E$61:$E$80,0),MATCH('HRH Need estimation'!$D232,'Inputs from Uganda staff'!$E$6:$BM$6,0)),
""))</f>
        <v>0</v>
      </c>
      <c r="AL232" s="122">
        <f>IFERROR(
$AN232 * INDEX('WFOM - Time_Base'!$A$4:$API$29, MATCH("CenHos", 'WFOM - Time_Base'!$B$4:$B$29,0), MATCH(CONCATENATE($G232,AL$2),'WFOM - Time_Base'!$A$8:$API$8,0)) *
INDEX('WFOM - Time_Base'!$A$4:$API$29, MATCH("CenHos_Per", 'WFOM - Time_Base'!$B$4:$B$29,0), MATCH(CONCATENATE($G232,AL$2),'WFOM - Time_Base'!$A$8:$API$8,0)),
IFERROR($AN232 * INDEX('Inputs from Uganda staff'!$E$61:$BM$80,MATCH('HRH Need estimation'!AL$2,'Inputs from Uganda staff'!$E$61:$E$80,0),MATCH('HRH Need estimation'!$D232,'Inputs from Uganda staff'!$E$6:$BM$6,0)),
""))</f>
        <v>0</v>
      </c>
      <c r="AM232" t="s">
        <v>2083</v>
      </c>
      <c r="AN232">
        <v>4</v>
      </c>
      <c r="AO232" t="str">
        <f t="shared" si="8"/>
        <v>251</v>
      </c>
    </row>
    <row r="233" spans="1:41">
      <c r="A233" s="106" t="s">
        <v>915</v>
      </c>
      <c r="B233" s="106" t="s">
        <v>680</v>
      </c>
      <c r="C233" s="107" t="s">
        <v>681</v>
      </c>
      <c r="D233" s="115" t="s">
        <v>682</v>
      </c>
      <c r="E233" s="199"/>
      <c r="F233" s="199"/>
      <c r="G233" s="199" t="str">
        <f>IF(F233&lt;&gt;"", VLOOKUP(F233,'WFOM - Cadre and Service List'!$E$4:$F$52,2,FALSE), "")</f>
        <v/>
      </c>
      <c r="H233" s="199" t="s">
        <v>1060</v>
      </c>
      <c r="I233" s="208"/>
      <c r="J233" s="208"/>
      <c r="K233" s="208"/>
      <c r="L233" s="208"/>
      <c r="M233" s="208"/>
      <c r="N233" s="208"/>
      <c r="O233" s="208"/>
      <c r="P233" s="207">
        <f t="shared" si="7"/>
        <v>0</v>
      </c>
      <c r="Q233" s="122" t="s">
        <v>1947</v>
      </c>
      <c r="R233" s="122" t="str">
        <f>IFERROR(
$AN233 * INDEX('WFOM - Time_Base'!$A$4:$API$29, MATCH("CenHos", 'WFOM - Time_Base'!$B$4:$B$29,0), MATCH(CONCATENATE($G233,R$2),'WFOM - Time_Base'!$A$8:$API$8,0)) *
INDEX('WFOM - Time_Base'!$A$4:$API$29, MATCH("CenHos_Per", 'WFOM - Time_Base'!$B$4:$B$29,0), MATCH(CONCATENATE($G233,R$2),'WFOM - Time_Base'!$A$8:$API$8,0)),
IFERROR($AN233 * INDEX('Inputs from Uganda staff'!$E$61:$BM$80,MATCH('HRH Need estimation'!R$2,'Inputs from Uganda staff'!$E$61:$E$80,0),MATCH('HRH Need estimation'!$D233,'Inputs from Uganda staff'!$E$6:$BM$6,0)),
""))</f>
        <v/>
      </c>
      <c r="S233" s="122" t="str">
        <f>IFERROR(
$AN233 * INDEX('WFOM - Time_Base'!$A$4:$API$29, MATCH("CenHos", 'WFOM - Time_Base'!$B$4:$B$29,0), MATCH(CONCATENATE($G233,S$2),'WFOM - Time_Base'!$A$8:$API$8,0)) *
INDEX('WFOM - Time_Base'!$A$4:$API$29, MATCH("CenHos_Per", 'WFOM - Time_Base'!$B$4:$B$29,0), MATCH(CONCATENATE($G233,S$2),'WFOM - Time_Base'!$A$8:$API$8,0)),
IFERROR($AN233 * INDEX('Inputs from Uganda staff'!$E$61:$BM$80,MATCH('HRH Need estimation'!S$2,'Inputs from Uganda staff'!$E$61:$E$80,0),MATCH('HRH Need estimation'!$D233,'Inputs from Uganda staff'!$E$6:$BM$6,0)),
""))</f>
        <v/>
      </c>
      <c r="T233" s="122" t="str">
        <f>IFERROR(
$AN233 * INDEX('WFOM - Time_Base'!$A$4:$API$29, MATCH("CenHos", 'WFOM - Time_Base'!$B$4:$B$29,0), MATCH(CONCATENATE($G233,T$2),'WFOM - Time_Base'!$A$8:$API$8,0)) *
INDEX('WFOM - Time_Base'!$A$4:$API$29, MATCH("CenHos_Per", 'WFOM - Time_Base'!$B$4:$B$29,0), MATCH(CONCATENATE($G233,T$2),'WFOM - Time_Base'!$A$8:$API$8,0)),
IFERROR($AN233 * INDEX('Inputs from Uganda staff'!$E$61:$BM$80,MATCH('HRH Need estimation'!T$2,'Inputs from Uganda staff'!$E$61:$E$80,0),MATCH('HRH Need estimation'!$D233,'Inputs from Uganda staff'!$E$6:$BM$6,0)),
""))</f>
        <v/>
      </c>
      <c r="U233" s="122" t="str">
        <f>IFERROR(
$AN233 * INDEX('WFOM - Time_Base'!$A$4:$API$29, MATCH("CenHos", 'WFOM - Time_Base'!$B$4:$B$29,0), MATCH(CONCATENATE($G233,U$2),'WFOM - Time_Base'!$A$8:$API$8,0)) *
INDEX('WFOM - Time_Base'!$A$4:$API$29, MATCH("CenHos_Per", 'WFOM - Time_Base'!$B$4:$B$29,0), MATCH(CONCATENATE($G233,U$2),'WFOM - Time_Base'!$A$8:$API$8,0)),
IFERROR($AN233 * INDEX('Inputs from Uganda staff'!$E$61:$BM$80,MATCH('HRH Need estimation'!U$2,'Inputs from Uganda staff'!$E$61:$E$80,0),MATCH('HRH Need estimation'!$D233,'Inputs from Uganda staff'!$E$6:$BM$6,0)),
""))</f>
        <v/>
      </c>
      <c r="V233" s="122" t="str">
        <f>IFERROR(
$AN233 * INDEX('WFOM - Time_Base'!$A$4:$API$29, MATCH("CenHos", 'WFOM - Time_Base'!$B$4:$B$29,0), MATCH(CONCATENATE($G233,V$2),'WFOM - Time_Base'!$A$8:$API$8,0)) *
INDEX('WFOM - Time_Base'!$A$4:$API$29, MATCH("CenHos_Per", 'WFOM - Time_Base'!$B$4:$B$29,0), MATCH(CONCATENATE($G233,V$2),'WFOM - Time_Base'!$A$8:$API$8,0)),
IFERROR($AN233 * INDEX('Inputs from Uganda staff'!$E$61:$BM$80,MATCH('HRH Need estimation'!V$2,'Inputs from Uganda staff'!$E$61:$E$80,0),MATCH('HRH Need estimation'!$D233,'Inputs from Uganda staff'!$E$6:$BM$6,0)),
""))</f>
        <v/>
      </c>
      <c r="W233" s="122" t="str">
        <f>IFERROR(
$AN233 * INDEX('WFOM - Time_Base'!$A$4:$API$29, MATCH("CenHos", 'WFOM - Time_Base'!$B$4:$B$29,0), MATCH(CONCATENATE($G233,W$2),'WFOM - Time_Base'!$A$8:$API$8,0)) *
INDEX('WFOM - Time_Base'!$A$4:$API$29, MATCH("CenHos_Per", 'WFOM - Time_Base'!$B$4:$B$29,0), MATCH(CONCATENATE($G233,W$2),'WFOM - Time_Base'!$A$8:$API$8,0)),
IFERROR($AN233 * INDEX('Inputs from Uganda staff'!$E$61:$BM$80,MATCH('HRH Need estimation'!W$2,'Inputs from Uganda staff'!$E$61:$E$80,0),MATCH('HRH Need estimation'!$D233,'Inputs from Uganda staff'!$E$6:$BM$6,0)),
""))</f>
        <v/>
      </c>
      <c r="X233" s="122" t="str">
        <f>IFERROR(
$AN233 * INDEX('WFOM - Time_Base'!$A$4:$API$29, MATCH("CenHos", 'WFOM - Time_Base'!$B$4:$B$29,0), MATCH(CONCATENATE($G233,X$2),'WFOM - Time_Base'!$A$8:$API$8,0)) *
INDEX('WFOM - Time_Base'!$A$4:$API$29, MATCH("CenHos_Per", 'WFOM - Time_Base'!$B$4:$B$29,0), MATCH(CONCATENATE($G233,X$2),'WFOM - Time_Base'!$A$8:$API$8,0)),
IFERROR($AN233 * INDEX('Inputs from Uganda staff'!$E$61:$BM$80,MATCH('HRH Need estimation'!X$2,'Inputs from Uganda staff'!$E$61:$E$80,0),MATCH('HRH Need estimation'!$D233,'Inputs from Uganda staff'!$E$6:$BM$6,0)),
""))</f>
        <v/>
      </c>
      <c r="Y233" s="122" t="str">
        <f>IFERROR(
$AN233 * INDEX('WFOM - Time_Base'!$A$4:$API$29, MATCH("CenHos", 'WFOM - Time_Base'!$B$4:$B$29,0), MATCH(CONCATENATE($G233,Y$2),'WFOM - Time_Base'!$A$8:$API$8,0)) *
INDEX('WFOM - Time_Base'!$A$4:$API$29, MATCH("CenHos_Per", 'WFOM - Time_Base'!$B$4:$B$29,0), MATCH(CONCATENATE($G233,Y$2),'WFOM - Time_Base'!$A$8:$API$8,0)),
IFERROR($AN233 * INDEX('Inputs from Uganda staff'!$E$61:$BM$80,MATCH('HRH Need estimation'!Y$2,'Inputs from Uganda staff'!$E$61:$E$80,0),MATCH('HRH Need estimation'!$D233,'Inputs from Uganda staff'!$E$6:$BM$6,0)),
""))</f>
        <v/>
      </c>
      <c r="Z233" s="122" t="str">
        <f>IFERROR(
$AN233 * INDEX('WFOM - Time_Base'!$A$4:$API$29, MATCH("CenHos", 'WFOM - Time_Base'!$B$4:$B$29,0), MATCH(CONCATENATE($G233,Z$2),'WFOM - Time_Base'!$A$8:$API$8,0)) *
INDEX('WFOM - Time_Base'!$A$4:$API$29, MATCH("CenHos_Per", 'WFOM - Time_Base'!$B$4:$B$29,0), MATCH(CONCATENATE($G233,Z$2),'WFOM - Time_Base'!$A$8:$API$8,0)),
IFERROR($AN233 * INDEX('Inputs from Uganda staff'!$E$61:$BM$80,MATCH('HRH Need estimation'!Z$2,'Inputs from Uganda staff'!$E$61:$E$80,0),MATCH('HRH Need estimation'!$D233,'Inputs from Uganda staff'!$E$6:$BM$6,0)),
""))</f>
        <v/>
      </c>
      <c r="AA233" s="122" t="str">
        <f>IFERROR(
$AN233 * INDEX('WFOM - Time_Base'!$A$4:$API$29, MATCH("CenHos", 'WFOM - Time_Base'!$B$4:$B$29,0), MATCH(CONCATENATE($G233,AA$2),'WFOM - Time_Base'!$A$8:$API$8,0)) *
INDEX('WFOM - Time_Base'!$A$4:$API$29, MATCH("CenHos_Per", 'WFOM - Time_Base'!$B$4:$B$29,0), MATCH(CONCATENATE($G233,AA$2),'WFOM - Time_Base'!$A$8:$API$8,0)),
IFERROR($AN233 * INDEX('Inputs from Uganda staff'!$E$61:$BM$80,MATCH('HRH Need estimation'!AA$2,'Inputs from Uganda staff'!$E$61:$E$80,0),MATCH('HRH Need estimation'!$D233,'Inputs from Uganda staff'!$E$6:$BM$6,0)),
""))</f>
        <v/>
      </c>
      <c r="AB233" s="122" t="str">
        <f>IFERROR(
$AN233 * INDEX('WFOM - Time_Base'!$A$4:$API$29, MATCH("CenHos", 'WFOM - Time_Base'!$B$4:$B$29,0), MATCH(CONCATENATE($G233,AB$2),'WFOM - Time_Base'!$A$8:$API$8,0)) *
INDEX('WFOM - Time_Base'!$A$4:$API$29, MATCH("CenHos_Per", 'WFOM - Time_Base'!$B$4:$B$29,0), MATCH(CONCATENATE($G233,AB$2),'WFOM - Time_Base'!$A$8:$API$8,0)),
IFERROR($AN233 * INDEX('Inputs from Uganda staff'!$E$61:$BM$80,MATCH('HRH Need estimation'!AB$2,'Inputs from Uganda staff'!$E$61:$E$80,0),MATCH('HRH Need estimation'!$D233,'Inputs from Uganda staff'!$E$6:$BM$6,0)),
""))</f>
        <v/>
      </c>
      <c r="AC233" s="122" t="str">
        <f>IFERROR(
$AN233 * INDEX('WFOM - Time_Base'!$A$4:$API$29, MATCH("CenHos", 'WFOM - Time_Base'!$B$4:$B$29,0), MATCH(CONCATENATE($G233,AC$2),'WFOM - Time_Base'!$A$8:$API$8,0)) *
INDEX('WFOM - Time_Base'!$A$4:$API$29, MATCH("CenHos_Per", 'WFOM - Time_Base'!$B$4:$B$29,0), MATCH(CONCATENATE($G233,AC$2),'WFOM - Time_Base'!$A$8:$API$8,0)),
IFERROR($AN233 * INDEX('Inputs from Uganda staff'!$E$61:$BM$80,MATCH('HRH Need estimation'!AC$2,'Inputs from Uganda staff'!$E$61:$E$80,0),MATCH('HRH Need estimation'!$D233,'Inputs from Uganda staff'!$E$6:$BM$6,0)),
""))</f>
        <v/>
      </c>
      <c r="AD233" s="122" t="str">
        <f>IFERROR(
$AN233 * INDEX('WFOM - Time_Base'!$A$4:$API$29, MATCH("CenHos", 'WFOM - Time_Base'!$B$4:$B$29,0), MATCH(CONCATENATE($G233,AD$2),'WFOM - Time_Base'!$A$8:$API$8,0)) *
INDEX('WFOM - Time_Base'!$A$4:$API$29, MATCH("CenHos_Per", 'WFOM - Time_Base'!$B$4:$B$29,0), MATCH(CONCATENATE($G233,AD$2),'WFOM - Time_Base'!$A$8:$API$8,0)),
IFERROR($AN233 * INDEX('Inputs from Uganda staff'!$E$61:$BM$80,MATCH('HRH Need estimation'!AD$2,'Inputs from Uganda staff'!$E$61:$E$80,0),MATCH('HRH Need estimation'!$D233,'Inputs from Uganda staff'!$E$6:$BM$6,0)),
""))</f>
        <v/>
      </c>
      <c r="AE233" s="122" t="str">
        <f>IFERROR(
$AN233 * INDEX('WFOM - Time_Base'!$A$4:$API$29, MATCH("CenHos", 'WFOM - Time_Base'!$B$4:$B$29,0), MATCH(CONCATENATE($G233,AE$2),'WFOM - Time_Base'!$A$8:$API$8,0)) *
INDEX('WFOM - Time_Base'!$A$4:$API$29, MATCH("CenHos_Per", 'WFOM - Time_Base'!$B$4:$B$29,0), MATCH(CONCATENATE($G233,AE$2),'WFOM - Time_Base'!$A$8:$API$8,0)),
IFERROR($AN233 * INDEX('Inputs from Uganda staff'!$E$61:$BM$80,MATCH('HRH Need estimation'!AE$2,'Inputs from Uganda staff'!$E$61:$E$80,0),MATCH('HRH Need estimation'!$D233,'Inputs from Uganda staff'!$E$6:$BM$6,0)),
""))</f>
        <v/>
      </c>
      <c r="AF233" s="122" t="str">
        <f>IFERROR(
$AN233 * INDEX('WFOM - Time_Base'!$A$4:$API$29, MATCH("CenHos", 'WFOM - Time_Base'!$B$4:$B$29,0), MATCH(CONCATENATE($G233,AF$2),'WFOM - Time_Base'!$A$8:$API$8,0)) *
INDEX('WFOM - Time_Base'!$A$4:$API$29, MATCH("CenHos_Per", 'WFOM - Time_Base'!$B$4:$B$29,0), MATCH(CONCATENATE($G233,AF$2),'WFOM - Time_Base'!$A$8:$API$8,0)),
IFERROR($AN233 * INDEX('Inputs from Uganda staff'!$E$61:$BM$80,MATCH('HRH Need estimation'!AF$2,'Inputs from Uganda staff'!$E$61:$E$80,0),MATCH('HRH Need estimation'!$D233,'Inputs from Uganda staff'!$E$6:$BM$6,0)),
""))</f>
        <v/>
      </c>
      <c r="AG233" s="122" t="str">
        <f>IFERROR(
$AN233 * INDEX('WFOM - Time_Base'!$A$4:$API$29, MATCH("CenHos", 'WFOM - Time_Base'!$B$4:$B$29,0), MATCH(CONCATENATE($G233,AG$2),'WFOM - Time_Base'!$A$8:$API$8,0)) *
INDEX('WFOM - Time_Base'!$A$4:$API$29, MATCH("CenHos_Per", 'WFOM - Time_Base'!$B$4:$B$29,0), MATCH(CONCATENATE($G233,AG$2),'WFOM - Time_Base'!$A$8:$API$8,0)),
IFERROR($AN233 * INDEX('Inputs from Uganda staff'!$E$61:$BM$80,MATCH('HRH Need estimation'!AG$2,'Inputs from Uganda staff'!$E$61:$E$80,0),MATCH('HRH Need estimation'!$D233,'Inputs from Uganda staff'!$E$6:$BM$6,0)),
""))</f>
        <v/>
      </c>
      <c r="AH233" s="122" t="str">
        <f>IFERROR(
$AN233 * INDEX('WFOM - Time_Base'!$A$4:$API$29, MATCH("CenHos", 'WFOM - Time_Base'!$B$4:$B$29,0), MATCH(CONCATENATE($G233,AH$2),'WFOM - Time_Base'!$A$8:$API$8,0)) *
INDEX('WFOM - Time_Base'!$A$4:$API$29, MATCH("CenHos_Per", 'WFOM - Time_Base'!$B$4:$B$29,0), MATCH(CONCATENATE($G233,AH$2),'WFOM - Time_Base'!$A$8:$API$8,0)),
IFERROR($AN233 * INDEX('Inputs from Uganda staff'!$E$61:$BM$80,MATCH('HRH Need estimation'!AH$2,'Inputs from Uganda staff'!$E$61:$E$80,0),MATCH('HRH Need estimation'!$D233,'Inputs from Uganda staff'!$E$6:$BM$6,0)),
""))</f>
        <v/>
      </c>
      <c r="AI233" s="122" t="str">
        <f>IFERROR(
$AN233 * INDEX('WFOM - Time_Base'!$A$4:$API$29, MATCH("CenHos", 'WFOM - Time_Base'!$B$4:$B$29,0), MATCH(CONCATENATE($G233,AI$2),'WFOM - Time_Base'!$A$8:$API$8,0)) *
INDEX('WFOM - Time_Base'!$A$4:$API$29, MATCH("CenHos_Per", 'WFOM - Time_Base'!$B$4:$B$29,0), MATCH(CONCATENATE($G233,AI$2),'WFOM - Time_Base'!$A$8:$API$8,0)),
IFERROR($AN233 * INDEX('Inputs from Uganda staff'!$E$61:$BM$80,MATCH('HRH Need estimation'!AI$2,'Inputs from Uganda staff'!$E$61:$E$80,0),MATCH('HRH Need estimation'!$D233,'Inputs from Uganda staff'!$E$6:$BM$6,0)),
""))</f>
        <v/>
      </c>
      <c r="AJ233" s="122" t="str">
        <f>IFERROR(
$AN233 * INDEX('WFOM - Time_Base'!$A$4:$API$29, MATCH("CenHos", 'WFOM - Time_Base'!$B$4:$B$29,0), MATCH(CONCATENATE($G233,AJ$2),'WFOM - Time_Base'!$A$8:$API$8,0)) *
INDEX('WFOM - Time_Base'!$A$4:$API$29, MATCH("CenHos_Per", 'WFOM - Time_Base'!$B$4:$B$29,0), MATCH(CONCATENATE($G233,AJ$2),'WFOM - Time_Base'!$A$8:$API$8,0)),
IFERROR($AN233 * INDEX('Inputs from Uganda staff'!$E$61:$BM$80,MATCH('HRH Need estimation'!AJ$2,'Inputs from Uganda staff'!$E$61:$E$80,0),MATCH('HRH Need estimation'!$D233,'Inputs from Uganda staff'!$E$6:$BM$6,0)),
""))</f>
        <v/>
      </c>
      <c r="AK233" s="122" t="str">
        <f>IFERROR(
$AN233 * INDEX('WFOM - Time_Base'!$A$4:$API$29, MATCH("CenHos", 'WFOM - Time_Base'!$B$4:$B$29,0), MATCH(CONCATENATE($G233,AK$2),'WFOM - Time_Base'!$A$8:$API$8,0)) *
INDEX('WFOM - Time_Base'!$A$4:$API$29, MATCH("CenHos_Per", 'WFOM - Time_Base'!$B$4:$B$29,0), MATCH(CONCATENATE($G233,AK$2),'WFOM - Time_Base'!$A$8:$API$8,0)),
IFERROR($AN233 * INDEX('Inputs from Uganda staff'!$E$61:$BM$80,MATCH('HRH Need estimation'!AK$2,'Inputs from Uganda staff'!$E$61:$E$80,0),MATCH('HRH Need estimation'!$D233,'Inputs from Uganda staff'!$E$6:$BM$6,0)),
""))</f>
        <v/>
      </c>
      <c r="AL233" s="122" t="str">
        <f>IFERROR(
$AN233 * INDEX('WFOM - Time_Base'!$A$4:$API$29, MATCH("CenHos", 'WFOM - Time_Base'!$B$4:$B$29,0), MATCH(CONCATENATE($G233,AL$2),'WFOM - Time_Base'!$A$8:$API$8,0)) *
INDEX('WFOM - Time_Base'!$A$4:$API$29, MATCH("CenHos_Per", 'WFOM - Time_Base'!$B$4:$B$29,0), MATCH(CONCATENATE($G233,AL$2),'WFOM - Time_Base'!$A$8:$API$8,0)),
IFERROR($AN233 * INDEX('Inputs from Uganda staff'!$E$61:$BM$80,MATCH('HRH Need estimation'!AL$2,'Inputs from Uganda staff'!$E$61:$E$80,0),MATCH('HRH Need estimation'!$D233,'Inputs from Uganda staff'!$E$6:$BM$6,0)),
""))</f>
        <v/>
      </c>
      <c r="AN233">
        <v>1</v>
      </c>
      <c r="AO233" t="e">
        <f t="shared" si="8"/>
        <v>#N/A</v>
      </c>
    </row>
    <row r="234" spans="1:41">
      <c r="A234" s="106" t="s">
        <v>915</v>
      </c>
      <c r="B234" s="106" t="s">
        <v>680</v>
      </c>
      <c r="C234" s="107" t="s">
        <v>683</v>
      </c>
      <c r="D234" s="115" t="s">
        <v>684</v>
      </c>
      <c r="E234" s="199"/>
      <c r="F234" s="199"/>
      <c r="G234" s="199" t="str">
        <f>IF(F234&lt;&gt;"", VLOOKUP(F234,'WFOM - Cadre and Service List'!$E$4:$F$52,2,FALSE), "")</f>
        <v/>
      </c>
      <c r="H234" s="199" t="s">
        <v>1060</v>
      </c>
      <c r="I234" s="208"/>
      <c r="J234" s="208"/>
      <c r="K234" s="208"/>
      <c r="L234" s="208"/>
      <c r="M234" s="208"/>
      <c r="N234" s="208"/>
      <c r="O234" s="208"/>
      <c r="P234" s="207">
        <f t="shared" si="7"/>
        <v>0</v>
      </c>
      <c r="Q234" s="122" t="s">
        <v>1947</v>
      </c>
      <c r="R234" s="122" t="str">
        <f>IFERROR(
$AN234 * INDEX('WFOM - Time_Base'!$A$4:$API$29, MATCH("CenHos", 'WFOM - Time_Base'!$B$4:$B$29,0), MATCH(CONCATENATE($G234,R$2),'WFOM - Time_Base'!$A$8:$API$8,0)) *
INDEX('WFOM - Time_Base'!$A$4:$API$29, MATCH("CenHos_Per", 'WFOM - Time_Base'!$B$4:$B$29,0), MATCH(CONCATENATE($G234,R$2),'WFOM - Time_Base'!$A$8:$API$8,0)),
IFERROR($AN234 * INDEX('Inputs from Uganda staff'!$E$61:$BM$80,MATCH('HRH Need estimation'!R$2,'Inputs from Uganda staff'!$E$61:$E$80,0),MATCH('HRH Need estimation'!$D234,'Inputs from Uganda staff'!$E$6:$BM$6,0)),
""))</f>
        <v/>
      </c>
      <c r="S234" s="122" t="str">
        <f>IFERROR(
$AN234 * INDEX('WFOM - Time_Base'!$A$4:$API$29, MATCH("CenHos", 'WFOM - Time_Base'!$B$4:$B$29,0), MATCH(CONCATENATE($G234,S$2),'WFOM - Time_Base'!$A$8:$API$8,0)) *
INDEX('WFOM - Time_Base'!$A$4:$API$29, MATCH("CenHos_Per", 'WFOM - Time_Base'!$B$4:$B$29,0), MATCH(CONCATENATE($G234,S$2),'WFOM - Time_Base'!$A$8:$API$8,0)),
IFERROR($AN234 * INDEX('Inputs from Uganda staff'!$E$61:$BM$80,MATCH('HRH Need estimation'!S$2,'Inputs from Uganda staff'!$E$61:$E$80,0),MATCH('HRH Need estimation'!$D234,'Inputs from Uganda staff'!$E$6:$BM$6,0)),
""))</f>
        <v/>
      </c>
      <c r="T234" s="122" t="str">
        <f>IFERROR(
$AN234 * INDEX('WFOM - Time_Base'!$A$4:$API$29, MATCH("CenHos", 'WFOM - Time_Base'!$B$4:$B$29,0), MATCH(CONCATENATE($G234,T$2),'WFOM - Time_Base'!$A$8:$API$8,0)) *
INDEX('WFOM - Time_Base'!$A$4:$API$29, MATCH("CenHos_Per", 'WFOM - Time_Base'!$B$4:$B$29,0), MATCH(CONCATENATE($G234,T$2),'WFOM - Time_Base'!$A$8:$API$8,0)),
IFERROR($AN234 * INDEX('Inputs from Uganda staff'!$E$61:$BM$80,MATCH('HRH Need estimation'!T$2,'Inputs from Uganda staff'!$E$61:$E$80,0),MATCH('HRH Need estimation'!$D234,'Inputs from Uganda staff'!$E$6:$BM$6,0)),
""))</f>
        <v/>
      </c>
      <c r="U234" s="122" t="str">
        <f>IFERROR(
$AN234 * INDEX('WFOM - Time_Base'!$A$4:$API$29, MATCH("CenHos", 'WFOM - Time_Base'!$B$4:$B$29,0), MATCH(CONCATENATE($G234,U$2),'WFOM - Time_Base'!$A$8:$API$8,0)) *
INDEX('WFOM - Time_Base'!$A$4:$API$29, MATCH("CenHos_Per", 'WFOM - Time_Base'!$B$4:$B$29,0), MATCH(CONCATENATE($G234,U$2),'WFOM - Time_Base'!$A$8:$API$8,0)),
IFERROR($AN234 * INDEX('Inputs from Uganda staff'!$E$61:$BM$80,MATCH('HRH Need estimation'!U$2,'Inputs from Uganda staff'!$E$61:$E$80,0),MATCH('HRH Need estimation'!$D234,'Inputs from Uganda staff'!$E$6:$BM$6,0)),
""))</f>
        <v/>
      </c>
      <c r="V234" s="122" t="str">
        <f>IFERROR(
$AN234 * INDEX('WFOM - Time_Base'!$A$4:$API$29, MATCH("CenHos", 'WFOM - Time_Base'!$B$4:$B$29,0), MATCH(CONCATENATE($G234,V$2),'WFOM - Time_Base'!$A$8:$API$8,0)) *
INDEX('WFOM - Time_Base'!$A$4:$API$29, MATCH("CenHos_Per", 'WFOM - Time_Base'!$B$4:$B$29,0), MATCH(CONCATENATE($G234,V$2),'WFOM - Time_Base'!$A$8:$API$8,0)),
IFERROR($AN234 * INDEX('Inputs from Uganda staff'!$E$61:$BM$80,MATCH('HRH Need estimation'!V$2,'Inputs from Uganda staff'!$E$61:$E$80,0),MATCH('HRH Need estimation'!$D234,'Inputs from Uganda staff'!$E$6:$BM$6,0)),
""))</f>
        <v/>
      </c>
      <c r="W234" s="122" t="str">
        <f>IFERROR(
$AN234 * INDEX('WFOM - Time_Base'!$A$4:$API$29, MATCH("CenHos", 'WFOM - Time_Base'!$B$4:$B$29,0), MATCH(CONCATENATE($G234,W$2),'WFOM - Time_Base'!$A$8:$API$8,0)) *
INDEX('WFOM - Time_Base'!$A$4:$API$29, MATCH("CenHos_Per", 'WFOM - Time_Base'!$B$4:$B$29,0), MATCH(CONCATENATE($G234,W$2),'WFOM - Time_Base'!$A$8:$API$8,0)),
IFERROR($AN234 * INDEX('Inputs from Uganda staff'!$E$61:$BM$80,MATCH('HRH Need estimation'!W$2,'Inputs from Uganda staff'!$E$61:$E$80,0),MATCH('HRH Need estimation'!$D234,'Inputs from Uganda staff'!$E$6:$BM$6,0)),
""))</f>
        <v/>
      </c>
      <c r="X234" s="122" t="str">
        <f>IFERROR(
$AN234 * INDEX('WFOM - Time_Base'!$A$4:$API$29, MATCH("CenHos", 'WFOM - Time_Base'!$B$4:$B$29,0), MATCH(CONCATENATE($G234,X$2),'WFOM - Time_Base'!$A$8:$API$8,0)) *
INDEX('WFOM - Time_Base'!$A$4:$API$29, MATCH("CenHos_Per", 'WFOM - Time_Base'!$B$4:$B$29,0), MATCH(CONCATENATE($G234,X$2),'WFOM - Time_Base'!$A$8:$API$8,0)),
IFERROR($AN234 * INDEX('Inputs from Uganda staff'!$E$61:$BM$80,MATCH('HRH Need estimation'!X$2,'Inputs from Uganda staff'!$E$61:$E$80,0),MATCH('HRH Need estimation'!$D234,'Inputs from Uganda staff'!$E$6:$BM$6,0)),
""))</f>
        <v/>
      </c>
      <c r="Y234" s="122" t="str">
        <f>IFERROR(
$AN234 * INDEX('WFOM - Time_Base'!$A$4:$API$29, MATCH("CenHos", 'WFOM - Time_Base'!$B$4:$B$29,0), MATCH(CONCATENATE($G234,Y$2),'WFOM - Time_Base'!$A$8:$API$8,0)) *
INDEX('WFOM - Time_Base'!$A$4:$API$29, MATCH("CenHos_Per", 'WFOM - Time_Base'!$B$4:$B$29,0), MATCH(CONCATENATE($G234,Y$2),'WFOM - Time_Base'!$A$8:$API$8,0)),
IFERROR($AN234 * INDEX('Inputs from Uganda staff'!$E$61:$BM$80,MATCH('HRH Need estimation'!Y$2,'Inputs from Uganda staff'!$E$61:$E$80,0),MATCH('HRH Need estimation'!$D234,'Inputs from Uganda staff'!$E$6:$BM$6,0)),
""))</f>
        <v/>
      </c>
      <c r="Z234" s="122" t="str">
        <f>IFERROR(
$AN234 * INDEX('WFOM - Time_Base'!$A$4:$API$29, MATCH("CenHos", 'WFOM - Time_Base'!$B$4:$B$29,0), MATCH(CONCATENATE($G234,Z$2),'WFOM - Time_Base'!$A$8:$API$8,0)) *
INDEX('WFOM - Time_Base'!$A$4:$API$29, MATCH("CenHos_Per", 'WFOM - Time_Base'!$B$4:$B$29,0), MATCH(CONCATENATE($G234,Z$2),'WFOM - Time_Base'!$A$8:$API$8,0)),
IFERROR($AN234 * INDEX('Inputs from Uganda staff'!$E$61:$BM$80,MATCH('HRH Need estimation'!Z$2,'Inputs from Uganda staff'!$E$61:$E$80,0),MATCH('HRH Need estimation'!$D234,'Inputs from Uganda staff'!$E$6:$BM$6,0)),
""))</f>
        <v/>
      </c>
      <c r="AA234" s="122" t="str">
        <f>IFERROR(
$AN234 * INDEX('WFOM - Time_Base'!$A$4:$API$29, MATCH("CenHos", 'WFOM - Time_Base'!$B$4:$B$29,0), MATCH(CONCATENATE($G234,AA$2),'WFOM - Time_Base'!$A$8:$API$8,0)) *
INDEX('WFOM - Time_Base'!$A$4:$API$29, MATCH("CenHos_Per", 'WFOM - Time_Base'!$B$4:$B$29,0), MATCH(CONCATENATE($G234,AA$2),'WFOM - Time_Base'!$A$8:$API$8,0)),
IFERROR($AN234 * INDEX('Inputs from Uganda staff'!$E$61:$BM$80,MATCH('HRH Need estimation'!AA$2,'Inputs from Uganda staff'!$E$61:$E$80,0),MATCH('HRH Need estimation'!$D234,'Inputs from Uganda staff'!$E$6:$BM$6,0)),
""))</f>
        <v/>
      </c>
      <c r="AB234" s="122" t="str">
        <f>IFERROR(
$AN234 * INDEX('WFOM - Time_Base'!$A$4:$API$29, MATCH("CenHos", 'WFOM - Time_Base'!$B$4:$B$29,0), MATCH(CONCATENATE($G234,AB$2),'WFOM - Time_Base'!$A$8:$API$8,0)) *
INDEX('WFOM - Time_Base'!$A$4:$API$29, MATCH("CenHos_Per", 'WFOM - Time_Base'!$B$4:$B$29,0), MATCH(CONCATENATE($G234,AB$2),'WFOM - Time_Base'!$A$8:$API$8,0)),
IFERROR($AN234 * INDEX('Inputs from Uganda staff'!$E$61:$BM$80,MATCH('HRH Need estimation'!AB$2,'Inputs from Uganda staff'!$E$61:$E$80,0),MATCH('HRH Need estimation'!$D234,'Inputs from Uganda staff'!$E$6:$BM$6,0)),
""))</f>
        <v/>
      </c>
      <c r="AC234" s="122" t="str">
        <f>IFERROR(
$AN234 * INDEX('WFOM - Time_Base'!$A$4:$API$29, MATCH("CenHos", 'WFOM - Time_Base'!$B$4:$B$29,0), MATCH(CONCATENATE($G234,AC$2),'WFOM - Time_Base'!$A$8:$API$8,0)) *
INDEX('WFOM - Time_Base'!$A$4:$API$29, MATCH("CenHos_Per", 'WFOM - Time_Base'!$B$4:$B$29,0), MATCH(CONCATENATE($G234,AC$2),'WFOM - Time_Base'!$A$8:$API$8,0)),
IFERROR($AN234 * INDEX('Inputs from Uganda staff'!$E$61:$BM$80,MATCH('HRH Need estimation'!AC$2,'Inputs from Uganda staff'!$E$61:$E$80,0),MATCH('HRH Need estimation'!$D234,'Inputs from Uganda staff'!$E$6:$BM$6,0)),
""))</f>
        <v/>
      </c>
      <c r="AD234" s="122" t="str">
        <f>IFERROR(
$AN234 * INDEX('WFOM - Time_Base'!$A$4:$API$29, MATCH("CenHos", 'WFOM - Time_Base'!$B$4:$B$29,0), MATCH(CONCATENATE($G234,AD$2),'WFOM - Time_Base'!$A$8:$API$8,0)) *
INDEX('WFOM - Time_Base'!$A$4:$API$29, MATCH("CenHos_Per", 'WFOM - Time_Base'!$B$4:$B$29,0), MATCH(CONCATENATE($G234,AD$2),'WFOM - Time_Base'!$A$8:$API$8,0)),
IFERROR($AN234 * INDEX('Inputs from Uganda staff'!$E$61:$BM$80,MATCH('HRH Need estimation'!AD$2,'Inputs from Uganda staff'!$E$61:$E$80,0),MATCH('HRH Need estimation'!$D234,'Inputs from Uganda staff'!$E$6:$BM$6,0)),
""))</f>
        <v/>
      </c>
      <c r="AE234" s="122" t="str">
        <f>IFERROR(
$AN234 * INDEX('WFOM - Time_Base'!$A$4:$API$29, MATCH("CenHos", 'WFOM - Time_Base'!$B$4:$B$29,0), MATCH(CONCATENATE($G234,AE$2),'WFOM - Time_Base'!$A$8:$API$8,0)) *
INDEX('WFOM - Time_Base'!$A$4:$API$29, MATCH("CenHos_Per", 'WFOM - Time_Base'!$B$4:$B$29,0), MATCH(CONCATENATE($G234,AE$2),'WFOM - Time_Base'!$A$8:$API$8,0)),
IFERROR($AN234 * INDEX('Inputs from Uganda staff'!$E$61:$BM$80,MATCH('HRH Need estimation'!AE$2,'Inputs from Uganda staff'!$E$61:$E$80,0),MATCH('HRH Need estimation'!$D234,'Inputs from Uganda staff'!$E$6:$BM$6,0)),
""))</f>
        <v/>
      </c>
      <c r="AF234" s="122" t="str">
        <f>IFERROR(
$AN234 * INDEX('WFOM - Time_Base'!$A$4:$API$29, MATCH("CenHos", 'WFOM - Time_Base'!$B$4:$B$29,0), MATCH(CONCATENATE($G234,AF$2),'WFOM - Time_Base'!$A$8:$API$8,0)) *
INDEX('WFOM - Time_Base'!$A$4:$API$29, MATCH("CenHos_Per", 'WFOM - Time_Base'!$B$4:$B$29,0), MATCH(CONCATENATE($G234,AF$2),'WFOM - Time_Base'!$A$8:$API$8,0)),
IFERROR($AN234 * INDEX('Inputs from Uganda staff'!$E$61:$BM$80,MATCH('HRH Need estimation'!AF$2,'Inputs from Uganda staff'!$E$61:$E$80,0),MATCH('HRH Need estimation'!$D234,'Inputs from Uganda staff'!$E$6:$BM$6,0)),
""))</f>
        <v/>
      </c>
      <c r="AG234" s="122" t="str">
        <f>IFERROR(
$AN234 * INDEX('WFOM - Time_Base'!$A$4:$API$29, MATCH("CenHos", 'WFOM - Time_Base'!$B$4:$B$29,0), MATCH(CONCATENATE($G234,AG$2),'WFOM - Time_Base'!$A$8:$API$8,0)) *
INDEX('WFOM - Time_Base'!$A$4:$API$29, MATCH("CenHos_Per", 'WFOM - Time_Base'!$B$4:$B$29,0), MATCH(CONCATENATE($G234,AG$2),'WFOM - Time_Base'!$A$8:$API$8,0)),
IFERROR($AN234 * INDEX('Inputs from Uganda staff'!$E$61:$BM$80,MATCH('HRH Need estimation'!AG$2,'Inputs from Uganda staff'!$E$61:$E$80,0),MATCH('HRH Need estimation'!$D234,'Inputs from Uganda staff'!$E$6:$BM$6,0)),
""))</f>
        <v/>
      </c>
      <c r="AH234" s="122" t="str">
        <f>IFERROR(
$AN234 * INDEX('WFOM - Time_Base'!$A$4:$API$29, MATCH("CenHos", 'WFOM - Time_Base'!$B$4:$B$29,0), MATCH(CONCATENATE($G234,AH$2),'WFOM - Time_Base'!$A$8:$API$8,0)) *
INDEX('WFOM - Time_Base'!$A$4:$API$29, MATCH("CenHos_Per", 'WFOM - Time_Base'!$B$4:$B$29,0), MATCH(CONCATENATE($G234,AH$2),'WFOM - Time_Base'!$A$8:$API$8,0)),
IFERROR($AN234 * INDEX('Inputs from Uganda staff'!$E$61:$BM$80,MATCH('HRH Need estimation'!AH$2,'Inputs from Uganda staff'!$E$61:$E$80,0),MATCH('HRH Need estimation'!$D234,'Inputs from Uganda staff'!$E$6:$BM$6,0)),
""))</f>
        <v/>
      </c>
      <c r="AI234" s="122" t="str">
        <f>IFERROR(
$AN234 * INDEX('WFOM - Time_Base'!$A$4:$API$29, MATCH("CenHos", 'WFOM - Time_Base'!$B$4:$B$29,0), MATCH(CONCATENATE($G234,AI$2),'WFOM - Time_Base'!$A$8:$API$8,0)) *
INDEX('WFOM - Time_Base'!$A$4:$API$29, MATCH("CenHos_Per", 'WFOM - Time_Base'!$B$4:$B$29,0), MATCH(CONCATENATE($G234,AI$2),'WFOM - Time_Base'!$A$8:$API$8,0)),
IFERROR($AN234 * INDEX('Inputs from Uganda staff'!$E$61:$BM$80,MATCH('HRH Need estimation'!AI$2,'Inputs from Uganda staff'!$E$61:$E$80,0),MATCH('HRH Need estimation'!$D234,'Inputs from Uganda staff'!$E$6:$BM$6,0)),
""))</f>
        <v/>
      </c>
      <c r="AJ234" s="122" t="str">
        <f>IFERROR(
$AN234 * INDEX('WFOM - Time_Base'!$A$4:$API$29, MATCH("CenHos", 'WFOM - Time_Base'!$B$4:$B$29,0), MATCH(CONCATENATE($G234,AJ$2),'WFOM - Time_Base'!$A$8:$API$8,0)) *
INDEX('WFOM - Time_Base'!$A$4:$API$29, MATCH("CenHos_Per", 'WFOM - Time_Base'!$B$4:$B$29,0), MATCH(CONCATENATE($G234,AJ$2),'WFOM - Time_Base'!$A$8:$API$8,0)),
IFERROR($AN234 * INDEX('Inputs from Uganda staff'!$E$61:$BM$80,MATCH('HRH Need estimation'!AJ$2,'Inputs from Uganda staff'!$E$61:$E$80,0),MATCH('HRH Need estimation'!$D234,'Inputs from Uganda staff'!$E$6:$BM$6,0)),
""))</f>
        <v/>
      </c>
      <c r="AK234" s="122" t="str">
        <f>IFERROR(
$AN234 * INDEX('WFOM - Time_Base'!$A$4:$API$29, MATCH("CenHos", 'WFOM - Time_Base'!$B$4:$B$29,0), MATCH(CONCATENATE($G234,AK$2),'WFOM - Time_Base'!$A$8:$API$8,0)) *
INDEX('WFOM - Time_Base'!$A$4:$API$29, MATCH("CenHos_Per", 'WFOM - Time_Base'!$B$4:$B$29,0), MATCH(CONCATENATE($G234,AK$2),'WFOM - Time_Base'!$A$8:$API$8,0)),
IFERROR($AN234 * INDEX('Inputs from Uganda staff'!$E$61:$BM$80,MATCH('HRH Need estimation'!AK$2,'Inputs from Uganda staff'!$E$61:$E$80,0),MATCH('HRH Need estimation'!$D234,'Inputs from Uganda staff'!$E$6:$BM$6,0)),
""))</f>
        <v/>
      </c>
      <c r="AL234" s="122" t="str">
        <f>IFERROR(
$AN234 * INDEX('WFOM - Time_Base'!$A$4:$API$29, MATCH("CenHos", 'WFOM - Time_Base'!$B$4:$B$29,0), MATCH(CONCATENATE($G234,AL$2),'WFOM - Time_Base'!$A$8:$API$8,0)) *
INDEX('WFOM - Time_Base'!$A$4:$API$29, MATCH("CenHos_Per", 'WFOM - Time_Base'!$B$4:$B$29,0), MATCH(CONCATENATE($G234,AL$2),'WFOM - Time_Base'!$A$8:$API$8,0)),
IFERROR($AN234 * INDEX('Inputs from Uganda staff'!$E$61:$BM$80,MATCH('HRH Need estimation'!AL$2,'Inputs from Uganda staff'!$E$61:$E$80,0),MATCH('HRH Need estimation'!$D234,'Inputs from Uganda staff'!$E$6:$BM$6,0)),
""))</f>
        <v/>
      </c>
      <c r="AN234">
        <v>1</v>
      </c>
      <c r="AO234" t="e">
        <f t="shared" si="8"/>
        <v>#N/A</v>
      </c>
    </row>
    <row r="235" spans="1:41">
      <c r="A235" s="106" t="s">
        <v>915</v>
      </c>
      <c r="B235" s="106" t="s">
        <v>680</v>
      </c>
      <c r="C235" s="107" t="s">
        <v>685</v>
      </c>
      <c r="D235" s="115" t="s">
        <v>686</v>
      </c>
      <c r="E235" s="199"/>
      <c r="F235" s="199"/>
      <c r="G235" s="199" t="str">
        <f>IF(F235&lt;&gt;"", VLOOKUP(F235,'WFOM - Cadre and Service List'!$E$4:$F$52,2,FALSE), "")</f>
        <v/>
      </c>
      <c r="H235" s="199" t="s">
        <v>1060</v>
      </c>
      <c r="I235" s="208"/>
      <c r="J235" s="208"/>
      <c r="K235" s="208"/>
      <c r="L235" s="208"/>
      <c r="M235" s="208"/>
      <c r="N235" s="208"/>
      <c r="O235" s="208"/>
      <c r="P235" s="207">
        <f t="shared" si="7"/>
        <v>0</v>
      </c>
      <c r="Q235" s="122" t="s">
        <v>1947</v>
      </c>
      <c r="R235" s="122" t="str">
        <f>IFERROR(
$AN235 * INDEX('WFOM - Time_Base'!$A$4:$API$29, MATCH("CenHos", 'WFOM - Time_Base'!$B$4:$B$29,0), MATCH(CONCATENATE($G235,R$2),'WFOM - Time_Base'!$A$8:$API$8,0)) *
INDEX('WFOM - Time_Base'!$A$4:$API$29, MATCH("CenHos_Per", 'WFOM - Time_Base'!$B$4:$B$29,0), MATCH(CONCATENATE($G235,R$2),'WFOM - Time_Base'!$A$8:$API$8,0)),
IFERROR($AN235 * INDEX('Inputs from Uganda staff'!$E$61:$BM$80,MATCH('HRH Need estimation'!R$2,'Inputs from Uganda staff'!$E$61:$E$80,0),MATCH('HRH Need estimation'!$D235,'Inputs from Uganda staff'!$E$6:$BM$6,0)),
""))</f>
        <v/>
      </c>
      <c r="S235" s="122" t="str">
        <f>IFERROR(
$AN235 * INDEX('WFOM - Time_Base'!$A$4:$API$29, MATCH("CenHos", 'WFOM - Time_Base'!$B$4:$B$29,0), MATCH(CONCATENATE($G235,S$2),'WFOM - Time_Base'!$A$8:$API$8,0)) *
INDEX('WFOM - Time_Base'!$A$4:$API$29, MATCH("CenHos_Per", 'WFOM - Time_Base'!$B$4:$B$29,0), MATCH(CONCATENATE($G235,S$2),'WFOM - Time_Base'!$A$8:$API$8,0)),
IFERROR($AN235 * INDEX('Inputs from Uganda staff'!$E$61:$BM$80,MATCH('HRH Need estimation'!S$2,'Inputs from Uganda staff'!$E$61:$E$80,0),MATCH('HRH Need estimation'!$D235,'Inputs from Uganda staff'!$E$6:$BM$6,0)),
""))</f>
        <v/>
      </c>
      <c r="T235" s="122" t="str">
        <f>IFERROR(
$AN235 * INDEX('WFOM - Time_Base'!$A$4:$API$29, MATCH("CenHos", 'WFOM - Time_Base'!$B$4:$B$29,0), MATCH(CONCATENATE($G235,T$2),'WFOM - Time_Base'!$A$8:$API$8,0)) *
INDEX('WFOM - Time_Base'!$A$4:$API$29, MATCH("CenHos_Per", 'WFOM - Time_Base'!$B$4:$B$29,0), MATCH(CONCATENATE($G235,T$2),'WFOM - Time_Base'!$A$8:$API$8,0)),
IFERROR($AN235 * INDEX('Inputs from Uganda staff'!$E$61:$BM$80,MATCH('HRH Need estimation'!T$2,'Inputs from Uganda staff'!$E$61:$E$80,0),MATCH('HRH Need estimation'!$D235,'Inputs from Uganda staff'!$E$6:$BM$6,0)),
""))</f>
        <v/>
      </c>
      <c r="U235" s="122" t="str">
        <f>IFERROR(
$AN235 * INDEX('WFOM - Time_Base'!$A$4:$API$29, MATCH("CenHos", 'WFOM - Time_Base'!$B$4:$B$29,0), MATCH(CONCATENATE($G235,U$2),'WFOM - Time_Base'!$A$8:$API$8,0)) *
INDEX('WFOM - Time_Base'!$A$4:$API$29, MATCH("CenHos_Per", 'WFOM - Time_Base'!$B$4:$B$29,0), MATCH(CONCATENATE($G235,U$2),'WFOM - Time_Base'!$A$8:$API$8,0)),
IFERROR($AN235 * INDEX('Inputs from Uganda staff'!$E$61:$BM$80,MATCH('HRH Need estimation'!U$2,'Inputs from Uganda staff'!$E$61:$E$80,0),MATCH('HRH Need estimation'!$D235,'Inputs from Uganda staff'!$E$6:$BM$6,0)),
""))</f>
        <v/>
      </c>
      <c r="V235" s="122" t="str">
        <f>IFERROR(
$AN235 * INDEX('WFOM - Time_Base'!$A$4:$API$29, MATCH("CenHos", 'WFOM - Time_Base'!$B$4:$B$29,0), MATCH(CONCATENATE($G235,V$2),'WFOM - Time_Base'!$A$8:$API$8,0)) *
INDEX('WFOM - Time_Base'!$A$4:$API$29, MATCH("CenHos_Per", 'WFOM - Time_Base'!$B$4:$B$29,0), MATCH(CONCATENATE($G235,V$2),'WFOM - Time_Base'!$A$8:$API$8,0)),
IFERROR($AN235 * INDEX('Inputs from Uganda staff'!$E$61:$BM$80,MATCH('HRH Need estimation'!V$2,'Inputs from Uganda staff'!$E$61:$E$80,0),MATCH('HRH Need estimation'!$D235,'Inputs from Uganda staff'!$E$6:$BM$6,0)),
""))</f>
        <v/>
      </c>
      <c r="W235" s="122" t="str">
        <f>IFERROR(
$AN235 * INDEX('WFOM - Time_Base'!$A$4:$API$29, MATCH("CenHos", 'WFOM - Time_Base'!$B$4:$B$29,0), MATCH(CONCATENATE($G235,W$2),'WFOM - Time_Base'!$A$8:$API$8,0)) *
INDEX('WFOM - Time_Base'!$A$4:$API$29, MATCH("CenHos_Per", 'WFOM - Time_Base'!$B$4:$B$29,0), MATCH(CONCATENATE($G235,W$2),'WFOM - Time_Base'!$A$8:$API$8,0)),
IFERROR($AN235 * INDEX('Inputs from Uganda staff'!$E$61:$BM$80,MATCH('HRH Need estimation'!W$2,'Inputs from Uganda staff'!$E$61:$E$80,0),MATCH('HRH Need estimation'!$D235,'Inputs from Uganda staff'!$E$6:$BM$6,0)),
""))</f>
        <v/>
      </c>
      <c r="X235" s="122" t="str">
        <f>IFERROR(
$AN235 * INDEX('WFOM - Time_Base'!$A$4:$API$29, MATCH("CenHos", 'WFOM - Time_Base'!$B$4:$B$29,0), MATCH(CONCATENATE($G235,X$2),'WFOM - Time_Base'!$A$8:$API$8,0)) *
INDEX('WFOM - Time_Base'!$A$4:$API$29, MATCH("CenHos_Per", 'WFOM - Time_Base'!$B$4:$B$29,0), MATCH(CONCATENATE($G235,X$2),'WFOM - Time_Base'!$A$8:$API$8,0)),
IFERROR($AN235 * INDEX('Inputs from Uganda staff'!$E$61:$BM$80,MATCH('HRH Need estimation'!X$2,'Inputs from Uganda staff'!$E$61:$E$80,0),MATCH('HRH Need estimation'!$D235,'Inputs from Uganda staff'!$E$6:$BM$6,0)),
""))</f>
        <v/>
      </c>
      <c r="Y235" s="122" t="str">
        <f>IFERROR(
$AN235 * INDEX('WFOM - Time_Base'!$A$4:$API$29, MATCH("CenHos", 'WFOM - Time_Base'!$B$4:$B$29,0), MATCH(CONCATENATE($G235,Y$2),'WFOM - Time_Base'!$A$8:$API$8,0)) *
INDEX('WFOM - Time_Base'!$A$4:$API$29, MATCH("CenHos_Per", 'WFOM - Time_Base'!$B$4:$B$29,0), MATCH(CONCATENATE($G235,Y$2),'WFOM - Time_Base'!$A$8:$API$8,0)),
IFERROR($AN235 * INDEX('Inputs from Uganda staff'!$E$61:$BM$80,MATCH('HRH Need estimation'!Y$2,'Inputs from Uganda staff'!$E$61:$E$80,0),MATCH('HRH Need estimation'!$D235,'Inputs from Uganda staff'!$E$6:$BM$6,0)),
""))</f>
        <v/>
      </c>
      <c r="Z235" s="122" t="str">
        <f>IFERROR(
$AN235 * INDEX('WFOM - Time_Base'!$A$4:$API$29, MATCH("CenHos", 'WFOM - Time_Base'!$B$4:$B$29,0), MATCH(CONCATENATE($G235,Z$2),'WFOM - Time_Base'!$A$8:$API$8,0)) *
INDEX('WFOM - Time_Base'!$A$4:$API$29, MATCH("CenHos_Per", 'WFOM - Time_Base'!$B$4:$B$29,0), MATCH(CONCATENATE($G235,Z$2),'WFOM - Time_Base'!$A$8:$API$8,0)),
IFERROR($AN235 * INDEX('Inputs from Uganda staff'!$E$61:$BM$80,MATCH('HRH Need estimation'!Z$2,'Inputs from Uganda staff'!$E$61:$E$80,0),MATCH('HRH Need estimation'!$D235,'Inputs from Uganda staff'!$E$6:$BM$6,0)),
""))</f>
        <v/>
      </c>
      <c r="AA235" s="122" t="str">
        <f>IFERROR(
$AN235 * INDEX('WFOM - Time_Base'!$A$4:$API$29, MATCH("CenHos", 'WFOM - Time_Base'!$B$4:$B$29,0), MATCH(CONCATENATE($G235,AA$2),'WFOM - Time_Base'!$A$8:$API$8,0)) *
INDEX('WFOM - Time_Base'!$A$4:$API$29, MATCH("CenHos_Per", 'WFOM - Time_Base'!$B$4:$B$29,0), MATCH(CONCATENATE($G235,AA$2),'WFOM - Time_Base'!$A$8:$API$8,0)),
IFERROR($AN235 * INDEX('Inputs from Uganda staff'!$E$61:$BM$80,MATCH('HRH Need estimation'!AA$2,'Inputs from Uganda staff'!$E$61:$E$80,0),MATCH('HRH Need estimation'!$D235,'Inputs from Uganda staff'!$E$6:$BM$6,0)),
""))</f>
        <v/>
      </c>
      <c r="AB235" s="122" t="str">
        <f>IFERROR(
$AN235 * INDEX('WFOM - Time_Base'!$A$4:$API$29, MATCH("CenHos", 'WFOM - Time_Base'!$B$4:$B$29,0), MATCH(CONCATENATE($G235,AB$2),'WFOM - Time_Base'!$A$8:$API$8,0)) *
INDEX('WFOM - Time_Base'!$A$4:$API$29, MATCH("CenHos_Per", 'WFOM - Time_Base'!$B$4:$B$29,0), MATCH(CONCATENATE($G235,AB$2),'WFOM - Time_Base'!$A$8:$API$8,0)),
IFERROR($AN235 * INDEX('Inputs from Uganda staff'!$E$61:$BM$80,MATCH('HRH Need estimation'!AB$2,'Inputs from Uganda staff'!$E$61:$E$80,0),MATCH('HRH Need estimation'!$D235,'Inputs from Uganda staff'!$E$6:$BM$6,0)),
""))</f>
        <v/>
      </c>
      <c r="AC235" s="122" t="str">
        <f>IFERROR(
$AN235 * INDEX('WFOM - Time_Base'!$A$4:$API$29, MATCH("CenHos", 'WFOM - Time_Base'!$B$4:$B$29,0), MATCH(CONCATENATE($G235,AC$2),'WFOM - Time_Base'!$A$8:$API$8,0)) *
INDEX('WFOM - Time_Base'!$A$4:$API$29, MATCH("CenHos_Per", 'WFOM - Time_Base'!$B$4:$B$29,0), MATCH(CONCATENATE($G235,AC$2),'WFOM - Time_Base'!$A$8:$API$8,0)),
IFERROR($AN235 * INDEX('Inputs from Uganda staff'!$E$61:$BM$80,MATCH('HRH Need estimation'!AC$2,'Inputs from Uganda staff'!$E$61:$E$80,0),MATCH('HRH Need estimation'!$D235,'Inputs from Uganda staff'!$E$6:$BM$6,0)),
""))</f>
        <v/>
      </c>
      <c r="AD235" s="122" t="str">
        <f>IFERROR(
$AN235 * INDEX('WFOM - Time_Base'!$A$4:$API$29, MATCH("CenHos", 'WFOM - Time_Base'!$B$4:$B$29,0), MATCH(CONCATENATE($G235,AD$2),'WFOM - Time_Base'!$A$8:$API$8,0)) *
INDEX('WFOM - Time_Base'!$A$4:$API$29, MATCH("CenHos_Per", 'WFOM - Time_Base'!$B$4:$B$29,0), MATCH(CONCATENATE($G235,AD$2),'WFOM - Time_Base'!$A$8:$API$8,0)),
IFERROR($AN235 * INDEX('Inputs from Uganda staff'!$E$61:$BM$80,MATCH('HRH Need estimation'!AD$2,'Inputs from Uganda staff'!$E$61:$E$80,0),MATCH('HRH Need estimation'!$D235,'Inputs from Uganda staff'!$E$6:$BM$6,0)),
""))</f>
        <v/>
      </c>
      <c r="AE235" s="122" t="str">
        <f>IFERROR(
$AN235 * INDEX('WFOM - Time_Base'!$A$4:$API$29, MATCH("CenHos", 'WFOM - Time_Base'!$B$4:$B$29,0), MATCH(CONCATENATE($G235,AE$2),'WFOM - Time_Base'!$A$8:$API$8,0)) *
INDEX('WFOM - Time_Base'!$A$4:$API$29, MATCH("CenHos_Per", 'WFOM - Time_Base'!$B$4:$B$29,0), MATCH(CONCATENATE($G235,AE$2),'WFOM - Time_Base'!$A$8:$API$8,0)),
IFERROR($AN235 * INDEX('Inputs from Uganda staff'!$E$61:$BM$80,MATCH('HRH Need estimation'!AE$2,'Inputs from Uganda staff'!$E$61:$E$80,0),MATCH('HRH Need estimation'!$D235,'Inputs from Uganda staff'!$E$6:$BM$6,0)),
""))</f>
        <v/>
      </c>
      <c r="AF235" s="122" t="str">
        <f>IFERROR(
$AN235 * INDEX('WFOM - Time_Base'!$A$4:$API$29, MATCH("CenHos", 'WFOM - Time_Base'!$B$4:$B$29,0), MATCH(CONCATENATE($G235,AF$2),'WFOM - Time_Base'!$A$8:$API$8,0)) *
INDEX('WFOM - Time_Base'!$A$4:$API$29, MATCH("CenHos_Per", 'WFOM - Time_Base'!$B$4:$B$29,0), MATCH(CONCATENATE($G235,AF$2),'WFOM - Time_Base'!$A$8:$API$8,0)),
IFERROR($AN235 * INDEX('Inputs from Uganda staff'!$E$61:$BM$80,MATCH('HRH Need estimation'!AF$2,'Inputs from Uganda staff'!$E$61:$E$80,0),MATCH('HRH Need estimation'!$D235,'Inputs from Uganda staff'!$E$6:$BM$6,0)),
""))</f>
        <v/>
      </c>
      <c r="AG235" s="122" t="str">
        <f>IFERROR(
$AN235 * INDEX('WFOM - Time_Base'!$A$4:$API$29, MATCH("CenHos", 'WFOM - Time_Base'!$B$4:$B$29,0), MATCH(CONCATENATE($G235,AG$2),'WFOM - Time_Base'!$A$8:$API$8,0)) *
INDEX('WFOM - Time_Base'!$A$4:$API$29, MATCH("CenHos_Per", 'WFOM - Time_Base'!$B$4:$B$29,0), MATCH(CONCATENATE($G235,AG$2),'WFOM - Time_Base'!$A$8:$API$8,0)),
IFERROR($AN235 * INDEX('Inputs from Uganda staff'!$E$61:$BM$80,MATCH('HRH Need estimation'!AG$2,'Inputs from Uganda staff'!$E$61:$E$80,0),MATCH('HRH Need estimation'!$D235,'Inputs from Uganda staff'!$E$6:$BM$6,0)),
""))</f>
        <v/>
      </c>
      <c r="AH235" s="122" t="str">
        <f>IFERROR(
$AN235 * INDEX('WFOM - Time_Base'!$A$4:$API$29, MATCH("CenHos", 'WFOM - Time_Base'!$B$4:$B$29,0), MATCH(CONCATENATE($G235,AH$2),'WFOM - Time_Base'!$A$8:$API$8,0)) *
INDEX('WFOM - Time_Base'!$A$4:$API$29, MATCH("CenHos_Per", 'WFOM - Time_Base'!$B$4:$B$29,0), MATCH(CONCATENATE($G235,AH$2),'WFOM - Time_Base'!$A$8:$API$8,0)),
IFERROR($AN235 * INDEX('Inputs from Uganda staff'!$E$61:$BM$80,MATCH('HRH Need estimation'!AH$2,'Inputs from Uganda staff'!$E$61:$E$80,0),MATCH('HRH Need estimation'!$D235,'Inputs from Uganda staff'!$E$6:$BM$6,0)),
""))</f>
        <v/>
      </c>
      <c r="AI235" s="122" t="str">
        <f>IFERROR(
$AN235 * INDEX('WFOM - Time_Base'!$A$4:$API$29, MATCH("CenHos", 'WFOM - Time_Base'!$B$4:$B$29,0), MATCH(CONCATENATE($G235,AI$2),'WFOM - Time_Base'!$A$8:$API$8,0)) *
INDEX('WFOM - Time_Base'!$A$4:$API$29, MATCH("CenHos_Per", 'WFOM - Time_Base'!$B$4:$B$29,0), MATCH(CONCATENATE($G235,AI$2),'WFOM - Time_Base'!$A$8:$API$8,0)),
IFERROR($AN235 * INDEX('Inputs from Uganda staff'!$E$61:$BM$80,MATCH('HRH Need estimation'!AI$2,'Inputs from Uganda staff'!$E$61:$E$80,0),MATCH('HRH Need estimation'!$D235,'Inputs from Uganda staff'!$E$6:$BM$6,0)),
""))</f>
        <v/>
      </c>
      <c r="AJ235" s="122" t="str">
        <f>IFERROR(
$AN235 * INDEX('WFOM - Time_Base'!$A$4:$API$29, MATCH("CenHos", 'WFOM - Time_Base'!$B$4:$B$29,0), MATCH(CONCATENATE($G235,AJ$2),'WFOM - Time_Base'!$A$8:$API$8,0)) *
INDEX('WFOM - Time_Base'!$A$4:$API$29, MATCH("CenHos_Per", 'WFOM - Time_Base'!$B$4:$B$29,0), MATCH(CONCATENATE($G235,AJ$2),'WFOM - Time_Base'!$A$8:$API$8,0)),
IFERROR($AN235 * INDEX('Inputs from Uganda staff'!$E$61:$BM$80,MATCH('HRH Need estimation'!AJ$2,'Inputs from Uganda staff'!$E$61:$E$80,0),MATCH('HRH Need estimation'!$D235,'Inputs from Uganda staff'!$E$6:$BM$6,0)),
""))</f>
        <v/>
      </c>
      <c r="AK235" s="122" t="str">
        <f>IFERROR(
$AN235 * INDEX('WFOM - Time_Base'!$A$4:$API$29, MATCH("CenHos", 'WFOM - Time_Base'!$B$4:$B$29,0), MATCH(CONCATENATE($G235,AK$2),'WFOM - Time_Base'!$A$8:$API$8,0)) *
INDEX('WFOM - Time_Base'!$A$4:$API$29, MATCH("CenHos_Per", 'WFOM - Time_Base'!$B$4:$B$29,0), MATCH(CONCATENATE($G235,AK$2),'WFOM - Time_Base'!$A$8:$API$8,0)),
IFERROR($AN235 * INDEX('Inputs from Uganda staff'!$E$61:$BM$80,MATCH('HRH Need estimation'!AK$2,'Inputs from Uganda staff'!$E$61:$E$80,0),MATCH('HRH Need estimation'!$D235,'Inputs from Uganda staff'!$E$6:$BM$6,0)),
""))</f>
        <v/>
      </c>
      <c r="AL235" s="122" t="str">
        <f>IFERROR(
$AN235 * INDEX('WFOM - Time_Base'!$A$4:$API$29, MATCH("CenHos", 'WFOM - Time_Base'!$B$4:$B$29,0), MATCH(CONCATENATE($G235,AL$2),'WFOM - Time_Base'!$A$8:$API$8,0)) *
INDEX('WFOM - Time_Base'!$A$4:$API$29, MATCH("CenHos_Per", 'WFOM - Time_Base'!$B$4:$B$29,0), MATCH(CONCATENATE($G235,AL$2),'WFOM - Time_Base'!$A$8:$API$8,0)),
IFERROR($AN235 * INDEX('Inputs from Uganda staff'!$E$61:$BM$80,MATCH('HRH Need estimation'!AL$2,'Inputs from Uganda staff'!$E$61:$E$80,0),MATCH('HRH Need estimation'!$D235,'Inputs from Uganda staff'!$E$6:$BM$6,0)),
""))</f>
        <v/>
      </c>
      <c r="AN235">
        <v>1</v>
      </c>
      <c r="AO235" t="e">
        <f t="shared" si="8"/>
        <v>#N/A</v>
      </c>
    </row>
    <row r="236" spans="1:41">
      <c r="A236" s="106" t="s">
        <v>915</v>
      </c>
      <c r="B236" s="106" t="s">
        <v>680</v>
      </c>
      <c r="C236" s="107" t="s">
        <v>687</v>
      </c>
      <c r="D236" s="115" t="s">
        <v>688</v>
      </c>
      <c r="E236" s="199"/>
      <c r="F236" s="199"/>
      <c r="G236" s="199" t="str">
        <f>IF(F236&lt;&gt;"", VLOOKUP(F236,'WFOM - Cadre and Service List'!$E$4:$F$52,2,FALSE), "")</f>
        <v/>
      </c>
      <c r="H236" s="199" t="s">
        <v>1060</v>
      </c>
      <c r="I236" s="208"/>
      <c r="J236" s="208"/>
      <c r="K236" s="208"/>
      <c r="L236" s="208"/>
      <c r="M236" s="208"/>
      <c r="N236" s="208"/>
      <c r="O236" s="208"/>
      <c r="P236" s="207">
        <f t="shared" si="7"/>
        <v>0</v>
      </c>
      <c r="Q236" s="122" t="s">
        <v>1947</v>
      </c>
      <c r="R236" s="122" t="str">
        <f>IFERROR(
$AN236 * INDEX('WFOM - Time_Base'!$A$4:$API$29, MATCH("CenHos", 'WFOM - Time_Base'!$B$4:$B$29,0), MATCH(CONCATENATE($G236,R$2),'WFOM - Time_Base'!$A$8:$API$8,0)) *
INDEX('WFOM - Time_Base'!$A$4:$API$29, MATCH("CenHos_Per", 'WFOM - Time_Base'!$B$4:$B$29,0), MATCH(CONCATENATE($G236,R$2),'WFOM - Time_Base'!$A$8:$API$8,0)),
IFERROR($AN236 * INDEX('Inputs from Uganda staff'!$E$61:$BM$80,MATCH('HRH Need estimation'!R$2,'Inputs from Uganda staff'!$E$61:$E$80,0),MATCH('HRH Need estimation'!$D236,'Inputs from Uganda staff'!$E$6:$BM$6,0)),
""))</f>
        <v/>
      </c>
      <c r="S236" s="122" t="str">
        <f>IFERROR(
$AN236 * INDEX('WFOM - Time_Base'!$A$4:$API$29, MATCH("CenHos", 'WFOM - Time_Base'!$B$4:$B$29,0), MATCH(CONCATENATE($G236,S$2),'WFOM - Time_Base'!$A$8:$API$8,0)) *
INDEX('WFOM - Time_Base'!$A$4:$API$29, MATCH("CenHos_Per", 'WFOM - Time_Base'!$B$4:$B$29,0), MATCH(CONCATENATE($G236,S$2),'WFOM - Time_Base'!$A$8:$API$8,0)),
IFERROR($AN236 * INDEX('Inputs from Uganda staff'!$E$61:$BM$80,MATCH('HRH Need estimation'!S$2,'Inputs from Uganda staff'!$E$61:$E$80,0),MATCH('HRH Need estimation'!$D236,'Inputs from Uganda staff'!$E$6:$BM$6,0)),
""))</f>
        <v/>
      </c>
      <c r="T236" s="122" t="str">
        <f>IFERROR(
$AN236 * INDEX('WFOM - Time_Base'!$A$4:$API$29, MATCH("CenHos", 'WFOM - Time_Base'!$B$4:$B$29,0), MATCH(CONCATENATE($G236,T$2),'WFOM - Time_Base'!$A$8:$API$8,0)) *
INDEX('WFOM - Time_Base'!$A$4:$API$29, MATCH("CenHos_Per", 'WFOM - Time_Base'!$B$4:$B$29,0), MATCH(CONCATENATE($G236,T$2),'WFOM - Time_Base'!$A$8:$API$8,0)),
IFERROR($AN236 * INDEX('Inputs from Uganda staff'!$E$61:$BM$80,MATCH('HRH Need estimation'!T$2,'Inputs from Uganda staff'!$E$61:$E$80,0),MATCH('HRH Need estimation'!$D236,'Inputs from Uganda staff'!$E$6:$BM$6,0)),
""))</f>
        <v/>
      </c>
      <c r="U236" s="122" t="str">
        <f>IFERROR(
$AN236 * INDEX('WFOM - Time_Base'!$A$4:$API$29, MATCH("CenHos", 'WFOM - Time_Base'!$B$4:$B$29,0), MATCH(CONCATENATE($G236,U$2),'WFOM - Time_Base'!$A$8:$API$8,0)) *
INDEX('WFOM - Time_Base'!$A$4:$API$29, MATCH("CenHos_Per", 'WFOM - Time_Base'!$B$4:$B$29,0), MATCH(CONCATENATE($G236,U$2),'WFOM - Time_Base'!$A$8:$API$8,0)),
IFERROR($AN236 * INDEX('Inputs from Uganda staff'!$E$61:$BM$80,MATCH('HRH Need estimation'!U$2,'Inputs from Uganda staff'!$E$61:$E$80,0),MATCH('HRH Need estimation'!$D236,'Inputs from Uganda staff'!$E$6:$BM$6,0)),
""))</f>
        <v/>
      </c>
      <c r="V236" s="122" t="str">
        <f>IFERROR(
$AN236 * INDEX('WFOM - Time_Base'!$A$4:$API$29, MATCH("CenHos", 'WFOM - Time_Base'!$B$4:$B$29,0), MATCH(CONCATENATE($G236,V$2),'WFOM - Time_Base'!$A$8:$API$8,0)) *
INDEX('WFOM - Time_Base'!$A$4:$API$29, MATCH("CenHos_Per", 'WFOM - Time_Base'!$B$4:$B$29,0), MATCH(CONCATENATE($G236,V$2),'WFOM - Time_Base'!$A$8:$API$8,0)),
IFERROR($AN236 * INDEX('Inputs from Uganda staff'!$E$61:$BM$80,MATCH('HRH Need estimation'!V$2,'Inputs from Uganda staff'!$E$61:$E$80,0),MATCH('HRH Need estimation'!$D236,'Inputs from Uganda staff'!$E$6:$BM$6,0)),
""))</f>
        <v/>
      </c>
      <c r="W236" s="122" t="str">
        <f>IFERROR(
$AN236 * INDEX('WFOM - Time_Base'!$A$4:$API$29, MATCH("CenHos", 'WFOM - Time_Base'!$B$4:$B$29,0), MATCH(CONCATENATE($G236,W$2),'WFOM - Time_Base'!$A$8:$API$8,0)) *
INDEX('WFOM - Time_Base'!$A$4:$API$29, MATCH("CenHos_Per", 'WFOM - Time_Base'!$B$4:$B$29,0), MATCH(CONCATENATE($G236,W$2),'WFOM - Time_Base'!$A$8:$API$8,0)),
IFERROR($AN236 * INDEX('Inputs from Uganda staff'!$E$61:$BM$80,MATCH('HRH Need estimation'!W$2,'Inputs from Uganda staff'!$E$61:$E$80,0),MATCH('HRH Need estimation'!$D236,'Inputs from Uganda staff'!$E$6:$BM$6,0)),
""))</f>
        <v/>
      </c>
      <c r="X236" s="122" t="str">
        <f>IFERROR(
$AN236 * INDEX('WFOM - Time_Base'!$A$4:$API$29, MATCH("CenHos", 'WFOM - Time_Base'!$B$4:$B$29,0), MATCH(CONCATENATE($G236,X$2),'WFOM - Time_Base'!$A$8:$API$8,0)) *
INDEX('WFOM - Time_Base'!$A$4:$API$29, MATCH("CenHos_Per", 'WFOM - Time_Base'!$B$4:$B$29,0), MATCH(CONCATENATE($G236,X$2),'WFOM - Time_Base'!$A$8:$API$8,0)),
IFERROR($AN236 * INDEX('Inputs from Uganda staff'!$E$61:$BM$80,MATCH('HRH Need estimation'!X$2,'Inputs from Uganda staff'!$E$61:$E$80,0),MATCH('HRH Need estimation'!$D236,'Inputs from Uganda staff'!$E$6:$BM$6,0)),
""))</f>
        <v/>
      </c>
      <c r="Y236" s="122" t="str">
        <f>IFERROR(
$AN236 * INDEX('WFOM - Time_Base'!$A$4:$API$29, MATCH("CenHos", 'WFOM - Time_Base'!$B$4:$B$29,0), MATCH(CONCATENATE($G236,Y$2),'WFOM - Time_Base'!$A$8:$API$8,0)) *
INDEX('WFOM - Time_Base'!$A$4:$API$29, MATCH("CenHos_Per", 'WFOM - Time_Base'!$B$4:$B$29,0), MATCH(CONCATENATE($G236,Y$2),'WFOM - Time_Base'!$A$8:$API$8,0)),
IFERROR($AN236 * INDEX('Inputs from Uganda staff'!$E$61:$BM$80,MATCH('HRH Need estimation'!Y$2,'Inputs from Uganda staff'!$E$61:$E$80,0),MATCH('HRH Need estimation'!$D236,'Inputs from Uganda staff'!$E$6:$BM$6,0)),
""))</f>
        <v/>
      </c>
      <c r="Z236" s="122" t="str">
        <f>IFERROR(
$AN236 * INDEX('WFOM - Time_Base'!$A$4:$API$29, MATCH("CenHos", 'WFOM - Time_Base'!$B$4:$B$29,0), MATCH(CONCATENATE($G236,Z$2),'WFOM - Time_Base'!$A$8:$API$8,0)) *
INDEX('WFOM - Time_Base'!$A$4:$API$29, MATCH("CenHos_Per", 'WFOM - Time_Base'!$B$4:$B$29,0), MATCH(CONCATENATE($G236,Z$2),'WFOM - Time_Base'!$A$8:$API$8,0)),
IFERROR($AN236 * INDEX('Inputs from Uganda staff'!$E$61:$BM$80,MATCH('HRH Need estimation'!Z$2,'Inputs from Uganda staff'!$E$61:$E$80,0),MATCH('HRH Need estimation'!$D236,'Inputs from Uganda staff'!$E$6:$BM$6,0)),
""))</f>
        <v/>
      </c>
      <c r="AA236" s="122" t="str">
        <f>IFERROR(
$AN236 * INDEX('WFOM - Time_Base'!$A$4:$API$29, MATCH("CenHos", 'WFOM - Time_Base'!$B$4:$B$29,0), MATCH(CONCATENATE($G236,AA$2),'WFOM - Time_Base'!$A$8:$API$8,0)) *
INDEX('WFOM - Time_Base'!$A$4:$API$29, MATCH("CenHos_Per", 'WFOM - Time_Base'!$B$4:$B$29,0), MATCH(CONCATENATE($G236,AA$2),'WFOM - Time_Base'!$A$8:$API$8,0)),
IFERROR($AN236 * INDEX('Inputs from Uganda staff'!$E$61:$BM$80,MATCH('HRH Need estimation'!AA$2,'Inputs from Uganda staff'!$E$61:$E$80,0),MATCH('HRH Need estimation'!$D236,'Inputs from Uganda staff'!$E$6:$BM$6,0)),
""))</f>
        <v/>
      </c>
      <c r="AB236" s="122" t="str">
        <f>IFERROR(
$AN236 * INDEX('WFOM - Time_Base'!$A$4:$API$29, MATCH("CenHos", 'WFOM - Time_Base'!$B$4:$B$29,0), MATCH(CONCATENATE($G236,AB$2),'WFOM - Time_Base'!$A$8:$API$8,0)) *
INDEX('WFOM - Time_Base'!$A$4:$API$29, MATCH("CenHos_Per", 'WFOM - Time_Base'!$B$4:$B$29,0), MATCH(CONCATENATE($G236,AB$2),'WFOM - Time_Base'!$A$8:$API$8,0)),
IFERROR($AN236 * INDEX('Inputs from Uganda staff'!$E$61:$BM$80,MATCH('HRH Need estimation'!AB$2,'Inputs from Uganda staff'!$E$61:$E$80,0),MATCH('HRH Need estimation'!$D236,'Inputs from Uganda staff'!$E$6:$BM$6,0)),
""))</f>
        <v/>
      </c>
      <c r="AC236" s="122" t="str">
        <f>IFERROR(
$AN236 * INDEX('WFOM - Time_Base'!$A$4:$API$29, MATCH("CenHos", 'WFOM - Time_Base'!$B$4:$B$29,0), MATCH(CONCATENATE($G236,AC$2),'WFOM - Time_Base'!$A$8:$API$8,0)) *
INDEX('WFOM - Time_Base'!$A$4:$API$29, MATCH("CenHos_Per", 'WFOM - Time_Base'!$B$4:$B$29,0), MATCH(CONCATENATE($G236,AC$2),'WFOM - Time_Base'!$A$8:$API$8,0)),
IFERROR($AN236 * INDEX('Inputs from Uganda staff'!$E$61:$BM$80,MATCH('HRH Need estimation'!AC$2,'Inputs from Uganda staff'!$E$61:$E$80,0),MATCH('HRH Need estimation'!$D236,'Inputs from Uganda staff'!$E$6:$BM$6,0)),
""))</f>
        <v/>
      </c>
      <c r="AD236" s="122" t="str">
        <f>IFERROR(
$AN236 * INDEX('WFOM - Time_Base'!$A$4:$API$29, MATCH("CenHos", 'WFOM - Time_Base'!$B$4:$B$29,0), MATCH(CONCATENATE($G236,AD$2),'WFOM - Time_Base'!$A$8:$API$8,0)) *
INDEX('WFOM - Time_Base'!$A$4:$API$29, MATCH("CenHos_Per", 'WFOM - Time_Base'!$B$4:$B$29,0), MATCH(CONCATENATE($G236,AD$2),'WFOM - Time_Base'!$A$8:$API$8,0)),
IFERROR($AN236 * INDEX('Inputs from Uganda staff'!$E$61:$BM$80,MATCH('HRH Need estimation'!AD$2,'Inputs from Uganda staff'!$E$61:$E$80,0),MATCH('HRH Need estimation'!$D236,'Inputs from Uganda staff'!$E$6:$BM$6,0)),
""))</f>
        <v/>
      </c>
      <c r="AE236" s="122" t="str">
        <f>IFERROR(
$AN236 * INDEX('WFOM - Time_Base'!$A$4:$API$29, MATCH("CenHos", 'WFOM - Time_Base'!$B$4:$B$29,0), MATCH(CONCATENATE($G236,AE$2),'WFOM - Time_Base'!$A$8:$API$8,0)) *
INDEX('WFOM - Time_Base'!$A$4:$API$29, MATCH("CenHos_Per", 'WFOM - Time_Base'!$B$4:$B$29,0), MATCH(CONCATENATE($G236,AE$2),'WFOM - Time_Base'!$A$8:$API$8,0)),
IFERROR($AN236 * INDEX('Inputs from Uganda staff'!$E$61:$BM$80,MATCH('HRH Need estimation'!AE$2,'Inputs from Uganda staff'!$E$61:$E$80,0),MATCH('HRH Need estimation'!$D236,'Inputs from Uganda staff'!$E$6:$BM$6,0)),
""))</f>
        <v/>
      </c>
      <c r="AF236" s="122" t="str">
        <f>IFERROR(
$AN236 * INDEX('WFOM - Time_Base'!$A$4:$API$29, MATCH("CenHos", 'WFOM - Time_Base'!$B$4:$B$29,0), MATCH(CONCATENATE($G236,AF$2),'WFOM - Time_Base'!$A$8:$API$8,0)) *
INDEX('WFOM - Time_Base'!$A$4:$API$29, MATCH("CenHos_Per", 'WFOM - Time_Base'!$B$4:$B$29,0), MATCH(CONCATENATE($G236,AF$2),'WFOM - Time_Base'!$A$8:$API$8,0)),
IFERROR($AN236 * INDEX('Inputs from Uganda staff'!$E$61:$BM$80,MATCH('HRH Need estimation'!AF$2,'Inputs from Uganda staff'!$E$61:$E$80,0),MATCH('HRH Need estimation'!$D236,'Inputs from Uganda staff'!$E$6:$BM$6,0)),
""))</f>
        <v/>
      </c>
      <c r="AG236" s="122" t="str">
        <f>IFERROR(
$AN236 * INDEX('WFOM - Time_Base'!$A$4:$API$29, MATCH("CenHos", 'WFOM - Time_Base'!$B$4:$B$29,0), MATCH(CONCATENATE($G236,AG$2),'WFOM - Time_Base'!$A$8:$API$8,0)) *
INDEX('WFOM - Time_Base'!$A$4:$API$29, MATCH("CenHos_Per", 'WFOM - Time_Base'!$B$4:$B$29,0), MATCH(CONCATENATE($G236,AG$2),'WFOM - Time_Base'!$A$8:$API$8,0)),
IFERROR($AN236 * INDEX('Inputs from Uganda staff'!$E$61:$BM$80,MATCH('HRH Need estimation'!AG$2,'Inputs from Uganda staff'!$E$61:$E$80,0),MATCH('HRH Need estimation'!$D236,'Inputs from Uganda staff'!$E$6:$BM$6,0)),
""))</f>
        <v/>
      </c>
      <c r="AH236" s="122" t="str">
        <f>IFERROR(
$AN236 * INDEX('WFOM - Time_Base'!$A$4:$API$29, MATCH("CenHos", 'WFOM - Time_Base'!$B$4:$B$29,0), MATCH(CONCATENATE($G236,AH$2),'WFOM - Time_Base'!$A$8:$API$8,0)) *
INDEX('WFOM - Time_Base'!$A$4:$API$29, MATCH("CenHos_Per", 'WFOM - Time_Base'!$B$4:$B$29,0), MATCH(CONCATENATE($G236,AH$2),'WFOM - Time_Base'!$A$8:$API$8,0)),
IFERROR($AN236 * INDEX('Inputs from Uganda staff'!$E$61:$BM$80,MATCH('HRH Need estimation'!AH$2,'Inputs from Uganda staff'!$E$61:$E$80,0),MATCH('HRH Need estimation'!$D236,'Inputs from Uganda staff'!$E$6:$BM$6,0)),
""))</f>
        <v/>
      </c>
      <c r="AI236" s="122" t="str">
        <f>IFERROR(
$AN236 * INDEX('WFOM - Time_Base'!$A$4:$API$29, MATCH("CenHos", 'WFOM - Time_Base'!$B$4:$B$29,0), MATCH(CONCATENATE($G236,AI$2),'WFOM - Time_Base'!$A$8:$API$8,0)) *
INDEX('WFOM - Time_Base'!$A$4:$API$29, MATCH("CenHos_Per", 'WFOM - Time_Base'!$B$4:$B$29,0), MATCH(CONCATENATE($G236,AI$2),'WFOM - Time_Base'!$A$8:$API$8,0)),
IFERROR($AN236 * INDEX('Inputs from Uganda staff'!$E$61:$BM$80,MATCH('HRH Need estimation'!AI$2,'Inputs from Uganda staff'!$E$61:$E$80,0),MATCH('HRH Need estimation'!$D236,'Inputs from Uganda staff'!$E$6:$BM$6,0)),
""))</f>
        <v/>
      </c>
      <c r="AJ236" s="122" t="str">
        <f>IFERROR(
$AN236 * INDEX('WFOM - Time_Base'!$A$4:$API$29, MATCH("CenHos", 'WFOM - Time_Base'!$B$4:$B$29,0), MATCH(CONCATENATE($G236,AJ$2),'WFOM - Time_Base'!$A$8:$API$8,0)) *
INDEX('WFOM - Time_Base'!$A$4:$API$29, MATCH("CenHos_Per", 'WFOM - Time_Base'!$B$4:$B$29,0), MATCH(CONCATENATE($G236,AJ$2),'WFOM - Time_Base'!$A$8:$API$8,0)),
IFERROR($AN236 * INDEX('Inputs from Uganda staff'!$E$61:$BM$80,MATCH('HRH Need estimation'!AJ$2,'Inputs from Uganda staff'!$E$61:$E$80,0),MATCH('HRH Need estimation'!$D236,'Inputs from Uganda staff'!$E$6:$BM$6,0)),
""))</f>
        <v/>
      </c>
      <c r="AK236" s="122" t="str">
        <f>IFERROR(
$AN236 * INDEX('WFOM - Time_Base'!$A$4:$API$29, MATCH("CenHos", 'WFOM - Time_Base'!$B$4:$B$29,0), MATCH(CONCATENATE($G236,AK$2),'WFOM - Time_Base'!$A$8:$API$8,0)) *
INDEX('WFOM - Time_Base'!$A$4:$API$29, MATCH("CenHos_Per", 'WFOM - Time_Base'!$B$4:$B$29,0), MATCH(CONCATENATE($G236,AK$2),'WFOM - Time_Base'!$A$8:$API$8,0)),
IFERROR($AN236 * INDEX('Inputs from Uganda staff'!$E$61:$BM$80,MATCH('HRH Need estimation'!AK$2,'Inputs from Uganda staff'!$E$61:$E$80,0),MATCH('HRH Need estimation'!$D236,'Inputs from Uganda staff'!$E$6:$BM$6,0)),
""))</f>
        <v/>
      </c>
      <c r="AL236" s="122" t="str">
        <f>IFERROR(
$AN236 * INDEX('WFOM - Time_Base'!$A$4:$API$29, MATCH("CenHos", 'WFOM - Time_Base'!$B$4:$B$29,0), MATCH(CONCATENATE($G236,AL$2),'WFOM - Time_Base'!$A$8:$API$8,0)) *
INDEX('WFOM - Time_Base'!$A$4:$API$29, MATCH("CenHos_Per", 'WFOM - Time_Base'!$B$4:$B$29,0), MATCH(CONCATENATE($G236,AL$2),'WFOM - Time_Base'!$A$8:$API$8,0)),
IFERROR($AN236 * INDEX('Inputs from Uganda staff'!$E$61:$BM$80,MATCH('HRH Need estimation'!AL$2,'Inputs from Uganda staff'!$E$61:$E$80,0),MATCH('HRH Need estimation'!$D236,'Inputs from Uganda staff'!$E$6:$BM$6,0)),
""))</f>
        <v/>
      </c>
      <c r="AN236">
        <v>1</v>
      </c>
      <c r="AO236" t="e">
        <f t="shared" si="8"/>
        <v>#N/A</v>
      </c>
    </row>
    <row r="237" spans="1:41">
      <c r="A237" s="106" t="s">
        <v>1035</v>
      </c>
      <c r="B237" s="106" t="s">
        <v>689</v>
      </c>
      <c r="C237" s="107" t="s">
        <v>690</v>
      </c>
      <c r="D237" s="115" t="s">
        <v>691</v>
      </c>
      <c r="E237" s="122" t="s">
        <v>867</v>
      </c>
      <c r="F237" s="122" t="s">
        <v>21</v>
      </c>
      <c r="G237" s="122" t="str">
        <f>IF(F237&lt;&gt;"", VLOOKUP(F237,'WFOM - Cadre and Service List'!$E$4:$F$52,2,FALSE), "")</f>
        <v>Over5OPD</v>
      </c>
      <c r="H237" s="122"/>
      <c r="I237" s="207"/>
      <c r="J237" s="207"/>
      <c r="K237" s="207"/>
      <c r="L237" s="207"/>
      <c r="M237" s="207"/>
      <c r="N237" s="207"/>
      <c r="O237" s="207"/>
      <c r="P237" s="207">
        <f t="shared" si="7"/>
        <v>0</v>
      </c>
      <c r="Q237" s="122" t="s">
        <v>1947</v>
      </c>
      <c r="R237" s="122">
        <f>IFERROR(
$AN237 * INDEX('WFOM - Time_Base'!$A$4:$API$29, MATCH("CenHos", 'WFOM - Time_Base'!$B$4:$B$29,0), MATCH(CONCATENATE($G237,R$2),'WFOM - Time_Base'!$A$8:$API$8,0)) *
INDEX('WFOM - Time_Base'!$A$4:$API$29, MATCH("CenHos_Per", 'WFOM - Time_Base'!$B$4:$B$29,0), MATCH(CONCATENATE($G237,R$2),'WFOM - Time_Base'!$A$8:$API$8,0)),
IFERROR($AN237 * INDEX('Inputs from Uganda staff'!$E$61:$BM$80,MATCH('HRH Need estimation'!R$2,'Inputs from Uganda staff'!$E$61:$E$80,0),MATCH('HRH Need estimation'!$D237,'Inputs from Uganda staff'!$E$6:$BM$6,0)),
""))</f>
        <v>3.5</v>
      </c>
      <c r="S237" s="122">
        <f>IFERROR(
$AN237 * INDEX('WFOM - Time_Base'!$A$4:$API$29, MATCH("CenHos", 'WFOM - Time_Base'!$B$4:$B$29,0), MATCH(CONCATENATE($G237,S$2),'WFOM - Time_Base'!$A$8:$API$8,0)) *
INDEX('WFOM - Time_Base'!$A$4:$API$29, MATCH("CenHos_Per", 'WFOM - Time_Base'!$B$4:$B$29,0), MATCH(CONCATENATE($G237,S$2),'WFOM - Time_Base'!$A$8:$API$8,0)),
IFERROR($AN237 * INDEX('Inputs from Uganda staff'!$E$61:$BM$80,MATCH('HRH Need estimation'!S$2,'Inputs from Uganda staff'!$E$61:$E$80,0),MATCH('HRH Need estimation'!$D237,'Inputs from Uganda staff'!$E$6:$BM$6,0)),
""))</f>
        <v>6</v>
      </c>
      <c r="T237" s="122">
        <f>IFERROR(
$AN237 * INDEX('WFOM - Time_Base'!$A$4:$API$29, MATCH("CenHos", 'WFOM - Time_Base'!$B$4:$B$29,0), MATCH(CONCATENATE($G237,T$2),'WFOM - Time_Base'!$A$8:$API$8,0)) *
INDEX('WFOM - Time_Base'!$A$4:$API$29, MATCH("CenHos_Per", 'WFOM - Time_Base'!$B$4:$B$29,0), MATCH(CONCATENATE($G237,T$2),'WFOM - Time_Base'!$A$8:$API$8,0)),
IFERROR($AN237 * INDEX('Inputs from Uganda staff'!$E$61:$BM$80,MATCH('HRH Need estimation'!T$2,'Inputs from Uganda staff'!$E$61:$E$80,0),MATCH('HRH Need estimation'!$D237,'Inputs from Uganda staff'!$E$6:$BM$6,0)),
""))</f>
        <v>0</v>
      </c>
      <c r="U237" s="122">
        <f>IFERROR(
$AN237 * INDEX('WFOM - Time_Base'!$A$4:$API$29, MATCH("CenHos", 'WFOM - Time_Base'!$B$4:$B$29,0), MATCH(CONCATENATE($G237,U$2),'WFOM - Time_Base'!$A$8:$API$8,0)) *
INDEX('WFOM - Time_Base'!$A$4:$API$29, MATCH("CenHos_Per", 'WFOM - Time_Base'!$B$4:$B$29,0), MATCH(CONCATENATE($G237,U$2),'WFOM - Time_Base'!$A$8:$API$8,0)),
IFERROR($AN237 * INDEX('Inputs from Uganda staff'!$E$61:$BM$80,MATCH('HRH Need estimation'!U$2,'Inputs from Uganda staff'!$E$61:$E$80,0),MATCH('HRH Need estimation'!$D237,'Inputs from Uganda staff'!$E$6:$BM$6,0)),
""))</f>
        <v>1</v>
      </c>
      <c r="V237" s="122">
        <f>IFERROR(
$AN237 * INDEX('WFOM - Time_Base'!$A$4:$API$29, MATCH("CenHos", 'WFOM - Time_Base'!$B$4:$B$29,0), MATCH(CONCATENATE($G237,V$2),'WFOM - Time_Base'!$A$8:$API$8,0)) *
INDEX('WFOM - Time_Base'!$A$4:$API$29, MATCH("CenHos_Per", 'WFOM - Time_Base'!$B$4:$B$29,0), MATCH(CONCATENATE($G237,V$2),'WFOM - Time_Base'!$A$8:$API$8,0)),
IFERROR($AN237 * INDEX('Inputs from Uganda staff'!$E$61:$BM$80,MATCH('HRH Need estimation'!V$2,'Inputs from Uganda staff'!$E$61:$E$80,0),MATCH('HRH Need estimation'!$D237,'Inputs from Uganda staff'!$E$6:$BM$6,0)),
""))</f>
        <v>4</v>
      </c>
      <c r="W237" s="122">
        <f>IFERROR(
$AN237 * INDEX('WFOM - Time_Base'!$A$4:$API$29, MATCH("CenHos", 'WFOM - Time_Base'!$B$4:$B$29,0), MATCH(CONCATENATE($G237,W$2),'WFOM - Time_Base'!$A$8:$API$8,0)) *
INDEX('WFOM - Time_Base'!$A$4:$API$29, MATCH("CenHos_Per", 'WFOM - Time_Base'!$B$4:$B$29,0), MATCH(CONCATENATE($G237,W$2),'WFOM - Time_Base'!$A$8:$API$8,0)),
IFERROR($AN237 * INDEX('Inputs from Uganda staff'!$E$61:$BM$80,MATCH('HRH Need estimation'!W$2,'Inputs from Uganda staff'!$E$61:$E$80,0),MATCH('HRH Need estimation'!$D237,'Inputs from Uganda staff'!$E$6:$BM$6,0)),
""))</f>
        <v>0</v>
      </c>
      <c r="X237" s="122">
        <f>IFERROR(
$AN237 * INDEX('WFOM - Time_Base'!$A$4:$API$29, MATCH("CenHos", 'WFOM - Time_Base'!$B$4:$B$29,0), MATCH(CONCATENATE($G237,X$2),'WFOM - Time_Base'!$A$8:$API$8,0)) *
INDEX('WFOM - Time_Base'!$A$4:$API$29, MATCH("CenHos_Per", 'WFOM - Time_Base'!$B$4:$B$29,0), MATCH(CONCATENATE($G237,X$2),'WFOM - Time_Base'!$A$8:$API$8,0)),
IFERROR($AN237 * INDEX('Inputs from Uganda staff'!$E$61:$BM$80,MATCH('HRH Need estimation'!X$2,'Inputs from Uganda staff'!$E$61:$E$80,0),MATCH('HRH Need estimation'!$D237,'Inputs from Uganda staff'!$E$6:$BM$6,0)),
""))</f>
        <v>0</v>
      </c>
      <c r="Y237" s="122">
        <f>IFERROR(
$AN237 * INDEX('WFOM - Time_Base'!$A$4:$API$29, MATCH("CenHos", 'WFOM - Time_Base'!$B$4:$B$29,0), MATCH(CONCATENATE($G237,Y$2),'WFOM - Time_Base'!$A$8:$API$8,0)) *
INDEX('WFOM - Time_Base'!$A$4:$API$29, MATCH("CenHos_Per", 'WFOM - Time_Base'!$B$4:$B$29,0), MATCH(CONCATENATE($G237,Y$2),'WFOM - Time_Base'!$A$8:$API$8,0)),
IFERROR($AN237 * INDEX('Inputs from Uganda staff'!$E$61:$BM$80,MATCH('HRH Need estimation'!Y$2,'Inputs from Uganda staff'!$E$61:$E$80,0),MATCH('HRH Need estimation'!$D237,'Inputs from Uganda staff'!$E$6:$BM$6,0)),
""))</f>
        <v>0</v>
      </c>
      <c r="Z237" s="122">
        <f>IFERROR(
$AN237 * INDEX('WFOM - Time_Base'!$A$4:$API$29, MATCH("CenHos", 'WFOM - Time_Base'!$B$4:$B$29,0), MATCH(CONCATENATE($G237,Z$2),'WFOM - Time_Base'!$A$8:$API$8,0)) *
INDEX('WFOM - Time_Base'!$A$4:$API$29, MATCH("CenHos_Per", 'WFOM - Time_Base'!$B$4:$B$29,0), MATCH(CONCATENATE($G237,Z$2),'WFOM - Time_Base'!$A$8:$API$8,0)),
IFERROR($AN237 * INDEX('Inputs from Uganda staff'!$E$61:$BM$80,MATCH('HRH Need estimation'!Z$2,'Inputs from Uganda staff'!$E$61:$E$80,0),MATCH('HRH Need estimation'!$D237,'Inputs from Uganda staff'!$E$6:$BM$6,0)),
""))</f>
        <v>0</v>
      </c>
      <c r="AA237" s="122">
        <f>IFERROR(
$AN237 * INDEX('WFOM - Time_Base'!$A$4:$API$29, MATCH("CenHos", 'WFOM - Time_Base'!$B$4:$B$29,0), MATCH(CONCATENATE($G237,AA$2),'WFOM - Time_Base'!$A$8:$API$8,0)) *
INDEX('WFOM - Time_Base'!$A$4:$API$29, MATCH("CenHos_Per", 'WFOM - Time_Base'!$B$4:$B$29,0), MATCH(CONCATENATE($G237,AA$2),'WFOM - Time_Base'!$A$8:$API$8,0)),
IFERROR($AN237 * INDEX('Inputs from Uganda staff'!$E$61:$BM$80,MATCH('HRH Need estimation'!AA$2,'Inputs from Uganda staff'!$E$61:$E$80,0),MATCH('HRH Need estimation'!$D237,'Inputs from Uganda staff'!$E$6:$BM$6,0)),
""))</f>
        <v>0</v>
      </c>
      <c r="AB237" s="122">
        <f>IFERROR(
$AN237 * INDEX('WFOM - Time_Base'!$A$4:$API$29, MATCH("CenHos", 'WFOM - Time_Base'!$B$4:$B$29,0), MATCH(CONCATENATE($G237,AB$2),'WFOM - Time_Base'!$A$8:$API$8,0)) *
INDEX('WFOM - Time_Base'!$A$4:$API$29, MATCH("CenHos_Per", 'WFOM - Time_Base'!$B$4:$B$29,0), MATCH(CONCATENATE($G237,AB$2),'WFOM - Time_Base'!$A$8:$API$8,0)),
IFERROR($AN237 * INDEX('Inputs from Uganda staff'!$E$61:$BM$80,MATCH('HRH Need estimation'!AB$2,'Inputs from Uganda staff'!$E$61:$E$80,0),MATCH('HRH Need estimation'!$D237,'Inputs from Uganda staff'!$E$6:$BM$6,0)),
""))</f>
        <v>0</v>
      </c>
      <c r="AC237" s="122" t="str">
        <f>IFERROR(
$AN237 * INDEX('WFOM - Time_Base'!$A$4:$API$29, MATCH("CenHos", 'WFOM - Time_Base'!$B$4:$B$29,0), MATCH(CONCATENATE($G237,AC$2),'WFOM - Time_Base'!$A$8:$API$8,0)) *
INDEX('WFOM - Time_Base'!$A$4:$API$29, MATCH("CenHos_Per", 'WFOM - Time_Base'!$B$4:$B$29,0), MATCH(CONCATENATE($G237,AC$2),'WFOM - Time_Base'!$A$8:$API$8,0)),
IFERROR($AN237 * INDEX('Inputs from Uganda staff'!$E$61:$BM$80,MATCH('HRH Need estimation'!AC$2,'Inputs from Uganda staff'!$E$61:$E$80,0),MATCH('HRH Need estimation'!$D237,'Inputs from Uganda staff'!$E$6:$BM$6,0)),
""))</f>
        <v/>
      </c>
      <c r="AD237" s="122">
        <f>IFERROR(
$AN237 * INDEX('WFOM - Time_Base'!$A$4:$API$29, MATCH("CenHos", 'WFOM - Time_Base'!$B$4:$B$29,0), MATCH(CONCATENATE($G237,AD$2),'WFOM - Time_Base'!$A$8:$API$8,0)) *
INDEX('WFOM - Time_Base'!$A$4:$API$29, MATCH("CenHos_Per", 'WFOM - Time_Base'!$B$4:$B$29,0), MATCH(CONCATENATE($G237,AD$2),'WFOM - Time_Base'!$A$8:$API$8,0)),
IFERROR($AN237 * INDEX('Inputs from Uganda staff'!$E$61:$BM$80,MATCH('HRH Need estimation'!AD$2,'Inputs from Uganda staff'!$E$61:$E$80,0),MATCH('HRH Need estimation'!$D237,'Inputs from Uganda staff'!$E$6:$BM$6,0)),
""))</f>
        <v>0</v>
      </c>
      <c r="AE237" s="122">
        <f>IFERROR(
$AN237 * INDEX('WFOM - Time_Base'!$A$4:$API$29, MATCH("CenHos", 'WFOM - Time_Base'!$B$4:$B$29,0), MATCH(CONCATENATE($G237,AE$2),'WFOM - Time_Base'!$A$8:$API$8,0)) *
INDEX('WFOM - Time_Base'!$A$4:$API$29, MATCH("CenHos_Per", 'WFOM - Time_Base'!$B$4:$B$29,0), MATCH(CONCATENATE($G237,AE$2),'WFOM - Time_Base'!$A$8:$API$8,0)),
IFERROR($AN237 * INDEX('Inputs from Uganda staff'!$E$61:$BM$80,MATCH('HRH Need estimation'!AE$2,'Inputs from Uganda staff'!$E$61:$E$80,0),MATCH('HRH Need estimation'!$D237,'Inputs from Uganda staff'!$E$6:$BM$6,0)),
""))</f>
        <v>0</v>
      </c>
      <c r="AF237" s="122">
        <f>IFERROR(
$AN237 * INDEX('WFOM - Time_Base'!$A$4:$API$29, MATCH("CenHos", 'WFOM - Time_Base'!$B$4:$B$29,0), MATCH(CONCATENATE($G237,AF$2),'WFOM - Time_Base'!$A$8:$API$8,0)) *
INDEX('WFOM - Time_Base'!$A$4:$API$29, MATCH("CenHos_Per", 'WFOM - Time_Base'!$B$4:$B$29,0), MATCH(CONCATENATE($G237,AF$2),'WFOM - Time_Base'!$A$8:$API$8,0)),
IFERROR($AN237 * INDEX('Inputs from Uganda staff'!$E$61:$BM$80,MATCH('HRH Need estimation'!AF$2,'Inputs from Uganda staff'!$E$61:$E$80,0),MATCH('HRH Need estimation'!$D237,'Inputs from Uganda staff'!$E$6:$BM$6,0)),
""))</f>
        <v>0</v>
      </c>
      <c r="AG237" s="122">
        <f>IFERROR(
$AN237 * INDEX('WFOM - Time_Base'!$A$4:$API$29, MATCH("CenHos", 'WFOM - Time_Base'!$B$4:$B$29,0), MATCH(CONCATENATE($G237,AG$2),'WFOM - Time_Base'!$A$8:$API$8,0)) *
INDEX('WFOM - Time_Base'!$A$4:$API$29, MATCH("CenHos_Per", 'WFOM - Time_Base'!$B$4:$B$29,0), MATCH(CONCATENATE($G237,AG$2),'WFOM - Time_Base'!$A$8:$API$8,0)),
IFERROR($AN237 * INDEX('Inputs from Uganda staff'!$E$61:$BM$80,MATCH('HRH Need estimation'!AG$2,'Inputs from Uganda staff'!$E$61:$E$80,0),MATCH('HRH Need estimation'!$D237,'Inputs from Uganda staff'!$E$6:$BM$6,0)),
""))</f>
        <v>0</v>
      </c>
      <c r="AH237" s="122">
        <f>IFERROR(
$AN237 * INDEX('WFOM - Time_Base'!$A$4:$API$29, MATCH("CenHos", 'WFOM - Time_Base'!$B$4:$B$29,0), MATCH(CONCATENATE($G237,AH$2),'WFOM - Time_Base'!$A$8:$API$8,0)) *
INDEX('WFOM - Time_Base'!$A$4:$API$29, MATCH("CenHos_Per", 'WFOM - Time_Base'!$B$4:$B$29,0), MATCH(CONCATENATE($G237,AH$2),'WFOM - Time_Base'!$A$8:$API$8,0)),
IFERROR($AN237 * INDEX('Inputs from Uganda staff'!$E$61:$BM$80,MATCH('HRH Need estimation'!AH$2,'Inputs from Uganda staff'!$E$61:$E$80,0),MATCH('HRH Need estimation'!$D237,'Inputs from Uganda staff'!$E$6:$BM$6,0)),
""))</f>
        <v>0</v>
      </c>
      <c r="AI237" s="122">
        <f>IFERROR(
$AN237 * INDEX('WFOM - Time_Base'!$A$4:$API$29, MATCH("CenHos", 'WFOM - Time_Base'!$B$4:$B$29,0), MATCH(CONCATENATE($G237,AI$2),'WFOM - Time_Base'!$A$8:$API$8,0)) *
INDEX('WFOM - Time_Base'!$A$4:$API$29, MATCH("CenHos_Per", 'WFOM - Time_Base'!$B$4:$B$29,0), MATCH(CONCATENATE($G237,AI$2),'WFOM - Time_Base'!$A$8:$API$8,0)),
IFERROR($AN237 * INDEX('Inputs from Uganda staff'!$E$61:$BM$80,MATCH('HRH Need estimation'!AI$2,'Inputs from Uganda staff'!$E$61:$E$80,0),MATCH('HRH Need estimation'!$D237,'Inputs from Uganda staff'!$E$6:$BM$6,0)),
""))</f>
        <v>0</v>
      </c>
      <c r="AJ237" s="122">
        <f>IFERROR(
$AN237 * INDEX('WFOM - Time_Base'!$A$4:$API$29, MATCH("CenHos", 'WFOM - Time_Base'!$B$4:$B$29,0), MATCH(CONCATENATE($G237,AJ$2),'WFOM - Time_Base'!$A$8:$API$8,0)) *
INDEX('WFOM - Time_Base'!$A$4:$API$29, MATCH("CenHos_Per", 'WFOM - Time_Base'!$B$4:$B$29,0), MATCH(CONCATENATE($G237,AJ$2),'WFOM - Time_Base'!$A$8:$API$8,0)),
IFERROR($AN237 * INDEX('Inputs from Uganda staff'!$E$61:$BM$80,MATCH('HRH Need estimation'!AJ$2,'Inputs from Uganda staff'!$E$61:$E$80,0),MATCH('HRH Need estimation'!$D237,'Inputs from Uganda staff'!$E$6:$BM$6,0)),
""))</f>
        <v>0</v>
      </c>
      <c r="AK237" s="122">
        <f>IFERROR(
$AN237 * INDEX('WFOM - Time_Base'!$A$4:$API$29, MATCH("CenHos", 'WFOM - Time_Base'!$B$4:$B$29,0), MATCH(CONCATENATE($G237,AK$2),'WFOM - Time_Base'!$A$8:$API$8,0)) *
INDEX('WFOM - Time_Base'!$A$4:$API$29, MATCH("CenHos_Per", 'WFOM - Time_Base'!$B$4:$B$29,0), MATCH(CONCATENATE($G237,AK$2),'WFOM - Time_Base'!$A$8:$API$8,0)),
IFERROR($AN237 * INDEX('Inputs from Uganda staff'!$E$61:$BM$80,MATCH('HRH Need estimation'!AK$2,'Inputs from Uganda staff'!$E$61:$E$80,0),MATCH('HRH Need estimation'!$D237,'Inputs from Uganda staff'!$E$6:$BM$6,0)),
""))</f>
        <v>0</v>
      </c>
      <c r="AL237" s="122">
        <f>IFERROR(
$AN237 * INDEX('WFOM - Time_Base'!$A$4:$API$29, MATCH("CenHos", 'WFOM - Time_Base'!$B$4:$B$29,0), MATCH(CONCATENATE($G237,AL$2),'WFOM - Time_Base'!$A$8:$API$8,0)) *
INDEX('WFOM - Time_Base'!$A$4:$API$29, MATCH("CenHos_Per", 'WFOM - Time_Base'!$B$4:$B$29,0), MATCH(CONCATENATE($G237,AL$2),'WFOM - Time_Base'!$A$8:$API$8,0)),
IFERROR($AN237 * INDEX('Inputs from Uganda staff'!$E$61:$BM$80,MATCH('HRH Need estimation'!AL$2,'Inputs from Uganda staff'!$E$61:$E$80,0),MATCH('HRH Need estimation'!$D237,'Inputs from Uganda staff'!$E$6:$BM$6,0)),
""))</f>
        <v>0</v>
      </c>
      <c r="AN237">
        <v>1</v>
      </c>
      <c r="AO237" t="e">
        <f t="shared" si="8"/>
        <v>#N/A</v>
      </c>
    </row>
    <row r="238" spans="1:41">
      <c r="A238" s="106" t="s">
        <v>915</v>
      </c>
      <c r="B238" s="106" t="s">
        <v>689</v>
      </c>
      <c r="C238" s="107" t="s">
        <v>692</v>
      </c>
      <c r="D238" s="115" t="s">
        <v>693</v>
      </c>
      <c r="E238" s="122" t="s">
        <v>867</v>
      </c>
      <c r="F238" s="200" t="s">
        <v>17</v>
      </c>
      <c r="G238" s="122" t="str">
        <f>IF(F238&lt;&gt;"", VLOOKUP(F238,'WFOM - Cadre and Service List'!$E$4:$F$52,2,FALSE), "")</f>
        <v>Under5OPD</v>
      </c>
      <c r="H238" s="122"/>
      <c r="I238" s="207"/>
      <c r="J238" s="207"/>
      <c r="K238" s="207"/>
      <c r="L238" s="207"/>
      <c r="M238" s="207"/>
      <c r="N238" s="207"/>
      <c r="O238" s="207"/>
      <c r="P238" s="207">
        <f t="shared" si="7"/>
        <v>0</v>
      </c>
      <c r="Q238" s="122" t="s">
        <v>1947</v>
      </c>
      <c r="R238" s="122">
        <f>IFERROR(
$AN238 * INDEX('WFOM - Time_Base'!$A$4:$API$29, MATCH("CenHos", 'WFOM - Time_Base'!$B$4:$B$29,0), MATCH(CONCATENATE($G238,R$2),'WFOM - Time_Base'!$A$8:$API$8,0)) *
INDEX('WFOM - Time_Base'!$A$4:$API$29, MATCH("CenHos_Per", 'WFOM - Time_Base'!$B$4:$B$29,0), MATCH(CONCATENATE($G238,R$2),'WFOM - Time_Base'!$A$8:$API$8,0)),
IFERROR($AN238 * INDEX('Inputs from Uganda staff'!$E$61:$BM$80,MATCH('HRH Need estimation'!R$2,'Inputs from Uganda staff'!$E$61:$E$80,0),MATCH('HRH Need estimation'!$D238,'Inputs from Uganda staff'!$E$6:$BM$6,0)),
""))</f>
        <v>5</v>
      </c>
      <c r="S238" s="122">
        <f>IFERROR(
$AN238 * INDEX('WFOM - Time_Base'!$A$4:$API$29, MATCH("CenHos", 'WFOM - Time_Base'!$B$4:$B$29,0), MATCH(CONCATENATE($G238,S$2),'WFOM - Time_Base'!$A$8:$API$8,0)) *
INDEX('WFOM - Time_Base'!$A$4:$API$29, MATCH("CenHos_Per", 'WFOM - Time_Base'!$B$4:$B$29,0), MATCH(CONCATENATE($G238,S$2),'WFOM - Time_Base'!$A$8:$API$8,0)),
IFERROR($AN238 * INDEX('Inputs from Uganda staff'!$E$61:$BM$80,MATCH('HRH Need estimation'!S$2,'Inputs from Uganda staff'!$E$61:$E$80,0),MATCH('HRH Need estimation'!$D238,'Inputs from Uganda staff'!$E$6:$BM$6,0)),
""))</f>
        <v>6</v>
      </c>
      <c r="T238" s="122">
        <f>IFERROR(
$AN238 * INDEX('WFOM - Time_Base'!$A$4:$API$29, MATCH("CenHos", 'WFOM - Time_Base'!$B$4:$B$29,0), MATCH(CONCATENATE($G238,T$2),'WFOM - Time_Base'!$A$8:$API$8,0)) *
INDEX('WFOM - Time_Base'!$A$4:$API$29, MATCH("CenHos_Per", 'WFOM - Time_Base'!$B$4:$B$29,0), MATCH(CONCATENATE($G238,T$2),'WFOM - Time_Base'!$A$8:$API$8,0)),
IFERROR($AN238 * INDEX('Inputs from Uganda staff'!$E$61:$BM$80,MATCH('HRH Need estimation'!T$2,'Inputs from Uganda staff'!$E$61:$E$80,0),MATCH('HRH Need estimation'!$D238,'Inputs from Uganda staff'!$E$6:$BM$6,0)),
""))</f>
        <v>0</v>
      </c>
      <c r="U238" s="122">
        <f>IFERROR(
$AN238 * INDEX('WFOM - Time_Base'!$A$4:$API$29, MATCH("CenHos", 'WFOM - Time_Base'!$B$4:$B$29,0), MATCH(CONCATENATE($G238,U$2),'WFOM - Time_Base'!$A$8:$API$8,0)) *
INDEX('WFOM - Time_Base'!$A$4:$API$29, MATCH("CenHos_Per", 'WFOM - Time_Base'!$B$4:$B$29,0), MATCH(CONCATENATE($G238,U$2),'WFOM - Time_Base'!$A$8:$API$8,0)),
IFERROR($AN238 * INDEX('Inputs from Uganda staff'!$E$61:$BM$80,MATCH('HRH Need estimation'!U$2,'Inputs from Uganda staff'!$E$61:$E$80,0),MATCH('HRH Need estimation'!$D238,'Inputs from Uganda staff'!$E$6:$BM$6,0)),
""))</f>
        <v>3.5</v>
      </c>
      <c r="V238" s="122">
        <f>IFERROR(
$AN238 * INDEX('WFOM - Time_Base'!$A$4:$API$29, MATCH("CenHos", 'WFOM - Time_Base'!$B$4:$B$29,0), MATCH(CONCATENATE($G238,V$2),'WFOM - Time_Base'!$A$8:$API$8,0)) *
INDEX('WFOM - Time_Base'!$A$4:$API$29, MATCH("CenHos_Per", 'WFOM - Time_Base'!$B$4:$B$29,0), MATCH(CONCATENATE($G238,V$2),'WFOM - Time_Base'!$A$8:$API$8,0)),
IFERROR($AN238 * INDEX('Inputs from Uganda staff'!$E$61:$BM$80,MATCH('HRH Need estimation'!V$2,'Inputs from Uganda staff'!$E$61:$E$80,0),MATCH('HRH Need estimation'!$D238,'Inputs from Uganda staff'!$E$6:$BM$6,0)),
""))</f>
        <v>3.5</v>
      </c>
      <c r="W238" s="122">
        <f>IFERROR(
$AN238 * INDEX('WFOM - Time_Base'!$A$4:$API$29, MATCH("CenHos", 'WFOM - Time_Base'!$B$4:$B$29,0), MATCH(CONCATENATE($G238,W$2),'WFOM - Time_Base'!$A$8:$API$8,0)) *
INDEX('WFOM - Time_Base'!$A$4:$API$29, MATCH("CenHos_Per", 'WFOM - Time_Base'!$B$4:$B$29,0), MATCH(CONCATENATE($G238,W$2),'WFOM - Time_Base'!$A$8:$API$8,0)),
IFERROR($AN238 * INDEX('Inputs from Uganda staff'!$E$61:$BM$80,MATCH('HRH Need estimation'!W$2,'Inputs from Uganda staff'!$E$61:$E$80,0),MATCH('HRH Need estimation'!$D238,'Inputs from Uganda staff'!$E$6:$BM$6,0)),
""))</f>
        <v>0</v>
      </c>
      <c r="X238" s="122">
        <f>IFERROR(
$AN238 * INDEX('WFOM - Time_Base'!$A$4:$API$29, MATCH("CenHos", 'WFOM - Time_Base'!$B$4:$B$29,0), MATCH(CONCATENATE($G238,X$2),'WFOM - Time_Base'!$A$8:$API$8,0)) *
INDEX('WFOM - Time_Base'!$A$4:$API$29, MATCH("CenHos_Per", 'WFOM - Time_Base'!$B$4:$B$29,0), MATCH(CONCATENATE($G238,X$2),'WFOM - Time_Base'!$A$8:$API$8,0)),
IFERROR($AN238 * INDEX('Inputs from Uganda staff'!$E$61:$BM$80,MATCH('HRH Need estimation'!X$2,'Inputs from Uganda staff'!$E$61:$E$80,0),MATCH('HRH Need estimation'!$D238,'Inputs from Uganda staff'!$E$6:$BM$6,0)),
""))</f>
        <v>0.8</v>
      </c>
      <c r="Y238" s="122">
        <f>IFERROR(
$AN238 * INDEX('WFOM - Time_Base'!$A$4:$API$29, MATCH("CenHos", 'WFOM - Time_Base'!$B$4:$B$29,0), MATCH(CONCATENATE($G238,Y$2),'WFOM - Time_Base'!$A$8:$API$8,0)) *
INDEX('WFOM - Time_Base'!$A$4:$API$29, MATCH("CenHos_Per", 'WFOM - Time_Base'!$B$4:$B$29,0), MATCH(CONCATENATE($G238,Y$2),'WFOM - Time_Base'!$A$8:$API$8,0)),
IFERROR($AN238 * INDEX('Inputs from Uganda staff'!$E$61:$BM$80,MATCH('HRH Need estimation'!Y$2,'Inputs from Uganda staff'!$E$61:$E$80,0),MATCH('HRH Need estimation'!$D238,'Inputs from Uganda staff'!$E$6:$BM$6,0)),
""))</f>
        <v>0.8</v>
      </c>
      <c r="Z238" s="122">
        <f>IFERROR(
$AN238 * INDEX('WFOM - Time_Base'!$A$4:$API$29, MATCH("CenHos", 'WFOM - Time_Base'!$B$4:$B$29,0), MATCH(CONCATENATE($G238,Z$2),'WFOM - Time_Base'!$A$8:$API$8,0)) *
INDEX('WFOM - Time_Base'!$A$4:$API$29, MATCH("CenHos_Per", 'WFOM - Time_Base'!$B$4:$B$29,0), MATCH(CONCATENATE($G238,Z$2),'WFOM - Time_Base'!$A$8:$API$8,0)),
IFERROR($AN238 * INDEX('Inputs from Uganda staff'!$E$61:$BM$80,MATCH('HRH Need estimation'!Z$2,'Inputs from Uganda staff'!$E$61:$E$80,0),MATCH('HRH Need estimation'!$D238,'Inputs from Uganda staff'!$E$6:$BM$6,0)),
""))</f>
        <v>0</v>
      </c>
      <c r="AA238" s="122">
        <f>IFERROR(
$AN238 * INDEX('WFOM - Time_Base'!$A$4:$API$29, MATCH("CenHos", 'WFOM - Time_Base'!$B$4:$B$29,0), MATCH(CONCATENATE($G238,AA$2),'WFOM - Time_Base'!$A$8:$API$8,0)) *
INDEX('WFOM - Time_Base'!$A$4:$API$29, MATCH("CenHos_Per", 'WFOM - Time_Base'!$B$4:$B$29,0), MATCH(CONCATENATE($G238,AA$2),'WFOM - Time_Base'!$A$8:$API$8,0)),
IFERROR($AN238 * INDEX('Inputs from Uganda staff'!$E$61:$BM$80,MATCH('HRH Need estimation'!AA$2,'Inputs from Uganda staff'!$E$61:$E$80,0),MATCH('HRH Need estimation'!$D238,'Inputs from Uganda staff'!$E$6:$BM$6,0)),
""))</f>
        <v>0</v>
      </c>
      <c r="AB238" s="122">
        <f>IFERROR(
$AN238 * INDEX('WFOM - Time_Base'!$A$4:$API$29, MATCH("CenHos", 'WFOM - Time_Base'!$B$4:$B$29,0), MATCH(CONCATENATE($G238,AB$2),'WFOM - Time_Base'!$A$8:$API$8,0)) *
INDEX('WFOM - Time_Base'!$A$4:$API$29, MATCH("CenHos_Per", 'WFOM - Time_Base'!$B$4:$B$29,0), MATCH(CONCATENATE($G238,AB$2),'WFOM - Time_Base'!$A$8:$API$8,0)),
IFERROR($AN238 * INDEX('Inputs from Uganda staff'!$E$61:$BM$80,MATCH('HRH Need estimation'!AB$2,'Inputs from Uganda staff'!$E$61:$E$80,0),MATCH('HRH Need estimation'!$D238,'Inputs from Uganda staff'!$E$6:$BM$6,0)),
""))</f>
        <v>0</v>
      </c>
      <c r="AC238" s="122" t="str">
        <f>IFERROR(
$AN238 * INDEX('WFOM - Time_Base'!$A$4:$API$29, MATCH("CenHos", 'WFOM - Time_Base'!$B$4:$B$29,0), MATCH(CONCATENATE($G238,AC$2),'WFOM - Time_Base'!$A$8:$API$8,0)) *
INDEX('WFOM - Time_Base'!$A$4:$API$29, MATCH("CenHos_Per", 'WFOM - Time_Base'!$B$4:$B$29,0), MATCH(CONCATENATE($G238,AC$2),'WFOM - Time_Base'!$A$8:$API$8,0)),
IFERROR($AN238 * INDEX('Inputs from Uganda staff'!$E$61:$BM$80,MATCH('HRH Need estimation'!AC$2,'Inputs from Uganda staff'!$E$61:$E$80,0),MATCH('HRH Need estimation'!$D238,'Inputs from Uganda staff'!$E$6:$BM$6,0)),
""))</f>
        <v/>
      </c>
      <c r="AD238" s="122">
        <f>IFERROR(
$AN238 * INDEX('WFOM - Time_Base'!$A$4:$API$29, MATCH("CenHos", 'WFOM - Time_Base'!$B$4:$B$29,0), MATCH(CONCATENATE($G238,AD$2),'WFOM - Time_Base'!$A$8:$API$8,0)) *
INDEX('WFOM - Time_Base'!$A$4:$API$29, MATCH("CenHos_Per", 'WFOM - Time_Base'!$B$4:$B$29,0), MATCH(CONCATENATE($G238,AD$2),'WFOM - Time_Base'!$A$8:$API$8,0)),
IFERROR($AN238 * INDEX('Inputs from Uganda staff'!$E$61:$BM$80,MATCH('HRH Need estimation'!AD$2,'Inputs from Uganda staff'!$E$61:$E$80,0),MATCH('HRH Need estimation'!$D238,'Inputs from Uganda staff'!$E$6:$BM$6,0)),
""))</f>
        <v>0</v>
      </c>
      <c r="AE238" s="122">
        <f>IFERROR(
$AN238 * INDEX('WFOM - Time_Base'!$A$4:$API$29, MATCH("CenHos", 'WFOM - Time_Base'!$B$4:$B$29,0), MATCH(CONCATENATE($G238,AE$2),'WFOM - Time_Base'!$A$8:$API$8,0)) *
INDEX('WFOM - Time_Base'!$A$4:$API$29, MATCH("CenHos_Per", 'WFOM - Time_Base'!$B$4:$B$29,0), MATCH(CONCATENATE($G238,AE$2),'WFOM - Time_Base'!$A$8:$API$8,0)),
IFERROR($AN238 * INDEX('Inputs from Uganda staff'!$E$61:$BM$80,MATCH('HRH Need estimation'!AE$2,'Inputs from Uganda staff'!$E$61:$E$80,0),MATCH('HRH Need estimation'!$D238,'Inputs from Uganda staff'!$E$6:$BM$6,0)),
""))</f>
        <v>0</v>
      </c>
      <c r="AF238" s="122">
        <f>IFERROR(
$AN238 * INDEX('WFOM - Time_Base'!$A$4:$API$29, MATCH("CenHos", 'WFOM - Time_Base'!$B$4:$B$29,0), MATCH(CONCATENATE($G238,AF$2),'WFOM - Time_Base'!$A$8:$API$8,0)) *
INDEX('WFOM - Time_Base'!$A$4:$API$29, MATCH("CenHos_Per", 'WFOM - Time_Base'!$B$4:$B$29,0), MATCH(CONCATENATE($G238,AF$2),'WFOM - Time_Base'!$A$8:$API$8,0)),
IFERROR($AN238 * INDEX('Inputs from Uganda staff'!$E$61:$BM$80,MATCH('HRH Need estimation'!AF$2,'Inputs from Uganda staff'!$E$61:$E$80,0),MATCH('HRH Need estimation'!$D238,'Inputs from Uganda staff'!$E$6:$BM$6,0)),
""))</f>
        <v>0</v>
      </c>
      <c r="AG238" s="122">
        <f>IFERROR(
$AN238 * INDEX('WFOM - Time_Base'!$A$4:$API$29, MATCH("CenHos", 'WFOM - Time_Base'!$B$4:$B$29,0), MATCH(CONCATENATE($G238,AG$2),'WFOM - Time_Base'!$A$8:$API$8,0)) *
INDEX('WFOM - Time_Base'!$A$4:$API$29, MATCH("CenHos_Per", 'WFOM - Time_Base'!$B$4:$B$29,0), MATCH(CONCATENATE($G238,AG$2),'WFOM - Time_Base'!$A$8:$API$8,0)),
IFERROR($AN238 * INDEX('Inputs from Uganda staff'!$E$61:$BM$80,MATCH('HRH Need estimation'!AG$2,'Inputs from Uganda staff'!$E$61:$E$80,0),MATCH('HRH Need estimation'!$D238,'Inputs from Uganda staff'!$E$6:$BM$6,0)),
""))</f>
        <v>0</v>
      </c>
      <c r="AH238" s="122">
        <f>IFERROR(
$AN238 * INDEX('WFOM - Time_Base'!$A$4:$API$29, MATCH("CenHos", 'WFOM - Time_Base'!$B$4:$B$29,0), MATCH(CONCATENATE($G238,AH$2),'WFOM - Time_Base'!$A$8:$API$8,0)) *
INDEX('WFOM - Time_Base'!$A$4:$API$29, MATCH("CenHos_Per", 'WFOM - Time_Base'!$B$4:$B$29,0), MATCH(CONCATENATE($G238,AH$2),'WFOM - Time_Base'!$A$8:$API$8,0)),
IFERROR($AN238 * INDEX('Inputs from Uganda staff'!$E$61:$BM$80,MATCH('HRH Need estimation'!AH$2,'Inputs from Uganda staff'!$E$61:$E$80,0),MATCH('HRH Need estimation'!$D238,'Inputs from Uganda staff'!$E$6:$BM$6,0)),
""))</f>
        <v>0</v>
      </c>
      <c r="AI238" s="122">
        <f>IFERROR(
$AN238 * INDEX('WFOM - Time_Base'!$A$4:$API$29, MATCH("CenHos", 'WFOM - Time_Base'!$B$4:$B$29,0), MATCH(CONCATENATE($G238,AI$2),'WFOM - Time_Base'!$A$8:$API$8,0)) *
INDEX('WFOM - Time_Base'!$A$4:$API$29, MATCH("CenHos_Per", 'WFOM - Time_Base'!$B$4:$B$29,0), MATCH(CONCATENATE($G238,AI$2),'WFOM - Time_Base'!$A$8:$API$8,0)),
IFERROR($AN238 * INDEX('Inputs from Uganda staff'!$E$61:$BM$80,MATCH('HRH Need estimation'!AI$2,'Inputs from Uganda staff'!$E$61:$E$80,0),MATCH('HRH Need estimation'!$D238,'Inputs from Uganda staff'!$E$6:$BM$6,0)),
""))</f>
        <v>0</v>
      </c>
      <c r="AJ238" s="122">
        <f>IFERROR(
$AN238 * INDEX('WFOM - Time_Base'!$A$4:$API$29, MATCH("CenHos", 'WFOM - Time_Base'!$B$4:$B$29,0), MATCH(CONCATENATE($G238,AJ$2),'WFOM - Time_Base'!$A$8:$API$8,0)) *
INDEX('WFOM - Time_Base'!$A$4:$API$29, MATCH("CenHos_Per", 'WFOM - Time_Base'!$B$4:$B$29,0), MATCH(CONCATENATE($G238,AJ$2),'WFOM - Time_Base'!$A$8:$API$8,0)),
IFERROR($AN238 * INDEX('Inputs from Uganda staff'!$E$61:$BM$80,MATCH('HRH Need estimation'!AJ$2,'Inputs from Uganda staff'!$E$61:$E$80,0),MATCH('HRH Need estimation'!$D238,'Inputs from Uganda staff'!$E$6:$BM$6,0)),
""))</f>
        <v>0</v>
      </c>
      <c r="AK238" s="122">
        <f>IFERROR(
$AN238 * INDEX('WFOM - Time_Base'!$A$4:$API$29, MATCH("CenHos", 'WFOM - Time_Base'!$B$4:$B$29,0), MATCH(CONCATENATE($G238,AK$2),'WFOM - Time_Base'!$A$8:$API$8,0)) *
INDEX('WFOM - Time_Base'!$A$4:$API$29, MATCH("CenHos_Per", 'WFOM - Time_Base'!$B$4:$B$29,0), MATCH(CONCATENATE($G238,AK$2),'WFOM - Time_Base'!$A$8:$API$8,0)),
IFERROR($AN238 * INDEX('Inputs from Uganda staff'!$E$61:$BM$80,MATCH('HRH Need estimation'!AK$2,'Inputs from Uganda staff'!$E$61:$E$80,0),MATCH('HRH Need estimation'!$D238,'Inputs from Uganda staff'!$E$6:$BM$6,0)),
""))</f>
        <v>0</v>
      </c>
      <c r="AL238" s="122">
        <f>IFERROR(
$AN238 * INDEX('WFOM - Time_Base'!$A$4:$API$29, MATCH("CenHos", 'WFOM - Time_Base'!$B$4:$B$29,0), MATCH(CONCATENATE($G238,AL$2),'WFOM - Time_Base'!$A$8:$API$8,0)) *
INDEX('WFOM - Time_Base'!$A$4:$API$29, MATCH("CenHos_Per", 'WFOM - Time_Base'!$B$4:$B$29,0), MATCH(CONCATENATE($G238,AL$2),'WFOM - Time_Base'!$A$8:$API$8,0)),
IFERROR($AN238 * INDEX('Inputs from Uganda staff'!$E$61:$BM$80,MATCH('HRH Need estimation'!AL$2,'Inputs from Uganda staff'!$E$61:$E$80,0),MATCH('HRH Need estimation'!$D238,'Inputs from Uganda staff'!$E$6:$BM$6,0)),
""))</f>
        <v>0</v>
      </c>
      <c r="AN238">
        <v>1</v>
      </c>
      <c r="AO238" t="e">
        <f t="shared" si="8"/>
        <v>#N/A</v>
      </c>
    </row>
    <row r="239" spans="1:41">
      <c r="A239" s="106" t="s">
        <v>1036</v>
      </c>
      <c r="B239" s="106" t="s">
        <v>689</v>
      </c>
      <c r="C239" s="107" t="s">
        <v>694</v>
      </c>
      <c r="D239" s="115" t="s">
        <v>695</v>
      </c>
      <c r="E239" s="252"/>
      <c r="F239" s="252"/>
      <c r="G239" s="122" t="str">
        <f>IF(F239&lt;&gt;"", VLOOKUP(F239,'WFOM - Cadre and Service List'!$E$4:$F$52,2,FALSE), "")</f>
        <v/>
      </c>
      <c r="H239" s="122"/>
      <c r="I239" s="207"/>
      <c r="J239" s="207"/>
      <c r="K239" s="207"/>
      <c r="L239" s="207"/>
      <c r="M239" s="207"/>
      <c r="N239" s="207"/>
      <c r="O239" s="207"/>
      <c r="P239" s="207">
        <f t="shared" si="7"/>
        <v>0</v>
      </c>
      <c r="Q239" s="122" t="s">
        <v>1947</v>
      </c>
      <c r="R239" s="122" t="str">
        <f>IFERROR(
$AN239 * INDEX('WFOM - Time_Base'!$A$4:$API$29, MATCH("CenHos", 'WFOM - Time_Base'!$B$4:$B$29,0), MATCH(CONCATENATE($G239,R$2),'WFOM - Time_Base'!$A$8:$API$8,0)) *
INDEX('WFOM - Time_Base'!$A$4:$API$29, MATCH("CenHos_Per", 'WFOM - Time_Base'!$B$4:$B$29,0), MATCH(CONCATENATE($G239,R$2),'WFOM - Time_Base'!$A$8:$API$8,0)),
IFERROR($AN239 * INDEX('Inputs from Uganda staff'!$E$61:$BM$80,MATCH('HRH Need estimation'!R$2,'Inputs from Uganda staff'!$E$61:$E$80,0),MATCH('HRH Need estimation'!$D239,'Inputs from Uganda staff'!$E$6:$BM$6,0)),
""))</f>
        <v/>
      </c>
      <c r="S239" s="122" t="str">
        <f>IFERROR(
$AN239 * INDEX('WFOM - Time_Base'!$A$4:$API$29, MATCH("CenHos", 'WFOM - Time_Base'!$B$4:$B$29,0), MATCH(CONCATENATE($G239,S$2),'WFOM - Time_Base'!$A$8:$API$8,0)) *
INDEX('WFOM - Time_Base'!$A$4:$API$29, MATCH("CenHos_Per", 'WFOM - Time_Base'!$B$4:$B$29,0), MATCH(CONCATENATE($G239,S$2),'WFOM - Time_Base'!$A$8:$API$8,0)),
IFERROR($AN239 * INDEX('Inputs from Uganda staff'!$E$61:$BM$80,MATCH('HRH Need estimation'!S$2,'Inputs from Uganda staff'!$E$61:$E$80,0),MATCH('HRH Need estimation'!$D239,'Inputs from Uganda staff'!$E$6:$BM$6,0)),
""))</f>
        <v/>
      </c>
      <c r="T239" s="122" t="str">
        <f>IFERROR(
$AN239 * INDEX('WFOM - Time_Base'!$A$4:$API$29, MATCH("CenHos", 'WFOM - Time_Base'!$B$4:$B$29,0), MATCH(CONCATENATE($G239,T$2),'WFOM - Time_Base'!$A$8:$API$8,0)) *
INDEX('WFOM - Time_Base'!$A$4:$API$29, MATCH("CenHos_Per", 'WFOM - Time_Base'!$B$4:$B$29,0), MATCH(CONCATENATE($G239,T$2),'WFOM - Time_Base'!$A$8:$API$8,0)),
IFERROR($AN239 * INDEX('Inputs from Uganda staff'!$E$61:$BM$80,MATCH('HRH Need estimation'!T$2,'Inputs from Uganda staff'!$E$61:$E$80,0),MATCH('HRH Need estimation'!$D239,'Inputs from Uganda staff'!$E$6:$BM$6,0)),
""))</f>
        <v/>
      </c>
      <c r="U239" s="122" t="str">
        <f>IFERROR(
$AN239 * INDEX('WFOM - Time_Base'!$A$4:$API$29, MATCH("CenHos", 'WFOM - Time_Base'!$B$4:$B$29,0), MATCH(CONCATENATE($G239,U$2),'WFOM - Time_Base'!$A$8:$API$8,0)) *
INDEX('WFOM - Time_Base'!$A$4:$API$29, MATCH("CenHos_Per", 'WFOM - Time_Base'!$B$4:$B$29,0), MATCH(CONCATENATE($G239,U$2),'WFOM - Time_Base'!$A$8:$API$8,0)),
IFERROR($AN239 * INDEX('Inputs from Uganda staff'!$E$61:$BM$80,MATCH('HRH Need estimation'!U$2,'Inputs from Uganda staff'!$E$61:$E$80,0),MATCH('HRH Need estimation'!$D239,'Inputs from Uganda staff'!$E$6:$BM$6,0)),
""))</f>
        <v/>
      </c>
      <c r="V239" s="122" t="str">
        <f>IFERROR(
$AN239 * INDEX('WFOM - Time_Base'!$A$4:$API$29, MATCH("CenHos", 'WFOM - Time_Base'!$B$4:$B$29,0), MATCH(CONCATENATE($G239,V$2),'WFOM - Time_Base'!$A$8:$API$8,0)) *
INDEX('WFOM - Time_Base'!$A$4:$API$29, MATCH("CenHos_Per", 'WFOM - Time_Base'!$B$4:$B$29,0), MATCH(CONCATENATE($G239,V$2),'WFOM - Time_Base'!$A$8:$API$8,0)),
IFERROR($AN239 * INDEX('Inputs from Uganda staff'!$E$61:$BM$80,MATCH('HRH Need estimation'!V$2,'Inputs from Uganda staff'!$E$61:$E$80,0),MATCH('HRH Need estimation'!$D239,'Inputs from Uganda staff'!$E$6:$BM$6,0)),
""))</f>
        <v/>
      </c>
      <c r="W239" s="122" t="str">
        <f>IFERROR(
$AN239 * INDEX('WFOM - Time_Base'!$A$4:$API$29, MATCH("CenHos", 'WFOM - Time_Base'!$B$4:$B$29,0), MATCH(CONCATENATE($G239,W$2),'WFOM - Time_Base'!$A$8:$API$8,0)) *
INDEX('WFOM - Time_Base'!$A$4:$API$29, MATCH("CenHos_Per", 'WFOM - Time_Base'!$B$4:$B$29,0), MATCH(CONCATENATE($G239,W$2),'WFOM - Time_Base'!$A$8:$API$8,0)),
IFERROR($AN239 * INDEX('Inputs from Uganda staff'!$E$61:$BM$80,MATCH('HRH Need estimation'!W$2,'Inputs from Uganda staff'!$E$61:$E$80,0),MATCH('HRH Need estimation'!$D239,'Inputs from Uganda staff'!$E$6:$BM$6,0)),
""))</f>
        <v/>
      </c>
      <c r="X239" s="122" t="str">
        <f>IFERROR(
$AN239 * INDEX('WFOM - Time_Base'!$A$4:$API$29, MATCH("CenHos", 'WFOM - Time_Base'!$B$4:$B$29,0), MATCH(CONCATENATE($G239,X$2),'WFOM - Time_Base'!$A$8:$API$8,0)) *
INDEX('WFOM - Time_Base'!$A$4:$API$29, MATCH("CenHos_Per", 'WFOM - Time_Base'!$B$4:$B$29,0), MATCH(CONCATENATE($G239,X$2),'WFOM - Time_Base'!$A$8:$API$8,0)),
IFERROR($AN239 * INDEX('Inputs from Uganda staff'!$E$61:$BM$80,MATCH('HRH Need estimation'!X$2,'Inputs from Uganda staff'!$E$61:$E$80,0),MATCH('HRH Need estimation'!$D239,'Inputs from Uganda staff'!$E$6:$BM$6,0)),
""))</f>
        <v/>
      </c>
      <c r="Y239" s="122" t="str">
        <f>IFERROR(
$AN239 * INDEX('WFOM - Time_Base'!$A$4:$API$29, MATCH("CenHos", 'WFOM - Time_Base'!$B$4:$B$29,0), MATCH(CONCATENATE($G239,Y$2),'WFOM - Time_Base'!$A$8:$API$8,0)) *
INDEX('WFOM - Time_Base'!$A$4:$API$29, MATCH("CenHos_Per", 'WFOM - Time_Base'!$B$4:$B$29,0), MATCH(CONCATENATE($G239,Y$2),'WFOM - Time_Base'!$A$8:$API$8,0)),
IFERROR($AN239 * INDEX('Inputs from Uganda staff'!$E$61:$BM$80,MATCH('HRH Need estimation'!Y$2,'Inputs from Uganda staff'!$E$61:$E$80,0),MATCH('HRH Need estimation'!$D239,'Inputs from Uganda staff'!$E$6:$BM$6,0)),
""))</f>
        <v/>
      </c>
      <c r="Z239" s="122" t="str">
        <f>IFERROR(
$AN239 * INDEX('WFOM - Time_Base'!$A$4:$API$29, MATCH("CenHos", 'WFOM - Time_Base'!$B$4:$B$29,0), MATCH(CONCATENATE($G239,Z$2),'WFOM - Time_Base'!$A$8:$API$8,0)) *
INDEX('WFOM - Time_Base'!$A$4:$API$29, MATCH("CenHos_Per", 'WFOM - Time_Base'!$B$4:$B$29,0), MATCH(CONCATENATE($G239,Z$2),'WFOM - Time_Base'!$A$8:$API$8,0)),
IFERROR($AN239 * INDEX('Inputs from Uganda staff'!$E$61:$BM$80,MATCH('HRH Need estimation'!Z$2,'Inputs from Uganda staff'!$E$61:$E$80,0),MATCH('HRH Need estimation'!$D239,'Inputs from Uganda staff'!$E$6:$BM$6,0)),
""))</f>
        <v/>
      </c>
      <c r="AA239" s="122" t="str">
        <f>IFERROR(
$AN239 * INDEX('WFOM - Time_Base'!$A$4:$API$29, MATCH("CenHos", 'WFOM - Time_Base'!$B$4:$B$29,0), MATCH(CONCATENATE($G239,AA$2),'WFOM - Time_Base'!$A$8:$API$8,0)) *
INDEX('WFOM - Time_Base'!$A$4:$API$29, MATCH("CenHos_Per", 'WFOM - Time_Base'!$B$4:$B$29,0), MATCH(CONCATENATE($G239,AA$2),'WFOM - Time_Base'!$A$8:$API$8,0)),
IFERROR($AN239 * INDEX('Inputs from Uganda staff'!$E$61:$BM$80,MATCH('HRH Need estimation'!AA$2,'Inputs from Uganda staff'!$E$61:$E$80,0),MATCH('HRH Need estimation'!$D239,'Inputs from Uganda staff'!$E$6:$BM$6,0)),
""))</f>
        <v/>
      </c>
      <c r="AB239" s="122" t="str">
        <f>IFERROR(
$AN239 * INDEX('WFOM - Time_Base'!$A$4:$API$29, MATCH("CenHos", 'WFOM - Time_Base'!$B$4:$B$29,0), MATCH(CONCATENATE($G239,AB$2),'WFOM - Time_Base'!$A$8:$API$8,0)) *
INDEX('WFOM - Time_Base'!$A$4:$API$29, MATCH("CenHos_Per", 'WFOM - Time_Base'!$B$4:$B$29,0), MATCH(CONCATENATE($G239,AB$2),'WFOM - Time_Base'!$A$8:$API$8,0)),
IFERROR($AN239 * INDEX('Inputs from Uganda staff'!$E$61:$BM$80,MATCH('HRH Need estimation'!AB$2,'Inputs from Uganda staff'!$E$61:$E$80,0),MATCH('HRH Need estimation'!$D239,'Inputs from Uganda staff'!$E$6:$BM$6,0)),
""))</f>
        <v/>
      </c>
      <c r="AC239" s="122" t="str">
        <f>IFERROR(
$AN239 * INDEX('WFOM - Time_Base'!$A$4:$API$29, MATCH("CenHos", 'WFOM - Time_Base'!$B$4:$B$29,0), MATCH(CONCATENATE($G239,AC$2),'WFOM - Time_Base'!$A$8:$API$8,0)) *
INDEX('WFOM - Time_Base'!$A$4:$API$29, MATCH("CenHos_Per", 'WFOM - Time_Base'!$B$4:$B$29,0), MATCH(CONCATENATE($G239,AC$2),'WFOM - Time_Base'!$A$8:$API$8,0)),
IFERROR($AN239 * INDEX('Inputs from Uganda staff'!$E$61:$BM$80,MATCH('HRH Need estimation'!AC$2,'Inputs from Uganda staff'!$E$61:$E$80,0),MATCH('HRH Need estimation'!$D239,'Inputs from Uganda staff'!$E$6:$BM$6,0)),
""))</f>
        <v/>
      </c>
      <c r="AD239" s="122" t="str">
        <f>IFERROR(
$AN239 * INDEX('WFOM - Time_Base'!$A$4:$API$29, MATCH("CenHos", 'WFOM - Time_Base'!$B$4:$B$29,0), MATCH(CONCATENATE($G239,AD$2),'WFOM - Time_Base'!$A$8:$API$8,0)) *
INDEX('WFOM - Time_Base'!$A$4:$API$29, MATCH("CenHos_Per", 'WFOM - Time_Base'!$B$4:$B$29,0), MATCH(CONCATENATE($G239,AD$2),'WFOM - Time_Base'!$A$8:$API$8,0)),
IFERROR($AN239 * INDEX('Inputs from Uganda staff'!$E$61:$BM$80,MATCH('HRH Need estimation'!AD$2,'Inputs from Uganda staff'!$E$61:$E$80,0),MATCH('HRH Need estimation'!$D239,'Inputs from Uganda staff'!$E$6:$BM$6,0)),
""))</f>
        <v/>
      </c>
      <c r="AE239" s="122" t="str">
        <f>IFERROR(
$AN239 * INDEX('WFOM - Time_Base'!$A$4:$API$29, MATCH("CenHos", 'WFOM - Time_Base'!$B$4:$B$29,0), MATCH(CONCATENATE($G239,AE$2),'WFOM - Time_Base'!$A$8:$API$8,0)) *
INDEX('WFOM - Time_Base'!$A$4:$API$29, MATCH("CenHos_Per", 'WFOM - Time_Base'!$B$4:$B$29,0), MATCH(CONCATENATE($G239,AE$2),'WFOM - Time_Base'!$A$8:$API$8,0)),
IFERROR($AN239 * INDEX('Inputs from Uganda staff'!$E$61:$BM$80,MATCH('HRH Need estimation'!AE$2,'Inputs from Uganda staff'!$E$61:$E$80,0),MATCH('HRH Need estimation'!$D239,'Inputs from Uganda staff'!$E$6:$BM$6,0)),
""))</f>
        <v/>
      </c>
      <c r="AF239" s="122" t="str">
        <f>IFERROR(
$AN239 * INDEX('WFOM - Time_Base'!$A$4:$API$29, MATCH("CenHos", 'WFOM - Time_Base'!$B$4:$B$29,0), MATCH(CONCATENATE($G239,AF$2),'WFOM - Time_Base'!$A$8:$API$8,0)) *
INDEX('WFOM - Time_Base'!$A$4:$API$29, MATCH("CenHos_Per", 'WFOM - Time_Base'!$B$4:$B$29,0), MATCH(CONCATENATE($G239,AF$2),'WFOM - Time_Base'!$A$8:$API$8,0)),
IFERROR($AN239 * INDEX('Inputs from Uganda staff'!$E$61:$BM$80,MATCH('HRH Need estimation'!AF$2,'Inputs from Uganda staff'!$E$61:$E$80,0),MATCH('HRH Need estimation'!$D239,'Inputs from Uganda staff'!$E$6:$BM$6,0)),
""))</f>
        <v/>
      </c>
      <c r="AG239" s="122" t="str">
        <f>IFERROR(
$AN239 * INDEX('WFOM - Time_Base'!$A$4:$API$29, MATCH("CenHos", 'WFOM - Time_Base'!$B$4:$B$29,0), MATCH(CONCATENATE($G239,AG$2),'WFOM - Time_Base'!$A$8:$API$8,0)) *
INDEX('WFOM - Time_Base'!$A$4:$API$29, MATCH("CenHos_Per", 'WFOM - Time_Base'!$B$4:$B$29,0), MATCH(CONCATENATE($G239,AG$2),'WFOM - Time_Base'!$A$8:$API$8,0)),
IFERROR($AN239 * INDEX('Inputs from Uganda staff'!$E$61:$BM$80,MATCH('HRH Need estimation'!AG$2,'Inputs from Uganda staff'!$E$61:$E$80,0),MATCH('HRH Need estimation'!$D239,'Inputs from Uganda staff'!$E$6:$BM$6,0)),
""))</f>
        <v/>
      </c>
      <c r="AH239" s="122" t="str">
        <f>IFERROR(
$AN239 * INDEX('WFOM - Time_Base'!$A$4:$API$29, MATCH("CenHos", 'WFOM - Time_Base'!$B$4:$B$29,0), MATCH(CONCATENATE($G239,AH$2),'WFOM - Time_Base'!$A$8:$API$8,0)) *
INDEX('WFOM - Time_Base'!$A$4:$API$29, MATCH("CenHos_Per", 'WFOM - Time_Base'!$B$4:$B$29,0), MATCH(CONCATENATE($G239,AH$2),'WFOM - Time_Base'!$A$8:$API$8,0)),
IFERROR($AN239 * INDEX('Inputs from Uganda staff'!$E$61:$BM$80,MATCH('HRH Need estimation'!AH$2,'Inputs from Uganda staff'!$E$61:$E$80,0),MATCH('HRH Need estimation'!$D239,'Inputs from Uganda staff'!$E$6:$BM$6,0)),
""))</f>
        <v/>
      </c>
      <c r="AI239" s="122" t="str">
        <f>IFERROR(
$AN239 * INDEX('WFOM - Time_Base'!$A$4:$API$29, MATCH("CenHos", 'WFOM - Time_Base'!$B$4:$B$29,0), MATCH(CONCATENATE($G239,AI$2),'WFOM - Time_Base'!$A$8:$API$8,0)) *
INDEX('WFOM - Time_Base'!$A$4:$API$29, MATCH("CenHos_Per", 'WFOM - Time_Base'!$B$4:$B$29,0), MATCH(CONCATENATE($G239,AI$2),'WFOM - Time_Base'!$A$8:$API$8,0)),
IFERROR($AN239 * INDEX('Inputs from Uganda staff'!$E$61:$BM$80,MATCH('HRH Need estimation'!AI$2,'Inputs from Uganda staff'!$E$61:$E$80,0),MATCH('HRH Need estimation'!$D239,'Inputs from Uganda staff'!$E$6:$BM$6,0)),
""))</f>
        <v/>
      </c>
      <c r="AJ239" s="122" t="str">
        <f>IFERROR(
$AN239 * INDEX('WFOM - Time_Base'!$A$4:$API$29, MATCH("CenHos", 'WFOM - Time_Base'!$B$4:$B$29,0), MATCH(CONCATENATE($G239,AJ$2),'WFOM - Time_Base'!$A$8:$API$8,0)) *
INDEX('WFOM - Time_Base'!$A$4:$API$29, MATCH("CenHos_Per", 'WFOM - Time_Base'!$B$4:$B$29,0), MATCH(CONCATENATE($G239,AJ$2),'WFOM - Time_Base'!$A$8:$API$8,0)),
IFERROR($AN239 * INDEX('Inputs from Uganda staff'!$E$61:$BM$80,MATCH('HRH Need estimation'!AJ$2,'Inputs from Uganda staff'!$E$61:$E$80,0),MATCH('HRH Need estimation'!$D239,'Inputs from Uganda staff'!$E$6:$BM$6,0)),
""))</f>
        <v/>
      </c>
      <c r="AK239" s="122" t="str">
        <f>IFERROR(
$AN239 * INDEX('WFOM - Time_Base'!$A$4:$API$29, MATCH("CenHos", 'WFOM - Time_Base'!$B$4:$B$29,0), MATCH(CONCATENATE($G239,AK$2),'WFOM - Time_Base'!$A$8:$API$8,0)) *
INDEX('WFOM - Time_Base'!$A$4:$API$29, MATCH("CenHos_Per", 'WFOM - Time_Base'!$B$4:$B$29,0), MATCH(CONCATENATE($G239,AK$2),'WFOM - Time_Base'!$A$8:$API$8,0)),
IFERROR($AN239 * INDEX('Inputs from Uganda staff'!$E$61:$BM$80,MATCH('HRH Need estimation'!AK$2,'Inputs from Uganda staff'!$E$61:$E$80,0),MATCH('HRH Need estimation'!$D239,'Inputs from Uganda staff'!$E$6:$BM$6,0)),
""))</f>
        <v/>
      </c>
      <c r="AL239" s="122" t="str">
        <f>IFERROR(
$AN239 * INDEX('WFOM - Time_Base'!$A$4:$API$29, MATCH("CenHos", 'WFOM - Time_Base'!$B$4:$B$29,0), MATCH(CONCATENATE($G239,AL$2),'WFOM - Time_Base'!$A$8:$API$8,0)) *
INDEX('WFOM - Time_Base'!$A$4:$API$29, MATCH("CenHos_Per", 'WFOM - Time_Base'!$B$4:$B$29,0), MATCH(CONCATENATE($G239,AL$2),'WFOM - Time_Base'!$A$8:$API$8,0)),
IFERROR($AN239 * INDEX('Inputs from Uganda staff'!$E$61:$BM$80,MATCH('HRH Need estimation'!AL$2,'Inputs from Uganda staff'!$E$61:$E$80,0),MATCH('HRH Need estimation'!$D239,'Inputs from Uganda staff'!$E$6:$BM$6,0)),
""))</f>
        <v/>
      </c>
      <c r="AN239">
        <v>1</v>
      </c>
      <c r="AO239" t="e">
        <f t="shared" si="8"/>
        <v>#N/A</v>
      </c>
    </row>
    <row r="240" spans="1:41">
      <c r="A240" s="106" t="s">
        <v>915</v>
      </c>
      <c r="B240" s="106" t="s">
        <v>647</v>
      </c>
      <c r="C240" s="107" t="s">
        <v>696</v>
      </c>
      <c r="D240" s="119" t="s">
        <v>667</v>
      </c>
      <c r="E240" s="252"/>
      <c r="F240" s="252"/>
      <c r="G240" s="122" t="str">
        <f>IF(F240&lt;&gt;"", VLOOKUP(F240,'WFOM - Cadre and Service List'!$E$4:$F$52,2,FALSE), "")</f>
        <v/>
      </c>
      <c r="H240" s="122"/>
      <c r="I240" s="207"/>
      <c r="J240" s="207"/>
      <c r="K240" s="207"/>
      <c r="L240" s="207"/>
      <c r="M240" s="207"/>
      <c r="N240" s="207"/>
      <c r="O240" s="207"/>
      <c r="P240" s="207">
        <f t="shared" si="7"/>
        <v>0</v>
      </c>
      <c r="Q240" s="122" t="s">
        <v>1947</v>
      </c>
      <c r="R240" s="122" t="str">
        <f>IFERROR(
$AN240 * INDEX('WFOM - Time_Base'!$A$4:$API$29, MATCH("CenHos", 'WFOM - Time_Base'!$B$4:$B$29,0), MATCH(CONCATENATE($G240,R$2),'WFOM - Time_Base'!$A$8:$API$8,0)) *
INDEX('WFOM - Time_Base'!$A$4:$API$29, MATCH("CenHos_Per", 'WFOM - Time_Base'!$B$4:$B$29,0), MATCH(CONCATENATE($G240,R$2),'WFOM - Time_Base'!$A$8:$API$8,0)),
IFERROR($AN240 * INDEX('Inputs from Uganda staff'!$E$61:$BM$80,MATCH('HRH Need estimation'!R$2,'Inputs from Uganda staff'!$E$61:$E$80,0),MATCH('HRH Need estimation'!$D240,'Inputs from Uganda staff'!$E$6:$BM$6,0)),
""))</f>
        <v/>
      </c>
      <c r="S240" s="122" t="str">
        <f>IFERROR(
$AN240 * INDEX('WFOM - Time_Base'!$A$4:$API$29, MATCH("CenHos", 'WFOM - Time_Base'!$B$4:$B$29,0), MATCH(CONCATENATE($G240,S$2),'WFOM - Time_Base'!$A$8:$API$8,0)) *
INDEX('WFOM - Time_Base'!$A$4:$API$29, MATCH("CenHos_Per", 'WFOM - Time_Base'!$B$4:$B$29,0), MATCH(CONCATENATE($G240,S$2),'WFOM - Time_Base'!$A$8:$API$8,0)),
IFERROR($AN240 * INDEX('Inputs from Uganda staff'!$E$61:$BM$80,MATCH('HRH Need estimation'!S$2,'Inputs from Uganda staff'!$E$61:$E$80,0),MATCH('HRH Need estimation'!$D240,'Inputs from Uganda staff'!$E$6:$BM$6,0)),
""))</f>
        <v/>
      </c>
      <c r="T240" s="122" t="str">
        <f>IFERROR(
$AN240 * INDEX('WFOM - Time_Base'!$A$4:$API$29, MATCH("CenHos", 'WFOM - Time_Base'!$B$4:$B$29,0), MATCH(CONCATENATE($G240,T$2),'WFOM - Time_Base'!$A$8:$API$8,0)) *
INDEX('WFOM - Time_Base'!$A$4:$API$29, MATCH("CenHos_Per", 'WFOM - Time_Base'!$B$4:$B$29,0), MATCH(CONCATENATE($G240,T$2),'WFOM - Time_Base'!$A$8:$API$8,0)),
IFERROR($AN240 * INDEX('Inputs from Uganda staff'!$E$61:$BM$80,MATCH('HRH Need estimation'!T$2,'Inputs from Uganda staff'!$E$61:$E$80,0),MATCH('HRH Need estimation'!$D240,'Inputs from Uganda staff'!$E$6:$BM$6,0)),
""))</f>
        <v/>
      </c>
      <c r="U240" s="122" t="str">
        <f>IFERROR(
$AN240 * INDEX('WFOM - Time_Base'!$A$4:$API$29, MATCH("CenHos", 'WFOM - Time_Base'!$B$4:$B$29,0), MATCH(CONCATENATE($G240,U$2),'WFOM - Time_Base'!$A$8:$API$8,0)) *
INDEX('WFOM - Time_Base'!$A$4:$API$29, MATCH("CenHos_Per", 'WFOM - Time_Base'!$B$4:$B$29,0), MATCH(CONCATENATE($G240,U$2),'WFOM - Time_Base'!$A$8:$API$8,0)),
IFERROR($AN240 * INDEX('Inputs from Uganda staff'!$E$61:$BM$80,MATCH('HRH Need estimation'!U$2,'Inputs from Uganda staff'!$E$61:$E$80,0),MATCH('HRH Need estimation'!$D240,'Inputs from Uganda staff'!$E$6:$BM$6,0)),
""))</f>
        <v/>
      </c>
      <c r="V240" s="122" t="str">
        <f>IFERROR(
$AN240 * INDEX('WFOM - Time_Base'!$A$4:$API$29, MATCH("CenHos", 'WFOM - Time_Base'!$B$4:$B$29,0), MATCH(CONCATENATE($G240,V$2),'WFOM - Time_Base'!$A$8:$API$8,0)) *
INDEX('WFOM - Time_Base'!$A$4:$API$29, MATCH("CenHos_Per", 'WFOM - Time_Base'!$B$4:$B$29,0), MATCH(CONCATENATE($G240,V$2),'WFOM - Time_Base'!$A$8:$API$8,0)),
IFERROR($AN240 * INDEX('Inputs from Uganda staff'!$E$61:$BM$80,MATCH('HRH Need estimation'!V$2,'Inputs from Uganda staff'!$E$61:$E$80,0),MATCH('HRH Need estimation'!$D240,'Inputs from Uganda staff'!$E$6:$BM$6,0)),
""))</f>
        <v/>
      </c>
      <c r="W240" s="122" t="str">
        <f>IFERROR(
$AN240 * INDEX('WFOM - Time_Base'!$A$4:$API$29, MATCH("CenHos", 'WFOM - Time_Base'!$B$4:$B$29,0), MATCH(CONCATENATE($G240,W$2),'WFOM - Time_Base'!$A$8:$API$8,0)) *
INDEX('WFOM - Time_Base'!$A$4:$API$29, MATCH("CenHos_Per", 'WFOM - Time_Base'!$B$4:$B$29,0), MATCH(CONCATENATE($G240,W$2),'WFOM - Time_Base'!$A$8:$API$8,0)),
IFERROR($AN240 * INDEX('Inputs from Uganda staff'!$E$61:$BM$80,MATCH('HRH Need estimation'!W$2,'Inputs from Uganda staff'!$E$61:$E$80,0),MATCH('HRH Need estimation'!$D240,'Inputs from Uganda staff'!$E$6:$BM$6,0)),
""))</f>
        <v/>
      </c>
      <c r="X240" s="122" t="str">
        <f>IFERROR(
$AN240 * INDEX('WFOM - Time_Base'!$A$4:$API$29, MATCH("CenHos", 'WFOM - Time_Base'!$B$4:$B$29,0), MATCH(CONCATENATE($G240,X$2),'WFOM - Time_Base'!$A$8:$API$8,0)) *
INDEX('WFOM - Time_Base'!$A$4:$API$29, MATCH("CenHos_Per", 'WFOM - Time_Base'!$B$4:$B$29,0), MATCH(CONCATENATE($G240,X$2),'WFOM - Time_Base'!$A$8:$API$8,0)),
IFERROR($AN240 * INDEX('Inputs from Uganda staff'!$E$61:$BM$80,MATCH('HRH Need estimation'!X$2,'Inputs from Uganda staff'!$E$61:$E$80,0),MATCH('HRH Need estimation'!$D240,'Inputs from Uganda staff'!$E$6:$BM$6,0)),
""))</f>
        <v/>
      </c>
      <c r="Y240" s="122" t="str">
        <f>IFERROR(
$AN240 * INDEX('WFOM - Time_Base'!$A$4:$API$29, MATCH("CenHos", 'WFOM - Time_Base'!$B$4:$B$29,0), MATCH(CONCATENATE($G240,Y$2),'WFOM - Time_Base'!$A$8:$API$8,0)) *
INDEX('WFOM - Time_Base'!$A$4:$API$29, MATCH("CenHos_Per", 'WFOM - Time_Base'!$B$4:$B$29,0), MATCH(CONCATENATE($G240,Y$2),'WFOM - Time_Base'!$A$8:$API$8,0)),
IFERROR($AN240 * INDEX('Inputs from Uganda staff'!$E$61:$BM$80,MATCH('HRH Need estimation'!Y$2,'Inputs from Uganda staff'!$E$61:$E$80,0),MATCH('HRH Need estimation'!$D240,'Inputs from Uganda staff'!$E$6:$BM$6,0)),
""))</f>
        <v/>
      </c>
      <c r="Z240" s="122" t="str">
        <f>IFERROR(
$AN240 * INDEX('WFOM - Time_Base'!$A$4:$API$29, MATCH("CenHos", 'WFOM - Time_Base'!$B$4:$B$29,0), MATCH(CONCATENATE($G240,Z$2),'WFOM - Time_Base'!$A$8:$API$8,0)) *
INDEX('WFOM - Time_Base'!$A$4:$API$29, MATCH("CenHos_Per", 'WFOM - Time_Base'!$B$4:$B$29,0), MATCH(CONCATENATE($G240,Z$2),'WFOM - Time_Base'!$A$8:$API$8,0)),
IFERROR($AN240 * INDEX('Inputs from Uganda staff'!$E$61:$BM$80,MATCH('HRH Need estimation'!Z$2,'Inputs from Uganda staff'!$E$61:$E$80,0),MATCH('HRH Need estimation'!$D240,'Inputs from Uganda staff'!$E$6:$BM$6,0)),
""))</f>
        <v/>
      </c>
      <c r="AA240" s="122" t="str">
        <f>IFERROR(
$AN240 * INDEX('WFOM - Time_Base'!$A$4:$API$29, MATCH("CenHos", 'WFOM - Time_Base'!$B$4:$B$29,0), MATCH(CONCATENATE($G240,AA$2),'WFOM - Time_Base'!$A$8:$API$8,0)) *
INDEX('WFOM - Time_Base'!$A$4:$API$29, MATCH("CenHos_Per", 'WFOM - Time_Base'!$B$4:$B$29,0), MATCH(CONCATENATE($G240,AA$2),'WFOM - Time_Base'!$A$8:$API$8,0)),
IFERROR($AN240 * INDEX('Inputs from Uganda staff'!$E$61:$BM$80,MATCH('HRH Need estimation'!AA$2,'Inputs from Uganda staff'!$E$61:$E$80,0),MATCH('HRH Need estimation'!$D240,'Inputs from Uganda staff'!$E$6:$BM$6,0)),
""))</f>
        <v/>
      </c>
      <c r="AB240" s="122" t="str">
        <f>IFERROR(
$AN240 * INDEX('WFOM - Time_Base'!$A$4:$API$29, MATCH("CenHos", 'WFOM - Time_Base'!$B$4:$B$29,0), MATCH(CONCATENATE($G240,AB$2),'WFOM - Time_Base'!$A$8:$API$8,0)) *
INDEX('WFOM - Time_Base'!$A$4:$API$29, MATCH("CenHos_Per", 'WFOM - Time_Base'!$B$4:$B$29,0), MATCH(CONCATENATE($G240,AB$2),'WFOM - Time_Base'!$A$8:$API$8,0)),
IFERROR($AN240 * INDEX('Inputs from Uganda staff'!$E$61:$BM$80,MATCH('HRH Need estimation'!AB$2,'Inputs from Uganda staff'!$E$61:$E$80,0),MATCH('HRH Need estimation'!$D240,'Inputs from Uganda staff'!$E$6:$BM$6,0)),
""))</f>
        <v/>
      </c>
      <c r="AC240" s="122" t="str">
        <f>IFERROR(
$AN240 * INDEX('WFOM - Time_Base'!$A$4:$API$29, MATCH("CenHos", 'WFOM - Time_Base'!$B$4:$B$29,0), MATCH(CONCATENATE($G240,AC$2),'WFOM - Time_Base'!$A$8:$API$8,0)) *
INDEX('WFOM - Time_Base'!$A$4:$API$29, MATCH("CenHos_Per", 'WFOM - Time_Base'!$B$4:$B$29,0), MATCH(CONCATENATE($G240,AC$2),'WFOM - Time_Base'!$A$8:$API$8,0)),
IFERROR($AN240 * INDEX('Inputs from Uganda staff'!$E$61:$BM$80,MATCH('HRH Need estimation'!AC$2,'Inputs from Uganda staff'!$E$61:$E$80,0),MATCH('HRH Need estimation'!$D240,'Inputs from Uganda staff'!$E$6:$BM$6,0)),
""))</f>
        <v/>
      </c>
      <c r="AD240" s="122" t="str">
        <f>IFERROR(
$AN240 * INDEX('WFOM - Time_Base'!$A$4:$API$29, MATCH("CenHos", 'WFOM - Time_Base'!$B$4:$B$29,0), MATCH(CONCATENATE($G240,AD$2),'WFOM - Time_Base'!$A$8:$API$8,0)) *
INDEX('WFOM - Time_Base'!$A$4:$API$29, MATCH("CenHos_Per", 'WFOM - Time_Base'!$B$4:$B$29,0), MATCH(CONCATENATE($G240,AD$2),'WFOM - Time_Base'!$A$8:$API$8,0)),
IFERROR($AN240 * INDEX('Inputs from Uganda staff'!$E$61:$BM$80,MATCH('HRH Need estimation'!AD$2,'Inputs from Uganda staff'!$E$61:$E$80,0),MATCH('HRH Need estimation'!$D240,'Inputs from Uganda staff'!$E$6:$BM$6,0)),
""))</f>
        <v/>
      </c>
      <c r="AE240" s="122" t="str">
        <f>IFERROR(
$AN240 * INDEX('WFOM - Time_Base'!$A$4:$API$29, MATCH("CenHos", 'WFOM - Time_Base'!$B$4:$B$29,0), MATCH(CONCATENATE($G240,AE$2),'WFOM - Time_Base'!$A$8:$API$8,0)) *
INDEX('WFOM - Time_Base'!$A$4:$API$29, MATCH("CenHos_Per", 'WFOM - Time_Base'!$B$4:$B$29,0), MATCH(CONCATENATE($G240,AE$2),'WFOM - Time_Base'!$A$8:$API$8,0)),
IFERROR($AN240 * INDEX('Inputs from Uganda staff'!$E$61:$BM$80,MATCH('HRH Need estimation'!AE$2,'Inputs from Uganda staff'!$E$61:$E$80,0),MATCH('HRH Need estimation'!$D240,'Inputs from Uganda staff'!$E$6:$BM$6,0)),
""))</f>
        <v/>
      </c>
      <c r="AF240" s="122" t="str">
        <f>IFERROR(
$AN240 * INDEX('WFOM - Time_Base'!$A$4:$API$29, MATCH("CenHos", 'WFOM - Time_Base'!$B$4:$B$29,0), MATCH(CONCATENATE($G240,AF$2),'WFOM - Time_Base'!$A$8:$API$8,0)) *
INDEX('WFOM - Time_Base'!$A$4:$API$29, MATCH("CenHos_Per", 'WFOM - Time_Base'!$B$4:$B$29,0), MATCH(CONCATENATE($G240,AF$2),'WFOM - Time_Base'!$A$8:$API$8,0)),
IFERROR($AN240 * INDEX('Inputs from Uganda staff'!$E$61:$BM$80,MATCH('HRH Need estimation'!AF$2,'Inputs from Uganda staff'!$E$61:$E$80,0),MATCH('HRH Need estimation'!$D240,'Inputs from Uganda staff'!$E$6:$BM$6,0)),
""))</f>
        <v/>
      </c>
      <c r="AG240" s="122" t="str">
        <f>IFERROR(
$AN240 * INDEX('WFOM - Time_Base'!$A$4:$API$29, MATCH("CenHos", 'WFOM - Time_Base'!$B$4:$B$29,0), MATCH(CONCATENATE($G240,AG$2),'WFOM - Time_Base'!$A$8:$API$8,0)) *
INDEX('WFOM - Time_Base'!$A$4:$API$29, MATCH("CenHos_Per", 'WFOM - Time_Base'!$B$4:$B$29,0), MATCH(CONCATENATE($G240,AG$2),'WFOM - Time_Base'!$A$8:$API$8,0)),
IFERROR($AN240 * INDEX('Inputs from Uganda staff'!$E$61:$BM$80,MATCH('HRH Need estimation'!AG$2,'Inputs from Uganda staff'!$E$61:$E$80,0),MATCH('HRH Need estimation'!$D240,'Inputs from Uganda staff'!$E$6:$BM$6,0)),
""))</f>
        <v/>
      </c>
      <c r="AH240" s="122" t="str">
        <f>IFERROR(
$AN240 * INDEX('WFOM - Time_Base'!$A$4:$API$29, MATCH("CenHos", 'WFOM - Time_Base'!$B$4:$B$29,0), MATCH(CONCATENATE($G240,AH$2),'WFOM - Time_Base'!$A$8:$API$8,0)) *
INDEX('WFOM - Time_Base'!$A$4:$API$29, MATCH("CenHos_Per", 'WFOM - Time_Base'!$B$4:$B$29,0), MATCH(CONCATENATE($G240,AH$2),'WFOM - Time_Base'!$A$8:$API$8,0)),
IFERROR($AN240 * INDEX('Inputs from Uganda staff'!$E$61:$BM$80,MATCH('HRH Need estimation'!AH$2,'Inputs from Uganda staff'!$E$61:$E$80,0),MATCH('HRH Need estimation'!$D240,'Inputs from Uganda staff'!$E$6:$BM$6,0)),
""))</f>
        <v/>
      </c>
      <c r="AI240" s="122" t="str">
        <f>IFERROR(
$AN240 * INDEX('WFOM - Time_Base'!$A$4:$API$29, MATCH("CenHos", 'WFOM - Time_Base'!$B$4:$B$29,0), MATCH(CONCATENATE($G240,AI$2),'WFOM - Time_Base'!$A$8:$API$8,0)) *
INDEX('WFOM - Time_Base'!$A$4:$API$29, MATCH("CenHos_Per", 'WFOM - Time_Base'!$B$4:$B$29,0), MATCH(CONCATENATE($G240,AI$2),'WFOM - Time_Base'!$A$8:$API$8,0)),
IFERROR($AN240 * INDEX('Inputs from Uganda staff'!$E$61:$BM$80,MATCH('HRH Need estimation'!AI$2,'Inputs from Uganda staff'!$E$61:$E$80,0),MATCH('HRH Need estimation'!$D240,'Inputs from Uganda staff'!$E$6:$BM$6,0)),
""))</f>
        <v/>
      </c>
      <c r="AJ240" s="122" t="str">
        <f>IFERROR(
$AN240 * INDEX('WFOM - Time_Base'!$A$4:$API$29, MATCH("CenHos", 'WFOM - Time_Base'!$B$4:$B$29,0), MATCH(CONCATENATE($G240,AJ$2),'WFOM - Time_Base'!$A$8:$API$8,0)) *
INDEX('WFOM - Time_Base'!$A$4:$API$29, MATCH("CenHos_Per", 'WFOM - Time_Base'!$B$4:$B$29,0), MATCH(CONCATENATE($G240,AJ$2),'WFOM - Time_Base'!$A$8:$API$8,0)),
IFERROR($AN240 * INDEX('Inputs from Uganda staff'!$E$61:$BM$80,MATCH('HRH Need estimation'!AJ$2,'Inputs from Uganda staff'!$E$61:$E$80,0),MATCH('HRH Need estimation'!$D240,'Inputs from Uganda staff'!$E$6:$BM$6,0)),
""))</f>
        <v/>
      </c>
      <c r="AK240" s="122" t="str">
        <f>IFERROR(
$AN240 * INDEX('WFOM - Time_Base'!$A$4:$API$29, MATCH("CenHos", 'WFOM - Time_Base'!$B$4:$B$29,0), MATCH(CONCATENATE($G240,AK$2),'WFOM - Time_Base'!$A$8:$API$8,0)) *
INDEX('WFOM - Time_Base'!$A$4:$API$29, MATCH("CenHos_Per", 'WFOM - Time_Base'!$B$4:$B$29,0), MATCH(CONCATENATE($G240,AK$2),'WFOM - Time_Base'!$A$8:$API$8,0)),
IFERROR($AN240 * INDEX('Inputs from Uganda staff'!$E$61:$BM$80,MATCH('HRH Need estimation'!AK$2,'Inputs from Uganda staff'!$E$61:$E$80,0),MATCH('HRH Need estimation'!$D240,'Inputs from Uganda staff'!$E$6:$BM$6,0)),
""))</f>
        <v/>
      </c>
      <c r="AL240" s="122" t="str">
        <f>IFERROR(
$AN240 * INDEX('WFOM - Time_Base'!$A$4:$API$29, MATCH("CenHos", 'WFOM - Time_Base'!$B$4:$B$29,0), MATCH(CONCATENATE($G240,AL$2),'WFOM - Time_Base'!$A$8:$API$8,0)) *
INDEX('WFOM - Time_Base'!$A$4:$API$29, MATCH("CenHos_Per", 'WFOM - Time_Base'!$B$4:$B$29,0), MATCH(CONCATENATE($G240,AL$2),'WFOM - Time_Base'!$A$8:$API$8,0)),
IFERROR($AN240 * INDEX('Inputs from Uganda staff'!$E$61:$BM$80,MATCH('HRH Need estimation'!AL$2,'Inputs from Uganda staff'!$E$61:$E$80,0),MATCH('HRH Need estimation'!$D240,'Inputs from Uganda staff'!$E$6:$BM$6,0)),
""))</f>
        <v/>
      </c>
      <c r="AN240">
        <v>1</v>
      </c>
      <c r="AO240" t="e">
        <f t="shared" si="8"/>
        <v>#N/A</v>
      </c>
    </row>
    <row r="241" spans="1:41">
      <c r="A241" s="106" t="s">
        <v>1037</v>
      </c>
      <c r="B241" s="106" t="s">
        <v>689</v>
      </c>
      <c r="C241" s="107" t="s">
        <v>697</v>
      </c>
      <c r="D241" s="119" t="s">
        <v>698</v>
      </c>
      <c r="E241" s="252"/>
      <c r="F241" s="252"/>
      <c r="G241" s="122" t="str">
        <f>IF(F241&lt;&gt;"", VLOOKUP(F241,'WFOM - Cadre and Service List'!$E$4:$F$52,2,FALSE), "")</f>
        <v/>
      </c>
      <c r="H241" s="122"/>
      <c r="I241" s="207"/>
      <c r="J241" s="207"/>
      <c r="K241" s="207"/>
      <c r="L241" s="207"/>
      <c r="M241" s="207"/>
      <c r="N241" s="207"/>
      <c r="O241" s="207"/>
      <c r="P241" s="207">
        <f t="shared" si="7"/>
        <v>0</v>
      </c>
      <c r="Q241" s="122" t="s">
        <v>1947</v>
      </c>
      <c r="R241" s="122" t="str">
        <f>IFERROR(
$AN241 * INDEX('WFOM - Time_Base'!$A$4:$API$29, MATCH("CenHos", 'WFOM - Time_Base'!$B$4:$B$29,0), MATCH(CONCATENATE($G241,R$2),'WFOM - Time_Base'!$A$8:$API$8,0)) *
INDEX('WFOM - Time_Base'!$A$4:$API$29, MATCH("CenHos_Per", 'WFOM - Time_Base'!$B$4:$B$29,0), MATCH(CONCATENATE($G241,R$2),'WFOM - Time_Base'!$A$8:$API$8,0)),
IFERROR($AN241 * INDEX('Inputs from Uganda staff'!$E$61:$BM$80,MATCH('HRH Need estimation'!R$2,'Inputs from Uganda staff'!$E$61:$E$80,0),MATCH('HRH Need estimation'!$D241,'Inputs from Uganda staff'!$E$6:$BM$6,0)),
""))</f>
        <v/>
      </c>
      <c r="S241" s="122" t="str">
        <f>IFERROR(
$AN241 * INDEX('WFOM - Time_Base'!$A$4:$API$29, MATCH("CenHos", 'WFOM - Time_Base'!$B$4:$B$29,0), MATCH(CONCATENATE($G241,S$2),'WFOM - Time_Base'!$A$8:$API$8,0)) *
INDEX('WFOM - Time_Base'!$A$4:$API$29, MATCH("CenHos_Per", 'WFOM - Time_Base'!$B$4:$B$29,0), MATCH(CONCATENATE($G241,S$2),'WFOM - Time_Base'!$A$8:$API$8,0)),
IFERROR($AN241 * INDEX('Inputs from Uganda staff'!$E$61:$BM$80,MATCH('HRH Need estimation'!S$2,'Inputs from Uganda staff'!$E$61:$E$80,0),MATCH('HRH Need estimation'!$D241,'Inputs from Uganda staff'!$E$6:$BM$6,0)),
""))</f>
        <v/>
      </c>
      <c r="T241" s="122" t="str">
        <f>IFERROR(
$AN241 * INDEX('WFOM - Time_Base'!$A$4:$API$29, MATCH("CenHos", 'WFOM - Time_Base'!$B$4:$B$29,0), MATCH(CONCATENATE($G241,T$2),'WFOM - Time_Base'!$A$8:$API$8,0)) *
INDEX('WFOM - Time_Base'!$A$4:$API$29, MATCH("CenHos_Per", 'WFOM - Time_Base'!$B$4:$B$29,0), MATCH(CONCATENATE($G241,T$2),'WFOM - Time_Base'!$A$8:$API$8,0)),
IFERROR($AN241 * INDEX('Inputs from Uganda staff'!$E$61:$BM$80,MATCH('HRH Need estimation'!T$2,'Inputs from Uganda staff'!$E$61:$E$80,0),MATCH('HRH Need estimation'!$D241,'Inputs from Uganda staff'!$E$6:$BM$6,0)),
""))</f>
        <v/>
      </c>
      <c r="U241" s="122" t="str">
        <f>IFERROR(
$AN241 * INDEX('WFOM - Time_Base'!$A$4:$API$29, MATCH("CenHos", 'WFOM - Time_Base'!$B$4:$B$29,0), MATCH(CONCATENATE($G241,U$2),'WFOM - Time_Base'!$A$8:$API$8,0)) *
INDEX('WFOM - Time_Base'!$A$4:$API$29, MATCH("CenHos_Per", 'WFOM - Time_Base'!$B$4:$B$29,0), MATCH(CONCATENATE($G241,U$2),'WFOM - Time_Base'!$A$8:$API$8,0)),
IFERROR($AN241 * INDEX('Inputs from Uganda staff'!$E$61:$BM$80,MATCH('HRH Need estimation'!U$2,'Inputs from Uganda staff'!$E$61:$E$80,0),MATCH('HRH Need estimation'!$D241,'Inputs from Uganda staff'!$E$6:$BM$6,0)),
""))</f>
        <v/>
      </c>
      <c r="V241" s="122" t="str">
        <f>IFERROR(
$AN241 * INDEX('WFOM - Time_Base'!$A$4:$API$29, MATCH("CenHos", 'WFOM - Time_Base'!$B$4:$B$29,0), MATCH(CONCATENATE($G241,V$2),'WFOM - Time_Base'!$A$8:$API$8,0)) *
INDEX('WFOM - Time_Base'!$A$4:$API$29, MATCH("CenHos_Per", 'WFOM - Time_Base'!$B$4:$B$29,0), MATCH(CONCATENATE($G241,V$2),'WFOM - Time_Base'!$A$8:$API$8,0)),
IFERROR($AN241 * INDEX('Inputs from Uganda staff'!$E$61:$BM$80,MATCH('HRH Need estimation'!V$2,'Inputs from Uganda staff'!$E$61:$E$80,0),MATCH('HRH Need estimation'!$D241,'Inputs from Uganda staff'!$E$6:$BM$6,0)),
""))</f>
        <v/>
      </c>
      <c r="W241" s="122" t="str">
        <f>IFERROR(
$AN241 * INDEX('WFOM - Time_Base'!$A$4:$API$29, MATCH("CenHos", 'WFOM - Time_Base'!$B$4:$B$29,0), MATCH(CONCATENATE($G241,W$2),'WFOM - Time_Base'!$A$8:$API$8,0)) *
INDEX('WFOM - Time_Base'!$A$4:$API$29, MATCH("CenHos_Per", 'WFOM - Time_Base'!$B$4:$B$29,0), MATCH(CONCATENATE($G241,W$2),'WFOM - Time_Base'!$A$8:$API$8,0)),
IFERROR($AN241 * INDEX('Inputs from Uganda staff'!$E$61:$BM$80,MATCH('HRH Need estimation'!W$2,'Inputs from Uganda staff'!$E$61:$E$80,0),MATCH('HRH Need estimation'!$D241,'Inputs from Uganda staff'!$E$6:$BM$6,0)),
""))</f>
        <v/>
      </c>
      <c r="X241" s="122" t="str">
        <f>IFERROR(
$AN241 * INDEX('WFOM - Time_Base'!$A$4:$API$29, MATCH("CenHos", 'WFOM - Time_Base'!$B$4:$B$29,0), MATCH(CONCATENATE($G241,X$2),'WFOM - Time_Base'!$A$8:$API$8,0)) *
INDEX('WFOM - Time_Base'!$A$4:$API$29, MATCH("CenHos_Per", 'WFOM - Time_Base'!$B$4:$B$29,0), MATCH(CONCATENATE($G241,X$2),'WFOM - Time_Base'!$A$8:$API$8,0)),
IFERROR($AN241 * INDEX('Inputs from Uganda staff'!$E$61:$BM$80,MATCH('HRH Need estimation'!X$2,'Inputs from Uganda staff'!$E$61:$E$80,0),MATCH('HRH Need estimation'!$D241,'Inputs from Uganda staff'!$E$6:$BM$6,0)),
""))</f>
        <v/>
      </c>
      <c r="Y241" s="122" t="str">
        <f>IFERROR(
$AN241 * INDEX('WFOM - Time_Base'!$A$4:$API$29, MATCH("CenHos", 'WFOM - Time_Base'!$B$4:$B$29,0), MATCH(CONCATENATE($G241,Y$2),'WFOM - Time_Base'!$A$8:$API$8,0)) *
INDEX('WFOM - Time_Base'!$A$4:$API$29, MATCH("CenHos_Per", 'WFOM - Time_Base'!$B$4:$B$29,0), MATCH(CONCATENATE($G241,Y$2),'WFOM - Time_Base'!$A$8:$API$8,0)),
IFERROR($AN241 * INDEX('Inputs from Uganda staff'!$E$61:$BM$80,MATCH('HRH Need estimation'!Y$2,'Inputs from Uganda staff'!$E$61:$E$80,0),MATCH('HRH Need estimation'!$D241,'Inputs from Uganda staff'!$E$6:$BM$6,0)),
""))</f>
        <v/>
      </c>
      <c r="Z241" s="122" t="str">
        <f>IFERROR(
$AN241 * INDEX('WFOM - Time_Base'!$A$4:$API$29, MATCH("CenHos", 'WFOM - Time_Base'!$B$4:$B$29,0), MATCH(CONCATENATE($G241,Z$2),'WFOM - Time_Base'!$A$8:$API$8,0)) *
INDEX('WFOM - Time_Base'!$A$4:$API$29, MATCH("CenHos_Per", 'WFOM - Time_Base'!$B$4:$B$29,0), MATCH(CONCATENATE($G241,Z$2),'WFOM - Time_Base'!$A$8:$API$8,0)),
IFERROR($AN241 * INDEX('Inputs from Uganda staff'!$E$61:$BM$80,MATCH('HRH Need estimation'!Z$2,'Inputs from Uganda staff'!$E$61:$E$80,0),MATCH('HRH Need estimation'!$D241,'Inputs from Uganda staff'!$E$6:$BM$6,0)),
""))</f>
        <v/>
      </c>
      <c r="AA241" s="122" t="str">
        <f>IFERROR(
$AN241 * INDEX('WFOM - Time_Base'!$A$4:$API$29, MATCH("CenHos", 'WFOM - Time_Base'!$B$4:$B$29,0), MATCH(CONCATENATE($G241,AA$2),'WFOM - Time_Base'!$A$8:$API$8,0)) *
INDEX('WFOM - Time_Base'!$A$4:$API$29, MATCH("CenHos_Per", 'WFOM - Time_Base'!$B$4:$B$29,0), MATCH(CONCATENATE($G241,AA$2),'WFOM - Time_Base'!$A$8:$API$8,0)),
IFERROR($AN241 * INDEX('Inputs from Uganda staff'!$E$61:$BM$80,MATCH('HRH Need estimation'!AA$2,'Inputs from Uganda staff'!$E$61:$E$80,0),MATCH('HRH Need estimation'!$D241,'Inputs from Uganda staff'!$E$6:$BM$6,0)),
""))</f>
        <v/>
      </c>
      <c r="AB241" s="122" t="str">
        <f>IFERROR(
$AN241 * INDEX('WFOM - Time_Base'!$A$4:$API$29, MATCH("CenHos", 'WFOM - Time_Base'!$B$4:$B$29,0), MATCH(CONCATENATE($G241,AB$2),'WFOM - Time_Base'!$A$8:$API$8,0)) *
INDEX('WFOM - Time_Base'!$A$4:$API$29, MATCH("CenHos_Per", 'WFOM - Time_Base'!$B$4:$B$29,0), MATCH(CONCATENATE($G241,AB$2),'WFOM - Time_Base'!$A$8:$API$8,0)),
IFERROR($AN241 * INDEX('Inputs from Uganda staff'!$E$61:$BM$80,MATCH('HRH Need estimation'!AB$2,'Inputs from Uganda staff'!$E$61:$E$80,0),MATCH('HRH Need estimation'!$D241,'Inputs from Uganda staff'!$E$6:$BM$6,0)),
""))</f>
        <v/>
      </c>
      <c r="AC241" s="122" t="str">
        <f>IFERROR(
$AN241 * INDEX('WFOM - Time_Base'!$A$4:$API$29, MATCH("CenHos", 'WFOM - Time_Base'!$B$4:$B$29,0), MATCH(CONCATENATE($G241,AC$2),'WFOM - Time_Base'!$A$8:$API$8,0)) *
INDEX('WFOM - Time_Base'!$A$4:$API$29, MATCH("CenHos_Per", 'WFOM - Time_Base'!$B$4:$B$29,0), MATCH(CONCATENATE($G241,AC$2),'WFOM - Time_Base'!$A$8:$API$8,0)),
IFERROR($AN241 * INDEX('Inputs from Uganda staff'!$E$61:$BM$80,MATCH('HRH Need estimation'!AC$2,'Inputs from Uganda staff'!$E$61:$E$80,0),MATCH('HRH Need estimation'!$D241,'Inputs from Uganda staff'!$E$6:$BM$6,0)),
""))</f>
        <v/>
      </c>
      <c r="AD241" s="122" t="str">
        <f>IFERROR(
$AN241 * INDEX('WFOM - Time_Base'!$A$4:$API$29, MATCH("CenHos", 'WFOM - Time_Base'!$B$4:$B$29,0), MATCH(CONCATENATE($G241,AD$2),'WFOM - Time_Base'!$A$8:$API$8,0)) *
INDEX('WFOM - Time_Base'!$A$4:$API$29, MATCH("CenHos_Per", 'WFOM - Time_Base'!$B$4:$B$29,0), MATCH(CONCATENATE($G241,AD$2),'WFOM - Time_Base'!$A$8:$API$8,0)),
IFERROR($AN241 * INDEX('Inputs from Uganda staff'!$E$61:$BM$80,MATCH('HRH Need estimation'!AD$2,'Inputs from Uganda staff'!$E$61:$E$80,0),MATCH('HRH Need estimation'!$D241,'Inputs from Uganda staff'!$E$6:$BM$6,0)),
""))</f>
        <v/>
      </c>
      <c r="AE241" s="122" t="str">
        <f>IFERROR(
$AN241 * INDEX('WFOM - Time_Base'!$A$4:$API$29, MATCH("CenHos", 'WFOM - Time_Base'!$B$4:$B$29,0), MATCH(CONCATENATE($G241,AE$2),'WFOM - Time_Base'!$A$8:$API$8,0)) *
INDEX('WFOM - Time_Base'!$A$4:$API$29, MATCH("CenHos_Per", 'WFOM - Time_Base'!$B$4:$B$29,0), MATCH(CONCATENATE($G241,AE$2),'WFOM - Time_Base'!$A$8:$API$8,0)),
IFERROR($AN241 * INDEX('Inputs from Uganda staff'!$E$61:$BM$80,MATCH('HRH Need estimation'!AE$2,'Inputs from Uganda staff'!$E$61:$E$80,0),MATCH('HRH Need estimation'!$D241,'Inputs from Uganda staff'!$E$6:$BM$6,0)),
""))</f>
        <v/>
      </c>
      <c r="AF241" s="122" t="str">
        <f>IFERROR(
$AN241 * INDEX('WFOM - Time_Base'!$A$4:$API$29, MATCH("CenHos", 'WFOM - Time_Base'!$B$4:$B$29,0), MATCH(CONCATENATE($G241,AF$2),'WFOM - Time_Base'!$A$8:$API$8,0)) *
INDEX('WFOM - Time_Base'!$A$4:$API$29, MATCH("CenHos_Per", 'WFOM - Time_Base'!$B$4:$B$29,0), MATCH(CONCATENATE($G241,AF$2),'WFOM - Time_Base'!$A$8:$API$8,0)),
IFERROR($AN241 * INDEX('Inputs from Uganda staff'!$E$61:$BM$80,MATCH('HRH Need estimation'!AF$2,'Inputs from Uganda staff'!$E$61:$E$80,0),MATCH('HRH Need estimation'!$D241,'Inputs from Uganda staff'!$E$6:$BM$6,0)),
""))</f>
        <v/>
      </c>
      <c r="AG241" s="122" t="str">
        <f>IFERROR(
$AN241 * INDEX('WFOM - Time_Base'!$A$4:$API$29, MATCH("CenHos", 'WFOM - Time_Base'!$B$4:$B$29,0), MATCH(CONCATENATE($G241,AG$2),'WFOM - Time_Base'!$A$8:$API$8,0)) *
INDEX('WFOM - Time_Base'!$A$4:$API$29, MATCH("CenHos_Per", 'WFOM - Time_Base'!$B$4:$B$29,0), MATCH(CONCATENATE($G241,AG$2),'WFOM - Time_Base'!$A$8:$API$8,0)),
IFERROR($AN241 * INDEX('Inputs from Uganda staff'!$E$61:$BM$80,MATCH('HRH Need estimation'!AG$2,'Inputs from Uganda staff'!$E$61:$E$80,0),MATCH('HRH Need estimation'!$D241,'Inputs from Uganda staff'!$E$6:$BM$6,0)),
""))</f>
        <v/>
      </c>
      <c r="AH241" s="122" t="str">
        <f>IFERROR(
$AN241 * INDEX('WFOM - Time_Base'!$A$4:$API$29, MATCH("CenHos", 'WFOM - Time_Base'!$B$4:$B$29,0), MATCH(CONCATENATE($G241,AH$2),'WFOM - Time_Base'!$A$8:$API$8,0)) *
INDEX('WFOM - Time_Base'!$A$4:$API$29, MATCH("CenHos_Per", 'WFOM - Time_Base'!$B$4:$B$29,0), MATCH(CONCATENATE($G241,AH$2),'WFOM - Time_Base'!$A$8:$API$8,0)),
IFERROR($AN241 * INDEX('Inputs from Uganda staff'!$E$61:$BM$80,MATCH('HRH Need estimation'!AH$2,'Inputs from Uganda staff'!$E$61:$E$80,0),MATCH('HRH Need estimation'!$D241,'Inputs from Uganda staff'!$E$6:$BM$6,0)),
""))</f>
        <v/>
      </c>
      <c r="AI241" s="122" t="str">
        <f>IFERROR(
$AN241 * INDEX('WFOM - Time_Base'!$A$4:$API$29, MATCH("CenHos", 'WFOM - Time_Base'!$B$4:$B$29,0), MATCH(CONCATENATE($G241,AI$2),'WFOM - Time_Base'!$A$8:$API$8,0)) *
INDEX('WFOM - Time_Base'!$A$4:$API$29, MATCH("CenHos_Per", 'WFOM - Time_Base'!$B$4:$B$29,0), MATCH(CONCATENATE($G241,AI$2),'WFOM - Time_Base'!$A$8:$API$8,0)),
IFERROR($AN241 * INDEX('Inputs from Uganda staff'!$E$61:$BM$80,MATCH('HRH Need estimation'!AI$2,'Inputs from Uganda staff'!$E$61:$E$80,0),MATCH('HRH Need estimation'!$D241,'Inputs from Uganda staff'!$E$6:$BM$6,0)),
""))</f>
        <v/>
      </c>
      <c r="AJ241" s="122" t="str">
        <f>IFERROR(
$AN241 * INDEX('WFOM - Time_Base'!$A$4:$API$29, MATCH("CenHos", 'WFOM - Time_Base'!$B$4:$B$29,0), MATCH(CONCATENATE($G241,AJ$2),'WFOM - Time_Base'!$A$8:$API$8,0)) *
INDEX('WFOM - Time_Base'!$A$4:$API$29, MATCH("CenHos_Per", 'WFOM - Time_Base'!$B$4:$B$29,0), MATCH(CONCATENATE($G241,AJ$2),'WFOM - Time_Base'!$A$8:$API$8,0)),
IFERROR($AN241 * INDEX('Inputs from Uganda staff'!$E$61:$BM$80,MATCH('HRH Need estimation'!AJ$2,'Inputs from Uganda staff'!$E$61:$E$80,0),MATCH('HRH Need estimation'!$D241,'Inputs from Uganda staff'!$E$6:$BM$6,0)),
""))</f>
        <v/>
      </c>
      <c r="AK241" s="122" t="str">
        <f>IFERROR(
$AN241 * INDEX('WFOM - Time_Base'!$A$4:$API$29, MATCH("CenHos", 'WFOM - Time_Base'!$B$4:$B$29,0), MATCH(CONCATENATE($G241,AK$2),'WFOM - Time_Base'!$A$8:$API$8,0)) *
INDEX('WFOM - Time_Base'!$A$4:$API$29, MATCH("CenHos_Per", 'WFOM - Time_Base'!$B$4:$B$29,0), MATCH(CONCATENATE($G241,AK$2),'WFOM - Time_Base'!$A$8:$API$8,0)),
IFERROR($AN241 * INDEX('Inputs from Uganda staff'!$E$61:$BM$80,MATCH('HRH Need estimation'!AK$2,'Inputs from Uganda staff'!$E$61:$E$80,0),MATCH('HRH Need estimation'!$D241,'Inputs from Uganda staff'!$E$6:$BM$6,0)),
""))</f>
        <v/>
      </c>
      <c r="AL241" s="122" t="str">
        <f>IFERROR(
$AN241 * INDEX('WFOM - Time_Base'!$A$4:$API$29, MATCH("CenHos", 'WFOM - Time_Base'!$B$4:$B$29,0), MATCH(CONCATENATE($G241,AL$2),'WFOM - Time_Base'!$A$8:$API$8,0)) *
INDEX('WFOM - Time_Base'!$A$4:$API$29, MATCH("CenHos_Per", 'WFOM - Time_Base'!$B$4:$B$29,0), MATCH(CONCATENATE($G241,AL$2),'WFOM - Time_Base'!$A$8:$API$8,0)),
IFERROR($AN241 * INDEX('Inputs from Uganda staff'!$E$61:$BM$80,MATCH('HRH Need estimation'!AL$2,'Inputs from Uganda staff'!$E$61:$E$80,0),MATCH('HRH Need estimation'!$D241,'Inputs from Uganda staff'!$E$6:$BM$6,0)),
""))</f>
        <v/>
      </c>
      <c r="AN241">
        <v>1</v>
      </c>
      <c r="AO241" t="e">
        <f t="shared" si="8"/>
        <v>#N/A</v>
      </c>
    </row>
    <row r="242" spans="1:41">
      <c r="A242" s="106" t="s">
        <v>915</v>
      </c>
      <c r="B242" s="106" t="s">
        <v>689</v>
      </c>
      <c r="C242" s="107" t="s">
        <v>699</v>
      </c>
      <c r="D242" s="115" t="s">
        <v>700</v>
      </c>
      <c r="E242" s="122" t="s">
        <v>867</v>
      </c>
      <c r="F242" s="122" t="s">
        <v>21</v>
      </c>
      <c r="G242" s="122" t="str">
        <f>IF(F242&lt;&gt;"", VLOOKUP(F242,'WFOM - Cadre and Service List'!$E$4:$F$52,2,FALSE), "")</f>
        <v>Over5OPD</v>
      </c>
      <c r="H242" s="122"/>
      <c r="I242" s="207"/>
      <c r="J242" s="207"/>
      <c r="K242" s="207"/>
      <c r="L242" s="207"/>
      <c r="M242" s="207"/>
      <c r="N242" s="207"/>
      <c r="O242" s="207"/>
      <c r="P242" s="207">
        <f t="shared" si="7"/>
        <v>0</v>
      </c>
      <c r="Q242" s="122" t="s">
        <v>1947</v>
      </c>
      <c r="R242" s="122">
        <f>IFERROR(
$AN242 * INDEX('WFOM - Time_Base'!$A$4:$API$29, MATCH("CenHos", 'WFOM - Time_Base'!$B$4:$B$29,0), MATCH(CONCATENATE($G242,R$2),'WFOM - Time_Base'!$A$8:$API$8,0)) *
INDEX('WFOM - Time_Base'!$A$4:$API$29, MATCH("CenHos_Per", 'WFOM - Time_Base'!$B$4:$B$29,0), MATCH(CONCATENATE($G242,R$2),'WFOM - Time_Base'!$A$8:$API$8,0)),
IFERROR($AN242 * INDEX('Inputs from Uganda staff'!$E$61:$BM$80,MATCH('HRH Need estimation'!R$2,'Inputs from Uganda staff'!$E$61:$E$80,0),MATCH('HRH Need estimation'!$D242,'Inputs from Uganda staff'!$E$6:$BM$6,0)),
""))</f>
        <v>3.5</v>
      </c>
      <c r="S242" s="122">
        <f>IFERROR(
$AN242 * INDEX('WFOM - Time_Base'!$A$4:$API$29, MATCH("CenHos", 'WFOM - Time_Base'!$B$4:$B$29,0), MATCH(CONCATENATE($G242,S$2),'WFOM - Time_Base'!$A$8:$API$8,0)) *
INDEX('WFOM - Time_Base'!$A$4:$API$29, MATCH("CenHos_Per", 'WFOM - Time_Base'!$B$4:$B$29,0), MATCH(CONCATENATE($G242,S$2),'WFOM - Time_Base'!$A$8:$API$8,0)),
IFERROR($AN242 * INDEX('Inputs from Uganda staff'!$E$61:$BM$80,MATCH('HRH Need estimation'!S$2,'Inputs from Uganda staff'!$E$61:$E$80,0),MATCH('HRH Need estimation'!$D242,'Inputs from Uganda staff'!$E$6:$BM$6,0)),
""))</f>
        <v>6</v>
      </c>
      <c r="T242" s="122">
        <f>IFERROR(
$AN242 * INDEX('WFOM - Time_Base'!$A$4:$API$29, MATCH("CenHos", 'WFOM - Time_Base'!$B$4:$B$29,0), MATCH(CONCATENATE($G242,T$2),'WFOM - Time_Base'!$A$8:$API$8,0)) *
INDEX('WFOM - Time_Base'!$A$4:$API$29, MATCH("CenHos_Per", 'WFOM - Time_Base'!$B$4:$B$29,0), MATCH(CONCATENATE($G242,T$2),'WFOM - Time_Base'!$A$8:$API$8,0)),
IFERROR($AN242 * INDEX('Inputs from Uganda staff'!$E$61:$BM$80,MATCH('HRH Need estimation'!T$2,'Inputs from Uganda staff'!$E$61:$E$80,0),MATCH('HRH Need estimation'!$D242,'Inputs from Uganda staff'!$E$6:$BM$6,0)),
""))</f>
        <v>0</v>
      </c>
      <c r="U242" s="122">
        <f>IFERROR(
$AN242 * INDEX('WFOM - Time_Base'!$A$4:$API$29, MATCH("CenHos", 'WFOM - Time_Base'!$B$4:$B$29,0), MATCH(CONCATENATE($G242,U$2),'WFOM - Time_Base'!$A$8:$API$8,0)) *
INDEX('WFOM - Time_Base'!$A$4:$API$29, MATCH("CenHos_Per", 'WFOM - Time_Base'!$B$4:$B$29,0), MATCH(CONCATENATE($G242,U$2),'WFOM - Time_Base'!$A$8:$API$8,0)),
IFERROR($AN242 * INDEX('Inputs from Uganda staff'!$E$61:$BM$80,MATCH('HRH Need estimation'!U$2,'Inputs from Uganda staff'!$E$61:$E$80,0),MATCH('HRH Need estimation'!$D242,'Inputs from Uganda staff'!$E$6:$BM$6,0)),
""))</f>
        <v>1</v>
      </c>
      <c r="V242" s="122">
        <f>IFERROR(
$AN242 * INDEX('WFOM - Time_Base'!$A$4:$API$29, MATCH("CenHos", 'WFOM - Time_Base'!$B$4:$B$29,0), MATCH(CONCATENATE($G242,V$2),'WFOM - Time_Base'!$A$8:$API$8,0)) *
INDEX('WFOM - Time_Base'!$A$4:$API$29, MATCH("CenHos_Per", 'WFOM - Time_Base'!$B$4:$B$29,0), MATCH(CONCATENATE($G242,V$2),'WFOM - Time_Base'!$A$8:$API$8,0)),
IFERROR($AN242 * INDEX('Inputs from Uganda staff'!$E$61:$BM$80,MATCH('HRH Need estimation'!V$2,'Inputs from Uganda staff'!$E$61:$E$80,0),MATCH('HRH Need estimation'!$D242,'Inputs from Uganda staff'!$E$6:$BM$6,0)),
""))</f>
        <v>4</v>
      </c>
      <c r="W242" s="122">
        <f>IFERROR(
$AN242 * INDEX('WFOM - Time_Base'!$A$4:$API$29, MATCH("CenHos", 'WFOM - Time_Base'!$B$4:$B$29,0), MATCH(CONCATENATE($G242,W$2),'WFOM - Time_Base'!$A$8:$API$8,0)) *
INDEX('WFOM - Time_Base'!$A$4:$API$29, MATCH("CenHos_Per", 'WFOM - Time_Base'!$B$4:$B$29,0), MATCH(CONCATENATE($G242,W$2),'WFOM - Time_Base'!$A$8:$API$8,0)),
IFERROR($AN242 * INDEX('Inputs from Uganda staff'!$E$61:$BM$80,MATCH('HRH Need estimation'!W$2,'Inputs from Uganda staff'!$E$61:$E$80,0),MATCH('HRH Need estimation'!$D242,'Inputs from Uganda staff'!$E$6:$BM$6,0)),
""))</f>
        <v>0</v>
      </c>
      <c r="X242" s="122">
        <f>IFERROR(
$AN242 * INDEX('WFOM - Time_Base'!$A$4:$API$29, MATCH("CenHos", 'WFOM - Time_Base'!$B$4:$B$29,0), MATCH(CONCATENATE($G242,X$2),'WFOM - Time_Base'!$A$8:$API$8,0)) *
INDEX('WFOM - Time_Base'!$A$4:$API$29, MATCH("CenHos_Per", 'WFOM - Time_Base'!$B$4:$B$29,0), MATCH(CONCATENATE($G242,X$2),'WFOM - Time_Base'!$A$8:$API$8,0)),
IFERROR($AN242 * INDEX('Inputs from Uganda staff'!$E$61:$BM$80,MATCH('HRH Need estimation'!X$2,'Inputs from Uganda staff'!$E$61:$E$80,0),MATCH('HRH Need estimation'!$D242,'Inputs from Uganda staff'!$E$6:$BM$6,0)),
""))</f>
        <v>0</v>
      </c>
      <c r="Y242" s="122">
        <f>IFERROR(
$AN242 * INDEX('WFOM - Time_Base'!$A$4:$API$29, MATCH("CenHos", 'WFOM - Time_Base'!$B$4:$B$29,0), MATCH(CONCATENATE($G242,Y$2),'WFOM - Time_Base'!$A$8:$API$8,0)) *
INDEX('WFOM - Time_Base'!$A$4:$API$29, MATCH("CenHos_Per", 'WFOM - Time_Base'!$B$4:$B$29,0), MATCH(CONCATENATE($G242,Y$2),'WFOM - Time_Base'!$A$8:$API$8,0)),
IFERROR($AN242 * INDEX('Inputs from Uganda staff'!$E$61:$BM$80,MATCH('HRH Need estimation'!Y$2,'Inputs from Uganda staff'!$E$61:$E$80,0),MATCH('HRH Need estimation'!$D242,'Inputs from Uganda staff'!$E$6:$BM$6,0)),
""))</f>
        <v>0</v>
      </c>
      <c r="Z242" s="122">
        <f>IFERROR(
$AN242 * INDEX('WFOM - Time_Base'!$A$4:$API$29, MATCH("CenHos", 'WFOM - Time_Base'!$B$4:$B$29,0), MATCH(CONCATENATE($G242,Z$2),'WFOM - Time_Base'!$A$8:$API$8,0)) *
INDEX('WFOM - Time_Base'!$A$4:$API$29, MATCH("CenHos_Per", 'WFOM - Time_Base'!$B$4:$B$29,0), MATCH(CONCATENATE($G242,Z$2),'WFOM - Time_Base'!$A$8:$API$8,0)),
IFERROR($AN242 * INDEX('Inputs from Uganda staff'!$E$61:$BM$80,MATCH('HRH Need estimation'!Z$2,'Inputs from Uganda staff'!$E$61:$E$80,0),MATCH('HRH Need estimation'!$D242,'Inputs from Uganda staff'!$E$6:$BM$6,0)),
""))</f>
        <v>0</v>
      </c>
      <c r="AA242" s="122">
        <f>IFERROR(
$AN242 * INDEX('WFOM - Time_Base'!$A$4:$API$29, MATCH("CenHos", 'WFOM - Time_Base'!$B$4:$B$29,0), MATCH(CONCATENATE($G242,AA$2),'WFOM - Time_Base'!$A$8:$API$8,0)) *
INDEX('WFOM - Time_Base'!$A$4:$API$29, MATCH("CenHos_Per", 'WFOM - Time_Base'!$B$4:$B$29,0), MATCH(CONCATENATE($G242,AA$2),'WFOM - Time_Base'!$A$8:$API$8,0)),
IFERROR($AN242 * INDEX('Inputs from Uganda staff'!$E$61:$BM$80,MATCH('HRH Need estimation'!AA$2,'Inputs from Uganda staff'!$E$61:$E$80,0),MATCH('HRH Need estimation'!$D242,'Inputs from Uganda staff'!$E$6:$BM$6,0)),
""))</f>
        <v>0</v>
      </c>
      <c r="AB242" s="122">
        <f>IFERROR(
$AN242 * INDEX('WFOM - Time_Base'!$A$4:$API$29, MATCH("CenHos", 'WFOM - Time_Base'!$B$4:$B$29,0), MATCH(CONCATENATE($G242,AB$2),'WFOM - Time_Base'!$A$8:$API$8,0)) *
INDEX('WFOM - Time_Base'!$A$4:$API$29, MATCH("CenHos_Per", 'WFOM - Time_Base'!$B$4:$B$29,0), MATCH(CONCATENATE($G242,AB$2),'WFOM - Time_Base'!$A$8:$API$8,0)),
IFERROR($AN242 * INDEX('Inputs from Uganda staff'!$E$61:$BM$80,MATCH('HRH Need estimation'!AB$2,'Inputs from Uganda staff'!$E$61:$E$80,0),MATCH('HRH Need estimation'!$D242,'Inputs from Uganda staff'!$E$6:$BM$6,0)),
""))</f>
        <v>0</v>
      </c>
      <c r="AC242" s="122" t="str">
        <f>IFERROR(
$AN242 * INDEX('WFOM - Time_Base'!$A$4:$API$29, MATCH("CenHos", 'WFOM - Time_Base'!$B$4:$B$29,0), MATCH(CONCATENATE($G242,AC$2),'WFOM - Time_Base'!$A$8:$API$8,0)) *
INDEX('WFOM - Time_Base'!$A$4:$API$29, MATCH("CenHos_Per", 'WFOM - Time_Base'!$B$4:$B$29,0), MATCH(CONCATENATE($G242,AC$2),'WFOM - Time_Base'!$A$8:$API$8,0)),
IFERROR($AN242 * INDEX('Inputs from Uganda staff'!$E$61:$BM$80,MATCH('HRH Need estimation'!AC$2,'Inputs from Uganda staff'!$E$61:$E$80,0),MATCH('HRH Need estimation'!$D242,'Inputs from Uganda staff'!$E$6:$BM$6,0)),
""))</f>
        <v/>
      </c>
      <c r="AD242" s="122">
        <f>IFERROR(
$AN242 * INDEX('WFOM - Time_Base'!$A$4:$API$29, MATCH("CenHos", 'WFOM - Time_Base'!$B$4:$B$29,0), MATCH(CONCATENATE($G242,AD$2),'WFOM - Time_Base'!$A$8:$API$8,0)) *
INDEX('WFOM - Time_Base'!$A$4:$API$29, MATCH("CenHos_Per", 'WFOM - Time_Base'!$B$4:$B$29,0), MATCH(CONCATENATE($G242,AD$2),'WFOM - Time_Base'!$A$8:$API$8,0)),
IFERROR($AN242 * INDEX('Inputs from Uganda staff'!$E$61:$BM$80,MATCH('HRH Need estimation'!AD$2,'Inputs from Uganda staff'!$E$61:$E$80,0),MATCH('HRH Need estimation'!$D242,'Inputs from Uganda staff'!$E$6:$BM$6,0)),
""))</f>
        <v>0</v>
      </c>
      <c r="AE242" s="122">
        <f>IFERROR(
$AN242 * INDEX('WFOM - Time_Base'!$A$4:$API$29, MATCH("CenHos", 'WFOM - Time_Base'!$B$4:$B$29,0), MATCH(CONCATENATE($G242,AE$2),'WFOM - Time_Base'!$A$8:$API$8,0)) *
INDEX('WFOM - Time_Base'!$A$4:$API$29, MATCH("CenHos_Per", 'WFOM - Time_Base'!$B$4:$B$29,0), MATCH(CONCATENATE($G242,AE$2),'WFOM - Time_Base'!$A$8:$API$8,0)),
IFERROR($AN242 * INDEX('Inputs from Uganda staff'!$E$61:$BM$80,MATCH('HRH Need estimation'!AE$2,'Inputs from Uganda staff'!$E$61:$E$80,0),MATCH('HRH Need estimation'!$D242,'Inputs from Uganda staff'!$E$6:$BM$6,0)),
""))</f>
        <v>0</v>
      </c>
      <c r="AF242" s="122">
        <f>IFERROR(
$AN242 * INDEX('WFOM - Time_Base'!$A$4:$API$29, MATCH("CenHos", 'WFOM - Time_Base'!$B$4:$B$29,0), MATCH(CONCATENATE($G242,AF$2),'WFOM - Time_Base'!$A$8:$API$8,0)) *
INDEX('WFOM - Time_Base'!$A$4:$API$29, MATCH("CenHos_Per", 'WFOM - Time_Base'!$B$4:$B$29,0), MATCH(CONCATENATE($G242,AF$2),'WFOM - Time_Base'!$A$8:$API$8,0)),
IFERROR($AN242 * INDEX('Inputs from Uganda staff'!$E$61:$BM$80,MATCH('HRH Need estimation'!AF$2,'Inputs from Uganda staff'!$E$61:$E$80,0),MATCH('HRH Need estimation'!$D242,'Inputs from Uganda staff'!$E$6:$BM$6,0)),
""))</f>
        <v>0</v>
      </c>
      <c r="AG242" s="122">
        <f>IFERROR(
$AN242 * INDEX('WFOM - Time_Base'!$A$4:$API$29, MATCH("CenHos", 'WFOM - Time_Base'!$B$4:$B$29,0), MATCH(CONCATENATE($G242,AG$2),'WFOM - Time_Base'!$A$8:$API$8,0)) *
INDEX('WFOM - Time_Base'!$A$4:$API$29, MATCH("CenHos_Per", 'WFOM - Time_Base'!$B$4:$B$29,0), MATCH(CONCATENATE($G242,AG$2),'WFOM - Time_Base'!$A$8:$API$8,0)),
IFERROR($AN242 * INDEX('Inputs from Uganda staff'!$E$61:$BM$80,MATCH('HRH Need estimation'!AG$2,'Inputs from Uganda staff'!$E$61:$E$80,0),MATCH('HRH Need estimation'!$D242,'Inputs from Uganda staff'!$E$6:$BM$6,0)),
""))</f>
        <v>0</v>
      </c>
      <c r="AH242" s="122">
        <f>IFERROR(
$AN242 * INDEX('WFOM - Time_Base'!$A$4:$API$29, MATCH("CenHos", 'WFOM - Time_Base'!$B$4:$B$29,0), MATCH(CONCATENATE($G242,AH$2),'WFOM - Time_Base'!$A$8:$API$8,0)) *
INDEX('WFOM - Time_Base'!$A$4:$API$29, MATCH("CenHos_Per", 'WFOM - Time_Base'!$B$4:$B$29,0), MATCH(CONCATENATE($G242,AH$2),'WFOM - Time_Base'!$A$8:$API$8,0)),
IFERROR($AN242 * INDEX('Inputs from Uganda staff'!$E$61:$BM$80,MATCH('HRH Need estimation'!AH$2,'Inputs from Uganda staff'!$E$61:$E$80,0),MATCH('HRH Need estimation'!$D242,'Inputs from Uganda staff'!$E$6:$BM$6,0)),
""))</f>
        <v>0</v>
      </c>
      <c r="AI242" s="122">
        <f>IFERROR(
$AN242 * INDEX('WFOM - Time_Base'!$A$4:$API$29, MATCH("CenHos", 'WFOM - Time_Base'!$B$4:$B$29,0), MATCH(CONCATENATE($G242,AI$2),'WFOM - Time_Base'!$A$8:$API$8,0)) *
INDEX('WFOM - Time_Base'!$A$4:$API$29, MATCH("CenHos_Per", 'WFOM - Time_Base'!$B$4:$B$29,0), MATCH(CONCATENATE($G242,AI$2),'WFOM - Time_Base'!$A$8:$API$8,0)),
IFERROR($AN242 * INDEX('Inputs from Uganda staff'!$E$61:$BM$80,MATCH('HRH Need estimation'!AI$2,'Inputs from Uganda staff'!$E$61:$E$80,0),MATCH('HRH Need estimation'!$D242,'Inputs from Uganda staff'!$E$6:$BM$6,0)),
""))</f>
        <v>0</v>
      </c>
      <c r="AJ242" s="122">
        <f>IFERROR(
$AN242 * INDEX('WFOM - Time_Base'!$A$4:$API$29, MATCH("CenHos", 'WFOM - Time_Base'!$B$4:$B$29,0), MATCH(CONCATENATE($G242,AJ$2),'WFOM - Time_Base'!$A$8:$API$8,0)) *
INDEX('WFOM - Time_Base'!$A$4:$API$29, MATCH("CenHos_Per", 'WFOM - Time_Base'!$B$4:$B$29,0), MATCH(CONCATENATE($G242,AJ$2),'WFOM - Time_Base'!$A$8:$API$8,0)),
IFERROR($AN242 * INDEX('Inputs from Uganda staff'!$E$61:$BM$80,MATCH('HRH Need estimation'!AJ$2,'Inputs from Uganda staff'!$E$61:$E$80,0),MATCH('HRH Need estimation'!$D242,'Inputs from Uganda staff'!$E$6:$BM$6,0)),
""))</f>
        <v>0</v>
      </c>
      <c r="AK242" s="122">
        <f>IFERROR(
$AN242 * INDEX('WFOM - Time_Base'!$A$4:$API$29, MATCH("CenHos", 'WFOM - Time_Base'!$B$4:$B$29,0), MATCH(CONCATENATE($G242,AK$2),'WFOM - Time_Base'!$A$8:$API$8,0)) *
INDEX('WFOM - Time_Base'!$A$4:$API$29, MATCH("CenHos_Per", 'WFOM - Time_Base'!$B$4:$B$29,0), MATCH(CONCATENATE($G242,AK$2),'WFOM - Time_Base'!$A$8:$API$8,0)),
IFERROR($AN242 * INDEX('Inputs from Uganda staff'!$E$61:$BM$80,MATCH('HRH Need estimation'!AK$2,'Inputs from Uganda staff'!$E$61:$E$80,0),MATCH('HRH Need estimation'!$D242,'Inputs from Uganda staff'!$E$6:$BM$6,0)),
""))</f>
        <v>0</v>
      </c>
      <c r="AL242" s="122">
        <f>IFERROR(
$AN242 * INDEX('WFOM - Time_Base'!$A$4:$API$29, MATCH("CenHos", 'WFOM - Time_Base'!$B$4:$B$29,0), MATCH(CONCATENATE($G242,AL$2),'WFOM - Time_Base'!$A$8:$API$8,0)) *
INDEX('WFOM - Time_Base'!$A$4:$API$29, MATCH("CenHos_Per", 'WFOM - Time_Base'!$B$4:$B$29,0), MATCH(CONCATENATE($G242,AL$2),'WFOM - Time_Base'!$A$8:$API$8,0)),
IFERROR($AN242 * INDEX('Inputs from Uganda staff'!$E$61:$BM$80,MATCH('HRH Need estimation'!AL$2,'Inputs from Uganda staff'!$E$61:$E$80,0),MATCH('HRH Need estimation'!$D242,'Inputs from Uganda staff'!$E$6:$BM$6,0)),
""))</f>
        <v>0</v>
      </c>
      <c r="AN242">
        <v>1</v>
      </c>
      <c r="AO242" t="e">
        <f t="shared" si="8"/>
        <v>#N/A</v>
      </c>
    </row>
    <row r="243" spans="1:41">
      <c r="A243" s="106" t="s">
        <v>915</v>
      </c>
      <c r="B243" s="106" t="s">
        <v>680</v>
      </c>
      <c r="C243" s="107" t="s">
        <v>701</v>
      </c>
      <c r="D243" s="114" t="s">
        <v>702</v>
      </c>
      <c r="E243" s="199"/>
      <c r="F243" s="199"/>
      <c r="G243" s="199" t="str">
        <f>IF(F243&lt;&gt;"", VLOOKUP(F243,'WFOM - Cadre and Service List'!$E$4:$F$52,2,FALSE), "")</f>
        <v/>
      </c>
      <c r="H243" s="199" t="s">
        <v>1060</v>
      </c>
      <c r="I243" s="208"/>
      <c r="J243" s="208"/>
      <c r="K243" s="208"/>
      <c r="L243" s="208"/>
      <c r="M243" s="208"/>
      <c r="N243" s="208"/>
      <c r="O243" s="208"/>
      <c r="P243" s="207">
        <f t="shared" si="7"/>
        <v>0</v>
      </c>
      <c r="Q243" s="122" t="s">
        <v>1947</v>
      </c>
      <c r="R243" s="122" t="str">
        <f>IFERROR(
$AN243 * INDEX('WFOM - Time_Base'!$A$4:$API$29, MATCH("CenHos", 'WFOM - Time_Base'!$B$4:$B$29,0), MATCH(CONCATENATE($G243,R$2),'WFOM - Time_Base'!$A$8:$API$8,0)) *
INDEX('WFOM - Time_Base'!$A$4:$API$29, MATCH("CenHos_Per", 'WFOM - Time_Base'!$B$4:$B$29,0), MATCH(CONCATENATE($G243,R$2),'WFOM - Time_Base'!$A$8:$API$8,0)),
IFERROR($AN243 * INDEX('Inputs from Uganda staff'!$E$61:$BM$80,MATCH('HRH Need estimation'!R$2,'Inputs from Uganda staff'!$E$61:$E$80,0),MATCH('HRH Need estimation'!$D243,'Inputs from Uganda staff'!$E$6:$BM$6,0)),
""))</f>
        <v/>
      </c>
      <c r="S243" s="122" t="str">
        <f>IFERROR(
$AN243 * INDEX('WFOM - Time_Base'!$A$4:$API$29, MATCH("CenHos", 'WFOM - Time_Base'!$B$4:$B$29,0), MATCH(CONCATENATE($G243,S$2),'WFOM - Time_Base'!$A$8:$API$8,0)) *
INDEX('WFOM - Time_Base'!$A$4:$API$29, MATCH("CenHos_Per", 'WFOM - Time_Base'!$B$4:$B$29,0), MATCH(CONCATENATE($G243,S$2),'WFOM - Time_Base'!$A$8:$API$8,0)),
IFERROR($AN243 * INDEX('Inputs from Uganda staff'!$E$61:$BM$80,MATCH('HRH Need estimation'!S$2,'Inputs from Uganda staff'!$E$61:$E$80,0),MATCH('HRH Need estimation'!$D243,'Inputs from Uganda staff'!$E$6:$BM$6,0)),
""))</f>
        <v/>
      </c>
      <c r="T243" s="122" t="str">
        <f>IFERROR(
$AN243 * INDEX('WFOM - Time_Base'!$A$4:$API$29, MATCH("CenHos", 'WFOM - Time_Base'!$B$4:$B$29,0), MATCH(CONCATENATE($G243,T$2),'WFOM - Time_Base'!$A$8:$API$8,0)) *
INDEX('WFOM - Time_Base'!$A$4:$API$29, MATCH("CenHos_Per", 'WFOM - Time_Base'!$B$4:$B$29,0), MATCH(CONCATENATE($G243,T$2),'WFOM - Time_Base'!$A$8:$API$8,0)),
IFERROR($AN243 * INDEX('Inputs from Uganda staff'!$E$61:$BM$80,MATCH('HRH Need estimation'!T$2,'Inputs from Uganda staff'!$E$61:$E$80,0),MATCH('HRH Need estimation'!$D243,'Inputs from Uganda staff'!$E$6:$BM$6,0)),
""))</f>
        <v/>
      </c>
      <c r="U243" s="122" t="str">
        <f>IFERROR(
$AN243 * INDEX('WFOM - Time_Base'!$A$4:$API$29, MATCH("CenHos", 'WFOM - Time_Base'!$B$4:$B$29,0), MATCH(CONCATENATE($G243,U$2),'WFOM - Time_Base'!$A$8:$API$8,0)) *
INDEX('WFOM - Time_Base'!$A$4:$API$29, MATCH("CenHos_Per", 'WFOM - Time_Base'!$B$4:$B$29,0), MATCH(CONCATENATE($G243,U$2),'WFOM - Time_Base'!$A$8:$API$8,0)),
IFERROR($AN243 * INDEX('Inputs from Uganda staff'!$E$61:$BM$80,MATCH('HRH Need estimation'!U$2,'Inputs from Uganda staff'!$E$61:$E$80,0),MATCH('HRH Need estimation'!$D243,'Inputs from Uganda staff'!$E$6:$BM$6,0)),
""))</f>
        <v/>
      </c>
      <c r="V243" s="122" t="str">
        <f>IFERROR(
$AN243 * INDEX('WFOM - Time_Base'!$A$4:$API$29, MATCH("CenHos", 'WFOM - Time_Base'!$B$4:$B$29,0), MATCH(CONCATENATE($G243,V$2),'WFOM - Time_Base'!$A$8:$API$8,0)) *
INDEX('WFOM - Time_Base'!$A$4:$API$29, MATCH("CenHos_Per", 'WFOM - Time_Base'!$B$4:$B$29,0), MATCH(CONCATENATE($G243,V$2),'WFOM - Time_Base'!$A$8:$API$8,0)),
IFERROR($AN243 * INDEX('Inputs from Uganda staff'!$E$61:$BM$80,MATCH('HRH Need estimation'!V$2,'Inputs from Uganda staff'!$E$61:$E$80,0),MATCH('HRH Need estimation'!$D243,'Inputs from Uganda staff'!$E$6:$BM$6,0)),
""))</f>
        <v/>
      </c>
      <c r="W243" s="122" t="str">
        <f>IFERROR(
$AN243 * INDEX('WFOM - Time_Base'!$A$4:$API$29, MATCH("CenHos", 'WFOM - Time_Base'!$B$4:$B$29,0), MATCH(CONCATENATE($G243,W$2),'WFOM - Time_Base'!$A$8:$API$8,0)) *
INDEX('WFOM - Time_Base'!$A$4:$API$29, MATCH("CenHos_Per", 'WFOM - Time_Base'!$B$4:$B$29,0), MATCH(CONCATENATE($G243,W$2),'WFOM - Time_Base'!$A$8:$API$8,0)),
IFERROR($AN243 * INDEX('Inputs from Uganda staff'!$E$61:$BM$80,MATCH('HRH Need estimation'!W$2,'Inputs from Uganda staff'!$E$61:$E$80,0),MATCH('HRH Need estimation'!$D243,'Inputs from Uganda staff'!$E$6:$BM$6,0)),
""))</f>
        <v/>
      </c>
      <c r="X243" s="122" t="str">
        <f>IFERROR(
$AN243 * INDEX('WFOM - Time_Base'!$A$4:$API$29, MATCH("CenHos", 'WFOM - Time_Base'!$B$4:$B$29,0), MATCH(CONCATENATE($G243,X$2),'WFOM - Time_Base'!$A$8:$API$8,0)) *
INDEX('WFOM - Time_Base'!$A$4:$API$29, MATCH("CenHos_Per", 'WFOM - Time_Base'!$B$4:$B$29,0), MATCH(CONCATENATE($G243,X$2),'WFOM - Time_Base'!$A$8:$API$8,0)),
IFERROR($AN243 * INDEX('Inputs from Uganda staff'!$E$61:$BM$80,MATCH('HRH Need estimation'!X$2,'Inputs from Uganda staff'!$E$61:$E$80,0),MATCH('HRH Need estimation'!$D243,'Inputs from Uganda staff'!$E$6:$BM$6,0)),
""))</f>
        <v/>
      </c>
      <c r="Y243" s="122" t="str">
        <f>IFERROR(
$AN243 * INDEX('WFOM - Time_Base'!$A$4:$API$29, MATCH("CenHos", 'WFOM - Time_Base'!$B$4:$B$29,0), MATCH(CONCATENATE($G243,Y$2),'WFOM - Time_Base'!$A$8:$API$8,0)) *
INDEX('WFOM - Time_Base'!$A$4:$API$29, MATCH("CenHos_Per", 'WFOM - Time_Base'!$B$4:$B$29,0), MATCH(CONCATENATE($G243,Y$2),'WFOM - Time_Base'!$A$8:$API$8,0)),
IFERROR($AN243 * INDEX('Inputs from Uganda staff'!$E$61:$BM$80,MATCH('HRH Need estimation'!Y$2,'Inputs from Uganda staff'!$E$61:$E$80,0),MATCH('HRH Need estimation'!$D243,'Inputs from Uganda staff'!$E$6:$BM$6,0)),
""))</f>
        <v/>
      </c>
      <c r="Z243" s="122" t="str">
        <f>IFERROR(
$AN243 * INDEX('WFOM - Time_Base'!$A$4:$API$29, MATCH("CenHos", 'WFOM - Time_Base'!$B$4:$B$29,0), MATCH(CONCATENATE($G243,Z$2),'WFOM - Time_Base'!$A$8:$API$8,0)) *
INDEX('WFOM - Time_Base'!$A$4:$API$29, MATCH("CenHos_Per", 'WFOM - Time_Base'!$B$4:$B$29,0), MATCH(CONCATENATE($G243,Z$2),'WFOM - Time_Base'!$A$8:$API$8,0)),
IFERROR($AN243 * INDEX('Inputs from Uganda staff'!$E$61:$BM$80,MATCH('HRH Need estimation'!Z$2,'Inputs from Uganda staff'!$E$61:$E$80,0),MATCH('HRH Need estimation'!$D243,'Inputs from Uganda staff'!$E$6:$BM$6,0)),
""))</f>
        <v/>
      </c>
      <c r="AA243" s="122" t="str">
        <f>IFERROR(
$AN243 * INDEX('WFOM - Time_Base'!$A$4:$API$29, MATCH("CenHos", 'WFOM - Time_Base'!$B$4:$B$29,0), MATCH(CONCATENATE($G243,AA$2),'WFOM - Time_Base'!$A$8:$API$8,0)) *
INDEX('WFOM - Time_Base'!$A$4:$API$29, MATCH("CenHos_Per", 'WFOM - Time_Base'!$B$4:$B$29,0), MATCH(CONCATENATE($G243,AA$2),'WFOM - Time_Base'!$A$8:$API$8,0)),
IFERROR($AN243 * INDEX('Inputs from Uganda staff'!$E$61:$BM$80,MATCH('HRH Need estimation'!AA$2,'Inputs from Uganda staff'!$E$61:$E$80,0),MATCH('HRH Need estimation'!$D243,'Inputs from Uganda staff'!$E$6:$BM$6,0)),
""))</f>
        <v/>
      </c>
      <c r="AB243" s="122" t="str">
        <f>IFERROR(
$AN243 * INDEX('WFOM - Time_Base'!$A$4:$API$29, MATCH("CenHos", 'WFOM - Time_Base'!$B$4:$B$29,0), MATCH(CONCATENATE($G243,AB$2),'WFOM - Time_Base'!$A$8:$API$8,0)) *
INDEX('WFOM - Time_Base'!$A$4:$API$29, MATCH("CenHos_Per", 'WFOM - Time_Base'!$B$4:$B$29,0), MATCH(CONCATENATE($G243,AB$2),'WFOM - Time_Base'!$A$8:$API$8,0)),
IFERROR($AN243 * INDEX('Inputs from Uganda staff'!$E$61:$BM$80,MATCH('HRH Need estimation'!AB$2,'Inputs from Uganda staff'!$E$61:$E$80,0),MATCH('HRH Need estimation'!$D243,'Inputs from Uganda staff'!$E$6:$BM$6,0)),
""))</f>
        <v/>
      </c>
      <c r="AC243" s="122" t="str">
        <f>IFERROR(
$AN243 * INDEX('WFOM - Time_Base'!$A$4:$API$29, MATCH("CenHos", 'WFOM - Time_Base'!$B$4:$B$29,0), MATCH(CONCATENATE($G243,AC$2),'WFOM - Time_Base'!$A$8:$API$8,0)) *
INDEX('WFOM - Time_Base'!$A$4:$API$29, MATCH("CenHos_Per", 'WFOM - Time_Base'!$B$4:$B$29,0), MATCH(CONCATENATE($G243,AC$2),'WFOM - Time_Base'!$A$8:$API$8,0)),
IFERROR($AN243 * INDEX('Inputs from Uganda staff'!$E$61:$BM$80,MATCH('HRH Need estimation'!AC$2,'Inputs from Uganda staff'!$E$61:$E$80,0),MATCH('HRH Need estimation'!$D243,'Inputs from Uganda staff'!$E$6:$BM$6,0)),
""))</f>
        <v/>
      </c>
      <c r="AD243" s="122" t="str">
        <f>IFERROR(
$AN243 * INDEX('WFOM - Time_Base'!$A$4:$API$29, MATCH("CenHos", 'WFOM - Time_Base'!$B$4:$B$29,0), MATCH(CONCATENATE($G243,AD$2),'WFOM - Time_Base'!$A$8:$API$8,0)) *
INDEX('WFOM - Time_Base'!$A$4:$API$29, MATCH("CenHos_Per", 'WFOM - Time_Base'!$B$4:$B$29,0), MATCH(CONCATENATE($G243,AD$2),'WFOM - Time_Base'!$A$8:$API$8,0)),
IFERROR($AN243 * INDEX('Inputs from Uganda staff'!$E$61:$BM$80,MATCH('HRH Need estimation'!AD$2,'Inputs from Uganda staff'!$E$61:$E$80,0),MATCH('HRH Need estimation'!$D243,'Inputs from Uganda staff'!$E$6:$BM$6,0)),
""))</f>
        <v/>
      </c>
      <c r="AE243" s="122" t="str">
        <f>IFERROR(
$AN243 * INDEX('WFOM - Time_Base'!$A$4:$API$29, MATCH("CenHos", 'WFOM - Time_Base'!$B$4:$B$29,0), MATCH(CONCATENATE($G243,AE$2),'WFOM - Time_Base'!$A$8:$API$8,0)) *
INDEX('WFOM - Time_Base'!$A$4:$API$29, MATCH("CenHos_Per", 'WFOM - Time_Base'!$B$4:$B$29,0), MATCH(CONCATENATE($G243,AE$2),'WFOM - Time_Base'!$A$8:$API$8,0)),
IFERROR($AN243 * INDEX('Inputs from Uganda staff'!$E$61:$BM$80,MATCH('HRH Need estimation'!AE$2,'Inputs from Uganda staff'!$E$61:$E$80,0),MATCH('HRH Need estimation'!$D243,'Inputs from Uganda staff'!$E$6:$BM$6,0)),
""))</f>
        <v/>
      </c>
      <c r="AF243" s="122" t="str">
        <f>IFERROR(
$AN243 * INDEX('WFOM - Time_Base'!$A$4:$API$29, MATCH("CenHos", 'WFOM - Time_Base'!$B$4:$B$29,0), MATCH(CONCATENATE($G243,AF$2),'WFOM - Time_Base'!$A$8:$API$8,0)) *
INDEX('WFOM - Time_Base'!$A$4:$API$29, MATCH("CenHos_Per", 'WFOM - Time_Base'!$B$4:$B$29,0), MATCH(CONCATENATE($G243,AF$2),'WFOM - Time_Base'!$A$8:$API$8,0)),
IFERROR($AN243 * INDEX('Inputs from Uganda staff'!$E$61:$BM$80,MATCH('HRH Need estimation'!AF$2,'Inputs from Uganda staff'!$E$61:$E$80,0),MATCH('HRH Need estimation'!$D243,'Inputs from Uganda staff'!$E$6:$BM$6,0)),
""))</f>
        <v/>
      </c>
      <c r="AG243" s="122" t="str">
        <f>IFERROR(
$AN243 * INDEX('WFOM - Time_Base'!$A$4:$API$29, MATCH("CenHos", 'WFOM - Time_Base'!$B$4:$B$29,0), MATCH(CONCATENATE($G243,AG$2),'WFOM - Time_Base'!$A$8:$API$8,0)) *
INDEX('WFOM - Time_Base'!$A$4:$API$29, MATCH("CenHos_Per", 'WFOM - Time_Base'!$B$4:$B$29,0), MATCH(CONCATENATE($G243,AG$2),'WFOM - Time_Base'!$A$8:$API$8,0)),
IFERROR($AN243 * INDEX('Inputs from Uganda staff'!$E$61:$BM$80,MATCH('HRH Need estimation'!AG$2,'Inputs from Uganda staff'!$E$61:$E$80,0),MATCH('HRH Need estimation'!$D243,'Inputs from Uganda staff'!$E$6:$BM$6,0)),
""))</f>
        <v/>
      </c>
      <c r="AH243" s="122" t="str">
        <f>IFERROR(
$AN243 * INDEX('WFOM - Time_Base'!$A$4:$API$29, MATCH("CenHos", 'WFOM - Time_Base'!$B$4:$B$29,0), MATCH(CONCATENATE($G243,AH$2),'WFOM - Time_Base'!$A$8:$API$8,0)) *
INDEX('WFOM - Time_Base'!$A$4:$API$29, MATCH("CenHos_Per", 'WFOM - Time_Base'!$B$4:$B$29,0), MATCH(CONCATENATE($G243,AH$2),'WFOM - Time_Base'!$A$8:$API$8,0)),
IFERROR($AN243 * INDEX('Inputs from Uganda staff'!$E$61:$BM$80,MATCH('HRH Need estimation'!AH$2,'Inputs from Uganda staff'!$E$61:$E$80,0),MATCH('HRH Need estimation'!$D243,'Inputs from Uganda staff'!$E$6:$BM$6,0)),
""))</f>
        <v/>
      </c>
      <c r="AI243" s="122" t="str">
        <f>IFERROR(
$AN243 * INDEX('WFOM - Time_Base'!$A$4:$API$29, MATCH("CenHos", 'WFOM - Time_Base'!$B$4:$B$29,0), MATCH(CONCATENATE($G243,AI$2),'WFOM - Time_Base'!$A$8:$API$8,0)) *
INDEX('WFOM - Time_Base'!$A$4:$API$29, MATCH("CenHos_Per", 'WFOM - Time_Base'!$B$4:$B$29,0), MATCH(CONCATENATE($G243,AI$2),'WFOM - Time_Base'!$A$8:$API$8,0)),
IFERROR($AN243 * INDEX('Inputs from Uganda staff'!$E$61:$BM$80,MATCH('HRH Need estimation'!AI$2,'Inputs from Uganda staff'!$E$61:$E$80,0),MATCH('HRH Need estimation'!$D243,'Inputs from Uganda staff'!$E$6:$BM$6,0)),
""))</f>
        <v/>
      </c>
      <c r="AJ243" s="122" t="str">
        <f>IFERROR(
$AN243 * INDEX('WFOM - Time_Base'!$A$4:$API$29, MATCH("CenHos", 'WFOM - Time_Base'!$B$4:$B$29,0), MATCH(CONCATENATE($G243,AJ$2),'WFOM - Time_Base'!$A$8:$API$8,0)) *
INDEX('WFOM - Time_Base'!$A$4:$API$29, MATCH("CenHos_Per", 'WFOM - Time_Base'!$B$4:$B$29,0), MATCH(CONCATENATE($G243,AJ$2),'WFOM - Time_Base'!$A$8:$API$8,0)),
IFERROR($AN243 * INDEX('Inputs from Uganda staff'!$E$61:$BM$80,MATCH('HRH Need estimation'!AJ$2,'Inputs from Uganda staff'!$E$61:$E$80,0),MATCH('HRH Need estimation'!$D243,'Inputs from Uganda staff'!$E$6:$BM$6,0)),
""))</f>
        <v/>
      </c>
      <c r="AK243" s="122" t="str">
        <f>IFERROR(
$AN243 * INDEX('WFOM - Time_Base'!$A$4:$API$29, MATCH("CenHos", 'WFOM - Time_Base'!$B$4:$B$29,0), MATCH(CONCATENATE($G243,AK$2),'WFOM - Time_Base'!$A$8:$API$8,0)) *
INDEX('WFOM - Time_Base'!$A$4:$API$29, MATCH("CenHos_Per", 'WFOM - Time_Base'!$B$4:$B$29,0), MATCH(CONCATENATE($G243,AK$2),'WFOM - Time_Base'!$A$8:$API$8,0)),
IFERROR($AN243 * INDEX('Inputs from Uganda staff'!$E$61:$BM$80,MATCH('HRH Need estimation'!AK$2,'Inputs from Uganda staff'!$E$61:$E$80,0),MATCH('HRH Need estimation'!$D243,'Inputs from Uganda staff'!$E$6:$BM$6,0)),
""))</f>
        <v/>
      </c>
      <c r="AL243" s="122" t="str">
        <f>IFERROR(
$AN243 * INDEX('WFOM - Time_Base'!$A$4:$API$29, MATCH("CenHos", 'WFOM - Time_Base'!$B$4:$B$29,0), MATCH(CONCATENATE($G243,AL$2),'WFOM - Time_Base'!$A$8:$API$8,0)) *
INDEX('WFOM - Time_Base'!$A$4:$API$29, MATCH("CenHos_Per", 'WFOM - Time_Base'!$B$4:$B$29,0), MATCH(CONCATENATE($G243,AL$2),'WFOM - Time_Base'!$A$8:$API$8,0)),
IFERROR($AN243 * INDEX('Inputs from Uganda staff'!$E$61:$BM$80,MATCH('HRH Need estimation'!AL$2,'Inputs from Uganda staff'!$E$61:$E$80,0),MATCH('HRH Need estimation'!$D243,'Inputs from Uganda staff'!$E$6:$BM$6,0)),
""))</f>
        <v/>
      </c>
      <c r="AN243">
        <v>1</v>
      </c>
      <c r="AO243" t="e">
        <f t="shared" si="8"/>
        <v>#N/A</v>
      </c>
    </row>
    <row r="244" spans="1:41">
      <c r="A244" s="106" t="s">
        <v>915</v>
      </c>
      <c r="B244" s="106" t="s">
        <v>680</v>
      </c>
      <c r="C244" s="107" t="s">
        <v>703</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7"/>
        <v>0</v>
      </c>
      <c r="Q244" s="122" t="s">
        <v>1947</v>
      </c>
      <c r="R244" s="252">
        <f xml:space="preserve"> IFERROR(
INDEX('WFOM - Time_Base'!$A$4:$API$29, MATCH("ComHos", 'WFOM - Time_Base'!$B$4:$B$29,0), MATCH(CONCATENATE($G244,R$2),'WFOM - Time_Base'!$A$8:$API$8,0)) *
INDEX('WFOM - Time_Base'!$A$4:$API$29, MATCH("ComHos_Per", 'WFOM - Time_Base'!$B$4:$B$29,0), MATCH(CONCATENATE($G244,R$2),'WFOM - Time_Base'!$A$8:$API$8,0)),
IFERROR( INDEX('Inputs from Uganda staff'!$E$61:$BM$80,MATCH('HRH Need estimation'!R$2,'Inputs from Uganda staff'!$E$61:$E$80,0),MATCH('HRH Need estimation'!$D244,'Inputs from Uganda staff'!$E$6:$BM$6,0)),
""))</f>
        <v>0</v>
      </c>
      <c r="S244" s="252">
        <f xml:space="preserve"> IFERROR(
INDEX('WFOM - Time_Base'!$A$4:$API$29, MATCH("ComHos", 'WFOM - Time_Base'!$B$4:$B$29,0), MATCH(CONCATENATE($G244,S$2),'WFOM - Time_Base'!$A$8:$API$8,0)) *
INDEX('WFOM - Time_Base'!$A$4:$API$29, MATCH("ComHos_Per", 'WFOM - Time_Base'!$B$4:$B$29,0), MATCH(CONCATENATE($G244,S$2),'WFOM - Time_Base'!$A$8:$API$8,0)),
IFERROR( INDEX('Inputs from Uganda staff'!$E$61:$BM$80,MATCH('HRH Need estimation'!S$2,'Inputs from Uganda staff'!$E$61:$E$80,0),MATCH('HRH Need estimation'!$D244,'Inputs from Uganda staff'!$E$6:$BM$6,0)),
""))</f>
        <v>1</v>
      </c>
      <c r="T244" s="252">
        <f xml:space="preserve"> IFERROR(
INDEX('WFOM - Time_Base'!$A$4:$API$29, MATCH("ComHos", 'WFOM - Time_Base'!$B$4:$B$29,0), MATCH(CONCATENATE($G244,T$2),'WFOM - Time_Base'!$A$8:$API$8,0)) *
INDEX('WFOM - Time_Base'!$A$4:$API$29, MATCH("ComHos_Per", 'WFOM - Time_Base'!$B$4:$B$29,0), MATCH(CONCATENATE($G244,T$2),'WFOM - Time_Base'!$A$8:$API$8,0)),
IFERROR( INDEX('Inputs from Uganda staff'!$E$61:$BM$80,MATCH('HRH Need estimation'!T$2,'Inputs from Uganda staff'!$E$61:$E$80,0),MATCH('HRH Need estimation'!$D244,'Inputs from Uganda staff'!$E$6:$BM$6,0)),
""))</f>
        <v>1</v>
      </c>
      <c r="U244" s="252">
        <f xml:space="preserve"> IFERROR(
INDEX('WFOM - Time_Base'!$A$4:$API$29, MATCH("ComHos", 'WFOM - Time_Base'!$B$4:$B$29,0), MATCH(CONCATENATE($G244,U$2),'WFOM - Time_Base'!$A$8:$API$8,0)) *
INDEX('WFOM - Time_Base'!$A$4:$API$29, MATCH("ComHos_Per", 'WFOM - Time_Base'!$B$4:$B$29,0), MATCH(CONCATENATE($G244,U$2),'WFOM - Time_Base'!$A$8:$API$8,0)),
IFERROR( INDEX('Inputs from Uganda staff'!$E$61:$BM$80,MATCH('HRH Need estimation'!U$2,'Inputs from Uganda staff'!$E$61:$E$80,0),MATCH('HRH Need estimation'!$D244,'Inputs from Uganda staff'!$E$6:$BM$6,0)),
""))</f>
        <v>0</v>
      </c>
      <c r="V244" s="252">
        <f xml:space="preserve"> IFERROR(
INDEX('WFOM - Time_Base'!$A$4:$API$29, MATCH("ComHos", 'WFOM - Time_Base'!$B$4:$B$29,0), MATCH(CONCATENATE($G244,V$2),'WFOM - Time_Base'!$A$8:$API$8,0)) *
INDEX('WFOM - Time_Base'!$A$4:$API$29, MATCH("ComHos_Per", 'WFOM - Time_Base'!$B$4:$B$29,0), MATCH(CONCATENATE($G244,V$2),'WFOM - Time_Base'!$A$8:$API$8,0)),
IFERROR( INDEX('Inputs from Uganda staff'!$E$61:$BM$80,MATCH('HRH Need estimation'!V$2,'Inputs from Uganda staff'!$E$61:$E$80,0),MATCH('HRH Need estimation'!$D244,'Inputs from Uganda staff'!$E$6:$BM$6,0)),
""))</f>
        <v>2.5</v>
      </c>
      <c r="W244" s="252">
        <f xml:space="preserve"> IFERROR(
INDEX('WFOM - Time_Base'!$A$4:$API$29, MATCH("ComHos", 'WFOM - Time_Base'!$B$4:$B$29,0), MATCH(CONCATENATE($G244,W$2),'WFOM - Time_Base'!$A$8:$API$8,0)) *
INDEX('WFOM - Time_Base'!$A$4:$API$29, MATCH("ComHos_Per", 'WFOM - Time_Base'!$B$4:$B$29,0), MATCH(CONCATENATE($G244,W$2),'WFOM - Time_Base'!$A$8:$API$8,0)),
IFERROR( INDEX('Inputs from Uganda staff'!$E$61:$BM$80,MATCH('HRH Need estimation'!W$2,'Inputs from Uganda staff'!$E$61:$E$80,0),MATCH('HRH Need estimation'!$D244,'Inputs from Uganda staff'!$E$6:$BM$6,0)),
""))</f>
        <v>0</v>
      </c>
      <c r="X244" s="252">
        <f xml:space="preserve"> IFERROR(
INDEX('WFOM - Time_Base'!$A$4:$API$29, MATCH("ComHos", 'WFOM - Time_Base'!$B$4:$B$29,0), MATCH(CONCATENATE($G244,X$2),'WFOM - Time_Base'!$A$8:$API$8,0)) *
INDEX('WFOM - Time_Base'!$A$4:$API$29, MATCH("ComHos_Per", 'WFOM - Time_Base'!$B$4:$B$29,0), MATCH(CONCATENATE($G244,X$2),'WFOM - Time_Base'!$A$8:$API$8,0)),
IFERROR( INDEX('Inputs from Uganda staff'!$E$61:$BM$80,MATCH('HRH Need estimation'!X$2,'Inputs from Uganda staff'!$E$61:$E$80,0),MATCH('HRH Need estimation'!$D244,'Inputs from Uganda staff'!$E$6:$BM$6,0)),
""))</f>
        <v>0</v>
      </c>
      <c r="Y244" s="252">
        <f xml:space="preserve"> IFERROR(
INDEX('WFOM - Time_Base'!$A$4:$API$29, MATCH("ComHos", 'WFOM - Time_Base'!$B$4:$B$29,0), MATCH(CONCATENATE($G244,Y$2),'WFOM - Time_Base'!$A$8:$API$8,0)) *
INDEX('WFOM - Time_Base'!$A$4:$API$29, MATCH("ComHos_Per", 'WFOM - Time_Base'!$B$4:$B$29,0), MATCH(CONCATENATE($G244,Y$2),'WFOM - Time_Base'!$A$8:$API$8,0)),
IFERROR( INDEX('Inputs from Uganda staff'!$E$61:$BM$80,MATCH('HRH Need estimation'!Y$2,'Inputs from Uganda staff'!$E$61:$E$80,0),MATCH('HRH Need estimation'!$D244,'Inputs from Uganda staff'!$E$6:$BM$6,0)),
""))</f>
        <v>0</v>
      </c>
      <c r="Z244" s="252">
        <f xml:space="preserve"> IFERROR(
INDEX('WFOM - Time_Base'!$A$4:$API$29, MATCH("ComHos", 'WFOM - Time_Base'!$B$4:$B$29,0), MATCH(CONCATENATE($G244,Z$2),'WFOM - Time_Base'!$A$8:$API$8,0)) *
INDEX('WFOM - Time_Base'!$A$4:$API$29, MATCH("ComHos_Per", 'WFOM - Time_Base'!$B$4:$B$29,0), MATCH(CONCATENATE($G244,Z$2),'WFOM - Time_Base'!$A$8:$API$8,0)),
IFERROR( INDEX('Inputs from Uganda staff'!$E$61:$BM$80,MATCH('HRH Need estimation'!Z$2,'Inputs from Uganda staff'!$E$61:$E$80,0),MATCH('HRH Need estimation'!$D244,'Inputs from Uganda staff'!$E$6:$BM$6,0)),
""))</f>
        <v>0</v>
      </c>
      <c r="AA244" s="252">
        <f xml:space="preserve"> IFERROR(
INDEX('WFOM - Time_Base'!$A$4:$API$29, MATCH("ComHos", 'WFOM - Time_Base'!$B$4:$B$29,0), MATCH(CONCATENATE($G244,AA$2),'WFOM - Time_Base'!$A$8:$API$8,0)) *
INDEX('WFOM - Time_Base'!$A$4:$API$29, MATCH("ComHos_Per", 'WFOM - Time_Base'!$B$4:$B$29,0), MATCH(CONCATENATE($G244,AA$2),'WFOM - Time_Base'!$A$8:$API$8,0)),
IFERROR( INDEX('Inputs from Uganda staff'!$E$61:$BM$80,MATCH('HRH Need estimation'!AA$2,'Inputs from Uganda staff'!$E$61:$E$80,0),MATCH('HRH Need estimation'!$D244,'Inputs from Uganda staff'!$E$6:$BM$6,0)),
""))</f>
        <v>0</v>
      </c>
      <c r="AB244" s="252">
        <f xml:space="preserve"> IFERROR(
INDEX('WFOM - Time_Base'!$A$4:$API$29, MATCH("ComHos", 'WFOM - Time_Base'!$B$4:$B$29,0), MATCH(CONCATENATE($G244,AB$2),'WFOM - Time_Base'!$A$8:$API$8,0)) *
INDEX('WFOM - Time_Base'!$A$4:$API$29, MATCH("ComHos_Per", 'WFOM - Time_Base'!$B$4:$B$29,0), MATCH(CONCATENATE($G244,AB$2),'WFOM - Time_Base'!$A$8:$API$8,0)),
IFERROR( INDEX('Inputs from Uganda staff'!$E$61:$BM$80,MATCH('HRH Need estimation'!AB$2,'Inputs from Uganda staff'!$E$61:$E$80,0),MATCH('HRH Need estimation'!$D244,'Inputs from Uganda staff'!$E$6:$BM$6,0)),
""))</f>
        <v>0</v>
      </c>
      <c r="AC244" s="252" t="str">
        <f xml:space="preserve"> IFERROR(
INDEX('WFOM - Time_Base'!$A$4:$API$29, MATCH("ComHos", 'WFOM - Time_Base'!$B$4:$B$29,0), MATCH(CONCATENATE($G244,AC$2),'WFOM - Time_Base'!$A$8:$API$8,0)) *
INDEX('WFOM - Time_Base'!$A$4:$API$29, MATCH("ComHos_Per", 'WFOM - Time_Base'!$B$4:$B$29,0), MATCH(CONCATENATE($G244,AC$2),'WFOM - Time_Base'!$A$8:$API$8,0)),
IFERROR( INDEX('Inputs from Uganda staff'!$E$61:$BM$80,MATCH('HRH Need estimation'!AC$2,'Inputs from Uganda staff'!$E$61:$E$80,0),MATCH('HRH Need estimation'!$D244,'Inputs from Uganda staff'!$E$6:$BM$6,0)),
""))</f>
        <v/>
      </c>
      <c r="AD244" s="252">
        <f xml:space="preserve"> IFERROR(
INDEX('WFOM - Time_Base'!$A$4:$API$29, MATCH("ComHos", 'WFOM - Time_Base'!$B$4:$B$29,0), MATCH(CONCATENATE($G244,AD$2),'WFOM - Time_Base'!$A$8:$API$8,0)) *
INDEX('WFOM - Time_Base'!$A$4:$API$29, MATCH("ComHos_Per", 'WFOM - Time_Base'!$B$4:$B$29,0), MATCH(CONCATENATE($G244,AD$2),'WFOM - Time_Base'!$A$8:$API$8,0)),
IFERROR( INDEX('Inputs from Uganda staff'!$E$61:$BM$80,MATCH('HRH Need estimation'!AD$2,'Inputs from Uganda staff'!$E$61:$E$80,0),MATCH('HRH Need estimation'!$D244,'Inputs from Uganda staff'!$E$6:$BM$6,0)),
""))</f>
        <v>0</v>
      </c>
      <c r="AE244" s="252">
        <f xml:space="preserve"> IFERROR(
INDEX('WFOM - Time_Base'!$A$4:$API$29, MATCH("ComHos", 'WFOM - Time_Base'!$B$4:$B$29,0), MATCH(CONCATENATE($G244,AE$2),'WFOM - Time_Base'!$A$8:$API$8,0)) *
INDEX('WFOM - Time_Base'!$A$4:$API$29, MATCH("ComHos_Per", 'WFOM - Time_Base'!$B$4:$B$29,0), MATCH(CONCATENATE($G244,AE$2),'WFOM - Time_Base'!$A$8:$API$8,0)),
IFERROR( INDEX('Inputs from Uganda staff'!$E$61:$BM$80,MATCH('HRH Need estimation'!AE$2,'Inputs from Uganda staff'!$E$61:$E$80,0),MATCH('HRH Need estimation'!$D244,'Inputs from Uganda staff'!$E$6:$BM$6,0)),
""))</f>
        <v>0</v>
      </c>
      <c r="AF244" s="252">
        <f xml:space="preserve"> IFERROR(
INDEX('WFOM - Time_Base'!$A$4:$API$29, MATCH("ComHos", 'WFOM - Time_Base'!$B$4:$B$29,0), MATCH(CONCATENATE($G244,AF$2),'WFOM - Time_Base'!$A$8:$API$8,0)) *
INDEX('WFOM - Time_Base'!$A$4:$API$29, MATCH("ComHos_Per", 'WFOM - Time_Base'!$B$4:$B$29,0), MATCH(CONCATENATE($G244,AF$2),'WFOM - Time_Base'!$A$8:$API$8,0)),
IFERROR( INDEX('Inputs from Uganda staff'!$E$61:$BM$80,MATCH('HRH Need estimation'!AF$2,'Inputs from Uganda staff'!$E$61:$E$80,0),MATCH('HRH Need estimation'!$D244,'Inputs from Uganda staff'!$E$6:$BM$6,0)),
""))</f>
        <v>0</v>
      </c>
      <c r="AG244" s="252">
        <f xml:space="preserve"> IFERROR(
INDEX('WFOM - Time_Base'!$A$4:$API$29, MATCH("ComHos", 'WFOM - Time_Base'!$B$4:$B$29,0), MATCH(CONCATENATE($G244,AG$2),'WFOM - Time_Base'!$A$8:$API$8,0)) *
INDEX('WFOM - Time_Base'!$A$4:$API$29, MATCH("ComHos_Per", 'WFOM - Time_Base'!$B$4:$B$29,0), MATCH(CONCATENATE($G244,AG$2),'WFOM - Time_Base'!$A$8:$API$8,0)),
IFERROR( INDEX('Inputs from Uganda staff'!$E$61:$BM$80,MATCH('HRH Need estimation'!AG$2,'Inputs from Uganda staff'!$E$61:$E$80,0),MATCH('HRH Need estimation'!$D244,'Inputs from Uganda staff'!$E$6:$BM$6,0)),
""))</f>
        <v>0</v>
      </c>
      <c r="AH244" s="252">
        <f xml:space="preserve"> IFERROR(
INDEX('WFOM - Time_Base'!$A$4:$API$29, MATCH("ComHos", 'WFOM - Time_Base'!$B$4:$B$29,0), MATCH(CONCATENATE($G244,AH$2),'WFOM - Time_Base'!$A$8:$API$8,0)) *
INDEX('WFOM - Time_Base'!$A$4:$API$29, MATCH("ComHos_Per", 'WFOM - Time_Base'!$B$4:$B$29,0), MATCH(CONCATENATE($G244,AH$2),'WFOM - Time_Base'!$A$8:$API$8,0)),
IFERROR( INDEX('Inputs from Uganda staff'!$E$61:$BM$80,MATCH('HRH Need estimation'!AH$2,'Inputs from Uganda staff'!$E$61:$E$80,0),MATCH('HRH Need estimation'!$D244,'Inputs from Uganda staff'!$E$6:$BM$6,0)),
""))</f>
        <v>0</v>
      </c>
      <c r="AI244" s="252">
        <f xml:space="preserve"> IFERROR(
INDEX('WFOM - Time_Base'!$A$4:$API$29, MATCH("ComHos", 'WFOM - Time_Base'!$B$4:$B$29,0), MATCH(CONCATENATE($G244,AI$2),'WFOM - Time_Base'!$A$8:$API$8,0)) *
INDEX('WFOM - Time_Base'!$A$4:$API$29, MATCH("ComHos_Per", 'WFOM - Time_Base'!$B$4:$B$29,0), MATCH(CONCATENATE($G244,AI$2),'WFOM - Time_Base'!$A$8:$API$8,0)),
IFERROR( INDEX('Inputs from Uganda staff'!$E$61:$BM$80,MATCH('HRH Need estimation'!AI$2,'Inputs from Uganda staff'!$E$61:$E$80,0),MATCH('HRH Need estimation'!$D244,'Inputs from Uganda staff'!$E$6:$BM$6,0)),
""))</f>
        <v>0</v>
      </c>
      <c r="AJ244" s="252">
        <f xml:space="preserve"> IFERROR(
INDEX('WFOM - Time_Base'!$A$4:$API$29, MATCH("ComHos", 'WFOM - Time_Base'!$B$4:$B$29,0), MATCH(CONCATENATE($G244,AJ$2),'WFOM - Time_Base'!$A$8:$API$8,0)) *
INDEX('WFOM - Time_Base'!$A$4:$API$29, MATCH("ComHos_Per", 'WFOM - Time_Base'!$B$4:$B$29,0), MATCH(CONCATENATE($G244,AJ$2),'WFOM - Time_Base'!$A$8:$API$8,0)),
IFERROR( INDEX('Inputs from Uganda staff'!$E$61:$BM$80,MATCH('HRH Need estimation'!AJ$2,'Inputs from Uganda staff'!$E$61:$E$80,0),MATCH('HRH Need estimation'!$D244,'Inputs from Uganda staff'!$E$6:$BM$6,0)),
""))</f>
        <v>0</v>
      </c>
      <c r="AK244" s="252">
        <f xml:space="preserve"> IFERROR(
INDEX('WFOM - Time_Base'!$A$4:$API$29, MATCH("ComHos", 'WFOM - Time_Base'!$B$4:$B$29,0), MATCH(CONCATENATE($G244,AK$2),'WFOM - Time_Base'!$A$8:$API$8,0)) *
INDEX('WFOM - Time_Base'!$A$4:$API$29, MATCH("ComHos_Per", 'WFOM - Time_Base'!$B$4:$B$29,0), MATCH(CONCATENATE($G244,AK$2),'WFOM - Time_Base'!$A$8:$API$8,0)),
IFERROR( INDEX('Inputs from Uganda staff'!$E$61:$BM$80,MATCH('HRH Need estimation'!AK$2,'Inputs from Uganda staff'!$E$61:$E$80,0),MATCH('HRH Need estimation'!$D244,'Inputs from Uganda staff'!$E$6:$BM$6,0)),
""))</f>
        <v>0</v>
      </c>
      <c r="AL244" s="252">
        <f xml:space="preserve"> IFERROR(
INDEX('WFOM - Time_Base'!$A$4:$API$29, MATCH("ComHos", 'WFOM - Time_Base'!$B$4:$B$29,0), MATCH(CONCATENATE($G244,AL$2),'WFOM - Time_Base'!$A$8:$API$8,0)) *
INDEX('WFOM - Time_Base'!$A$4:$API$29, MATCH("ComHos_Per", 'WFOM - Time_Base'!$B$4:$B$29,0), MATCH(CONCATENATE($G244,AL$2),'WFOM - Time_Base'!$A$8:$API$8,0)),
IFERROR( INDEX('Inputs from Uganda staff'!$E$61:$BM$80,MATCH('HRH Need estimation'!AL$2,'Inputs from Uganda staff'!$E$61:$E$80,0),MATCH('HRH Need estimation'!$D244,'Inputs from Uganda staff'!$E$6:$BM$6,0)),
""))</f>
        <v>0</v>
      </c>
      <c r="AN244">
        <v>1</v>
      </c>
      <c r="AO244" t="e">
        <f t="shared" si="8"/>
        <v>#N/A</v>
      </c>
    </row>
    <row r="245" spans="1:41">
      <c r="A245" s="106" t="s">
        <v>915</v>
      </c>
      <c r="B245" s="106" t="s">
        <v>680</v>
      </c>
      <c r="C245" s="107" t="s">
        <v>704</v>
      </c>
      <c r="D245" s="115" t="s">
        <v>705</v>
      </c>
      <c r="E245" s="199"/>
      <c r="F245" s="199"/>
      <c r="G245" s="199" t="str">
        <f>IF(F245&lt;&gt;"", VLOOKUP(F245,'WFOM - Cadre and Service List'!$E$4:$F$52,2,FALSE), "")</f>
        <v/>
      </c>
      <c r="H245" s="199" t="s">
        <v>1061</v>
      </c>
      <c r="I245" s="208"/>
      <c r="J245" s="208"/>
      <c r="K245" s="208"/>
      <c r="L245" s="208"/>
      <c r="M245" s="208"/>
      <c r="N245" s="208"/>
      <c r="O245" s="208"/>
      <c r="P245" s="207">
        <f t="shared" si="7"/>
        <v>0</v>
      </c>
      <c r="Q245" s="122" t="s">
        <v>1947</v>
      </c>
      <c r="R245" s="122" t="str">
        <f>IFERROR(
$AN245 * INDEX('WFOM - Time_Base'!$A$4:$API$29, MATCH("CenHos", 'WFOM - Time_Base'!$B$4:$B$29,0), MATCH(CONCATENATE($G245,R$2),'WFOM - Time_Base'!$A$8:$API$8,0)) *
INDEX('WFOM - Time_Base'!$A$4:$API$29, MATCH("CenHos_Per", 'WFOM - Time_Base'!$B$4:$B$29,0), MATCH(CONCATENATE($G245,R$2),'WFOM - Time_Base'!$A$8:$API$8,0)),
IFERROR($AN245 * INDEX('Inputs from Uganda staff'!$E$61:$BM$80,MATCH('HRH Need estimation'!R$2,'Inputs from Uganda staff'!$E$61:$E$80,0),MATCH('HRH Need estimation'!$D245,'Inputs from Uganda staff'!$E$6:$BM$6,0)),
""))</f>
        <v/>
      </c>
      <c r="S245" s="122" t="str">
        <f>IFERROR(
$AN245 * INDEX('WFOM - Time_Base'!$A$4:$API$29, MATCH("CenHos", 'WFOM - Time_Base'!$B$4:$B$29,0), MATCH(CONCATENATE($G245,S$2),'WFOM - Time_Base'!$A$8:$API$8,0)) *
INDEX('WFOM - Time_Base'!$A$4:$API$29, MATCH("CenHos_Per", 'WFOM - Time_Base'!$B$4:$B$29,0), MATCH(CONCATENATE($G245,S$2),'WFOM - Time_Base'!$A$8:$API$8,0)),
IFERROR($AN245 * INDEX('Inputs from Uganda staff'!$E$61:$BM$80,MATCH('HRH Need estimation'!S$2,'Inputs from Uganda staff'!$E$61:$E$80,0),MATCH('HRH Need estimation'!$D245,'Inputs from Uganda staff'!$E$6:$BM$6,0)),
""))</f>
        <v/>
      </c>
      <c r="T245" s="122" t="str">
        <f>IFERROR(
$AN245 * INDEX('WFOM - Time_Base'!$A$4:$API$29, MATCH("CenHos", 'WFOM - Time_Base'!$B$4:$B$29,0), MATCH(CONCATENATE($G245,T$2),'WFOM - Time_Base'!$A$8:$API$8,0)) *
INDEX('WFOM - Time_Base'!$A$4:$API$29, MATCH("CenHos_Per", 'WFOM - Time_Base'!$B$4:$B$29,0), MATCH(CONCATENATE($G245,T$2),'WFOM - Time_Base'!$A$8:$API$8,0)),
IFERROR($AN245 * INDEX('Inputs from Uganda staff'!$E$61:$BM$80,MATCH('HRH Need estimation'!T$2,'Inputs from Uganda staff'!$E$61:$E$80,0),MATCH('HRH Need estimation'!$D245,'Inputs from Uganda staff'!$E$6:$BM$6,0)),
""))</f>
        <v/>
      </c>
      <c r="U245" s="122" t="str">
        <f>IFERROR(
$AN245 * INDEX('WFOM - Time_Base'!$A$4:$API$29, MATCH("CenHos", 'WFOM - Time_Base'!$B$4:$B$29,0), MATCH(CONCATENATE($G245,U$2),'WFOM - Time_Base'!$A$8:$API$8,0)) *
INDEX('WFOM - Time_Base'!$A$4:$API$29, MATCH("CenHos_Per", 'WFOM - Time_Base'!$B$4:$B$29,0), MATCH(CONCATENATE($G245,U$2),'WFOM - Time_Base'!$A$8:$API$8,0)),
IFERROR($AN245 * INDEX('Inputs from Uganda staff'!$E$61:$BM$80,MATCH('HRH Need estimation'!U$2,'Inputs from Uganda staff'!$E$61:$E$80,0),MATCH('HRH Need estimation'!$D245,'Inputs from Uganda staff'!$E$6:$BM$6,0)),
""))</f>
        <v/>
      </c>
      <c r="V245" s="122" t="str">
        <f>IFERROR(
$AN245 * INDEX('WFOM - Time_Base'!$A$4:$API$29, MATCH("CenHos", 'WFOM - Time_Base'!$B$4:$B$29,0), MATCH(CONCATENATE($G245,V$2),'WFOM - Time_Base'!$A$8:$API$8,0)) *
INDEX('WFOM - Time_Base'!$A$4:$API$29, MATCH("CenHos_Per", 'WFOM - Time_Base'!$B$4:$B$29,0), MATCH(CONCATENATE($G245,V$2),'WFOM - Time_Base'!$A$8:$API$8,0)),
IFERROR($AN245 * INDEX('Inputs from Uganda staff'!$E$61:$BM$80,MATCH('HRH Need estimation'!V$2,'Inputs from Uganda staff'!$E$61:$E$80,0),MATCH('HRH Need estimation'!$D245,'Inputs from Uganda staff'!$E$6:$BM$6,0)),
""))</f>
        <v/>
      </c>
      <c r="W245" s="122" t="str">
        <f>IFERROR(
$AN245 * INDEX('WFOM - Time_Base'!$A$4:$API$29, MATCH("CenHos", 'WFOM - Time_Base'!$B$4:$B$29,0), MATCH(CONCATENATE($G245,W$2),'WFOM - Time_Base'!$A$8:$API$8,0)) *
INDEX('WFOM - Time_Base'!$A$4:$API$29, MATCH("CenHos_Per", 'WFOM - Time_Base'!$B$4:$B$29,0), MATCH(CONCATENATE($G245,W$2),'WFOM - Time_Base'!$A$8:$API$8,0)),
IFERROR($AN245 * INDEX('Inputs from Uganda staff'!$E$61:$BM$80,MATCH('HRH Need estimation'!W$2,'Inputs from Uganda staff'!$E$61:$E$80,0),MATCH('HRH Need estimation'!$D245,'Inputs from Uganda staff'!$E$6:$BM$6,0)),
""))</f>
        <v/>
      </c>
      <c r="X245" s="122" t="str">
        <f>IFERROR(
$AN245 * INDEX('WFOM - Time_Base'!$A$4:$API$29, MATCH("CenHos", 'WFOM - Time_Base'!$B$4:$B$29,0), MATCH(CONCATENATE($G245,X$2),'WFOM - Time_Base'!$A$8:$API$8,0)) *
INDEX('WFOM - Time_Base'!$A$4:$API$29, MATCH("CenHos_Per", 'WFOM - Time_Base'!$B$4:$B$29,0), MATCH(CONCATENATE($G245,X$2),'WFOM - Time_Base'!$A$8:$API$8,0)),
IFERROR($AN245 * INDEX('Inputs from Uganda staff'!$E$61:$BM$80,MATCH('HRH Need estimation'!X$2,'Inputs from Uganda staff'!$E$61:$E$80,0),MATCH('HRH Need estimation'!$D245,'Inputs from Uganda staff'!$E$6:$BM$6,0)),
""))</f>
        <v/>
      </c>
      <c r="Y245" s="122" t="str">
        <f>IFERROR(
$AN245 * INDEX('WFOM - Time_Base'!$A$4:$API$29, MATCH("CenHos", 'WFOM - Time_Base'!$B$4:$B$29,0), MATCH(CONCATENATE($G245,Y$2),'WFOM - Time_Base'!$A$8:$API$8,0)) *
INDEX('WFOM - Time_Base'!$A$4:$API$29, MATCH("CenHos_Per", 'WFOM - Time_Base'!$B$4:$B$29,0), MATCH(CONCATENATE($G245,Y$2),'WFOM - Time_Base'!$A$8:$API$8,0)),
IFERROR($AN245 * INDEX('Inputs from Uganda staff'!$E$61:$BM$80,MATCH('HRH Need estimation'!Y$2,'Inputs from Uganda staff'!$E$61:$E$80,0),MATCH('HRH Need estimation'!$D245,'Inputs from Uganda staff'!$E$6:$BM$6,0)),
""))</f>
        <v/>
      </c>
      <c r="Z245" s="122" t="str">
        <f>IFERROR(
$AN245 * INDEX('WFOM - Time_Base'!$A$4:$API$29, MATCH("CenHos", 'WFOM - Time_Base'!$B$4:$B$29,0), MATCH(CONCATENATE($G245,Z$2),'WFOM - Time_Base'!$A$8:$API$8,0)) *
INDEX('WFOM - Time_Base'!$A$4:$API$29, MATCH("CenHos_Per", 'WFOM - Time_Base'!$B$4:$B$29,0), MATCH(CONCATENATE($G245,Z$2),'WFOM - Time_Base'!$A$8:$API$8,0)),
IFERROR($AN245 * INDEX('Inputs from Uganda staff'!$E$61:$BM$80,MATCH('HRH Need estimation'!Z$2,'Inputs from Uganda staff'!$E$61:$E$80,0),MATCH('HRH Need estimation'!$D245,'Inputs from Uganda staff'!$E$6:$BM$6,0)),
""))</f>
        <v/>
      </c>
      <c r="AA245" s="122" t="str">
        <f>IFERROR(
$AN245 * INDEX('WFOM - Time_Base'!$A$4:$API$29, MATCH("CenHos", 'WFOM - Time_Base'!$B$4:$B$29,0), MATCH(CONCATENATE($G245,AA$2),'WFOM - Time_Base'!$A$8:$API$8,0)) *
INDEX('WFOM - Time_Base'!$A$4:$API$29, MATCH("CenHos_Per", 'WFOM - Time_Base'!$B$4:$B$29,0), MATCH(CONCATENATE($G245,AA$2),'WFOM - Time_Base'!$A$8:$API$8,0)),
IFERROR($AN245 * INDEX('Inputs from Uganda staff'!$E$61:$BM$80,MATCH('HRH Need estimation'!AA$2,'Inputs from Uganda staff'!$E$61:$E$80,0),MATCH('HRH Need estimation'!$D245,'Inputs from Uganda staff'!$E$6:$BM$6,0)),
""))</f>
        <v/>
      </c>
      <c r="AB245" s="122" t="str">
        <f>IFERROR(
$AN245 * INDEX('WFOM - Time_Base'!$A$4:$API$29, MATCH("CenHos", 'WFOM - Time_Base'!$B$4:$B$29,0), MATCH(CONCATENATE($G245,AB$2),'WFOM - Time_Base'!$A$8:$API$8,0)) *
INDEX('WFOM - Time_Base'!$A$4:$API$29, MATCH("CenHos_Per", 'WFOM - Time_Base'!$B$4:$B$29,0), MATCH(CONCATENATE($G245,AB$2),'WFOM - Time_Base'!$A$8:$API$8,0)),
IFERROR($AN245 * INDEX('Inputs from Uganda staff'!$E$61:$BM$80,MATCH('HRH Need estimation'!AB$2,'Inputs from Uganda staff'!$E$61:$E$80,0),MATCH('HRH Need estimation'!$D245,'Inputs from Uganda staff'!$E$6:$BM$6,0)),
""))</f>
        <v/>
      </c>
      <c r="AC245" s="122" t="str">
        <f>IFERROR(
$AN245 * INDEX('WFOM - Time_Base'!$A$4:$API$29, MATCH("CenHos", 'WFOM - Time_Base'!$B$4:$B$29,0), MATCH(CONCATENATE($G245,AC$2),'WFOM - Time_Base'!$A$8:$API$8,0)) *
INDEX('WFOM - Time_Base'!$A$4:$API$29, MATCH("CenHos_Per", 'WFOM - Time_Base'!$B$4:$B$29,0), MATCH(CONCATENATE($G245,AC$2),'WFOM - Time_Base'!$A$8:$API$8,0)),
IFERROR($AN245 * INDEX('Inputs from Uganda staff'!$E$61:$BM$80,MATCH('HRH Need estimation'!AC$2,'Inputs from Uganda staff'!$E$61:$E$80,0),MATCH('HRH Need estimation'!$D245,'Inputs from Uganda staff'!$E$6:$BM$6,0)),
""))</f>
        <v/>
      </c>
      <c r="AD245" s="122" t="str">
        <f>IFERROR(
$AN245 * INDEX('WFOM - Time_Base'!$A$4:$API$29, MATCH("CenHos", 'WFOM - Time_Base'!$B$4:$B$29,0), MATCH(CONCATENATE($G245,AD$2),'WFOM - Time_Base'!$A$8:$API$8,0)) *
INDEX('WFOM - Time_Base'!$A$4:$API$29, MATCH("CenHos_Per", 'WFOM - Time_Base'!$B$4:$B$29,0), MATCH(CONCATENATE($G245,AD$2),'WFOM - Time_Base'!$A$8:$API$8,0)),
IFERROR($AN245 * INDEX('Inputs from Uganda staff'!$E$61:$BM$80,MATCH('HRH Need estimation'!AD$2,'Inputs from Uganda staff'!$E$61:$E$80,0),MATCH('HRH Need estimation'!$D245,'Inputs from Uganda staff'!$E$6:$BM$6,0)),
""))</f>
        <v/>
      </c>
      <c r="AE245" s="122" t="str">
        <f>IFERROR(
$AN245 * INDEX('WFOM - Time_Base'!$A$4:$API$29, MATCH("CenHos", 'WFOM - Time_Base'!$B$4:$B$29,0), MATCH(CONCATENATE($G245,AE$2),'WFOM - Time_Base'!$A$8:$API$8,0)) *
INDEX('WFOM - Time_Base'!$A$4:$API$29, MATCH("CenHos_Per", 'WFOM - Time_Base'!$B$4:$B$29,0), MATCH(CONCATENATE($G245,AE$2),'WFOM - Time_Base'!$A$8:$API$8,0)),
IFERROR($AN245 * INDEX('Inputs from Uganda staff'!$E$61:$BM$80,MATCH('HRH Need estimation'!AE$2,'Inputs from Uganda staff'!$E$61:$E$80,0),MATCH('HRH Need estimation'!$D245,'Inputs from Uganda staff'!$E$6:$BM$6,0)),
""))</f>
        <v/>
      </c>
      <c r="AF245" s="122" t="str">
        <f>IFERROR(
$AN245 * INDEX('WFOM - Time_Base'!$A$4:$API$29, MATCH("CenHos", 'WFOM - Time_Base'!$B$4:$B$29,0), MATCH(CONCATENATE($G245,AF$2),'WFOM - Time_Base'!$A$8:$API$8,0)) *
INDEX('WFOM - Time_Base'!$A$4:$API$29, MATCH("CenHos_Per", 'WFOM - Time_Base'!$B$4:$B$29,0), MATCH(CONCATENATE($G245,AF$2),'WFOM - Time_Base'!$A$8:$API$8,0)),
IFERROR($AN245 * INDEX('Inputs from Uganda staff'!$E$61:$BM$80,MATCH('HRH Need estimation'!AF$2,'Inputs from Uganda staff'!$E$61:$E$80,0),MATCH('HRH Need estimation'!$D245,'Inputs from Uganda staff'!$E$6:$BM$6,0)),
""))</f>
        <v/>
      </c>
      <c r="AG245" s="122" t="str">
        <f>IFERROR(
$AN245 * INDEX('WFOM - Time_Base'!$A$4:$API$29, MATCH("CenHos", 'WFOM - Time_Base'!$B$4:$B$29,0), MATCH(CONCATENATE($G245,AG$2),'WFOM - Time_Base'!$A$8:$API$8,0)) *
INDEX('WFOM - Time_Base'!$A$4:$API$29, MATCH("CenHos_Per", 'WFOM - Time_Base'!$B$4:$B$29,0), MATCH(CONCATENATE($G245,AG$2),'WFOM - Time_Base'!$A$8:$API$8,0)),
IFERROR($AN245 * INDEX('Inputs from Uganda staff'!$E$61:$BM$80,MATCH('HRH Need estimation'!AG$2,'Inputs from Uganda staff'!$E$61:$E$80,0),MATCH('HRH Need estimation'!$D245,'Inputs from Uganda staff'!$E$6:$BM$6,0)),
""))</f>
        <v/>
      </c>
      <c r="AH245" s="122" t="str">
        <f>IFERROR(
$AN245 * INDEX('WFOM - Time_Base'!$A$4:$API$29, MATCH("CenHos", 'WFOM - Time_Base'!$B$4:$B$29,0), MATCH(CONCATENATE($G245,AH$2),'WFOM - Time_Base'!$A$8:$API$8,0)) *
INDEX('WFOM - Time_Base'!$A$4:$API$29, MATCH("CenHos_Per", 'WFOM - Time_Base'!$B$4:$B$29,0), MATCH(CONCATENATE($G245,AH$2),'WFOM - Time_Base'!$A$8:$API$8,0)),
IFERROR($AN245 * INDEX('Inputs from Uganda staff'!$E$61:$BM$80,MATCH('HRH Need estimation'!AH$2,'Inputs from Uganda staff'!$E$61:$E$80,0),MATCH('HRH Need estimation'!$D245,'Inputs from Uganda staff'!$E$6:$BM$6,0)),
""))</f>
        <v/>
      </c>
      <c r="AI245" s="122" t="str">
        <f>IFERROR(
$AN245 * INDEX('WFOM - Time_Base'!$A$4:$API$29, MATCH("CenHos", 'WFOM - Time_Base'!$B$4:$B$29,0), MATCH(CONCATENATE($G245,AI$2),'WFOM - Time_Base'!$A$8:$API$8,0)) *
INDEX('WFOM - Time_Base'!$A$4:$API$29, MATCH("CenHos_Per", 'WFOM - Time_Base'!$B$4:$B$29,0), MATCH(CONCATENATE($G245,AI$2),'WFOM - Time_Base'!$A$8:$API$8,0)),
IFERROR($AN245 * INDEX('Inputs from Uganda staff'!$E$61:$BM$80,MATCH('HRH Need estimation'!AI$2,'Inputs from Uganda staff'!$E$61:$E$80,0),MATCH('HRH Need estimation'!$D245,'Inputs from Uganda staff'!$E$6:$BM$6,0)),
""))</f>
        <v/>
      </c>
      <c r="AJ245" s="122" t="str">
        <f>IFERROR(
$AN245 * INDEX('WFOM - Time_Base'!$A$4:$API$29, MATCH("CenHos", 'WFOM - Time_Base'!$B$4:$B$29,0), MATCH(CONCATENATE($G245,AJ$2),'WFOM - Time_Base'!$A$8:$API$8,0)) *
INDEX('WFOM - Time_Base'!$A$4:$API$29, MATCH("CenHos_Per", 'WFOM - Time_Base'!$B$4:$B$29,0), MATCH(CONCATENATE($G245,AJ$2),'WFOM - Time_Base'!$A$8:$API$8,0)),
IFERROR($AN245 * INDEX('Inputs from Uganda staff'!$E$61:$BM$80,MATCH('HRH Need estimation'!AJ$2,'Inputs from Uganda staff'!$E$61:$E$80,0),MATCH('HRH Need estimation'!$D245,'Inputs from Uganda staff'!$E$6:$BM$6,0)),
""))</f>
        <v/>
      </c>
      <c r="AK245" s="122" t="str">
        <f>IFERROR(
$AN245 * INDEX('WFOM - Time_Base'!$A$4:$API$29, MATCH("CenHos", 'WFOM - Time_Base'!$B$4:$B$29,0), MATCH(CONCATENATE($G245,AK$2),'WFOM - Time_Base'!$A$8:$API$8,0)) *
INDEX('WFOM - Time_Base'!$A$4:$API$29, MATCH("CenHos_Per", 'WFOM - Time_Base'!$B$4:$B$29,0), MATCH(CONCATENATE($G245,AK$2),'WFOM - Time_Base'!$A$8:$API$8,0)),
IFERROR($AN245 * INDEX('Inputs from Uganda staff'!$E$61:$BM$80,MATCH('HRH Need estimation'!AK$2,'Inputs from Uganda staff'!$E$61:$E$80,0),MATCH('HRH Need estimation'!$D245,'Inputs from Uganda staff'!$E$6:$BM$6,0)),
""))</f>
        <v/>
      </c>
      <c r="AL245" s="122" t="str">
        <f>IFERROR(
$AN245 * INDEX('WFOM - Time_Base'!$A$4:$API$29, MATCH("CenHos", 'WFOM - Time_Base'!$B$4:$B$29,0), MATCH(CONCATENATE($G245,AL$2),'WFOM - Time_Base'!$A$8:$API$8,0)) *
INDEX('WFOM - Time_Base'!$A$4:$API$29, MATCH("CenHos_Per", 'WFOM - Time_Base'!$B$4:$B$29,0), MATCH(CONCATENATE($G245,AL$2),'WFOM - Time_Base'!$A$8:$API$8,0)),
IFERROR($AN245 * INDEX('Inputs from Uganda staff'!$E$61:$BM$80,MATCH('HRH Need estimation'!AL$2,'Inputs from Uganda staff'!$E$61:$E$80,0),MATCH('HRH Need estimation'!$D245,'Inputs from Uganda staff'!$E$6:$BM$6,0)),
""))</f>
        <v/>
      </c>
      <c r="AN245">
        <v>1</v>
      </c>
      <c r="AO245" t="e">
        <f t="shared" si="8"/>
        <v>#N/A</v>
      </c>
    </row>
    <row r="246" spans="1:41">
      <c r="A246" s="106" t="s">
        <v>915</v>
      </c>
      <c r="B246" s="106" t="s">
        <v>680</v>
      </c>
      <c r="C246" s="107" t="s">
        <v>706</v>
      </c>
      <c r="D246" s="115" t="s">
        <v>707</v>
      </c>
      <c r="E246" s="199"/>
      <c r="F246" s="199"/>
      <c r="G246" s="199" t="str">
        <f>IF(F246&lt;&gt;"", VLOOKUP(F246,'WFOM - Cadre and Service List'!$E$4:$F$52,2,FALSE), "")</f>
        <v/>
      </c>
      <c r="H246" s="199" t="s">
        <v>1061</v>
      </c>
      <c r="I246" s="208"/>
      <c r="J246" s="208"/>
      <c r="K246" s="208"/>
      <c r="L246" s="208"/>
      <c r="M246" s="208"/>
      <c r="N246" s="208"/>
      <c r="O246" s="208"/>
      <c r="P246" s="207">
        <f t="shared" si="7"/>
        <v>0</v>
      </c>
      <c r="Q246" s="122" t="s">
        <v>1947</v>
      </c>
      <c r="R246" s="122" t="str">
        <f>IFERROR(
$AN246 * INDEX('WFOM - Time_Base'!$A$4:$API$29, MATCH("CenHos", 'WFOM - Time_Base'!$B$4:$B$29,0), MATCH(CONCATENATE($G246,R$2),'WFOM - Time_Base'!$A$8:$API$8,0)) *
INDEX('WFOM - Time_Base'!$A$4:$API$29, MATCH("CenHos_Per", 'WFOM - Time_Base'!$B$4:$B$29,0), MATCH(CONCATENATE($G246,R$2),'WFOM - Time_Base'!$A$8:$API$8,0)),
IFERROR($AN246 * INDEX('Inputs from Uganda staff'!$E$61:$BM$80,MATCH('HRH Need estimation'!R$2,'Inputs from Uganda staff'!$E$61:$E$80,0),MATCH('HRH Need estimation'!$D246,'Inputs from Uganda staff'!$E$6:$BM$6,0)),
""))</f>
        <v/>
      </c>
      <c r="S246" s="122" t="str">
        <f>IFERROR(
$AN246 * INDEX('WFOM - Time_Base'!$A$4:$API$29, MATCH("CenHos", 'WFOM - Time_Base'!$B$4:$B$29,0), MATCH(CONCATENATE($G246,S$2),'WFOM - Time_Base'!$A$8:$API$8,0)) *
INDEX('WFOM - Time_Base'!$A$4:$API$29, MATCH("CenHos_Per", 'WFOM - Time_Base'!$B$4:$B$29,0), MATCH(CONCATENATE($G246,S$2),'WFOM - Time_Base'!$A$8:$API$8,0)),
IFERROR($AN246 * INDEX('Inputs from Uganda staff'!$E$61:$BM$80,MATCH('HRH Need estimation'!S$2,'Inputs from Uganda staff'!$E$61:$E$80,0),MATCH('HRH Need estimation'!$D246,'Inputs from Uganda staff'!$E$6:$BM$6,0)),
""))</f>
        <v/>
      </c>
      <c r="T246" s="122" t="str">
        <f>IFERROR(
$AN246 * INDEX('WFOM - Time_Base'!$A$4:$API$29, MATCH("CenHos", 'WFOM - Time_Base'!$B$4:$B$29,0), MATCH(CONCATENATE($G246,T$2),'WFOM - Time_Base'!$A$8:$API$8,0)) *
INDEX('WFOM - Time_Base'!$A$4:$API$29, MATCH("CenHos_Per", 'WFOM - Time_Base'!$B$4:$B$29,0), MATCH(CONCATENATE($G246,T$2),'WFOM - Time_Base'!$A$8:$API$8,0)),
IFERROR($AN246 * INDEX('Inputs from Uganda staff'!$E$61:$BM$80,MATCH('HRH Need estimation'!T$2,'Inputs from Uganda staff'!$E$61:$E$80,0),MATCH('HRH Need estimation'!$D246,'Inputs from Uganda staff'!$E$6:$BM$6,0)),
""))</f>
        <v/>
      </c>
      <c r="U246" s="122" t="str">
        <f>IFERROR(
$AN246 * INDEX('WFOM - Time_Base'!$A$4:$API$29, MATCH("CenHos", 'WFOM - Time_Base'!$B$4:$B$29,0), MATCH(CONCATENATE($G246,U$2),'WFOM - Time_Base'!$A$8:$API$8,0)) *
INDEX('WFOM - Time_Base'!$A$4:$API$29, MATCH("CenHos_Per", 'WFOM - Time_Base'!$B$4:$B$29,0), MATCH(CONCATENATE($G246,U$2),'WFOM - Time_Base'!$A$8:$API$8,0)),
IFERROR($AN246 * INDEX('Inputs from Uganda staff'!$E$61:$BM$80,MATCH('HRH Need estimation'!U$2,'Inputs from Uganda staff'!$E$61:$E$80,0),MATCH('HRH Need estimation'!$D246,'Inputs from Uganda staff'!$E$6:$BM$6,0)),
""))</f>
        <v/>
      </c>
      <c r="V246" s="122" t="str">
        <f>IFERROR(
$AN246 * INDEX('WFOM - Time_Base'!$A$4:$API$29, MATCH("CenHos", 'WFOM - Time_Base'!$B$4:$B$29,0), MATCH(CONCATENATE($G246,V$2),'WFOM - Time_Base'!$A$8:$API$8,0)) *
INDEX('WFOM - Time_Base'!$A$4:$API$29, MATCH("CenHos_Per", 'WFOM - Time_Base'!$B$4:$B$29,0), MATCH(CONCATENATE($G246,V$2),'WFOM - Time_Base'!$A$8:$API$8,0)),
IFERROR($AN246 * INDEX('Inputs from Uganda staff'!$E$61:$BM$80,MATCH('HRH Need estimation'!V$2,'Inputs from Uganda staff'!$E$61:$E$80,0),MATCH('HRH Need estimation'!$D246,'Inputs from Uganda staff'!$E$6:$BM$6,0)),
""))</f>
        <v/>
      </c>
      <c r="W246" s="122" t="str">
        <f>IFERROR(
$AN246 * INDEX('WFOM - Time_Base'!$A$4:$API$29, MATCH("CenHos", 'WFOM - Time_Base'!$B$4:$B$29,0), MATCH(CONCATENATE($G246,W$2),'WFOM - Time_Base'!$A$8:$API$8,0)) *
INDEX('WFOM - Time_Base'!$A$4:$API$29, MATCH("CenHos_Per", 'WFOM - Time_Base'!$B$4:$B$29,0), MATCH(CONCATENATE($G246,W$2),'WFOM - Time_Base'!$A$8:$API$8,0)),
IFERROR($AN246 * INDEX('Inputs from Uganda staff'!$E$61:$BM$80,MATCH('HRH Need estimation'!W$2,'Inputs from Uganda staff'!$E$61:$E$80,0),MATCH('HRH Need estimation'!$D246,'Inputs from Uganda staff'!$E$6:$BM$6,0)),
""))</f>
        <v/>
      </c>
      <c r="X246" s="122" t="str">
        <f>IFERROR(
$AN246 * INDEX('WFOM - Time_Base'!$A$4:$API$29, MATCH("CenHos", 'WFOM - Time_Base'!$B$4:$B$29,0), MATCH(CONCATENATE($G246,X$2),'WFOM - Time_Base'!$A$8:$API$8,0)) *
INDEX('WFOM - Time_Base'!$A$4:$API$29, MATCH("CenHos_Per", 'WFOM - Time_Base'!$B$4:$B$29,0), MATCH(CONCATENATE($G246,X$2),'WFOM - Time_Base'!$A$8:$API$8,0)),
IFERROR($AN246 * INDEX('Inputs from Uganda staff'!$E$61:$BM$80,MATCH('HRH Need estimation'!X$2,'Inputs from Uganda staff'!$E$61:$E$80,0),MATCH('HRH Need estimation'!$D246,'Inputs from Uganda staff'!$E$6:$BM$6,0)),
""))</f>
        <v/>
      </c>
      <c r="Y246" s="122" t="str">
        <f>IFERROR(
$AN246 * INDEX('WFOM - Time_Base'!$A$4:$API$29, MATCH("CenHos", 'WFOM - Time_Base'!$B$4:$B$29,0), MATCH(CONCATENATE($G246,Y$2),'WFOM - Time_Base'!$A$8:$API$8,0)) *
INDEX('WFOM - Time_Base'!$A$4:$API$29, MATCH("CenHos_Per", 'WFOM - Time_Base'!$B$4:$B$29,0), MATCH(CONCATENATE($G246,Y$2),'WFOM - Time_Base'!$A$8:$API$8,0)),
IFERROR($AN246 * INDEX('Inputs from Uganda staff'!$E$61:$BM$80,MATCH('HRH Need estimation'!Y$2,'Inputs from Uganda staff'!$E$61:$E$80,0),MATCH('HRH Need estimation'!$D246,'Inputs from Uganda staff'!$E$6:$BM$6,0)),
""))</f>
        <v/>
      </c>
      <c r="Z246" s="122" t="str">
        <f>IFERROR(
$AN246 * INDEX('WFOM - Time_Base'!$A$4:$API$29, MATCH("CenHos", 'WFOM - Time_Base'!$B$4:$B$29,0), MATCH(CONCATENATE($G246,Z$2),'WFOM - Time_Base'!$A$8:$API$8,0)) *
INDEX('WFOM - Time_Base'!$A$4:$API$29, MATCH("CenHos_Per", 'WFOM - Time_Base'!$B$4:$B$29,0), MATCH(CONCATENATE($G246,Z$2),'WFOM - Time_Base'!$A$8:$API$8,0)),
IFERROR($AN246 * INDEX('Inputs from Uganda staff'!$E$61:$BM$80,MATCH('HRH Need estimation'!Z$2,'Inputs from Uganda staff'!$E$61:$E$80,0),MATCH('HRH Need estimation'!$D246,'Inputs from Uganda staff'!$E$6:$BM$6,0)),
""))</f>
        <v/>
      </c>
      <c r="AA246" s="122" t="str">
        <f>IFERROR(
$AN246 * INDEX('WFOM - Time_Base'!$A$4:$API$29, MATCH("CenHos", 'WFOM - Time_Base'!$B$4:$B$29,0), MATCH(CONCATENATE($G246,AA$2),'WFOM - Time_Base'!$A$8:$API$8,0)) *
INDEX('WFOM - Time_Base'!$A$4:$API$29, MATCH("CenHos_Per", 'WFOM - Time_Base'!$B$4:$B$29,0), MATCH(CONCATENATE($G246,AA$2),'WFOM - Time_Base'!$A$8:$API$8,0)),
IFERROR($AN246 * INDEX('Inputs from Uganda staff'!$E$61:$BM$80,MATCH('HRH Need estimation'!AA$2,'Inputs from Uganda staff'!$E$61:$E$80,0),MATCH('HRH Need estimation'!$D246,'Inputs from Uganda staff'!$E$6:$BM$6,0)),
""))</f>
        <v/>
      </c>
      <c r="AB246" s="122" t="str">
        <f>IFERROR(
$AN246 * INDEX('WFOM - Time_Base'!$A$4:$API$29, MATCH("CenHos", 'WFOM - Time_Base'!$B$4:$B$29,0), MATCH(CONCATENATE($G246,AB$2),'WFOM - Time_Base'!$A$8:$API$8,0)) *
INDEX('WFOM - Time_Base'!$A$4:$API$29, MATCH("CenHos_Per", 'WFOM - Time_Base'!$B$4:$B$29,0), MATCH(CONCATENATE($G246,AB$2),'WFOM - Time_Base'!$A$8:$API$8,0)),
IFERROR($AN246 * INDEX('Inputs from Uganda staff'!$E$61:$BM$80,MATCH('HRH Need estimation'!AB$2,'Inputs from Uganda staff'!$E$61:$E$80,0),MATCH('HRH Need estimation'!$D246,'Inputs from Uganda staff'!$E$6:$BM$6,0)),
""))</f>
        <v/>
      </c>
      <c r="AC246" s="122" t="str">
        <f>IFERROR(
$AN246 * INDEX('WFOM - Time_Base'!$A$4:$API$29, MATCH("CenHos", 'WFOM - Time_Base'!$B$4:$B$29,0), MATCH(CONCATENATE($G246,AC$2),'WFOM - Time_Base'!$A$8:$API$8,0)) *
INDEX('WFOM - Time_Base'!$A$4:$API$29, MATCH("CenHos_Per", 'WFOM - Time_Base'!$B$4:$B$29,0), MATCH(CONCATENATE($G246,AC$2),'WFOM - Time_Base'!$A$8:$API$8,0)),
IFERROR($AN246 * INDEX('Inputs from Uganda staff'!$E$61:$BM$80,MATCH('HRH Need estimation'!AC$2,'Inputs from Uganda staff'!$E$61:$E$80,0),MATCH('HRH Need estimation'!$D246,'Inputs from Uganda staff'!$E$6:$BM$6,0)),
""))</f>
        <v/>
      </c>
      <c r="AD246" s="122" t="str">
        <f>IFERROR(
$AN246 * INDEX('WFOM - Time_Base'!$A$4:$API$29, MATCH("CenHos", 'WFOM - Time_Base'!$B$4:$B$29,0), MATCH(CONCATENATE($G246,AD$2),'WFOM - Time_Base'!$A$8:$API$8,0)) *
INDEX('WFOM - Time_Base'!$A$4:$API$29, MATCH("CenHos_Per", 'WFOM - Time_Base'!$B$4:$B$29,0), MATCH(CONCATENATE($G246,AD$2),'WFOM - Time_Base'!$A$8:$API$8,0)),
IFERROR($AN246 * INDEX('Inputs from Uganda staff'!$E$61:$BM$80,MATCH('HRH Need estimation'!AD$2,'Inputs from Uganda staff'!$E$61:$E$80,0),MATCH('HRH Need estimation'!$D246,'Inputs from Uganda staff'!$E$6:$BM$6,0)),
""))</f>
        <v/>
      </c>
      <c r="AE246" s="122" t="str">
        <f>IFERROR(
$AN246 * INDEX('WFOM - Time_Base'!$A$4:$API$29, MATCH("CenHos", 'WFOM - Time_Base'!$B$4:$B$29,0), MATCH(CONCATENATE($G246,AE$2),'WFOM - Time_Base'!$A$8:$API$8,0)) *
INDEX('WFOM - Time_Base'!$A$4:$API$29, MATCH("CenHos_Per", 'WFOM - Time_Base'!$B$4:$B$29,0), MATCH(CONCATENATE($G246,AE$2),'WFOM - Time_Base'!$A$8:$API$8,0)),
IFERROR($AN246 * INDEX('Inputs from Uganda staff'!$E$61:$BM$80,MATCH('HRH Need estimation'!AE$2,'Inputs from Uganda staff'!$E$61:$E$80,0),MATCH('HRH Need estimation'!$D246,'Inputs from Uganda staff'!$E$6:$BM$6,0)),
""))</f>
        <v/>
      </c>
      <c r="AF246" s="122" t="str">
        <f>IFERROR(
$AN246 * INDEX('WFOM - Time_Base'!$A$4:$API$29, MATCH("CenHos", 'WFOM - Time_Base'!$B$4:$B$29,0), MATCH(CONCATENATE($G246,AF$2),'WFOM - Time_Base'!$A$8:$API$8,0)) *
INDEX('WFOM - Time_Base'!$A$4:$API$29, MATCH("CenHos_Per", 'WFOM - Time_Base'!$B$4:$B$29,0), MATCH(CONCATENATE($G246,AF$2),'WFOM - Time_Base'!$A$8:$API$8,0)),
IFERROR($AN246 * INDEX('Inputs from Uganda staff'!$E$61:$BM$80,MATCH('HRH Need estimation'!AF$2,'Inputs from Uganda staff'!$E$61:$E$80,0),MATCH('HRH Need estimation'!$D246,'Inputs from Uganda staff'!$E$6:$BM$6,0)),
""))</f>
        <v/>
      </c>
      <c r="AG246" s="122" t="str">
        <f>IFERROR(
$AN246 * INDEX('WFOM - Time_Base'!$A$4:$API$29, MATCH("CenHos", 'WFOM - Time_Base'!$B$4:$B$29,0), MATCH(CONCATENATE($G246,AG$2),'WFOM - Time_Base'!$A$8:$API$8,0)) *
INDEX('WFOM - Time_Base'!$A$4:$API$29, MATCH("CenHos_Per", 'WFOM - Time_Base'!$B$4:$B$29,0), MATCH(CONCATENATE($G246,AG$2),'WFOM - Time_Base'!$A$8:$API$8,0)),
IFERROR($AN246 * INDEX('Inputs from Uganda staff'!$E$61:$BM$80,MATCH('HRH Need estimation'!AG$2,'Inputs from Uganda staff'!$E$61:$E$80,0),MATCH('HRH Need estimation'!$D246,'Inputs from Uganda staff'!$E$6:$BM$6,0)),
""))</f>
        <v/>
      </c>
      <c r="AH246" s="122" t="str">
        <f>IFERROR(
$AN246 * INDEX('WFOM - Time_Base'!$A$4:$API$29, MATCH("CenHos", 'WFOM - Time_Base'!$B$4:$B$29,0), MATCH(CONCATENATE($G246,AH$2),'WFOM - Time_Base'!$A$8:$API$8,0)) *
INDEX('WFOM - Time_Base'!$A$4:$API$29, MATCH("CenHos_Per", 'WFOM - Time_Base'!$B$4:$B$29,0), MATCH(CONCATENATE($G246,AH$2),'WFOM - Time_Base'!$A$8:$API$8,0)),
IFERROR($AN246 * INDEX('Inputs from Uganda staff'!$E$61:$BM$80,MATCH('HRH Need estimation'!AH$2,'Inputs from Uganda staff'!$E$61:$E$80,0),MATCH('HRH Need estimation'!$D246,'Inputs from Uganda staff'!$E$6:$BM$6,0)),
""))</f>
        <v/>
      </c>
      <c r="AI246" s="122" t="str">
        <f>IFERROR(
$AN246 * INDEX('WFOM - Time_Base'!$A$4:$API$29, MATCH("CenHos", 'WFOM - Time_Base'!$B$4:$B$29,0), MATCH(CONCATENATE($G246,AI$2),'WFOM - Time_Base'!$A$8:$API$8,0)) *
INDEX('WFOM - Time_Base'!$A$4:$API$29, MATCH("CenHos_Per", 'WFOM - Time_Base'!$B$4:$B$29,0), MATCH(CONCATENATE($G246,AI$2),'WFOM - Time_Base'!$A$8:$API$8,0)),
IFERROR($AN246 * INDEX('Inputs from Uganda staff'!$E$61:$BM$80,MATCH('HRH Need estimation'!AI$2,'Inputs from Uganda staff'!$E$61:$E$80,0),MATCH('HRH Need estimation'!$D246,'Inputs from Uganda staff'!$E$6:$BM$6,0)),
""))</f>
        <v/>
      </c>
      <c r="AJ246" s="122" t="str">
        <f>IFERROR(
$AN246 * INDEX('WFOM - Time_Base'!$A$4:$API$29, MATCH("CenHos", 'WFOM - Time_Base'!$B$4:$B$29,0), MATCH(CONCATENATE($G246,AJ$2),'WFOM - Time_Base'!$A$8:$API$8,0)) *
INDEX('WFOM - Time_Base'!$A$4:$API$29, MATCH("CenHos_Per", 'WFOM - Time_Base'!$B$4:$B$29,0), MATCH(CONCATENATE($G246,AJ$2),'WFOM - Time_Base'!$A$8:$API$8,0)),
IFERROR($AN246 * INDEX('Inputs from Uganda staff'!$E$61:$BM$80,MATCH('HRH Need estimation'!AJ$2,'Inputs from Uganda staff'!$E$61:$E$80,0),MATCH('HRH Need estimation'!$D246,'Inputs from Uganda staff'!$E$6:$BM$6,0)),
""))</f>
        <v/>
      </c>
      <c r="AK246" s="122" t="str">
        <f>IFERROR(
$AN246 * INDEX('WFOM - Time_Base'!$A$4:$API$29, MATCH("CenHos", 'WFOM - Time_Base'!$B$4:$B$29,0), MATCH(CONCATENATE($G246,AK$2),'WFOM - Time_Base'!$A$8:$API$8,0)) *
INDEX('WFOM - Time_Base'!$A$4:$API$29, MATCH("CenHos_Per", 'WFOM - Time_Base'!$B$4:$B$29,0), MATCH(CONCATENATE($G246,AK$2),'WFOM - Time_Base'!$A$8:$API$8,0)),
IFERROR($AN246 * INDEX('Inputs from Uganda staff'!$E$61:$BM$80,MATCH('HRH Need estimation'!AK$2,'Inputs from Uganda staff'!$E$61:$E$80,0),MATCH('HRH Need estimation'!$D246,'Inputs from Uganda staff'!$E$6:$BM$6,0)),
""))</f>
        <v/>
      </c>
      <c r="AL246" s="122" t="str">
        <f>IFERROR(
$AN246 * INDEX('WFOM - Time_Base'!$A$4:$API$29, MATCH("CenHos", 'WFOM - Time_Base'!$B$4:$B$29,0), MATCH(CONCATENATE($G246,AL$2),'WFOM - Time_Base'!$A$8:$API$8,0)) *
INDEX('WFOM - Time_Base'!$A$4:$API$29, MATCH("CenHos_Per", 'WFOM - Time_Base'!$B$4:$B$29,0), MATCH(CONCATENATE($G246,AL$2),'WFOM - Time_Base'!$A$8:$API$8,0)),
IFERROR($AN246 * INDEX('Inputs from Uganda staff'!$E$61:$BM$80,MATCH('HRH Need estimation'!AL$2,'Inputs from Uganda staff'!$E$61:$E$80,0),MATCH('HRH Need estimation'!$D246,'Inputs from Uganda staff'!$E$6:$BM$6,0)),
""))</f>
        <v/>
      </c>
      <c r="AN246">
        <v>1</v>
      </c>
      <c r="AO246" t="e">
        <f t="shared" si="8"/>
        <v>#N/A</v>
      </c>
    </row>
    <row r="247" spans="1:41">
      <c r="A247" s="106" t="s">
        <v>915</v>
      </c>
      <c r="B247" s="106" t="s">
        <v>680</v>
      </c>
      <c r="C247" s="107" t="s">
        <v>708</v>
      </c>
      <c r="D247" s="115" t="s">
        <v>709</v>
      </c>
      <c r="E247" s="199"/>
      <c r="F247" s="199"/>
      <c r="G247" s="199" t="str">
        <f>IF(F247&lt;&gt;"", VLOOKUP(F247,'WFOM - Cadre and Service List'!$E$4:$F$52,2,FALSE), "")</f>
        <v/>
      </c>
      <c r="H247" s="199" t="s">
        <v>910</v>
      </c>
      <c r="I247" s="208"/>
      <c r="J247" s="208"/>
      <c r="K247" s="208"/>
      <c r="L247" s="208"/>
      <c r="M247" s="208"/>
      <c r="N247" s="208"/>
      <c r="O247" s="208"/>
      <c r="P247" s="207">
        <f t="shared" si="7"/>
        <v>0</v>
      </c>
      <c r="Q247" s="122" t="s">
        <v>1947</v>
      </c>
      <c r="R247" s="122" t="str">
        <f>IFERROR(
$AN247 * INDEX('WFOM - Time_Base'!$A$4:$API$29, MATCH("CenHos", 'WFOM - Time_Base'!$B$4:$B$29,0), MATCH(CONCATENATE($G247,R$2),'WFOM - Time_Base'!$A$8:$API$8,0)) *
INDEX('WFOM - Time_Base'!$A$4:$API$29, MATCH("CenHos_Per", 'WFOM - Time_Base'!$B$4:$B$29,0), MATCH(CONCATENATE($G247,R$2),'WFOM - Time_Base'!$A$8:$API$8,0)),
IFERROR($AN247 * INDEX('Inputs from Uganda staff'!$E$61:$BM$80,MATCH('HRH Need estimation'!R$2,'Inputs from Uganda staff'!$E$61:$E$80,0),MATCH('HRH Need estimation'!$D247,'Inputs from Uganda staff'!$E$6:$BM$6,0)),
""))</f>
        <v/>
      </c>
      <c r="S247" s="122" t="str">
        <f>IFERROR(
$AN247 * INDEX('WFOM - Time_Base'!$A$4:$API$29, MATCH("CenHos", 'WFOM - Time_Base'!$B$4:$B$29,0), MATCH(CONCATENATE($G247,S$2),'WFOM - Time_Base'!$A$8:$API$8,0)) *
INDEX('WFOM - Time_Base'!$A$4:$API$29, MATCH("CenHos_Per", 'WFOM - Time_Base'!$B$4:$B$29,0), MATCH(CONCATENATE($G247,S$2),'WFOM - Time_Base'!$A$8:$API$8,0)),
IFERROR($AN247 * INDEX('Inputs from Uganda staff'!$E$61:$BM$80,MATCH('HRH Need estimation'!S$2,'Inputs from Uganda staff'!$E$61:$E$80,0),MATCH('HRH Need estimation'!$D247,'Inputs from Uganda staff'!$E$6:$BM$6,0)),
""))</f>
        <v/>
      </c>
      <c r="T247" s="122" t="str">
        <f>IFERROR(
$AN247 * INDEX('WFOM - Time_Base'!$A$4:$API$29, MATCH("CenHos", 'WFOM - Time_Base'!$B$4:$B$29,0), MATCH(CONCATENATE($G247,T$2),'WFOM - Time_Base'!$A$8:$API$8,0)) *
INDEX('WFOM - Time_Base'!$A$4:$API$29, MATCH("CenHos_Per", 'WFOM - Time_Base'!$B$4:$B$29,0), MATCH(CONCATENATE($G247,T$2),'WFOM - Time_Base'!$A$8:$API$8,0)),
IFERROR($AN247 * INDEX('Inputs from Uganda staff'!$E$61:$BM$80,MATCH('HRH Need estimation'!T$2,'Inputs from Uganda staff'!$E$61:$E$80,0),MATCH('HRH Need estimation'!$D247,'Inputs from Uganda staff'!$E$6:$BM$6,0)),
""))</f>
        <v/>
      </c>
      <c r="U247" s="122" t="str">
        <f>IFERROR(
$AN247 * INDEX('WFOM - Time_Base'!$A$4:$API$29, MATCH("CenHos", 'WFOM - Time_Base'!$B$4:$B$29,0), MATCH(CONCATENATE($G247,U$2),'WFOM - Time_Base'!$A$8:$API$8,0)) *
INDEX('WFOM - Time_Base'!$A$4:$API$29, MATCH("CenHos_Per", 'WFOM - Time_Base'!$B$4:$B$29,0), MATCH(CONCATENATE($G247,U$2),'WFOM - Time_Base'!$A$8:$API$8,0)),
IFERROR($AN247 * INDEX('Inputs from Uganda staff'!$E$61:$BM$80,MATCH('HRH Need estimation'!U$2,'Inputs from Uganda staff'!$E$61:$E$80,0),MATCH('HRH Need estimation'!$D247,'Inputs from Uganda staff'!$E$6:$BM$6,0)),
""))</f>
        <v/>
      </c>
      <c r="V247" s="122" t="str">
        <f>IFERROR(
$AN247 * INDEX('WFOM - Time_Base'!$A$4:$API$29, MATCH("CenHos", 'WFOM - Time_Base'!$B$4:$B$29,0), MATCH(CONCATENATE($G247,V$2),'WFOM - Time_Base'!$A$8:$API$8,0)) *
INDEX('WFOM - Time_Base'!$A$4:$API$29, MATCH("CenHos_Per", 'WFOM - Time_Base'!$B$4:$B$29,0), MATCH(CONCATENATE($G247,V$2),'WFOM - Time_Base'!$A$8:$API$8,0)),
IFERROR($AN247 * INDEX('Inputs from Uganda staff'!$E$61:$BM$80,MATCH('HRH Need estimation'!V$2,'Inputs from Uganda staff'!$E$61:$E$80,0),MATCH('HRH Need estimation'!$D247,'Inputs from Uganda staff'!$E$6:$BM$6,0)),
""))</f>
        <v/>
      </c>
      <c r="W247" s="122" t="str">
        <f>IFERROR(
$AN247 * INDEX('WFOM - Time_Base'!$A$4:$API$29, MATCH("CenHos", 'WFOM - Time_Base'!$B$4:$B$29,0), MATCH(CONCATENATE($G247,W$2),'WFOM - Time_Base'!$A$8:$API$8,0)) *
INDEX('WFOM - Time_Base'!$A$4:$API$29, MATCH("CenHos_Per", 'WFOM - Time_Base'!$B$4:$B$29,0), MATCH(CONCATENATE($G247,W$2),'WFOM - Time_Base'!$A$8:$API$8,0)),
IFERROR($AN247 * INDEX('Inputs from Uganda staff'!$E$61:$BM$80,MATCH('HRH Need estimation'!W$2,'Inputs from Uganda staff'!$E$61:$E$80,0),MATCH('HRH Need estimation'!$D247,'Inputs from Uganda staff'!$E$6:$BM$6,0)),
""))</f>
        <v/>
      </c>
      <c r="X247" s="122" t="str">
        <f>IFERROR(
$AN247 * INDEX('WFOM - Time_Base'!$A$4:$API$29, MATCH("CenHos", 'WFOM - Time_Base'!$B$4:$B$29,0), MATCH(CONCATENATE($G247,X$2),'WFOM - Time_Base'!$A$8:$API$8,0)) *
INDEX('WFOM - Time_Base'!$A$4:$API$29, MATCH("CenHos_Per", 'WFOM - Time_Base'!$B$4:$B$29,0), MATCH(CONCATENATE($G247,X$2),'WFOM - Time_Base'!$A$8:$API$8,0)),
IFERROR($AN247 * INDEX('Inputs from Uganda staff'!$E$61:$BM$80,MATCH('HRH Need estimation'!X$2,'Inputs from Uganda staff'!$E$61:$E$80,0),MATCH('HRH Need estimation'!$D247,'Inputs from Uganda staff'!$E$6:$BM$6,0)),
""))</f>
        <v/>
      </c>
      <c r="Y247" s="122" t="str">
        <f>IFERROR(
$AN247 * INDEX('WFOM - Time_Base'!$A$4:$API$29, MATCH("CenHos", 'WFOM - Time_Base'!$B$4:$B$29,0), MATCH(CONCATENATE($G247,Y$2),'WFOM - Time_Base'!$A$8:$API$8,0)) *
INDEX('WFOM - Time_Base'!$A$4:$API$29, MATCH("CenHos_Per", 'WFOM - Time_Base'!$B$4:$B$29,0), MATCH(CONCATENATE($G247,Y$2),'WFOM - Time_Base'!$A$8:$API$8,0)),
IFERROR($AN247 * INDEX('Inputs from Uganda staff'!$E$61:$BM$80,MATCH('HRH Need estimation'!Y$2,'Inputs from Uganda staff'!$E$61:$E$80,0),MATCH('HRH Need estimation'!$D247,'Inputs from Uganda staff'!$E$6:$BM$6,0)),
""))</f>
        <v/>
      </c>
      <c r="Z247" s="122" t="str">
        <f>IFERROR(
$AN247 * INDEX('WFOM - Time_Base'!$A$4:$API$29, MATCH("CenHos", 'WFOM - Time_Base'!$B$4:$B$29,0), MATCH(CONCATENATE($G247,Z$2),'WFOM - Time_Base'!$A$8:$API$8,0)) *
INDEX('WFOM - Time_Base'!$A$4:$API$29, MATCH("CenHos_Per", 'WFOM - Time_Base'!$B$4:$B$29,0), MATCH(CONCATENATE($G247,Z$2),'WFOM - Time_Base'!$A$8:$API$8,0)),
IFERROR($AN247 * INDEX('Inputs from Uganda staff'!$E$61:$BM$80,MATCH('HRH Need estimation'!Z$2,'Inputs from Uganda staff'!$E$61:$E$80,0),MATCH('HRH Need estimation'!$D247,'Inputs from Uganda staff'!$E$6:$BM$6,0)),
""))</f>
        <v/>
      </c>
      <c r="AA247" s="122" t="str">
        <f>IFERROR(
$AN247 * INDEX('WFOM - Time_Base'!$A$4:$API$29, MATCH("CenHos", 'WFOM - Time_Base'!$B$4:$B$29,0), MATCH(CONCATENATE($G247,AA$2),'WFOM - Time_Base'!$A$8:$API$8,0)) *
INDEX('WFOM - Time_Base'!$A$4:$API$29, MATCH("CenHos_Per", 'WFOM - Time_Base'!$B$4:$B$29,0), MATCH(CONCATENATE($G247,AA$2),'WFOM - Time_Base'!$A$8:$API$8,0)),
IFERROR($AN247 * INDEX('Inputs from Uganda staff'!$E$61:$BM$80,MATCH('HRH Need estimation'!AA$2,'Inputs from Uganda staff'!$E$61:$E$80,0),MATCH('HRH Need estimation'!$D247,'Inputs from Uganda staff'!$E$6:$BM$6,0)),
""))</f>
        <v/>
      </c>
      <c r="AB247" s="122" t="str">
        <f>IFERROR(
$AN247 * INDEX('WFOM - Time_Base'!$A$4:$API$29, MATCH("CenHos", 'WFOM - Time_Base'!$B$4:$B$29,0), MATCH(CONCATENATE($G247,AB$2),'WFOM - Time_Base'!$A$8:$API$8,0)) *
INDEX('WFOM - Time_Base'!$A$4:$API$29, MATCH("CenHos_Per", 'WFOM - Time_Base'!$B$4:$B$29,0), MATCH(CONCATENATE($G247,AB$2),'WFOM - Time_Base'!$A$8:$API$8,0)),
IFERROR($AN247 * INDEX('Inputs from Uganda staff'!$E$61:$BM$80,MATCH('HRH Need estimation'!AB$2,'Inputs from Uganda staff'!$E$61:$E$80,0),MATCH('HRH Need estimation'!$D247,'Inputs from Uganda staff'!$E$6:$BM$6,0)),
""))</f>
        <v/>
      </c>
      <c r="AC247" s="122" t="str">
        <f>IFERROR(
$AN247 * INDEX('WFOM - Time_Base'!$A$4:$API$29, MATCH("CenHos", 'WFOM - Time_Base'!$B$4:$B$29,0), MATCH(CONCATENATE($G247,AC$2),'WFOM - Time_Base'!$A$8:$API$8,0)) *
INDEX('WFOM - Time_Base'!$A$4:$API$29, MATCH("CenHos_Per", 'WFOM - Time_Base'!$B$4:$B$29,0), MATCH(CONCATENATE($G247,AC$2),'WFOM - Time_Base'!$A$8:$API$8,0)),
IFERROR($AN247 * INDEX('Inputs from Uganda staff'!$E$61:$BM$80,MATCH('HRH Need estimation'!AC$2,'Inputs from Uganda staff'!$E$61:$E$80,0),MATCH('HRH Need estimation'!$D247,'Inputs from Uganda staff'!$E$6:$BM$6,0)),
""))</f>
        <v/>
      </c>
      <c r="AD247" s="122" t="str">
        <f>IFERROR(
$AN247 * INDEX('WFOM - Time_Base'!$A$4:$API$29, MATCH("CenHos", 'WFOM - Time_Base'!$B$4:$B$29,0), MATCH(CONCATENATE($G247,AD$2),'WFOM - Time_Base'!$A$8:$API$8,0)) *
INDEX('WFOM - Time_Base'!$A$4:$API$29, MATCH("CenHos_Per", 'WFOM - Time_Base'!$B$4:$B$29,0), MATCH(CONCATENATE($G247,AD$2),'WFOM - Time_Base'!$A$8:$API$8,0)),
IFERROR($AN247 * INDEX('Inputs from Uganda staff'!$E$61:$BM$80,MATCH('HRH Need estimation'!AD$2,'Inputs from Uganda staff'!$E$61:$E$80,0),MATCH('HRH Need estimation'!$D247,'Inputs from Uganda staff'!$E$6:$BM$6,0)),
""))</f>
        <v/>
      </c>
      <c r="AE247" s="122" t="str">
        <f>IFERROR(
$AN247 * INDEX('WFOM - Time_Base'!$A$4:$API$29, MATCH("CenHos", 'WFOM - Time_Base'!$B$4:$B$29,0), MATCH(CONCATENATE($G247,AE$2),'WFOM - Time_Base'!$A$8:$API$8,0)) *
INDEX('WFOM - Time_Base'!$A$4:$API$29, MATCH("CenHos_Per", 'WFOM - Time_Base'!$B$4:$B$29,0), MATCH(CONCATENATE($G247,AE$2),'WFOM - Time_Base'!$A$8:$API$8,0)),
IFERROR($AN247 * INDEX('Inputs from Uganda staff'!$E$61:$BM$80,MATCH('HRH Need estimation'!AE$2,'Inputs from Uganda staff'!$E$61:$E$80,0),MATCH('HRH Need estimation'!$D247,'Inputs from Uganda staff'!$E$6:$BM$6,0)),
""))</f>
        <v/>
      </c>
      <c r="AF247" s="122" t="str">
        <f>IFERROR(
$AN247 * INDEX('WFOM - Time_Base'!$A$4:$API$29, MATCH("CenHos", 'WFOM - Time_Base'!$B$4:$B$29,0), MATCH(CONCATENATE($G247,AF$2),'WFOM - Time_Base'!$A$8:$API$8,0)) *
INDEX('WFOM - Time_Base'!$A$4:$API$29, MATCH("CenHos_Per", 'WFOM - Time_Base'!$B$4:$B$29,0), MATCH(CONCATENATE($G247,AF$2),'WFOM - Time_Base'!$A$8:$API$8,0)),
IFERROR($AN247 * INDEX('Inputs from Uganda staff'!$E$61:$BM$80,MATCH('HRH Need estimation'!AF$2,'Inputs from Uganda staff'!$E$61:$E$80,0),MATCH('HRH Need estimation'!$D247,'Inputs from Uganda staff'!$E$6:$BM$6,0)),
""))</f>
        <v/>
      </c>
      <c r="AG247" s="122" t="str">
        <f>IFERROR(
$AN247 * INDEX('WFOM - Time_Base'!$A$4:$API$29, MATCH("CenHos", 'WFOM - Time_Base'!$B$4:$B$29,0), MATCH(CONCATENATE($G247,AG$2),'WFOM - Time_Base'!$A$8:$API$8,0)) *
INDEX('WFOM - Time_Base'!$A$4:$API$29, MATCH("CenHos_Per", 'WFOM - Time_Base'!$B$4:$B$29,0), MATCH(CONCATENATE($G247,AG$2),'WFOM - Time_Base'!$A$8:$API$8,0)),
IFERROR($AN247 * INDEX('Inputs from Uganda staff'!$E$61:$BM$80,MATCH('HRH Need estimation'!AG$2,'Inputs from Uganda staff'!$E$61:$E$80,0),MATCH('HRH Need estimation'!$D247,'Inputs from Uganda staff'!$E$6:$BM$6,0)),
""))</f>
        <v/>
      </c>
      <c r="AH247" s="122" t="str">
        <f>IFERROR(
$AN247 * INDEX('WFOM - Time_Base'!$A$4:$API$29, MATCH("CenHos", 'WFOM - Time_Base'!$B$4:$B$29,0), MATCH(CONCATENATE($G247,AH$2),'WFOM - Time_Base'!$A$8:$API$8,0)) *
INDEX('WFOM - Time_Base'!$A$4:$API$29, MATCH("CenHos_Per", 'WFOM - Time_Base'!$B$4:$B$29,0), MATCH(CONCATENATE($G247,AH$2),'WFOM - Time_Base'!$A$8:$API$8,0)),
IFERROR($AN247 * INDEX('Inputs from Uganda staff'!$E$61:$BM$80,MATCH('HRH Need estimation'!AH$2,'Inputs from Uganda staff'!$E$61:$E$80,0),MATCH('HRH Need estimation'!$D247,'Inputs from Uganda staff'!$E$6:$BM$6,0)),
""))</f>
        <v/>
      </c>
      <c r="AI247" s="122" t="str">
        <f>IFERROR(
$AN247 * INDEX('WFOM - Time_Base'!$A$4:$API$29, MATCH("CenHos", 'WFOM - Time_Base'!$B$4:$B$29,0), MATCH(CONCATENATE($G247,AI$2),'WFOM - Time_Base'!$A$8:$API$8,0)) *
INDEX('WFOM - Time_Base'!$A$4:$API$29, MATCH("CenHos_Per", 'WFOM - Time_Base'!$B$4:$B$29,0), MATCH(CONCATENATE($G247,AI$2),'WFOM - Time_Base'!$A$8:$API$8,0)),
IFERROR($AN247 * INDEX('Inputs from Uganda staff'!$E$61:$BM$80,MATCH('HRH Need estimation'!AI$2,'Inputs from Uganda staff'!$E$61:$E$80,0),MATCH('HRH Need estimation'!$D247,'Inputs from Uganda staff'!$E$6:$BM$6,0)),
""))</f>
        <v/>
      </c>
      <c r="AJ247" s="122" t="str">
        <f>IFERROR(
$AN247 * INDEX('WFOM - Time_Base'!$A$4:$API$29, MATCH("CenHos", 'WFOM - Time_Base'!$B$4:$B$29,0), MATCH(CONCATENATE($G247,AJ$2),'WFOM - Time_Base'!$A$8:$API$8,0)) *
INDEX('WFOM - Time_Base'!$A$4:$API$29, MATCH("CenHos_Per", 'WFOM - Time_Base'!$B$4:$B$29,0), MATCH(CONCATENATE($G247,AJ$2),'WFOM - Time_Base'!$A$8:$API$8,0)),
IFERROR($AN247 * INDEX('Inputs from Uganda staff'!$E$61:$BM$80,MATCH('HRH Need estimation'!AJ$2,'Inputs from Uganda staff'!$E$61:$E$80,0),MATCH('HRH Need estimation'!$D247,'Inputs from Uganda staff'!$E$6:$BM$6,0)),
""))</f>
        <v/>
      </c>
      <c r="AK247" s="122" t="str">
        <f>IFERROR(
$AN247 * INDEX('WFOM - Time_Base'!$A$4:$API$29, MATCH("CenHos", 'WFOM - Time_Base'!$B$4:$B$29,0), MATCH(CONCATENATE($G247,AK$2),'WFOM - Time_Base'!$A$8:$API$8,0)) *
INDEX('WFOM - Time_Base'!$A$4:$API$29, MATCH("CenHos_Per", 'WFOM - Time_Base'!$B$4:$B$29,0), MATCH(CONCATENATE($G247,AK$2),'WFOM - Time_Base'!$A$8:$API$8,0)),
IFERROR($AN247 * INDEX('Inputs from Uganda staff'!$E$61:$BM$80,MATCH('HRH Need estimation'!AK$2,'Inputs from Uganda staff'!$E$61:$E$80,0),MATCH('HRH Need estimation'!$D247,'Inputs from Uganda staff'!$E$6:$BM$6,0)),
""))</f>
        <v/>
      </c>
      <c r="AL247" s="122" t="str">
        <f>IFERROR(
$AN247 * INDEX('WFOM - Time_Base'!$A$4:$API$29, MATCH("CenHos", 'WFOM - Time_Base'!$B$4:$B$29,0), MATCH(CONCATENATE($G247,AL$2),'WFOM - Time_Base'!$A$8:$API$8,0)) *
INDEX('WFOM - Time_Base'!$A$4:$API$29, MATCH("CenHos_Per", 'WFOM - Time_Base'!$B$4:$B$29,0), MATCH(CONCATENATE($G247,AL$2),'WFOM - Time_Base'!$A$8:$API$8,0)),
IFERROR($AN247 * INDEX('Inputs from Uganda staff'!$E$61:$BM$80,MATCH('HRH Need estimation'!AL$2,'Inputs from Uganda staff'!$E$61:$E$80,0),MATCH('HRH Need estimation'!$D247,'Inputs from Uganda staff'!$E$6:$BM$6,0)),
""))</f>
        <v/>
      </c>
      <c r="AN247">
        <v>1</v>
      </c>
      <c r="AO247" t="e">
        <f t="shared" si="8"/>
        <v>#N/A</v>
      </c>
    </row>
    <row r="248" spans="1:41">
      <c r="A248" s="106" t="s">
        <v>915</v>
      </c>
      <c r="B248" s="106" t="s">
        <v>680</v>
      </c>
      <c r="C248" s="107" t="s">
        <v>710</v>
      </c>
      <c r="D248" s="114" t="s">
        <v>711</v>
      </c>
      <c r="E248" s="199"/>
      <c r="F248" s="199"/>
      <c r="G248" s="199" t="str">
        <f>IF(F248&lt;&gt;"", VLOOKUP(F248,'WFOM - Cadre and Service List'!$E$4:$F$52,2,FALSE), "")</f>
        <v/>
      </c>
      <c r="H248" s="199" t="s">
        <v>910</v>
      </c>
      <c r="I248" s="208"/>
      <c r="J248" s="208"/>
      <c r="K248" s="208"/>
      <c r="L248" s="208"/>
      <c r="M248" s="208"/>
      <c r="N248" s="208"/>
      <c r="O248" s="208"/>
      <c r="P248" s="207">
        <f t="shared" si="7"/>
        <v>0</v>
      </c>
      <c r="Q248" s="122" t="s">
        <v>1947</v>
      </c>
      <c r="R248" s="122" t="str">
        <f>IFERROR(
$AN248 * INDEX('WFOM - Time_Base'!$A$4:$API$29, MATCH("CenHos", 'WFOM - Time_Base'!$B$4:$B$29,0), MATCH(CONCATENATE($G248,R$2),'WFOM - Time_Base'!$A$8:$API$8,0)) *
INDEX('WFOM - Time_Base'!$A$4:$API$29, MATCH("CenHos_Per", 'WFOM - Time_Base'!$B$4:$B$29,0), MATCH(CONCATENATE($G248,R$2),'WFOM - Time_Base'!$A$8:$API$8,0)),
IFERROR($AN248 * INDEX('Inputs from Uganda staff'!$E$61:$BM$80,MATCH('HRH Need estimation'!R$2,'Inputs from Uganda staff'!$E$61:$E$80,0),MATCH('HRH Need estimation'!$D248,'Inputs from Uganda staff'!$E$6:$BM$6,0)),
""))</f>
        <v/>
      </c>
      <c r="S248" s="122" t="str">
        <f>IFERROR(
$AN248 * INDEX('WFOM - Time_Base'!$A$4:$API$29, MATCH("CenHos", 'WFOM - Time_Base'!$B$4:$B$29,0), MATCH(CONCATENATE($G248,S$2),'WFOM - Time_Base'!$A$8:$API$8,0)) *
INDEX('WFOM - Time_Base'!$A$4:$API$29, MATCH("CenHos_Per", 'WFOM - Time_Base'!$B$4:$B$29,0), MATCH(CONCATENATE($G248,S$2),'WFOM - Time_Base'!$A$8:$API$8,0)),
IFERROR($AN248 * INDEX('Inputs from Uganda staff'!$E$61:$BM$80,MATCH('HRH Need estimation'!S$2,'Inputs from Uganda staff'!$E$61:$E$80,0),MATCH('HRH Need estimation'!$D248,'Inputs from Uganda staff'!$E$6:$BM$6,0)),
""))</f>
        <v/>
      </c>
      <c r="T248" s="122" t="str">
        <f>IFERROR(
$AN248 * INDEX('WFOM - Time_Base'!$A$4:$API$29, MATCH("CenHos", 'WFOM - Time_Base'!$B$4:$B$29,0), MATCH(CONCATENATE($G248,T$2),'WFOM - Time_Base'!$A$8:$API$8,0)) *
INDEX('WFOM - Time_Base'!$A$4:$API$29, MATCH("CenHos_Per", 'WFOM - Time_Base'!$B$4:$B$29,0), MATCH(CONCATENATE($G248,T$2),'WFOM - Time_Base'!$A$8:$API$8,0)),
IFERROR($AN248 * INDEX('Inputs from Uganda staff'!$E$61:$BM$80,MATCH('HRH Need estimation'!T$2,'Inputs from Uganda staff'!$E$61:$E$80,0),MATCH('HRH Need estimation'!$D248,'Inputs from Uganda staff'!$E$6:$BM$6,0)),
""))</f>
        <v/>
      </c>
      <c r="U248" s="122" t="str">
        <f>IFERROR(
$AN248 * INDEX('WFOM - Time_Base'!$A$4:$API$29, MATCH("CenHos", 'WFOM - Time_Base'!$B$4:$B$29,0), MATCH(CONCATENATE($G248,U$2),'WFOM - Time_Base'!$A$8:$API$8,0)) *
INDEX('WFOM - Time_Base'!$A$4:$API$29, MATCH("CenHos_Per", 'WFOM - Time_Base'!$B$4:$B$29,0), MATCH(CONCATENATE($G248,U$2),'WFOM - Time_Base'!$A$8:$API$8,0)),
IFERROR($AN248 * INDEX('Inputs from Uganda staff'!$E$61:$BM$80,MATCH('HRH Need estimation'!U$2,'Inputs from Uganda staff'!$E$61:$E$80,0),MATCH('HRH Need estimation'!$D248,'Inputs from Uganda staff'!$E$6:$BM$6,0)),
""))</f>
        <v/>
      </c>
      <c r="V248" s="122" t="str">
        <f>IFERROR(
$AN248 * INDEX('WFOM - Time_Base'!$A$4:$API$29, MATCH("CenHos", 'WFOM - Time_Base'!$B$4:$B$29,0), MATCH(CONCATENATE($G248,V$2),'WFOM - Time_Base'!$A$8:$API$8,0)) *
INDEX('WFOM - Time_Base'!$A$4:$API$29, MATCH("CenHos_Per", 'WFOM - Time_Base'!$B$4:$B$29,0), MATCH(CONCATENATE($G248,V$2),'WFOM - Time_Base'!$A$8:$API$8,0)),
IFERROR($AN248 * INDEX('Inputs from Uganda staff'!$E$61:$BM$80,MATCH('HRH Need estimation'!V$2,'Inputs from Uganda staff'!$E$61:$E$80,0),MATCH('HRH Need estimation'!$D248,'Inputs from Uganda staff'!$E$6:$BM$6,0)),
""))</f>
        <v/>
      </c>
      <c r="W248" s="122" t="str">
        <f>IFERROR(
$AN248 * INDEX('WFOM - Time_Base'!$A$4:$API$29, MATCH("CenHos", 'WFOM - Time_Base'!$B$4:$B$29,0), MATCH(CONCATENATE($G248,W$2),'WFOM - Time_Base'!$A$8:$API$8,0)) *
INDEX('WFOM - Time_Base'!$A$4:$API$29, MATCH("CenHos_Per", 'WFOM - Time_Base'!$B$4:$B$29,0), MATCH(CONCATENATE($G248,W$2),'WFOM - Time_Base'!$A$8:$API$8,0)),
IFERROR($AN248 * INDEX('Inputs from Uganda staff'!$E$61:$BM$80,MATCH('HRH Need estimation'!W$2,'Inputs from Uganda staff'!$E$61:$E$80,0),MATCH('HRH Need estimation'!$D248,'Inputs from Uganda staff'!$E$6:$BM$6,0)),
""))</f>
        <v/>
      </c>
      <c r="X248" s="122" t="str">
        <f>IFERROR(
$AN248 * INDEX('WFOM - Time_Base'!$A$4:$API$29, MATCH("CenHos", 'WFOM - Time_Base'!$B$4:$B$29,0), MATCH(CONCATENATE($G248,X$2),'WFOM - Time_Base'!$A$8:$API$8,0)) *
INDEX('WFOM - Time_Base'!$A$4:$API$29, MATCH("CenHos_Per", 'WFOM - Time_Base'!$B$4:$B$29,0), MATCH(CONCATENATE($G248,X$2),'WFOM - Time_Base'!$A$8:$API$8,0)),
IFERROR($AN248 * INDEX('Inputs from Uganda staff'!$E$61:$BM$80,MATCH('HRH Need estimation'!X$2,'Inputs from Uganda staff'!$E$61:$E$80,0),MATCH('HRH Need estimation'!$D248,'Inputs from Uganda staff'!$E$6:$BM$6,0)),
""))</f>
        <v/>
      </c>
      <c r="Y248" s="122" t="str">
        <f>IFERROR(
$AN248 * INDEX('WFOM - Time_Base'!$A$4:$API$29, MATCH("CenHos", 'WFOM - Time_Base'!$B$4:$B$29,0), MATCH(CONCATENATE($G248,Y$2),'WFOM - Time_Base'!$A$8:$API$8,0)) *
INDEX('WFOM - Time_Base'!$A$4:$API$29, MATCH("CenHos_Per", 'WFOM - Time_Base'!$B$4:$B$29,0), MATCH(CONCATENATE($G248,Y$2),'WFOM - Time_Base'!$A$8:$API$8,0)),
IFERROR($AN248 * INDEX('Inputs from Uganda staff'!$E$61:$BM$80,MATCH('HRH Need estimation'!Y$2,'Inputs from Uganda staff'!$E$61:$E$80,0),MATCH('HRH Need estimation'!$D248,'Inputs from Uganda staff'!$E$6:$BM$6,0)),
""))</f>
        <v/>
      </c>
      <c r="Z248" s="122" t="str">
        <f>IFERROR(
$AN248 * INDEX('WFOM - Time_Base'!$A$4:$API$29, MATCH("CenHos", 'WFOM - Time_Base'!$B$4:$B$29,0), MATCH(CONCATENATE($G248,Z$2),'WFOM - Time_Base'!$A$8:$API$8,0)) *
INDEX('WFOM - Time_Base'!$A$4:$API$29, MATCH("CenHos_Per", 'WFOM - Time_Base'!$B$4:$B$29,0), MATCH(CONCATENATE($G248,Z$2),'WFOM - Time_Base'!$A$8:$API$8,0)),
IFERROR($AN248 * INDEX('Inputs from Uganda staff'!$E$61:$BM$80,MATCH('HRH Need estimation'!Z$2,'Inputs from Uganda staff'!$E$61:$E$80,0),MATCH('HRH Need estimation'!$D248,'Inputs from Uganda staff'!$E$6:$BM$6,0)),
""))</f>
        <v/>
      </c>
      <c r="AA248" s="122" t="str">
        <f>IFERROR(
$AN248 * INDEX('WFOM - Time_Base'!$A$4:$API$29, MATCH("CenHos", 'WFOM - Time_Base'!$B$4:$B$29,0), MATCH(CONCATENATE($G248,AA$2),'WFOM - Time_Base'!$A$8:$API$8,0)) *
INDEX('WFOM - Time_Base'!$A$4:$API$29, MATCH("CenHos_Per", 'WFOM - Time_Base'!$B$4:$B$29,0), MATCH(CONCATENATE($G248,AA$2),'WFOM - Time_Base'!$A$8:$API$8,0)),
IFERROR($AN248 * INDEX('Inputs from Uganda staff'!$E$61:$BM$80,MATCH('HRH Need estimation'!AA$2,'Inputs from Uganda staff'!$E$61:$E$80,0),MATCH('HRH Need estimation'!$D248,'Inputs from Uganda staff'!$E$6:$BM$6,0)),
""))</f>
        <v/>
      </c>
      <c r="AB248" s="122" t="str">
        <f>IFERROR(
$AN248 * INDEX('WFOM - Time_Base'!$A$4:$API$29, MATCH("CenHos", 'WFOM - Time_Base'!$B$4:$B$29,0), MATCH(CONCATENATE($G248,AB$2),'WFOM - Time_Base'!$A$8:$API$8,0)) *
INDEX('WFOM - Time_Base'!$A$4:$API$29, MATCH("CenHos_Per", 'WFOM - Time_Base'!$B$4:$B$29,0), MATCH(CONCATENATE($G248,AB$2),'WFOM - Time_Base'!$A$8:$API$8,0)),
IFERROR($AN248 * INDEX('Inputs from Uganda staff'!$E$61:$BM$80,MATCH('HRH Need estimation'!AB$2,'Inputs from Uganda staff'!$E$61:$E$80,0),MATCH('HRH Need estimation'!$D248,'Inputs from Uganda staff'!$E$6:$BM$6,0)),
""))</f>
        <v/>
      </c>
      <c r="AC248" s="122" t="str">
        <f>IFERROR(
$AN248 * INDEX('WFOM - Time_Base'!$A$4:$API$29, MATCH("CenHos", 'WFOM - Time_Base'!$B$4:$B$29,0), MATCH(CONCATENATE($G248,AC$2),'WFOM - Time_Base'!$A$8:$API$8,0)) *
INDEX('WFOM - Time_Base'!$A$4:$API$29, MATCH("CenHos_Per", 'WFOM - Time_Base'!$B$4:$B$29,0), MATCH(CONCATENATE($G248,AC$2),'WFOM - Time_Base'!$A$8:$API$8,0)),
IFERROR($AN248 * INDEX('Inputs from Uganda staff'!$E$61:$BM$80,MATCH('HRH Need estimation'!AC$2,'Inputs from Uganda staff'!$E$61:$E$80,0),MATCH('HRH Need estimation'!$D248,'Inputs from Uganda staff'!$E$6:$BM$6,0)),
""))</f>
        <v/>
      </c>
      <c r="AD248" s="122" t="str">
        <f>IFERROR(
$AN248 * INDEX('WFOM - Time_Base'!$A$4:$API$29, MATCH("CenHos", 'WFOM - Time_Base'!$B$4:$B$29,0), MATCH(CONCATENATE($G248,AD$2),'WFOM - Time_Base'!$A$8:$API$8,0)) *
INDEX('WFOM - Time_Base'!$A$4:$API$29, MATCH("CenHos_Per", 'WFOM - Time_Base'!$B$4:$B$29,0), MATCH(CONCATENATE($G248,AD$2),'WFOM - Time_Base'!$A$8:$API$8,0)),
IFERROR($AN248 * INDEX('Inputs from Uganda staff'!$E$61:$BM$80,MATCH('HRH Need estimation'!AD$2,'Inputs from Uganda staff'!$E$61:$E$80,0),MATCH('HRH Need estimation'!$D248,'Inputs from Uganda staff'!$E$6:$BM$6,0)),
""))</f>
        <v/>
      </c>
      <c r="AE248" s="122" t="str">
        <f>IFERROR(
$AN248 * INDEX('WFOM - Time_Base'!$A$4:$API$29, MATCH("CenHos", 'WFOM - Time_Base'!$B$4:$B$29,0), MATCH(CONCATENATE($G248,AE$2),'WFOM - Time_Base'!$A$8:$API$8,0)) *
INDEX('WFOM - Time_Base'!$A$4:$API$29, MATCH("CenHos_Per", 'WFOM - Time_Base'!$B$4:$B$29,0), MATCH(CONCATENATE($G248,AE$2),'WFOM - Time_Base'!$A$8:$API$8,0)),
IFERROR($AN248 * INDEX('Inputs from Uganda staff'!$E$61:$BM$80,MATCH('HRH Need estimation'!AE$2,'Inputs from Uganda staff'!$E$61:$E$80,0),MATCH('HRH Need estimation'!$D248,'Inputs from Uganda staff'!$E$6:$BM$6,0)),
""))</f>
        <v/>
      </c>
      <c r="AF248" s="122" t="str">
        <f>IFERROR(
$AN248 * INDEX('WFOM - Time_Base'!$A$4:$API$29, MATCH("CenHos", 'WFOM - Time_Base'!$B$4:$B$29,0), MATCH(CONCATENATE($G248,AF$2),'WFOM - Time_Base'!$A$8:$API$8,0)) *
INDEX('WFOM - Time_Base'!$A$4:$API$29, MATCH("CenHos_Per", 'WFOM - Time_Base'!$B$4:$B$29,0), MATCH(CONCATENATE($G248,AF$2),'WFOM - Time_Base'!$A$8:$API$8,0)),
IFERROR($AN248 * INDEX('Inputs from Uganda staff'!$E$61:$BM$80,MATCH('HRH Need estimation'!AF$2,'Inputs from Uganda staff'!$E$61:$E$80,0),MATCH('HRH Need estimation'!$D248,'Inputs from Uganda staff'!$E$6:$BM$6,0)),
""))</f>
        <v/>
      </c>
      <c r="AG248" s="122" t="str">
        <f>IFERROR(
$AN248 * INDEX('WFOM - Time_Base'!$A$4:$API$29, MATCH("CenHos", 'WFOM - Time_Base'!$B$4:$B$29,0), MATCH(CONCATENATE($G248,AG$2),'WFOM - Time_Base'!$A$8:$API$8,0)) *
INDEX('WFOM - Time_Base'!$A$4:$API$29, MATCH("CenHos_Per", 'WFOM - Time_Base'!$B$4:$B$29,0), MATCH(CONCATENATE($G248,AG$2),'WFOM - Time_Base'!$A$8:$API$8,0)),
IFERROR($AN248 * INDEX('Inputs from Uganda staff'!$E$61:$BM$80,MATCH('HRH Need estimation'!AG$2,'Inputs from Uganda staff'!$E$61:$E$80,0),MATCH('HRH Need estimation'!$D248,'Inputs from Uganda staff'!$E$6:$BM$6,0)),
""))</f>
        <v/>
      </c>
      <c r="AH248" s="122" t="str">
        <f>IFERROR(
$AN248 * INDEX('WFOM - Time_Base'!$A$4:$API$29, MATCH("CenHos", 'WFOM - Time_Base'!$B$4:$B$29,0), MATCH(CONCATENATE($G248,AH$2),'WFOM - Time_Base'!$A$8:$API$8,0)) *
INDEX('WFOM - Time_Base'!$A$4:$API$29, MATCH("CenHos_Per", 'WFOM - Time_Base'!$B$4:$B$29,0), MATCH(CONCATENATE($G248,AH$2),'WFOM - Time_Base'!$A$8:$API$8,0)),
IFERROR($AN248 * INDEX('Inputs from Uganda staff'!$E$61:$BM$80,MATCH('HRH Need estimation'!AH$2,'Inputs from Uganda staff'!$E$61:$E$80,0),MATCH('HRH Need estimation'!$D248,'Inputs from Uganda staff'!$E$6:$BM$6,0)),
""))</f>
        <v/>
      </c>
      <c r="AI248" s="122" t="str">
        <f>IFERROR(
$AN248 * INDEX('WFOM - Time_Base'!$A$4:$API$29, MATCH("CenHos", 'WFOM - Time_Base'!$B$4:$B$29,0), MATCH(CONCATENATE($G248,AI$2),'WFOM - Time_Base'!$A$8:$API$8,0)) *
INDEX('WFOM - Time_Base'!$A$4:$API$29, MATCH("CenHos_Per", 'WFOM - Time_Base'!$B$4:$B$29,0), MATCH(CONCATENATE($G248,AI$2),'WFOM - Time_Base'!$A$8:$API$8,0)),
IFERROR($AN248 * INDEX('Inputs from Uganda staff'!$E$61:$BM$80,MATCH('HRH Need estimation'!AI$2,'Inputs from Uganda staff'!$E$61:$E$80,0),MATCH('HRH Need estimation'!$D248,'Inputs from Uganda staff'!$E$6:$BM$6,0)),
""))</f>
        <v/>
      </c>
      <c r="AJ248" s="122" t="str">
        <f>IFERROR(
$AN248 * INDEX('WFOM - Time_Base'!$A$4:$API$29, MATCH("CenHos", 'WFOM - Time_Base'!$B$4:$B$29,0), MATCH(CONCATENATE($G248,AJ$2),'WFOM - Time_Base'!$A$8:$API$8,0)) *
INDEX('WFOM - Time_Base'!$A$4:$API$29, MATCH("CenHos_Per", 'WFOM - Time_Base'!$B$4:$B$29,0), MATCH(CONCATENATE($G248,AJ$2),'WFOM - Time_Base'!$A$8:$API$8,0)),
IFERROR($AN248 * INDEX('Inputs from Uganda staff'!$E$61:$BM$80,MATCH('HRH Need estimation'!AJ$2,'Inputs from Uganda staff'!$E$61:$E$80,0),MATCH('HRH Need estimation'!$D248,'Inputs from Uganda staff'!$E$6:$BM$6,0)),
""))</f>
        <v/>
      </c>
      <c r="AK248" s="122" t="str">
        <f>IFERROR(
$AN248 * INDEX('WFOM - Time_Base'!$A$4:$API$29, MATCH("CenHos", 'WFOM - Time_Base'!$B$4:$B$29,0), MATCH(CONCATENATE($G248,AK$2),'WFOM - Time_Base'!$A$8:$API$8,0)) *
INDEX('WFOM - Time_Base'!$A$4:$API$29, MATCH("CenHos_Per", 'WFOM - Time_Base'!$B$4:$B$29,0), MATCH(CONCATENATE($G248,AK$2),'WFOM - Time_Base'!$A$8:$API$8,0)),
IFERROR($AN248 * INDEX('Inputs from Uganda staff'!$E$61:$BM$80,MATCH('HRH Need estimation'!AK$2,'Inputs from Uganda staff'!$E$61:$E$80,0),MATCH('HRH Need estimation'!$D248,'Inputs from Uganda staff'!$E$6:$BM$6,0)),
""))</f>
        <v/>
      </c>
      <c r="AL248" s="122" t="str">
        <f>IFERROR(
$AN248 * INDEX('WFOM - Time_Base'!$A$4:$API$29, MATCH("CenHos", 'WFOM - Time_Base'!$B$4:$B$29,0), MATCH(CONCATENATE($G248,AL$2),'WFOM - Time_Base'!$A$8:$API$8,0)) *
INDEX('WFOM - Time_Base'!$A$4:$API$29, MATCH("CenHos_Per", 'WFOM - Time_Base'!$B$4:$B$29,0), MATCH(CONCATENATE($G248,AL$2),'WFOM - Time_Base'!$A$8:$API$8,0)),
IFERROR($AN248 * INDEX('Inputs from Uganda staff'!$E$61:$BM$80,MATCH('HRH Need estimation'!AL$2,'Inputs from Uganda staff'!$E$61:$E$80,0),MATCH('HRH Need estimation'!$D248,'Inputs from Uganda staff'!$E$6:$BM$6,0)),
""))</f>
        <v/>
      </c>
      <c r="AN248">
        <v>1</v>
      </c>
      <c r="AO248" t="e">
        <f t="shared" si="8"/>
        <v>#N/A</v>
      </c>
    </row>
    <row r="249" spans="1:41">
      <c r="A249" s="106" t="s">
        <v>915</v>
      </c>
      <c r="B249" s="106" t="s">
        <v>680</v>
      </c>
      <c r="C249" s="107" t="s">
        <v>712</v>
      </c>
      <c r="D249" s="114" t="s">
        <v>713</v>
      </c>
      <c r="E249" s="199"/>
      <c r="F249" s="199"/>
      <c r="G249" s="199" t="str">
        <f>IF(F249&lt;&gt;"", VLOOKUP(F249,'WFOM - Cadre and Service List'!$E$4:$F$52,2,FALSE), "")</f>
        <v/>
      </c>
      <c r="H249" s="199" t="s">
        <v>910</v>
      </c>
      <c r="I249" s="208"/>
      <c r="J249" s="208"/>
      <c r="K249" s="208"/>
      <c r="L249" s="208"/>
      <c r="M249" s="208"/>
      <c r="N249" s="208"/>
      <c r="O249" s="208"/>
      <c r="P249" s="207">
        <f t="shared" si="7"/>
        <v>0</v>
      </c>
      <c r="Q249" s="122" t="s">
        <v>1947</v>
      </c>
      <c r="R249" s="122" t="str">
        <f>IFERROR(
$AN249 * INDEX('WFOM - Time_Base'!$A$4:$API$29, MATCH("CenHos", 'WFOM - Time_Base'!$B$4:$B$29,0), MATCH(CONCATENATE($G249,R$2),'WFOM - Time_Base'!$A$8:$API$8,0)) *
INDEX('WFOM - Time_Base'!$A$4:$API$29, MATCH("CenHos_Per", 'WFOM - Time_Base'!$B$4:$B$29,0), MATCH(CONCATENATE($G249,R$2),'WFOM - Time_Base'!$A$8:$API$8,0)),
IFERROR($AN249 * INDEX('Inputs from Uganda staff'!$E$61:$BM$80,MATCH('HRH Need estimation'!R$2,'Inputs from Uganda staff'!$E$61:$E$80,0),MATCH('HRH Need estimation'!$D249,'Inputs from Uganda staff'!$E$6:$BM$6,0)),
""))</f>
        <v/>
      </c>
      <c r="S249" s="122" t="str">
        <f>IFERROR(
$AN249 * INDEX('WFOM - Time_Base'!$A$4:$API$29, MATCH("CenHos", 'WFOM - Time_Base'!$B$4:$B$29,0), MATCH(CONCATENATE($G249,S$2),'WFOM - Time_Base'!$A$8:$API$8,0)) *
INDEX('WFOM - Time_Base'!$A$4:$API$29, MATCH("CenHos_Per", 'WFOM - Time_Base'!$B$4:$B$29,0), MATCH(CONCATENATE($G249,S$2),'WFOM - Time_Base'!$A$8:$API$8,0)),
IFERROR($AN249 * INDEX('Inputs from Uganda staff'!$E$61:$BM$80,MATCH('HRH Need estimation'!S$2,'Inputs from Uganda staff'!$E$61:$E$80,0),MATCH('HRH Need estimation'!$D249,'Inputs from Uganda staff'!$E$6:$BM$6,0)),
""))</f>
        <v/>
      </c>
      <c r="T249" s="122" t="str">
        <f>IFERROR(
$AN249 * INDEX('WFOM - Time_Base'!$A$4:$API$29, MATCH("CenHos", 'WFOM - Time_Base'!$B$4:$B$29,0), MATCH(CONCATENATE($G249,T$2),'WFOM - Time_Base'!$A$8:$API$8,0)) *
INDEX('WFOM - Time_Base'!$A$4:$API$29, MATCH("CenHos_Per", 'WFOM - Time_Base'!$B$4:$B$29,0), MATCH(CONCATENATE($G249,T$2),'WFOM - Time_Base'!$A$8:$API$8,0)),
IFERROR($AN249 * INDEX('Inputs from Uganda staff'!$E$61:$BM$80,MATCH('HRH Need estimation'!T$2,'Inputs from Uganda staff'!$E$61:$E$80,0),MATCH('HRH Need estimation'!$D249,'Inputs from Uganda staff'!$E$6:$BM$6,0)),
""))</f>
        <v/>
      </c>
      <c r="U249" s="122" t="str">
        <f>IFERROR(
$AN249 * INDEX('WFOM - Time_Base'!$A$4:$API$29, MATCH("CenHos", 'WFOM - Time_Base'!$B$4:$B$29,0), MATCH(CONCATENATE($G249,U$2),'WFOM - Time_Base'!$A$8:$API$8,0)) *
INDEX('WFOM - Time_Base'!$A$4:$API$29, MATCH("CenHos_Per", 'WFOM - Time_Base'!$B$4:$B$29,0), MATCH(CONCATENATE($G249,U$2),'WFOM - Time_Base'!$A$8:$API$8,0)),
IFERROR($AN249 * INDEX('Inputs from Uganda staff'!$E$61:$BM$80,MATCH('HRH Need estimation'!U$2,'Inputs from Uganda staff'!$E$61:$E$80,0),MATCH('HRH Need estimation'!$D249,'Inputs from Uganda staff'!$E$6:$BM$6,0)),
""))</f>
        <v/>
      </c>
      <c r="V249" s="122" t="str">
        <f>IFERROR(
$AN249 * INDEX('WFOM - Time_Base'!$A$4:$API$29, MATCH("CenHos", 'WFOM - Time_Base'!$B$4:$B$29,0), MATCH(CONCATENATE($G249,V$2),'WFOM - Time_Base'!$A$8:$API$8,0)) *
INDEX('WFOM - Time_Base'!$A$4:$API$29, MATCH("CenHos_Per", 'WFOM - Time_Base'!$B$4:$B$29,0), MATCH(CONCATENATE($G249,V$2),'WFOM - Time_Base'!$A$8:$API$8,0)),
IFERROR($AN249 * INDEX('Inputs from Uganda staff'!$E$61:$BM$80,MATCH('HRH Need estimation'!V$2,'Inputs from Uganda staff'!$E$61:$E$80,0),MATCH('HRH Need estimation'!$D249,'Inputs from Uganda staff'!$E$6:$BM$6,0)),
""))</f>
        <v/>
      </c>
      <c r="W249" s="122" t="str">
        <f>IFERROR(
$AN249 * INDEX('WFOM - Time_Base'!$A$4:$API$29, MATCH("CenHos", 'WFOM - Time_Base'!$B$4:$B$29,0), MATCH(CONCATENATE($G249,W$2),'WFOM - Time_Base'!$A$8:$API$8,0)) *
INDEX('WFOM - Time_Base'!$A$4:$API$29, MATCH("CenHos_Per", 'WFOM - Time_Base'!$B$4:$B$29,0), MATCH(CONCATENATE($G249,W$2),'WFOM - Time_Base'!$A$8:$API$8,0)),
IFERROR($AN249 * INDEX('Inputs from Uganda staff'!$E$61:$BM$80,MATCH('HRH Need estimation'!W$2,'Inputs from Uganda staff'!$E$61:$E$80,0),MATCH('HRH Need estimation'!$D249,'Inputs from Uganda staff'!$E$6:$BM$6,0)),
""))</f>
        <v/>
      </c>
      <c r="X249" s="122" t="str">
        <f>IFERROR(
$AN249 * INDEX('WFOM - Time_Base'!$A$4:$API$29, MATCH("CenHos", 'WFOM - Time_Base'!$B$4:$B$29,0), MATCH(CONCATENATE($G249,X$2),'WFOM - Time_Base'!$A$8:$API$8,0)) *
INDEX('WFOM - Time_Base'!$A$4:$API$29, MATCH("CenHos_Per", 'WFOM - Time_Base'!$B$4:$B$29,0), MATCH(CONCATENATE($G249,X$2),'WFOM - Time_Base'!$A$8:$API$8,0)),
IFERROR($AN249 * INDEX('Inputs from Uganda staff'!$E$61:$BM$80,MATCH('HRH Need estimation'!X$2,'Inputs from Uganda staff'!$E$61:$E$80,0),MATCH('HRH Need estimation'!$D249,'Inputs from Uganda staff'!$E$6:$BM$6,0)),
""))</f>
        <v/>
      </c>
      <c r="Y249" s="122" t="str">
        <f>IFERROR(
$AN249 * INDEX('WFOM - Time_Base'!$A$4:$API$29, MATCH("CenHos", 'WFOM - Time_Base'!$B$4:$B$29,0), MATCH(CONCATENATE($G249,Y$2),'WFOM - Time_Base'!$A$8:$API$8,0)) *
INDEX('WFOM - Time_Base'!$A$4:$API$29, MATCH("CenHos_Per", 'WFOM - Time_Base'!$B$4:$B$29,0), MATCH(CONCATENATE($G249,Y$2),'WFOM - Time_Base'!$A$8:$API$8,0)),
IFERROR($AN249 * INDEX('Inputs from Uganda staff'!$E$61:$BM$80,MATCH('HRH Need estimation'!Y$2,'Inputs from Uganda staff'!$E$61:$E$80,0),MATCH('HRH Need estimation'!$D249,'Inputs from Uganda staff'!$E$6:$BM$6,0)),
""))</f>
        <v/>
      </c>
      <c r="Z249" s="122" t="str">
        <f>IFERROR(
$AN249 * INDEX('WFOM - Time_Base'!$A$4:$API$29, MATCH("CenHos", 'WFOM - Time_Base'!$B$4:$B$29,0), MATCH(CONCATENATE($G249,Z$2),'WFOM - Time_Base'!$A$8:$API$8,0)) *
INDEX('WFOM - Time_Base'!$A$4:$API$29, MATCH("CenHos_Per", 'WFOM - Time_Base'!$B$4:$B$29,0), MATCH(CONCATENATE($G249,Z$2),'WFOM - Time_Base'!$A$8:$API$8,0)),
IFERROR($AN249 * INDEX('Inputs from Uganda staff'!$E$61:$BM$80,MATCH('HRH Need estimation'!Z$2,'Inputs from Uganda staff'!$E$61:$E$80,0),MATCH('HRH Need estimation'!$D249,'Inputs from Uganda staff'!$E$6:$BM$6,0)),
""))</f>
        <v/>
      </c>
      <c r="AA249" s="122" t="str">
        <f>IFERROR(
$AN249 * INDEX('WFOM - Time_Base'!$A$4:$API$29, MATCH("CenHos", 'WFOM - Time_Base'!$B$4:$B$29,0), MATCH(CONCATENATE($G249,AA$2),'WFOM - Time_Base'!$A$8:$API$8,0)) *
INDEX('WFOM - Time_Base'!$A$4:$API$29, MATCH("CenHos_Per", 'WFOM - Time_Base'!$B$4:$B$29,0), MATCH(CONCATENATE($G249,AA$2),'WFOM - Time_Base'!$A$8:$API$8,0)),
IFERROR($AN249 * INDEX('Inputs from Uganda staff'!$E$61:$BM$80,MATCH('HRH Need estimation'!AA$2,'Inputs from Uganda staff'!$E$61:$E$80,0),MATCH('HRH Need estimation'!$D249,'Inputs from Uganda staff'!$E$6:$BM$6,0)),
""))</f>
        <v/>
      </c>
      <c r="AB249" s="122" t="str">
        <f>IFERROR(
$AN249 * INDEX('WFOM - Time_Base'!$A$4:$API$29, MATCH("CenHos", 'WFOM - Time_Base'!$B$4:$B$29,0), MATCH(CONCATENATE($G249,AB$2),'WFOM - Time_Base'!$A$8:$API$8,0)) *
INDEX('WFOM - Time_Base'!$A$4:$API$29, MATCH("CenHos_Per", 'WFOM - Time_Base'!$B$4:$B$29,0), MATCH(CONCATENATE($G249,AB$2),'WFOM - Time_Base'!$A$8:$API$8,0)),
IFERROR($AN249 * INDEX('Inputs from Uganda staff'!$E$61:$BM$80,MATCH('HRH Need estimation'!AB$2,'Inputs from Uganda staff'!$E$61:$E$80,0),MATCH('HRH Need estimation'!$D249,'Inputs from Uganda staff'!$E$6:$BM$6,0)),
""))</f>
        <v/>
      </c>
      <c r="AC249" s="122" t="str">
        <f>IFERROR(
$AN249 * INDEX('WFOM - Time_Base'!$A$4:$API$29, MATCH("CenHos", 'WFOM - Time_Base'!$B$4:$B$29,0), MATCH(CONCATENATE($G249,AC$2),'WFOM - Time_Base'!$A$8:$API$8,0)) *
INDEX('WFOM - Time_Base'!$A$4:$API$29, MATCH("CenHos_Per", 'WFOM - Time_Base'!$B$4:$B$29,0), MATCH(CONCATENATE($G249,AC$2),'WFOM - Time_Base'!$A$8:$API$8,0)),
IFERROR($AN249 * INDEX('Inputs from Uganda staff'!$E$61:$BM$80,MATCH('HRH Need estimation'!AC$2,'Inputs from Uganda staff'!$E$61:$E$80,0),MATCH('HRH Need estimation'!$D249,'Inputs from Uganda staff'!$E$6:$BM$6,0)),
""))</f>
        <v/>
      </c>
      <c r="AD249" s="122" t="str">
        <f>IFERROR(
$AN249 * INDEX('WFOM - Time_Base'!$A$4:$API$29, MATCH("CenHos", 'WFOM - Time_Base'!$B$4:$B$29,0), MATCH(CONCATENATE($G249,AD$2),'WFOM - Time_Base'!$A$8:$API$8,0)) *
INDEX('WFOM - Time_Base'!$A$4:$API$29, MATCH("CenHos_Per", 'WFOM - Time_Base'!$B$4:$B$29,0), MATCH(CONCATENATE($G249,AD$2),'WFOM - Time_Base'!$A$8:$API$8,0)),
IFERROR($AN249 * INDEX('Inputs from Uganda staff'!$E$61:$BM$80,MATCH('HRH Need estimation'!AD$2,'Inputs from Uganda staff'!$E$61:$E$80,0),MATCH('HRH Need estimation'!$D249,'Inputs from Uganda staff'!$E$6:$BM$6,0)),
""))</f>
        <v/>
      </c>
      <c r="AE249" s="122" t="str">
        <f>IFERROR(
$AN249 * INDEX('WFOM - Time_Base'!$A$4:$API$29, MATCH("CenHos", 'WFOM - Time_Base'!$B$4:$B$29,0), MATCH(CONCATENATE($G249,AE$2),'WFOM - Time_Base'!$A$8:$API$8,0)) *
INDEX('WFOM - Time_Base'!$A$4:$API$29, MATCH("CenHos_Per", 'WFOM - Time_Base'!$B$4:$B$29,0), MATCH(CONCATENATE($G249,AE$2),'WFOM - Time_Base'!$A$8:$API$8,0)),
IFERROR($AN249 * INDEX('Inputs from Uganda staff'!$E$61:$BM$80,MATCH('HRH Need estimation'!AE$2,'Inputs from Uganda staff'!$E$61:$E$80,0),MATCH('HRH Need estimation'!$D249,'Inputs from Uganda staff'!$E$6:$BM$6,0)),
""))</f>
        <v/>
      </c>
      <c r="AF249" s="122" t="str">
        <f>IFERROR(
$AN249 * INDEX('WFOM - Time_Base'!$A$4:$API$29, MATCH("CenHos", 'WFOM - Time_Base'!$B$4:$B$29,0), MATCH(CONCATENATE($G249,AF$2),'WFOM - Time_Base'!$A$8:$API$8,0)) *
INDEX('WFOM - Time_Base'!$A$4:$API$29, MATCH("CenHos_Per", 'WFOM - Time_Base'!$B$4:$B$29,0), MATCH(CONCATENATE($G249,AF$2),'WFOM - Time_Base'!$A$8:$API$8,0)),
IFERROR($AN249 * INDEX('Inputs from Uganda staff'!$E$61:$BM$80,MATCH('HRH Need estimation'!AF$2,'Inputs from Uganda staff'!$E$61:$E$80,0),MATCH('HRH Need estimation'!$D249,'Inputs from Uganda staff'!$E$6:$BM$6,0)),
""))</f>
        <v/>
      </c>
      <c r="AG249" s="122" t="str">
        <f>IFERROR(
$AN249 * INDEX('WFOM - Time_Base'!$A$4:$API$29, MATCH("CenHos", 'WFOM - Time_Base'!$B$4:$B$29,0), MATCH(CONCATENATE($G249,AG$2),'WFOM - Time_Base'!$A$8:$API$8,0)) *
INDEX('WFOM - Time_Base'!$A$4:$API$29, MATCH("CenHos_Per", 'WFOM - Time_Base'!$B$4:$B$29,0), MATCH(CONCATENATE($G249,AG$2),'WFOM - Time_Base'!$A$8:$API$8,0)),
IFERROR($AN249 * INDEX('Inputs from Uganda staff'!$E$61:$BM$80,MATCH('HRH Need estimation'!AG$2,'Inputs from Uganda staff'!$E$61:$E$80,0),MATCH('HRH Need estimation'!$D249,'Inputs from Uganda staff'!$E$6:$BM$6,0)),
""))</f>
        <v/>
      </c>
      <c r="AH249" s="122" t="str">
        <f>IFERROR(
$AN249 * INDEX('WFOM - Time_Base'!$A$4:$API$29, MATCH("CenHos", 'WFOM - Time_Base'!$B$4:$B$29,0), MATCH(CONCATENATE($G249,AH$2),'WFOM - Time_Base'!$A$8:$API$8,0)) *
INDEX('WFOM - Time_Base'!$A$4:$API$29, MATCH("CenHos_Per", 'WFOM - Time_Base'!$B$4:$B$29,0), MATCH(CONCATENATE($G249,AH$2),'WFOM - Time_Base'!$A$8:$API$8,0)),
IFERROR($AN249 * INDEX('Inputs from Uganda staff'!$E$61:$BM$80,MATCH('HRH Need estimation'!AH$2,'Inputs from Uganda staff'!$E$61:$E$80,0),MATCH('HRH Need estimation'!$D249,'Inputs from Uganda staff'!$E$6:$BM$6,0)),
""))</f>
        <v/>
      </c>
      <c r="AI249" s="122" t="str">
        <f>IFERROR(
$AN249 * INDEX('WFOM - Time_Base'!$A$4:$API$29, MATCH("CenHos", 'WFOM - Time_Base'!$B$4:$B$29,0), MATCH(CONCATENATE($G249,AI$2),'WFOM - Time_Base'!$A$8:$API$8,0)) *
INDEX('WFOM - Time_Base'!$A$4:$API$29, MATCH("CenHos_Per", 'WFOM - Time_Base'!$B$4:$B$29,0), MATCH(CONCATENATE($G249,AI$2),'WFOM - Time_Base'!$A$8:$API$8,0)),
IFERROR($AN249 * INDEX('Inputs from Uganda staff'!$E$61:$BM$80,MATCH('HRH Need estimation'!AI$2,'Inputs from Uganda staff'!$E$61:$E$80,0),MATCH('HRH Need estimation'!$D249,'Inputs from Uganda staff'!$E$6:$BM$6,0)),
""))</f>
        <v/>
      </c>
      <c r="AJ249" s="122" t="str">
        <f>IFERROR(
$AN249 * INDEX('WFOM - Time_Base'!$A$4:$API$29, MATCH("CenHos", 'WFOM - Time_Base'!$B$4:$B$29,0), MATCH(CONCATENATE($G249,AJ$2),'WFOM - Time_Base'!$A$8:$API$8,0)) *
INDEX('WFOM - Time_Base'!$A$4:$API$29, MATCH("CenHos_Per", 'WFOM - Time_Base'!$B$4:$B$29,0), MATCH(CONCATENATE($G249,AJ$2),'WFOM - Time_Base'!$A$8:$API$8,0)),
IFERROR($AN249 * INDEX('Inputs from Uganda staff'!$E$61:$BM$80,MATCH('HRH Need estimation'!AJ$2,'Inputs from Uganda staff'!$E$61:$E$80,0),MATCH('HRH Need estimation'!$D249,'Inputs from Uganda staff'!$E$6:$BM$6,0)),
""))</f>
        <v/>
      </c>
      <c r="AK249" s="122" t="str">
        <f>IFERROR(
$AN249 * INDEX('WFOM - Time_Base'!$A$4:$API$29, MATCH("CenHos", 'WFOM - Time_Base'!$B$4:$B$29,0), MATCH(CONCATENATE($G249,AK$2),'WFOM - Time_Base'!$A$8:$API$8,0)) *
INDEX('WFOM - Time_Base'!$A$4:$API$29, MATCH("CenHos_Per", 'WFOM - Time_Base'!$B$4:$B$29,0), MATCH(CONCATENATE($G249,AK$2),'WFOM - Time_Base'!$A$8:$API$8,0)),
IFERROR($AN249 * INDEX('Inputs from Uganda staff'!$E$61:$BM$80,MATCH('HRH Need estimation'!AK$2,'Inputs from Uganda staff'!$E$61:$E$80,0),MATCH('HRH Need estimation'!$D249,'Inputs from Uganda staff'!$E$6:$BM$6,0)),
""))</f>
        <v/>
      </c>
      <c r="AL249" s="122" t="str">
        <f>IFERROR(
$AN249 * INDEX('WFOM - Time_Base'!$A$4:$API$29, MATCH("CenHos", 'WFOM - Time_Base'!$B$4:$B$29,0), MATCH(CONCATENATE($G249,AL$2),'WFOM - Time_Base'!$A$8:$API$8,0)) *
INDEX('WFOM - Time_Base'!$A$4:$API$29, MATCH("CenHos_Per", 'WFOM - Time_Base'!$B$4:$B$29,0), MATCH(CONCATENATE($G249,AL$2),'WFOM - Time_Base'!$A$8:$API$8,0)),
IFERROR($AN249 * INDEX('Inputs from Uganda staff'!$E$61:$BM$80,MATCH('HRH Need estimation'!AL$2,'Inputs from Uganda staff'!$E$61:$E$80,0),MATCH('HRH Need estimation'!$D249,'Inputs from Uganda staff'!$E$6:$BM$6,0)),
""))</f>
        <v/>
      </c>
      <c r="AN249">
        <v>1</v>
      </c>
      <c r="AO249" t="e">
        <f t="shared" si="8"/>
        <v>#N/A</v>
      </c>
    </row>
    <row r="250" spans="1:41">
      <c r="A250" s="106" t="s">
        <v>915</v>
      </c>
      <c r="B250" s="106" t="s">
        <v>680</v>
      </c>
      <c r="C250" s="107" t="s">
        <v>714</v>
      </c>
      <c r="D250" s="114" t="s">
        <v>715</v>
      </c>
      <c r="E250" s="199"/>
      <c r="F250" s="199"/>
      <c r="G250" s="199" t="str">
        <f>IF(F250&lt;&gt;"", VLOOKUP(F250,'WFOM - Cadre and Service List'!$E$4:$F$52,2,FALSE), "")</f>
        <v/>
      </c>
      <c r="H250" s="199" t="s">
        <v>1060</v>
      </c>
      <c r="I250" s="208"/>
      <c r="J250" s="208"/>
      <c r="K250" s="208"/>
      <c r="L250" s="208"/>
      <c r="M250" s="208"/>
      <c r="N250" s="208"/>
      <c r="O250" s="208"/>
      <c r="P250" s="207">
        <f t="shared" si="7"/>
        <v>0</v>
      </c>
      <c r="Q250" s="122" t="s">
        <v>1947</v>
      </c>
      <c r="R250" s="122" t="str">
        <f>IFERROR(
$AN250 * INDEX('WFOM - Time_Base'!$A$4:$API$29, MATCH("CenHos", 'WFOM - Time_Base'!$B$4:$B$29,0), MATCH(CONCATENATE($G250,R$2),'WFOM - Time_Base'!$A$8:$API$8,0)) *
INDEX('WFOM - Time_Base'!$A$4:$API$29, MATCH("CenHos_Per", 'WFOM - Time_Base'!$B$4:$B$29,0), MATCH(CONCATENATE($G250,R$2),'WFOM - Time_Base'!$A$8:$API$8,0)),
IFERROR($AN250 * INDEX('Inputs from Uganda staff'!$E$61:$BM$80,MATCH('HRH Need estimation'!R$2,'Inputs from Uganda staff'!$E$61:$E$80,0),MATCH('HRH Need estimation'!$D250,'Inputs from Uganda staff'!$E$6:$BM$6,0)),
""))</f>
        <v/>
      </c>
      <c r="S250" s="122" t="str">
        <f>IFERROR(
$AN250 * INDEX('WFOM - Time_Base'!$A$4:$API$29, MATCH("CenHos", 'WFOM - Time_Base'!$B$4:$B$29,0), MATCH(CONCATENATE($G250,S$2),'WFOM - Time_Base'!$A$8:$API$8,0)) *
INDEX('WFOM - Time_Base'!$A$4:$API$29, MATCH("CenHos_Per", 'WFOM - Time_Base'!$B$4:$B$29,0), MATCH(CONCATENATE($G250,S$2),'WFOM - Time_Base'!$A$8:$API$8,0)),
IFERROR($AN250 * INDEX('Inputs from Uganda staff'!$E$61:$BM$80,MATCH('HRH Need estimation'!S$2,'Inputs from Uganda staff'!$E$61:$E$80,0),MATCH('HRH Need estimation'!$D250,'Inputs from Uganda staff'!$E$6:$BM$6,0)),
""))</f>
        <v/>
      </c>
      <c r="T250" s="122" t="str">
        <f>IFERROR(
$AN250 * INDEX('WFOM - Time_Base'!$A$4:$API$29, MATCH("CenHos", 'WFOM - Time_Base'!$B$4:$B$29,0), MATCH(CONCATENATE($G250,T$2),'WFOM - Time_Base'!$A$8:$API$8,0)) *
INDEX('WFOM - Time_Base'!$A$4:$API$29, MATCH("CenHos_Per", 'WFOM - Time_Base'!$B$4:$B$29,0), MATCH(CONCATENATE($G250,T$2),'WFOM - Time_Base'!$A$8:$API$8,0)),
IFERROR($AN250 * INDEX('Inputs from Uganda staff'!$E$61:$BM$80,MATCH('HRH Need estimation'!T$2,'Inputs from Uganda staff'!$E$61:$E$80,0),MATCH('HRH Need estimation'!$D250,'Inputs from Uganda staff'!$E$6:$BM$6,0)),
""))</f>
        <v/>
      </c>
      <c r="U250" s="122" t="str">
        <f>IFERROR(
$AN250 * INDEX('WFOM - Time_Base'!$A$4:$API$29, MATCH("CenHos", 'WFOM - Time_Base'!$B$4:$B$29,0), MATCH(CONCATENATE($G250,U$2),'WFOM - Time_Base'!$A$8:$API$8,0)) *
INDEX('WFOM - Time_Base'!$A$4:$API$29, MATCH("CenHos_Per", 'WFOM - Time_Base'!$B$4:$B$29,0), MATCH(CONCATENATE($G250,U$2),'WFOM - Time_Base'!$A$8:$API$8,0)),
IFERROR($AN250 * INDEX('Inputs from Uganda staff'!$E$61:$BM$80,MATCH('HRH Need estimation'!U$2,'Inputs from Uganda staff'!$E$61:$E$80,0),MATCH('HRH Need estimation'!$D250,'Inputs from Uganda staff'!$E$6:$BM$6,0)),
""))</f>
        <v/>
      </c>
      <c r="V250" s="122" t="str">
        <f>IFERROR(
$AN250 * INDEX('WFOM - Time_Base'!$A$4:$API$29, MATCH("CenHos", 'WFOM - Time_Base'!$B$4:$B$29,0), MATCH(CONCATENATE($G250,V$2),'WFOM - Time_Base'!$A$8:$API$8,0)) *
INDEX('WFOM - Time_Base'!$A$4:$API$29, MATCH("CenHos_Per", 'WFOM - Time_Base'!$B$4:$B$29,0), MATCH(CONCATENATE($G250,V$2),'WFOM - Time_Base'!$A$8:$API$8,0)),
IFERROR($AN250 * INDEX('Inputs from Uganda staff'!$E$61:$BM$80,MATCH('HRH Need estimation'!V$2,'Inputs from Uganda staff'!$E$61:$E$80,0),MATCH('HRH Need estimation'!$D250,'Inputs from Uganda staff'!$E$6:$BM$6,0)),
""))</f>
        <v/>
      </c>
      <c r="W250" s="122" t="str">
        <f>IFERROR(
$AN250 * INDEX('WFOM - Time_Base'!$A$4:$API$29, MATCH("CenHos", 'WFOM - Time_Base'!$B$4:$B$29,0), MATCH(CONCATENATE($G250,W$2),'WFOM - Time_Base'!$A$8:$API$8,0)) *
INDEX('WFOM - Time_Base'!$A$4:$API$29, MATCH("CenHos_Per", 'WFOM - Time_Base'!$B$4:$B$29,0), MATCH(CONCATENATE($G250,W$2),'WFOM - Time_Base'!$A$8:$API$8,0)),
IFERROR($AN250 * INDEX('Inputs from Uganda staff'!$E$61:$BM$80,MATCH('HRH Need estimation'!W$2,'Inputs from Uganda staff'!$E$61:$E$80,0),MATCH('HRH Need estimation'!$D250,'Inputs from Uganda staff'!$E$6:$BM$6,0)),
""))</f>
        <v/>
      </c>
      <c r="X250" s="122" t="str">
        <f>IFERROR(
$AN250 * INDEX('WFOM - Time_Base'!$A$4:$API$29, MATCH("CenHos", 'WFOM - Time_Base'!$B$4:$B$29,0), MATCH(CONCATENATE($G250,X$2),'WFOM - Time_Base'!$A$8:$API$8,0)) *
INDEX('WFOM - Time_Base'!$A$4:$API$29, MATCH("CenHos_Per", 'WFOM - Time_Base'!$B$4:$B$29,0), MATCH(CONCATENATE($G250,X$2),'WFOM - Time_Base'!$A$8:$API$8,0)),
IFERROR($AN250 * INDEX('Inputs from Uganda staff'!$E$61:$BM$80,MATCH('HRH Need estimation'!X$2,'Inputs from Uganda staff'!$E$61:$E$80,0),MATCH('HRH Need estimation'!$D250,'Inputs from Uganda staff'!$E$6:$BM$6,0)),
""))</f>
        <v/>
      </c>
      <c r="Y250" s="122" t="str">
        <f>IFERROR(
$AN250 * INDEX('WFOM - Time_Base'!$A$4:$API$29, MATCH("CenHos", 'WFOM - Time_Base'!$B$4:$B$29,0), MATCH(CONCATENATE($G250,Y$2),'WFOM - Time_Base'!$A$8:$API$8,0)) *
INDEX('WFOM - Time_Base'!$A$4:$API$29, MATCH("CenHos_Per", 'WFOM - Time_Base'!$B$4:$B$29,0), MATCH(CONCATENATE($G250,Y$2),'WFOM - Time_Base'!$A$8:$API$8,0)),
IFERROR($AN250 * INDEX('Inputs from Uganda staff'!$E$61:$BM$80,MATCH('HRH Need estimation'!Y$2,'Inputs from Uganda staff'!$E$61:$E$80,0),MATCH('HRH Need estimation'!$D250,'Inputs from Uganda staff'!$E$6:$BM$6,0)),
""))</f>
        <v/>
      </c>
      <c r="Z250" s="122" t="str">
        <f>IFERROR(
$AN250 * INDEX('WFOM - Time_Base'!$A$4:$API$29, MATCH("CenHos", 'WFOM - Time_Base'!$B$4:$B$29,0), MATCH(CONCATENATE($G250,Z$2),'WFOM - Time_Base'!$A$8:$API$8,0)) *
INDEX('WFOM - Time_Base'!$A$4:$API$29, MATCH("CenHos_Per", 'WFOM - Time_Base'!$B$4:$B$29,0), MATCH(CONCATENATE($G250,Z$2),'WFOM - Time_Base'!$A$8:$API$8,0)),
IFERROR($AN250 * INDEX('Inputs from Uganda staff'!$E$61:$BM$80,MATCH('HRH Need estimation'!Z$2,'Inputs from Uganda staff'!$E$61:$E$80,0),MATCH('HRH Need estimation'!$D250,'Inputs from Uganda staff'!$E$6:$BM$6,0)),
""))</f>
        <v/>
      </c>
      <c r="AA250" s="122" t="str">
        <f>IFERROR(
$AN250 * INDEX('WFOM - Time_Base'!$A$4:$API$29, MATCH("CenHos", 'WFOM - Time_Base'!$B$4:$B$29,0), MATCH(CONCATENATE($G250,AA$2),'WFOM - Time_Base'!$A$8:$API$8,0)) *
INDEX('WFOM - Time_Base'!$A$4:$API$29, MATCH("CenHos_Per", 'WFOM - Time_Base'!$B$4:$B$29,0), MATCH(CONCATENATE($G250,AA$2),'WFOM - Time_Base'!$A$8:$API$8,0)),
IFERROR($AN250 * INDEX('Inputs from Uganda staff'!$E$61:$BM$80,MATCH('HRH Need estimation'!AA$2,'Inputs from Uganda staff'!$E$61:$E$80,0),MATCH('HRH Need estimation'!$D250,'Inputs from Uganda staff'!$E$6:$BM$6,0)),
""))</f>
        <v/>
      </c>
      <c r="AB250" s="122" t="str">
        <f>IFERROR(
$AN250 * INDEX('WFOM - Time_Base'!$A$4:$API$29, MATCH("CenHos", 'WFOM - Time_Base'!$B$4:$B$29,0), MATCH(CONCATENATE($G250,AB$2),'WFOM - Time_Base'!$A$8:$API$8,0)) *
INDEX('WFOM - Time_Base'!$A$4:$API$29, MATCH("CenHos_Per", 'WFOM - Time_Base'!$B$4:$B$29,0), MATCH(CONCATENATE($G250,AB$2),'WFOM - Time_Base'!$A$8:$API$8,0)),
IFERROR($AN250 * INDEX('Inputs from Uganda staff'!$E$61:$BM$80,MATCH('HRH Need estimation'!AB$2,'Inputs from Uganda staff'!$E$61:$E$80,0),MATCH('HRH Need estimation'!$D250,'Inputs from Uganda staff'!$E$6:$BM$6,0)),
""))</f>
        <v/>
      </c>
      <c r="AC250" s="122" t="str">
        <f>IFERROR(
$AN250 * INDEX('WFOM - Time_Base'!$A$4:$API$29, MATCH("CenHos", 'WFOM - Time_Base'!$B$4:$B$29,0), MATCH(CONCATENATE($G250,AC$2),'WFOM - Time_Base'!$A$8:$API$8,0)) *
INDEX('WFOM - Time_Base'!$A$4:$API$29, MATCH("CenHos_Per", 'WFOM - Time_Base'!$B$4:$B$29,0), MATCH(CONCATENATE($G250,AC$2),'WFOM - Time_Base'!$A$8:$API$8,0)),
IFERROR($AN250 * INDEX('Inputs from Uganda staff'!$E$61:$BM$80,MATCH('HRH Need estimation'!AC$2,'Inputs from Uganda staff'!$E$61:$E$80,0),MATCH('HRH Need estimation'!$D250,'Inputs from Uganda staff'!$E$6:$BM$6,0)),
""))</f>
        <v/>
      </c>
      <c r="AD250" s="122" t="str">
        <f>IFERROR(
$AN250 * INDEX('WFOM - Time_Base'!$A$4:$API$29, MATCH("CenHos", 'WFOM - Time_Base'!$B$4:$B$29,0), MATCH(CONCATENATE($G250,AD$2),'WFOM - Time_Base'!$A$8:$API$8,0)) *
INDEX('WFOM - Time_Base'!$A$4:$API$29, MATCH("CenHos_Per", 'WFOM - Time_Base'!$B$4:$B$29,0), MATCH(CONCATENATE($G250,AD$2),'WFOM - Time_Base'!$A$8:$API$8,0)),
IFERROR($AN250 * INDEX('Inputs from Uganda staff'!$E$61:$BM$80,MATCH('HRH Need estimation'!AD$2,'Inputs from Uganda staff'!$E$61:$E$80,0),MATCH('HRH Need estimation'!$D250,'Inputs from Uganda staff'!$E$6:$BM$6,0)),
""))</f>
        <v/>
      </c>
      <c r="AE250" s="122" t="str">
        <f>IFERROR(
$AN250 * INDEX('WFOM - Time_Base'!$A$4:$API$29, MATCH("CenHos", 'WFOM - Time_Base'!$B$4:$B$29,0), MATCH(CONCATENATE($G250,AE$2),'WFOM - Time_Base'!$A$8:$API$8,0)) *
INDEX('WFOM - Time_Base'!$A$4:$API$29, MATCH("CenHos_Per", 'WFOM - Time_Base'!$B$4:$B$29,0), MATCH(CONCATENATE($G250,AE$2),'WFOM - Time_Base'!$A$8:$API$8,0)),
IFERROR($AN250 * INDEX('Inputs from Uganda staff'!$E$61:$BM$80,MATCH('HRH Need estimation'!AE$2,'Inputs from Uganda staff'!$E$61:$E$80,0),MATCH('HRH Need estimation'!$D250,'Inputs from Uganda staff'!$E$6:$BM$6,0)),
""))</f>
        <v/>
      </c>
      <c r="AF250" s="122" t="str">
        <f>IFERROR(
$AN250 * INDEX('WFOM - Time_Base'!$A$4:$API$29, MATCH("CenHos", 'WFOM - Time_Base'!$B$4:$B$29,0), MATCH(CONCATENATE($G250,AF$2),'WFOM - Time_Base'!$A$8:$API$8,0)) *
INDEX('WFOM - Time_Base'!$A$4:$API$29, MATCH("CenHos_Per", 'WFOM - Time_Base'!$B$4:$B$29,0), MATCH(CONCATENATE($G250,AF$2),'WFOM - Time_Base'!$A$8:$API$8,0)),
IFERROR($AN250 * INDEX('Inputs from Uganda staff'!$E$61:$BM$80,MATCH('HRH Need estimation'!AF$2,'Inputs from Uganda staff'!$E$61:$E$80,0),MATCH('HRH Need estimation'!$D250,'Inputs from Uganda staff'!$E$6:$BM$6,0)),
""))</f>
        <v/>
      </c>
      <c r="AG250" s="122" t="str">
        <f>IFERROR(
$AN250 * INDEX('WFOM - Time_Base'!$A$4:$API$29, MATCH("CenHos", 'WFOM - Time_Base'!$B$4:$B$29,0), MATCH(CONCATENATE($G250,AG$2),'WFOM - Time_Base'!$A$8:$API$8,0)) *
INDEX('WFOM - Time_Base'!$A$4:$API$29, MATCH("CenHos_Per", 'WFOM - Time_Base'!$B$4:$B$29,0), MATCH(CONCATENATE($G250,AG$2),'WFOM - Time_Base'!$A$8:$API$8,0)),
IFERROR($AN250 * INDEX('Inputs from Uganda staff'!$E$61:$BM$80,MATCH('HRH Need estimation'!AG$2,'Inputs from Uganda staff'!$E$61:$E$80,0),MATCH('HRH Need estimation'!$D250,'Inputs from Uganda staff'!$E$6:$BM$6,0)),
""))</f>
        <v/>
      </c>
      <c r="AH250" s="122" t="str">
        <f>IFERROR(
$AN250 * INDEX('WFOM - Time_Base'!$A$4:$API$29, MATCH("CenHos", 'WFOM - Time_Base'!$B$4:$B$29,0), MATCH(CONCATENATE($G250,AH$2),'WFOM - Time_Base'!$A$8:$API$8,0)) *
INDEX('WFOM - Time_Base'!$A$4:$API$29, MATCH("CenHos_Per", 'WFOM - Time_Base'!$B$4:$B$29,0), MATCH(CONCATENATE($G250,AH$2),'WFOM - Time_Base'!$A$8:$API$8,0)),
IFERROR($AN250 * INDEX('Inputs from Uganda staff'!$E$61:$BM$80,MATCH('HRH Need estimation'!AH$2,'Inputs from Uganda staff'!$E$61:$E$80,0),MATCH('HRH Need estimation'!$D250,'Inputs from Uganda staff'!$E$6:$BM$6,0)),
""))</f>
        <v/>
      </c>
      <c r="AI250" s="122" t="str">
        <f>IFERROR(
$AN250 * INDEX('WFOM - Time_Base'!$A$4:$API$29, MATCH("CenHos", 'WFOM - Time_Base'!$B$4:$B$29,0), MATCH(CONCATENATE($G250,AI$2),'WFOM - Time_Base'!$A$8:$API$8,0)) *
INDEX('WFOM - Time_Base'!$A$4:$API$29, MATCH("CenHos_Per", 'WFOM - Time_Base'!$B$4:$B$29,0), MATCH(CONCATENATE($G250,AI$2),'WFOM - Time_Base'!$A$8:$API$8,0)),
IFERROR($AN250 * INDEX('Inputs from Uganda staff'!$E$61:$BM$80,MATCH('HRH Need estimation'!AI$2,'Inputs from Uganda staff'!$E$61:$E$80,0),MATCH('HRH Need estimation'!$D250,'Inputs from Uganda staff'!$E$6:$BM$6,0)),
""))</f>
        <v/>
      </c>
      <c r="AJ250" s="122" t="str">
        <f>IFERROR(
$AN250 * INDEX('WFOM - Time_Base'!$A$4:$API$29, MATCH("CenHos", 'WFOM - Time_Base'!$B$4:$B$29,0), MATCH(CONCATENATE($G250,AJ$2),'WFOM - Time_Base'!$A$8:$API$8,0)) *
INDEX('WFOM - Time_Base'!$A$4:$API$29, MATCH("CenHos_Per", 'WFOM - Time_Base'!$B$4:$B$29,0), MATCH(CONCATENATE($G250,AJ$2),'WFOM - Time_Base'!$A$8:$API$8,0)),
IFERROR($AN250 * INDEX('Inputs from Uganda staff'!$E$61:$BM$80,MATCH('HRH Need estimation'!AJ$2,'Inputs from Uganda staff'!$E$61:$E$80,0),MATCH('HRH Need estimation'!$D250,'Inputs from Uganda staff'!$E$6:$BM$6,0)),
""))</f>
        <v/>
      </c>
      <c r="AK250" s="122" t="str">
        <f>IFERROR(
$AN250 * INDEX('WFOM - Time_Base'!$A$4:$API$29, MATCH("CenHos", 'WFOM - Time_Base'!$B$4:$B$29,0), MATCH(CONCATENATE($G250,AK$2),'WFOM - Time_Base'!$A$8:$API$8,0)) *
INDEX('WFOM - Time_Base'!$A$4:$API$29, MATCH("CenHos_Per", 'WFOM - Time_Base'!$B$4:$B$29,0), MATCH(CONCATENATE($G250,AK$2),'WFOM - Time_Base'!$A$8:$API$8,0)),
IFERROR($AN250 * INDEX('Inputs from Uganda staff'!$E$61:$BM$80,MATCH('HRH Need estimation'!AK$2,'Inputs from Uganda staff'!$E$61:$E$80,0),MATCH('HRH Need estimation'!$D250,'Inputs from Uganda staff'!$E$6:$BM$6,0)),
""))</f>
        <v/>
      </c>
      <c r="AL250" s="122" t="str">
        <f>IFERROR(
$AN250 * INDEX('WFOM - Time_Base'!$A$4:$API$29, MATCH("CenHos", 'WFOM - Time_Base'!$B$4:$B$29,0), MATCH(CONCATENATE($G250,AL$2),'WFOM - Time_Base'!$A$8:$API$8,0)) *
INDEX('WFOM - Time_Base'!$A$4:$API$29, MATCH("CenHos_Per", 'WFOM - Time_Base'!$B$4:$B$29,0), MATCH(CONCATENATE($G250,AL$2),'WFOM - Time_Base'!$A$8:$API$8,0)),
IFERROR($AN250 * INDEX('Inputs from Uganda staff'!$E$61:$BM$80,MATCH('HRH Need estimation'!AL$2,'Inputs from Uganda staff'!$E$61:$E$80,0),MATCH('HRH Need estimation'!$D250,'Inputs from Uganda staff'!$E$6:$BM$6,0)),
""))</f>
        <v/>
      </c>
      <c r="AN250">
        <v>1</v>
      </c>
      <c r="AO250" t="e">
        <f t="shared" si="8"/>
        <v>#N/A</v>
      </c>
    </row>
    <row r="251" spans="1:41">
      <c r="A251" s="106" t="s">
        <v>915</v>
      </c>
      <c r="B251" s="106" t="s">
        <v>680</v>
      </c>
      <c r="C251" s="107" t="s">
        <v>716</v>
      </c>
      <c r="D251" s="115" t="s">
        <v>717</v>
      </c>
      <c r="E251" s="199"/>
      <c r="F251" s="199"/>
      <c r="G251" s="199" t="str">
        <f>IF(F251&lt;&gt;"", VLOOKUP(F251,'WFOM - Cadre and Service List'!$E$4:$F$52,2,FALSE), "")</f>
        <v/>
      </c>
      <c r="H251" s="199" t="s">
        <v>1060</v>
      </c>
      <c r="I251" s="208"/>
      <c r="J251" s="208"/>
      <c r="K251" s="208"/>
      <c r="L251" s="208"/>
      <c r="M251" s="208"/>
      <c r="N251" s="208"/>
      <c r="O251" s="208"/>
      <c r="P251" s="207">
        <f t="shared" si="7"/>
        <v>0</v>
      </c>
      <c r="Q251" s="122" t="s">
        <v>1947</v>
      </c>
      <c r="R251" s="122" t="str">
        <f>IFERROR(
$AN251 * INDEX('WFOM - Time_Base'!$A$4:$API$29, MATCH("CenHos", 'WFOM - Time_Base'!$B$4:$B$29,0), MATCH(CONCATENATE($G251,R$2),'WFOM - Time_Base'!$A$8:$API$8,0)) *
INDEX('WFOM - Time_Base'!$A$4:$API$29, MATCH("CenHos_Per", 'WFOM - Time_Base'!$B$4:$B$29,0), MATCH(CONCATENATE($G251,R$2),'WFOM - Time_Base'!$A$8:$API$8,0)),
IFERROR($AN251 * INDEX('Inputs from Uganda staff'!$E$61:$BM$80,MATCH('HRH Need estimation'!R$2,'Inputs from Uganda staff'!$E$61:$E$80,0),MATCH('HRH Need estimation'!$D251,'Inputs from Uganda staff'!$E$6:$BM$6,0)),
""))</f>
        <v/>
      </c>
      <c r="S251" s="122" t="str">
        <f>IFERROR(
$AN251 * INDEX('WFOM - Time_Base'!$A$4:$API$29, MATCH("CenHos", 'WFOM - Time_Base'!$B$4:$B$29,0), MATCH(CONCATENATE($G251,S$2),'WFOM - Time_Base'!$A$8:$API$8,0)) *
INDEX('WFOM - Time_Base'!$A$4:$API$29, MATCH("CenHos_Per", 'WFOM - Time_Base'!$B$4:$B$29,0), MATCH(CONCATENATE($G251,S$2),'WFOM - Time_Base'!$A$8:$API$8,0)),
IFERROR($AN251 * INDEX('Inputs from Uganda staff'!$E$61:$BM$80,MATCH('HRH Need estimation'!S$2,'Inputs from Uganda staff'!$E$61:$E$80,0),MATCH('HRH Need estimation'!$D251,'Inputs from Uganda staff'!$E$6:$BM$6,0)),
""))</f>
        <v/>
      </c>
      <c r="T251" s="122" t="str">
        <f>IFERROR(
$AN251 * INDEX('WFOM - Time_Base'!$A$4:$API$29, MATCH("CenHos", 'WFOM - Time_Base'!$B$4:$B$29,0), MATCH(CONCATENATE($G251,T$2),'WFOM - Time_Base'!$A$8:$API$8,0)) *
INDEX('WFOM - Time_Base'!$A$4:$API$29, MATCH("CenHos_Per", 'WFOM - Time_Base'!$B$4:$B$29,0), MATCH(CONCATENATE($G251,T$2),'WFOM - Time_Base'!$A$8:$API$8,0)),
IFERROR($AN251 * INDEX('Inputs from Uganda staff'!$E$61:$BM$80,MATCH('HRH Need estimation'!T$2,'Inputs from Uganda staff'!$E$61:$E$80,0),MATCH('HRH Need estimation'!$D251,'Inputs from Uganda staff'!$E$6:$BM$6,0)),
""))</f>
        <v/>
      </c>
      <c r="U251" s="122" t="str">
        <f>IFERROR(
$AN251 * INDEX('WFOM - Time_Base'!$A$4:$API$29, MATCH("CenHos", 'WFOM - Time_Base'!$B$4:$B$29,0), MATCH(CONCATENATE($G251,U$2),'WFOM - Time_Base'!$A$8:$API$8,0)) *
INDEX('WFOM - Time_Base'!$A$4:$API$29, MATCH("CenHos_Per", 'WFOM - Time_Base'!$B$4:$B$29,0), MATCH(CONCATENATE($G251,U$2),'WFOM - Time_Base'!$A$8:$API$8,0)),
IFERROR($AN251 * INDEX('Inputs from Uganda staff'!$E$61:$BM$80,MATCH('HRH Need estimation'!U$2,'Inputs from Uganda staff'!$E$61:$E$80,0),MATCH('HRH Need estimation'!$D251,'Inputs from Uganda staff'!$E$6:$BM$6,0)),
""))</f>
        <v/>
      </c>
      <c r="V251" s="122" t="str">
        <f>IFERROR(
$AN251 * INDEX('WFOM - Time_Base'!$A$4:$API$29, MATCH("CenHos", 'WFOM - Time_Base'!$B$4:$B$29,0), MATCH(CONCATENATE($G251,V$2),'WFOM - Time_Base'!$A$8:$API$8,0)) *
INDEX('WFOM - Time_Base'!$A$4:$API$29, MATCH("CenHos_Per", 'WFOM - Time_Base'!$B$4:$B$29,0), MATCH(CONCATENATE($G251,V$2),'WFOM - Time_Base'!$A$8:$API$8,0)),
IFERROR($AN251 * INDEX('Inputs from Uganda staff'!$E$61:$BM$80,MATCH('HRH Need estimation'!V$2,'Inputs from Uganda staff'!$E$61:$E$80,0),MATCH('HRH Need estimation'!$D251,'Inputs from Uganda staff'!$E$6:$BM$6,0)),
""))</f>
        <v/>
      </c>
      <c r="W251" s="122" t="str">
        <f>IFERROR(
$AN251 * INDEX('WFOM - Time_Base'!$A$4:$API$29, MATCH("CenHos", 'WFOM - Time_Base'!$B$4:$B$29,0), MATCH(CONCATENATE($G251,W$2),'WFOM - Time_Base'!$A$8:$API$8,0)) *
INDEX('WFOM - Time_Base'!$A$4:$API$29, MATCH("CenHos_Per", 'WFOM - Time_Base'!$B$4:$B$29,0), MATCH(CONCATENATE($G251,W$2),'WFOM - Time_Base'!$A$8:$API$8,0)),
IFERROR($AN251 * INDEX('Inputs from Uganda staff'!$E$61:$BM$80,MATCH('HRH Need estimation'!W$2,'Inputs from Uganda staff'!$E$61:$E$80,0),MATCH('HRH Need estimation'!$D251,'Inputs from Uganda staff'!$E$6:$BM$6,0)),
""))</f>
        <v/>
      </c>
      <c r="X251" s="122" t="str">
        <f>IFERROR(
$AN251 * INDEX('WFOM - Time_Base'!$A$4:$API$29, MATCH("CenHos", 'WFOM - Time_Base'!$B$4:$B$29,0), MATCH(CONCATENATE($G251,X$2),'WFOM - Time_Base'!$A$8:$API$8,0)) *
INDEX('WFOM - Time_Base'!$A$4:$API$29, MATCH("CenHos_Per", 'WFOM - Time_Base'!$B$4:$B$29,0), MATCH(CONCATENATE($G251,X$2),'WFOM - Time_Base'!$A$8:$API$8,0)),
IFERROR($AN251 * INDEX('Inputs from Uganda staff'!$E$61:$BM$80,MATCH('HRH Need estimation'!X$2,'Inputs from Uganda staff'!$E$61:$E$80,0),MATCH('HRH Need estimation'!$D251,'Inputs from Uganda staff'!$E$6:$BM$6,0)),
""))</f>
        <v/>
      </c>
      <c r="Y251" s="122" t="str">
        <f>IFERROR(
$AN251 * INDEX('WFOM - Time_Base'!$A$4:$API$29, MATCH("CenHos", 'WFOM - Time_Base'!$B$4:$B$29,0), MATCH(CONCATENATE($G251,Y$2),'WFOM - Time_Base'!$A$8:$API$8,0)) *
INDEX('WFOM - Time_Base'!$A$4:$API$29, MATCH("CenHos_Per", 'WFOM - Time_Base'!$B$4:$B$29,0), MATCH(CONCATENATE($G251,Y$2),'WFOM - Time_Base'!$A$8:$API$8,0)),
IFERROR($AN251 * INDEX('Inputs from Uganda staff'!$E$61:$BM$80,MATCH('HRH Need estimation'!Y$2,'Inputs from Uganda staff'!$E$61:$E$80,0),MATCH('HRH Need estimation'!$D251,'Inputs from Uganda staff'!$E$6:$BM$6,0)),
""))</f>
        <v/>
      </c>
      <c r="Z251" s="122" t="str">
        <f>IFERROR(
$AN251 * INDEX('WFOM - Time_Base'!$A$4:$API$29, MATCH("CenHos", 'WFOM - Time_Base'!$B$4:$B$29,0), MATCH(CONCATENATE($G251,Z$2),'WFOM - Time_Base'!$A$8:$API$8,0)) *
INDEX('WFOM - Time_Base'!$A$4:$API$29, MATCH("CenHos_Per", 'WFOM - Time_Base'!$B$4:$B$29,0), MATCH(CONCATENATE($G251,Z$2),'WFOM - Time_Base'!$A$8:$API$8,0)),
IFERROR($AN251 * INDEX('Inputs from Uganda staff'!$E$61:$BM$80,MATCH('HRH Need estimation'!Z$2,'Inputs from Uganda staff'!$E$61:$E$80,0),MATCH('HRH Need estimation'!$D251,'Inputs from Uganda staff'!$E$6:$BM$6,0)),
""))</f>
        <v/>
      </c>
      <c r="AA251" s="122" t="str">
        <f>IFERROR(
$AN251 * INDEX('WFOM - Time_Base'!$A$4:$API$29, MATCH("CenHos", 'WFOM - Time_Base'!$B$4:$B$29,0), MATCH(CONCATENATE($G251,AA$2),'WFOM - Time_Base'!$A$8:$API$8,0)) *
INDEX('WFOM - Time_Base'!$A$4:$API$29, MATCH("CenHos_Per", 'WFOM - Time_Base'!$B$4:$B$29,0), MATCH(CONCATENATE($G251,AA$2),'WFOM - Time_Base'!$A$8:$API$8,0)),
IFERROR($AN251 * INDEX('Inputs from Uganda staff'!$E$61:$BM$80,MATCH('HRH Need estimation'!AA$2,'Inputs from Uganda staff'!$E$61:$E$80,0),MATCH('HRH Need estimation'!$D251,'Inputs from Uganda staff'!$E$6:$BM$6,0)),
""))</f>
        <v/>
      </c>
      <c r="AB251" s="122" t="str">
        <f>IFERROR(
$AN251 * INDEX('WFOM - Time_Base'!$A$4:$API$29, MATCH("CenHos", 'WFOM - Time_Base'!$B$4:$B$29,0), MATCH(CONCATENATE($G251,AB$2),'WFOM - Time_Base'!$A$8:$API$8,0)) *
INDEX('WFOM - Time_Base'!$A$4:$API$29, MATCH("CenHos_Per", 'WFOM - Time_Base'!$B$4:$B$29,0), MATCH(CONCATENATE($G251,AB$2),'WFOM - Time_Base'!$A$8:$API$8,0)),
IFERROR($AN251 * INDEX('Inputs from Uganda staff'!$E$61:$BM$80,MATCH('HRH Need estimation'!AB$2,'Inputs from Uganda staff'!$E$61:$E$80,0),MATCH('HRH Need estimation'!$D251,'Inputs from Uganda staff'!$E$6:$BM$6,0)),
""))</f>
        <v/>
      </c>
      <c r="AC251" s="122" t="str">
        <f>IFERROR(
$AN251 * INDEX('WFOM - Time_Base'!$A$4:$API$29, MATCH("CenHos", 'WFOM - Time_Base'!$B$4:$B$29,0), MATCH(CONCATENATE($G251,AC$2),'WFOM - Time_Base'!$A$8:$API$8,0)) *
INDEX('WFOM - Time_Base'!$A$4:$API$29, MATCH("CenHos_Per", 'WFOM - Time_Base'!$B$4:$B$29,0), MATCH(CONCATENATE($G251,AC$2),'WFOM - Time_Base'!$A$8:$API$8,0)),
IFERROR($AN251 * INDEX('Inputs from Uganda staff'!$E$61:$BM$80,MATCH('HRH Need estimation'!AC$2,'Inputs from Uganda staff'!$E$61:$E$80,0),MATCH('HRH Need estimation'!$D251,'Inputs from Uganda staff'!$E$6:$BM$6,0)),
""))</f>
        <v/>
      </c>
      <c r="AD251" s="122" t="str">
        <f>IFERROR(
$AN251 * INDEX('WFOM - Time_Base'!$A$4:$API$29, MATCH("CenHos", 'WFOM - Time_Base'!$B$4:$B$29,0), MATCH(CONCATENATE($G251,AD$2),'WFOM - Time_Base'!$A$8:$API$8,0)) *
INDEX('WFOM - Time_Base'!$A$4:$API$29, MATCH("CenHos_Per", 'WFOM - Time_Base'!$B$4:$B$29,0), MATCH(CONCATENATE($G251,AD$2),'WFOM - Time_Base'!$A$8:$API$8,0)),
IFERROR($AN251 * INDEX('Inputs from Uganda staff'!$E$61:$BM$80,MATCH('HRH Need estimation'!AD$2,'Inputs from Uganda staff'!$E$61:$E$80,0),MATCH('HRH Need estimation'!$D251,'Inputs from Uganda staff'!$E$6:$BM$6,0)),
""))</f>
        <v/>
      </c>
      <c r="AE251" s="122" t="str">
        <f>IFERROR(
$AN251 * INDEX('WFOM - Time_Base'!$A$4:$API$29, MATCH("CenHos", 'WFOM - Time_Base'!$B$4:$B$29,0), MATCH(CONCATENATE($G251,AE$2),'WFOM - Time_Base'!$A$8:$API$8,0)) *
INDEX('WFOM - Time_Base'!$A$4:$API$29, MATCH("CenHos_Per", 'WFOM - Time_Base'!$B$4:$B$29,0), MATCH(CONCATENATE($G251,AE$2),'WFOM - Time_Base'!$A$8:$API$8,0)),
IFERROR($AN251 * INDEX('Inputs from Uganda staff'!$E$61:$BM$80,MATCH('HRH Need estimation'!AE$2,'Inputs from Uganda staff'!$E$61:$E$80,0),MATCH('HRH Need estimation'!$D251,'Inputs from Uganda staff'!$E$6:$BM$6,0)),
""))</f>
        <v/>
      </c>
      <c r="AF251" s="122" t="str">
        <f>IFERROR(
$AN251 * INDEX('WFOM - Time_Base'!$A$4:$API$29, MATCH("CenHos", 'WFOM - Time_Base'!$B$4:$B$29,0), MATCH(CONCATENATE($G251,AF$2),'WFOM - Time_Base'!$A$8:$API$8,0)) *
INDEX('WFOM - Time_Base'!$A$4:$API$29, MATCH("CenHos_Per", 'WFOM - Time_Base'!$B$4:$B$29,0), MATCH(CONCATENATE($G251,AF$2),'WFOM - Time_Base'!$A$8:$API$8,0)),
IFERROR($AN251 * INDEX('Inputs from Uganda staff'!$E$61:$BM$80,MATCH('HRH Need estimation'!AF$2,'Inputs from Uganda staff'!$E$61:$E$80,0),MATCH('HRH Need estimation'!$D251,'Inputs from Uganda staff'!$E$6:$BM$6,0)),
""))</f>
        <v/>
      </c>
      <c r="AG251" s="122" t="str">
        <f>IFERROR(
$AN251 * INDEX('WFOM - Time_Base'!$A$4:$API$29, MATCH("CenHos", 'WFOM - Time_Base'!$B$4:$B$29,0), MATCH(CONCATENATE($G251,AG$2),'WFOM - Time_Base'!$A$8:$API$8,0)) *
INDEX('WFOM - Time_Base'!$A$4:$API$29, MATCH("CenHos_Per", 'WFOM - Time_Base'!$B$4:$B$29,0), MATCH(CONCATENATE($G251,AG$2),'WFOM - Time_Base'!$A$8:$API$8,0)),
IFERROR($AN251 * INDEX('Inputs from Uganda staff'!$E$61:$BM$80,MATCH('HRH Need estimation'!AG$2,'Inputs from Uganda staff'!$E$61:$E$80,0),MATCH('HRH Need estimation'!$D251,'Inputs from Uganda staff'!$E$6:$BM$6,0)),
""))</f>
        <v/>
      </c>
      <c r="AH251" s="122" t="str">
        <f>IFERROR(
$AN251 * INDEX('WFOM - Time_Base'!$A$4:$API$29, MATCH("CenHos", 'WFOM - Time_Base'!$B$4:$B$29,0), MATCH(CONCATENATE($G251,AH$2),'WFOM - Time_Base'!$A$8:$API$8,0)) *
INDEX('WFOM - Time_Base'!$A$4:$API$29, MATCH("CenHos_Per", 'WFOM - Time_Base'!$B$4:$B$29,0), MATCH(CONCATENATE($G251,AH$2),'WFOM - Time_Base'!$A$8:$API$8,0)),
IFERROR($AN251 * INDEX('Inputs from Uganda staff'!$E$61:$BM$80,MATCH('HRH Need estimation'!AH$2,'Inputs from Uganda staff'!$E$61:$E$80,0),MATCH('HRH Need estimation'!$D251,'Inputs from Uganda staff'!$E$6:$BM$6,0)),
""))</f>
        <v/>
      </c>
      <c r="AI251" s="122" t="str">
        <f>IFERROR(
$AN251 * INDEX('WFOM - Time_Base'!$A$4:$API$29, MATCH("CenHos", 'WFOM - Time_Base'!$B$4:$B$29,0), MATCH(CONCATENATE($G251,AI$2),'WFOM - Time_Base'!$A$8:$API$8,0)) *
INDEX('WFOM - Time_Base'!$A$4:$API$29, MATCH("CenHos_Per", 'WFOM - Time_Base'!$B$4:$B$29,0), MATCH(CONCATENATE($G251,AI$2),'WFOM - Time_Base'!$A$8:$API$8,0)),
IFERROR($AN251 * INDEX('Inputs from Uganda staff'!$E$61:$BM$80,MATCH('HRH Need estimation'!AI$2,'Inputs from Uganda staff'!$E$61:$E$80,0),MATCH('HRH Need estimation'!$D251,'Inputs from Uganda staff'!$E$6:$BM$6,0)),
""))</f>
        <v/>
      </c>
      <c r="AJ251" s="122" t="str">
        <f>IFERROR(
$AN251 * INDEX('WFOM - Time_Base'!$A$4:$API$29, MATCH("CenHos", 'WFOM - Time_Base'!$B$4:$B$29,0), MATCH(CONCATENATE($G251,AJ$2),'WFOM - Time_Base'!$A$8:$API$8,0)) *
INDEX('WFOM - Time_Base'!$A$4:$API$29, MATCH("CenHos_Per", 'WFOM - Time_Base'!$B$4:$B$29,0), MATCH(CONCATENATE($G251,AJ$2),'WFOM - Time_Base'!$A$8:$API$8,0)),
IFERROR($AN251 * INDEX('Inputs from Uganda staff'!$E$61:$BM$80,MATCH('HRH Need estimation'!AJ$2,'Inputs from Uganda staff'!$E$61:$E$80,0),MATCH('HRH Need estimation'!$D251,'Inputs from Uganda staff'!$E$6:$BM$6,0)),
""))</f>
        <v/>
      </c>
      <c r="AK251" s="122" t="str">
        <f>IFERROR(
$AN251 * INDEX('WFOM - Time_Base'!$A$4:$API$29, MATCH("CenHos", 'WFOM - Time_Base'!$B$4:$B$29,0), MATCH(CONCATENATE($G251,AK$2),'WFOM - Time_Base'!$A$8:$API$8,0)) *
INDEX('WFOM - Time_Base'!$A$4:$API$29, MATCH("CenHos_Per", 'WFOM - Time_Base'!$B$4:$B$29,0), MATCH(CONCATENATE($G251,AK$2),'WFOM - Time_Base'!$A$8:$API$8,0)),
IFERROR($AN251 * INDEX('Inputs from Uganda staff'!$E$61:$BM$80,MATCH('HRH Need estimation'!AK$2,'Inputs from Uganda staff'!$E$61:$E$80,0),MATCH('HRH Need estimation'!$D251,'Inputs from Uganda staff'!$E$6:$BM$6,0)),
""))</f>
        <v/>
      </c>
      <c r="AL251" s="122" t="str">
        <f>IFERROR(
$AN251 * INDEX('WFOM - Time_Base'!$A$4:$API$29, MATCH("CenHos", 'WFOM - Time_Base'!$B$4:$B$29,0), MATCH(CONCATENATE($G251,AL$2),'WFOM - Time_Base'!$A$8:$API$8,0)) *
INDEX('WFOM - Time_Base'!$A$4:$API$29, MATCH("CenHos_Per", 'WFOM - Time_Base'!$B$4:$B$29,0), MATCH(CONCATENATE($G251,AL$2),'WFOM - Time_Base'!$A$8:$API$8,0)),
IFERROR($AN251 * INDEX('Inputs from Uganda staff'!$E$61:$BM$80,MATCH('HRH Need estimation'!AL$2,'Inputs from Uganda staff'!$E$61:$E$80,0),MATCH('HRH Need estimation'!$D251,'Inputs from Uganda staff'!$E$6:$BM$6,0)),
""))</f>
        <v/>
      </c>
      <c r="AN251">
        <v>1</v>
      </c>
      <c r="AO251" t="e">
        <f t="shared" si="8"/>
        <v>#N/A</v>
      </c>
    </row>
    <row r="252" spans="1:41">
      <c r="A252" s="106" t="s">
        <v>915</v>
      </c>
      <c r="B252" s="106" t="s">
        <v>680</v>
      </c>
      <c r="C252" s="107" t="s">
        <v>718</v>
      </c>
      <c r="D252" s="114" t="s">
        <v>719</v>
      </c>
      <c r="E252" s="199"/>
      <c r="F252" s="199"/>
      <c r="G252" s="199" t="str">
        <f>IF(F252&lt;&gt;"", VLOOKUP(F252,'WFOM - Cadre and Service List'!$E$4:$F$52,2,FALSE), "")</f>
        <v/>
      </c>
      <c r="H252" s="199" t="s">
        <v>1060</v>
      </c>
      <c r="I252" s="208"/>
      <c r="J252" s="208"/>
      <c r="K252" s="208"/>
      <c r="L252" s="208"/>
      <c r="M252" s="208"/>
      <c r="N252" s="208"/>
      <c r="O252" s="208"/>
      <c r="P252" s="207">
        <f t="shared" si="7"/>
        <v>0</v>
      </c>
      <c r="Q252" s="122" t="s">
        <v>1947</v>
      </c>
      <c r="R252" s="122" t="str">
        <f>IFERROR(
$AN252 * INDEX('WFOM - Time_Base'!$A$4:$API$29, MATCH("CenHos", 'WFOM - Time_Base'!$B$4:$B$29,0), MATCH(CONCATENATE($G252,R$2),'WFOM - Time_Base'!$A$8:$API$8,0)) *
INDEX('WFOM - Time_Base'!$A$4:$API$29, MATCH("CenHos_Per", 'WFOM - Time_Base'!$B$4:$B$29,0), MATCH(CONCATENATE($G252,R$2),'WFOM - Time_Base'!$A$8:$API$8,0)),
IFERROR($AN252 * INDEX('Inputs from Uganda staff'!$E$61:$BM$80,MATCH('HRH Need estimation'!R$2,'Inputs from Uganda staff'!$E$61:$E$80,0),MATCH('HRH Need estimation'!$D252,'Inputs from Uganda staff'!$E$6:$BM$6,0)),
""))</f>
        <v/>
      </c>
      <c r="S252" s="122" t="str">
        <f>IFERROR(
$AN252 * INDEX('WFOM - Time_Base'!$A$4:$API$29, MATCH("CenHos", 'WFOM - Time_Base'!$B$4:$B$29,0), MATCH(CONCATENATE($G252,S$2),'WFOM - Time_Base'!$A$8:$API$8,0)) *
INDEX('WFOM - Time_Base'!$A$4:$API$29, MATCH("CenHos_Per", 'WFOM - Time_Base'!$B$4:$B$29,0), MATCH(CONCATENATE($G252,S$2),'WFOM - Time_Base'!$A$8:$API$8,0)),
IFERROR($AN252 * INDEX('Inputs from Uganda staff'!$E$61:$BM$80,MATCH('HRH Need estimation'!S$2,'Inputs from Uganda staff'!$E$61:$E$80,0),MATCH('HRH Need estimation'!$D252,'Inputs from Uganda staff'!$E$6:$BM$6,0)),
""))</f>
        <v/>
      </c>
      <c r="T252" s="122" t="str">
        <f>IFERROR(
$AN252 * INDEX('WFOM - Time_Base'!$A$4:$API$29, MATCH("CenHos", 'WFOM - Time_Base'!$B$4:$B$29,0), MATCH(CONCATENATE($G252,T$2),'WFOM - Time_Base'!$A$8:$API$8,0)) *
INDEX('WFOM - Time_Base'!$A$4:$API$29, MATCH("CenHos_Per", 'WFOM - Time_Base'!$B$4:$B$29,0), MATCH(CONCATENATE($G252,T$2),'WFOM - Time_Base'!$A$8:$API$8,0)),
IFERROR($AN252 * INDEX('Inputs from Uganda staff'!$E$61:$BM$80,MATCH('HRH Need estimation'!T$2,'Inputs from Uganda staff'!$E$61:$E$80,0),MATCH('HRH Need estimation'!$D252,'Inputs from Uganda staff'!$E$6:$BM$6,0)),
""))</f>
        <v/>
      </c>
      <c r="U252" s="122" t="str">
        <f>IFERROR(
$AN252 * INDEX('WFOM - Time_Base'!$A$4:$API$29, MATCH("CenHos", 'WFOM - Time_Base'!$B$4:$B$29,0), MATCH(CONCATENATE($G252,U$2),'WFOM - Time_Base'!$A$8:$API$8,0)) *
INDEX('WFOM - Time_Base'!$A$4:$API$29, MATCH("CenHos_Per", 'WFOM - Time_Base'!$B$4:$B$29,0), MATCH(CONCATENATE($G252,U$2),'WFOM - Time_Base'!$A$8:$API$8,0)),
IFERROR($AN252 * INDEX('Inputs from Uganda staff'!$E$61:$BM$80,MATCH('HRH Need estimation'!U$2,'Inputs from Uganda staff'!$E$61:$E$80,0),MATCH('HRH Need estimation'!$D252,'Inputs from Uganda staff'!$E$6:$BM$6,0)),
""))</f>
        <v/>
      </c>
      <c r="V252" s="122" t="str">
        <f>IFERROR(
$AN252 * INDEX('WFOM - Time_Base'!$A$4:$API$29, MATCH("CenHos", 'WFOM - Time_Base'!$B$4:$B$29,0), MATCH(CONCATENATE($G252,V$2),'WFOM - Time_Base'!$A$8:$API$8,0)) *
INDEX('WFOM - Time_Base'!$A$4:$API$29, MATCH("CenHos_Per", 'WFOM - Time_Base'!$B$4:$B$29,0), MATCH(CONCATENATE($G252,V$2),'WFOM - Time_Base'!$A$8:$API$8,0)),
IFERROR($AN252 * INDEX('Inputs from Uganda staff'!$E$61:$BM$80,MATCH('HRH Need estimation'!V$2,'Inputs from Uganda staff'!$E$61:$E$80,0),MATCH('HRH Need estimation'!$D252,'Inputs from Uganda staff'!$E$6:$BM$6,0)),
""))</f>
        <v/>
      </c>
      <c r="W252" s="122" t="str">
        <f>IFERROR(
$AN252 * INDEX('WFOM - Time_Base'!$A$4:$API$29, MATCH("CenHos", 'WFOM - Time_Base'!$B$4:$B$29,0), MATCH(CONCATENATE($G252,W$2),'WFOM - Time_Base'!$A$8:$API$8,0)) *
INDEX('WFOM - Time_Base'!$A$4:$API$29, MATCH("CenHos_Per", 'WFOM - Time_Base'!$B$4:$B$29,0), MATCH(CONCATENATE($G252,W$2),'WFOM - Time_Base'!$A$8:$API$8,0)),
IFERROR($AN252 * INDEX('Inputs from Uganda staff'!$E$61:$BM$80,MATCH('HRH Need estimation'!W$2,'Inputs from Uganda staff'!$E$61:$E$80,0),MATCH('HRH Need estimation'!$D252,'Inputs from Uganda staff'!$E$6:$BM$6,0)),
""))</f>
        <v/>
      </c>
      <c r="X252" s="122" t="str">
        <f>IFERROR(
$AN252 * INDEX('WFOM - Time_Base'!$A$4:$API$29, MATCH("CenHos", 'WFOM - Time_Base'!$B$4:$B$29,0), MATCH(CONCATENATE($G252,X$2),'WFOM - Time_Base'!$A$8:$API$8,0)) *
INDEX('WFOM - Time_Base'!$A$4:$API$29, MATCH("CenHos_Per", 'WFOM - Time_Base'!$B$4:$B$29,0), MATCH(CONCATENATE($G252,X$2),'WFOM - Time_Base'!$A$8:$API$8,0)),
IFERROR($AN252 * INDEX('Inputs from Uganda staff'!$E$61:$BM$80,MATCH('HRH Need estimation'!X$2,'Inputs from Uganda staff'!$E$61:$E$80,0),MATCH('HRH Need estimation'!$D252,'Inputs from Uganda staff'!$E$6:$BM$6,0)),
""))</f>
        <v/>
      </c>
      <c r="Y252" s="122" t="str">
        <f>IFERROR(
$AN252 * INDEX('WFOM - Time_Base'!$A$4:$API$29, MATCH("CenHos", 'WFOM - Time_Base'!$B$4:$B$29,0), MATCH(CONCATENATE($G252,Y$2),'WFOM - Time_Base'!$A$8:$API$8,0)) *
INDEX('WFOM - Time_Base'!$A$4:$API$29, MATCH("CenHos_Per", 'WFOM - Time_Base'!$B$4:$B$29,0), MATCH(CONCATENATE($G252,Y$2),'WFOM - Time_Base'!$A$8:$API$8,0)),
IFERROR($AN252 * INDEX('Inputs from Uganda staff'!$E$61:$BM$80,MATCH('HRH Need estimation'!Y$2,'Inputs from Uganda staff'!$E$61:$E$80,0),MATCH('HRH Need estimation'!$D252,'Inputs from Uganda staff'!$E$6:$BM$6,0)),
""))</f>
        <v/>
      </c>
      <c r="Z252" s="122" t="str">
        <f>IFERROR(
$AN252 * INDEX('WFOM - Time_Base'!$A$4:$API$29, MATCH("CenHos", 'WFOM - Time_Base'!$B$4:$B$29,0), MATCH(CONCATENATE($G252,Z$2),'WFOM - Time_Base'!$A$8:$API$8,0)) *
INDEX('WFOM - Time_Base'!$A$4:$API$29, MATCH("CenHos_Per", 'WFOM - Time_Base'!$B$4:$B$29,0), MATCH(CONCATENATE($G252,Z$2),'WFOM - Time_Base'!$A$8:$API$8,0)),
IFERROR($AN252 * INDEX('Inputs from Uganda staff'!$E$61:$BM$80,MATCH('HRH Need estimation'!Z$2,'Inputs from Uganda staff'!$E$61:$E$80,0),MATCH('HRH Need estimation'!$D252,'Inputs from Uganda staff'!$E$6:$BM$6,0)),
""))</f>
        <v/>
      </c>
      <c r="AA252" s="122" t="str">
        <f>IFERROR(
$AN252 * INDEX('WFOM - Time_Base'!$A$4:$API$29, MATCH("CenHos", 'WFOM - Time_Base'!$B$4:$B$29,0), MATCH(CONCATENATE($G252,AA$2),'WFOM - Time_Base'!$A$8:$API$8,0)) *
INDEX('WFOM - Time_Base'!$A$4:$API$29, MATCH("CenHos_Per", 'WFOM - Time_Base'!$B$4:$B$29,0), MATCH(CONCATENATE($G252,AA$2),'WFOM - Time_Base'!$A$8:$API$8,0)),
IFERROR($AN252 * INDEX('Inputs from Uganda staff'!$E$61:$BM$80,MATCH('HRH Need estimation'!AA$2,'Inputs from Uganda staff'!$E$61:$E$80,0),MATCH('HRH Need estimation'!$D252,'Inputs from Uganda staff'!$E$6:$BM$6,0)),
""))</f>
        <v/>
      </c>
      <c r="AB252" s="122" t="str">
        <f>IFERROR(
$AN252 * INDEX('WFOM - Time_Base'!$A$4:$API$29, MATCH("CenHos", 'WFOM - Time_Base'!$B$4:$B$29,0), MATCH(CONCATENATE($G252,AB$2),'WFOM - Time_Base'!$A$8:$API$8,0)) *
INDEX('WFOM - Time_Base'!$A$4:$API$29, MATCH("CenHos_Per", 'WFOM - Time_Base'!$B$4:$B$29,0), MATCH(CONCATENATE($G252,AB$2),'WFOM - Time_Base'!$A$8:$API$8,0)),
IFERROR($AN252 * INDEX('Inputs from Uganda staff'!$E$61:$BM$80,MATCH('HRH Need estimation'!AB$2,'Inputs from Uganda staff'!$E$61:$E$80,0),MATCH('HRH Need estimation'!$D252,'Inputs from Uganda staff'!$E$6:$BM$6,0)),
""))</f>
        <v/>
      </c>
      <c r="AC252" s="122" t="str">
        <f>IFERROR(
$AN252 * INDEX('WFOM - Time_Base'!$A$4:$API$29, MATCH("CenHos", 'WFOM - Time_Base'!$B$4:$B$29,0), MATCH(CONCATENATE($G252,AC$2),'WFOM - Time_Base'!$A$8:$API$8,0)) *
INDEX('WFOM - Time_Base'!$A$4:$API$29, MATCH("CenHos_Per", 'WFOM - Time_Base'!$B$4:$B$29,0), MATCH(CONCATENATE($G252,AC$2),'WFOM - Time_Base'!$A$8:$API$8,0)),
IFERROR($AN252 * INDEX('Inputs from Uganda staff'!$E$61:$BM$80,MATCH('HRH Need estimation'!AC$2,'Inputs from Uganda staff'!$E$61:$E$80,0),MATCH('HRH Need estimation'!$D252,'Inputs from Uganda staff'!$E$6:$BM$6,0)),
""))</f>
        <v/>
      </c>
      <c r="AD252" s="122" t="str">
        <f>IFERROR(
$AN252 * INDEX('WFOM - Time_Base'!$A$4:$API$29, MATCH("CenHos", 'WFOM - Time_Base'!$B$4:$B$29,0), MATCH(CONCATENATE($G252,AD$2),'WFOM - Time_Base'!$A$8:$API$8,0)) *
INDEX('WFOM - Time_Base'!$A$4:$API$29, MATCH("CenHos_Per", 'WFOM - Time_Base'!$B$4:$B$29,0), MATCH(CONCATENATE($G252,AD$2),'WFOM - Time_Base'!$A$8:$API$8,0)),
IFERROR($AN252 * INDEX('Inputs from Uganda staff'!$E$61:$BM$80,MATCH('HRH Need estimation'!AD$2,'Inputs from Uganda staff'!$E$61:$E$80,0),MATCH('HRH Need estimation'!$D252,'Inputs from Uganda staff'!$E$6:$BM$6,0)),
""))</f>
        <v/>
      </c>
      <c r="AE252" s="122" t="str">
        <f>IFERROR(
$AN252 * INDEX('WFOM - Time_Base'!$A$4:$API$29, MATCH("CenHos", 'WFOM - Time_Base'!$B$4:$B$29,0), MATCH(CONCATENATE($G252,AE$2),'WFOM - Time_Base'!$A$8:$API$8,0)) *
INDEX('WFOM - Time_Base'!$A$4:$API$29, MATCH("CenHos_Per", 'WFOM - Time_Base'!$B$4:$B$29,0), MATCH(CONCATENATE($G252,AE$2),'WFOM - Time_Base'!$A$8:$API$8,0)),
IFERROR($AN252 * INDEX('Inputs from Uganda staff'!$E$61:$BM$80,MATCH('HRH Need estimation'!AE$2,'Inputs from Uganda staff'!$E$61:$E$80,0),MATCH('HRH Need estimation'!$D252,'Inputs from Uganda staff'!$E$6:$BM$6,0)),
""))</f>
        <v/>
      </c>
      <c r="AF252" s="122" t="str">
        <f>IFERROR(
$AN252 * INDEX('WFOM - Time_Base'!$A$4:$API$29, MATCH("CenHos", 'WFOM - Time_Base'!$B$4:$B$29,0), MATCH(CONCATENATE($G252,AF$2),'WFOM - Time_Base'!$A$8:$API$8,0)) *
INDEX('WFOM - Time_Base'!$A$4:$API$29, MATCH("CenHos_Per", 'WFOM - Time_Base'!$B$4:$B$29,0), MATCH(CONCATENATE($G252,AF$2),'WFOM - Time_Base'!$A$8:$API$8,0)),
IFERROR($AN252 * INDEX('Inputs from Uganda staff'!$E$61:$BM$80,MATCH('HRH Need estimation'!AF$2,'Inputs from Uganda staff'!$E$61:$E$80,0),MATCH('HRH Need estimation'!$D252,'Inputs from Uganda staff'!$E$6:$BM$6,0)),
""))</f>
        <v/>
      </c>
      <c r="AG252" s="122" t="str">
        <f>IFERROR(
$AN252 * INDEX('WFOM - Time_Base'!$A$4:$API$29, MATCH("CenHos", 'WFOM - Time_Base'!$B$4:$B$29,0), MATCH(CONCATENATE($G252,AG$2),'WFOM - Time_Base'!$A$8:$API$8,0)) *
INDEX('WFOM - Time_Base'!$A$4:$API$29, MATCH("CenHos_Per", 'WFOM - Time_Base'!$B$4:$B$29,0), MATCH(CONCATENATE($G252,AG$2),'WFOM - Time_Base'!$A$8:$API$8,0)),
IFERROR($AN252 * INDEX('Inputs from Uganda staff'!$E$61:$BM$80,MATCH('HRH Need estimation'!AG$2,'Inputs from Uganda staff'!$E$61:$E$80,0),MATCH('HRH Need estimation'!$D252,'Inputs from Uganda staff'!$E$6:$BM$6,0)),
""))</f>
        <v/>
      </c>
      <c r="AH252" s="122" t="str">
        <f>IFERROR(
$AN252 * INDEX('WFOM - Time_Base'!$A$4:$API$29, MATCH("CenHos", 'WFOM - Time_Base'!$B$4:$B$29,0), MATCH(CONCATENATE($G252,AH$2),'WFOM - Time_Base'!$A$8:$API$8,0)) *
INDEX('WFOM - Time_Base'!$A$4:$API$29, MATCH("CenHos_Per", 'WFOM - Time_Base'!$B$4:$B$29,0), MATCH(CONCATENATE($G252,AH$2),'WFOM - Time_Base'!$A$8:$API$8,0)),
IFERROR($AN252 * INDEX('Inputs from Uganda staff'!$E$61:$BM$80,MATCH('HRH Need estimation'!AH$2,'Inputs from Uganda staff'!$E$61:$E$80,0),MATCH('HRH Need estimation'!$D252,'Inputs from Uganda staff'!$E$6:$BM$6,0)),
""))</f>
        <v/>
      </c>
      <c r="AI252" s="122" t="str">
        <f>IFERROR(
$AN252 * INDEX('WFOM - Time_Base'!$A$4:$API$29, MATCH("CenHos", 'WFOM - Time_Base'!$B$4:$B$29,0), MATCH(CONCATENATE($G252,AI$2),'WFOM - Time_Base'!$A$8:$API$8,0)) *
INDEX('WFOM - Time_Base'!$A$4:$API$29, MATCH("CenHos_Per", 'WFOM - Time_Base'!$B$4:$B$29,0), MATCH(CONCATENATE($G252,AI$2),'WFOM - Time_Base'!$A$8:$API$8,0)),
IFERROR($AN252 * INDEX('Inputs from Uganda staff'!$E$61:$BM$80,MATCH('HRH Need estimation'!AI$2,'Inputs from Uganda staff'!$E$61:$E$80,0),MATCH('HRH Need estimation'!$D252,'Inputs from Uganda staff'!$E$6:$BM$6,0)),
""))</f>
        <v/>
      </c>
      <c r="AJ252" s="122" t="str">
        <f>IFERROR(
$AN252 * INDEX('WFOM - Time_Base'!$A$4:$API$29, MATCH("CenHos", 'WFOM - Time_Base'!$B$4:$B$29,0), MATCH(CONCATENATE($G252,AJ$2),'WFOM - Time_Base'!$A$8:$API$8,0)) *
INDEX('WFOM - Time_Base'!$A$4:$API$29, MATCH("CenHos_Per", 'WFOM - Time_Base'!$B$4:$B$29,0), MATCH(CONCATENATE($G252,AJ$2),'WFOM - Time_Base'!$A$8:$API$8,0)),
IFERROR($AN252 * INDEX('Inputs from Uganda staff'!$E$61:$BM$80,MATCH('HRH Need estimation'!AJ$2,'Inputs from Uganda staff'!$E$61:$E$80,0),MATCH('HRH Need estimation'!$D252,'Inputs from Uganda staff'!$E$6:$BM$6,0)),
""))</f>
        <v/>
      </c>
      <c r="AK252" s="122" t="str">
        <f>IFERROR(
$AN252 * INDEX('WFOM - Time_Base'!$A$4:$API$29, MATCH("CenHos", 'WFOM - Time_Base'!$B$4:$B$29,0), MATCH(CONCATENATE($G252,AK$2),'WFOM - Time_Base'!$A$8:$API$8,0)) *
INDEX('WFOM - Time_Base'!$A$4:$API$29, MATCH("CenHos_Per", 'WFOM - Time_Base'!$B$4:$B$29,0), MATCH(CONCATENATE($G252,AK$2),'WFOM - Time_Base'!$A$8:$API$8,0)),
IFERROR($AN252 * INDEX('Inputs from Uganda staff'!$E$61:$BM$80,MATCH('HRH Need estimation'!AK$2,'Inputs from Uganda staff'!$E$61:$E$80,0),MATCH('HRH Need estimation'!$D252,'Inputs from Uganda staff'!$E$6:$BM$6,0)),
""))</f>
        <v/>
      </c>
      <c r="AL252" s="122" t="str">
        <f>IFERROR(
$AN252 * INDEX('WFOM - Time_Base'!$A$4:$API$29, MATCH("CenHos", 'WFOM - Time_Base'!$B$4:$B$29,0), MATCH(CONCATENATE($G252,AL$2),'WFOM - Time_Base'!$A$8:$API$8,0)) *
INDEX('WFOM - Time_Base'!$A$4:$API$29, MATCH("CenHos_Per", 'WFOM - Time_Base'!$B$4:$B$29,0), MATCH(CONCATENATE($G252,AL$2),'WFOM - Time_Base'!$A$8:$API$8,0)),
IFERROR($AN252 * INDEX('Inputs from Uganda staff'!$E$61:$BM$80,MATCH('HRH Need estimation'!AL$2,'Inputs from Uganda staff'!$E$61:$E$80,0),MATCH('HRH Need estimation'!$D252,'Inputs from Uganda staff'!$E$6:$BM$6,0)),
""))</f>
        <v/>
      </c>
      <c r="AN252">
        <v>1</v>
      </c>
      <c r="AO252" t="e">
        <f t="shared" si="8"/>
        <v>#N/A</v>
      </c>
    </row>
    <row r="253" spans="1:41">
      <c r="A253" s="106" t="s">
        <v>915</v>
      </c>
      <c r="B253" s="106" t="s">
        <v>309</v>
      </c>
      <c r="C253" s="107" t="s">
        <v>720</v>
      </c>
      <c r="D253" s="115" t="s">
        <v>721</v>
      </c>
      <c r="E253" s="122" t="s">
        <v>25</v>
      </c>
      <c r="F253" s="122" t="s">
        <v>49</v>
      </c>
      <c r="G253" s="122" t="str">
        <f>IF(F253&lt;&gt;"", VLOOKUP(F253,'WFOM - Cadre and Service List'!$E$4:$F$52,2,FALSE), "")</f>
        <v>EPI</v>
      </c>
      <c r="H253" s="122"/>
      <c r="I253" s="207"/>
      <c r="J253" s="207"/>
      <c r="K253" s="207"/>
      <c r="L253" s="207"/>
      <c r="M253" s="207"/>
      <c r="N253" s="207"/>
      <c r="O253" s="207"/>
      <c r="P253" s="207">
        <f t="shared" si="7"/>
        <v>0</v>
      </c>
      <c r="Q253" s="122" t="s">
        <v>1947</v>
      </c>
      <c r="R253" s="122">
        <f>IFERROR(
$AN253 * INDEX('WFOM - Time_Base'!$A$4:$API$29, MATCH("CenHos", 'WFOM - Time_Base'!$B$4:$B$29,0), MATCH(CONCATENATE($G253,R$2),'WFOM - Time_Base'!$A$8:$API$8,0)) *
INDEX('WFOM - Time_Base'!$A$4:$API$29, MATCH("CenHos_Per", 'WFOM - Time_Base'!$B$4:$B$29,0), MATCH(CONCATENATE($G253,R$2),'WFOM - Time_Base'!$A$8:$API$8,0)),
IFERROR($AN253 * INDEX('Inputs from Uganda staff'!$E$61:$BM$80,MATCH('HRH Need estimation'!R$2,'Inputs from Uganda staff'!$E$61:$E$80,0),MATCH('HRH Need estimation'!$D253,'Inputs from Uganda staff'!$E$6:$BM$6,0)),
""))</f>
        <v>0</v>
      </c>
      <c r="S253" s="122">
        <f>IFERROR(
$AN253 * INDEX('WFOM - Time_Base'!$A$4:$API$29, MATCH("CenHos", 'WFOM - Time_Base'!$B$4:$B$29,0), MATCH(CONCATENATE($G253,S$2),'WFOM - Time_Base'!$A$8:$API$8,0)) *
INDEX('WFOM - Time_Base'!$A$4:$API$29, MATCH("CenHos_Per", 'WFOM - Time_Base'!$B$4:$B$29,0), MATCH(CONCATENATE($G253,S$2),'WFOM - Time_Base'!$A$8:$API$8,0)),
IFERROR($AN253 * INDEX('Inputs from Uganda staff'!$E$61:$BM$80,MATCH('HRH Need estimation'!S$2,'Inputs from Uganda staff'!$E$61:$E$80,0),MATCH('HRH Need estimation'!$D253,'Inputs from Uganda staff'!$E$6:$BM$6,0)),
""))</f>
        <v>0</v>
      </c>
      <c r="T253" s="122">
        <f>IFERROR(
$AN253 * INDEX('WFOM - Time_Base'!$A$4:$API$29, MATCH("CenHos", 'WFOM - Time_Base'!$B$4:$B$29,0), MATCH(CONCATENATE($G253,T$2),'WFOM - Time_Base'!$A$8:$API$8,0)) *
INDEX('WFOM - Time_Base'!$A$4:$API$29, MATCH("CenHos_Per", 'WFOM - Time_Base'!$B$4:$B$29,0), MATCH(CONCATENATE($G253,T$2),'WFOM - Time_Base'!$A$8:$API$8,0)),
IFERROR($AN253 * INDEX('Inputs from Uganda staff'!$E$61:$BM$80,MATCH('HRH Need estimation'!T$2,'Inputs from Uganda staff'!$E$61:$E$80,0),MATCH('HRH Need estimation'!$D253,'Inputs from Uganda staff'!$E$6:$BM$6,0)),
""))</f>
        <v>0</v>
      </c>
      <c r="U253" s="122">
        <f>IFERROR(
$AN253 * INDEX('WFOM - Time_Base'!$A$4:$API$29, MATCH("CenHos", 'WFOM - Time_Base'!$B$4:$B$29,0), MATCH(CONCATENATE($G253,U$2),'WFOM - Time_Base'!$A$8:$API$8,0)) *
INDEX('WFOM - Time_Base'!$A$4:$API$29, MATCH("CenHos_Per", 'WFOM - Time_Base'!$B$4:$B$29,0), MATCH(CONCATENATE($G253,U$2),'WFOM - Time_Base'!$A$8:$API$8,0)),
IFERROR($AN253 * INDEX('Inputs from Uganda staff'!$E$61:$BM$80,MATCH('HRH Need estimation'!U$2,'Inputs from Uganda staff'!$E$61:$E$80,0),MATCH('HRH Need estimation'!$D253,'Inputs from Uganda staff'!$E$6:$BM$6,0)),
""))</f>
        <v>0</v>
      </c>
      <c r="V253" s="122">
        <f>IFERROR(
$AN253 * INDEX('WFOM - Time_Base'!$A$4:$API$29, MATCH("CenHos", 'WFOM - Time_Base'!$B$4:$B$29,0), MATCH(CONCATENATE($G253,V$2),'WFOM - Time_Base'!$A$8:$API$8,0)) *
INDEX('WFOM - Time_Base'!$A$4:$API$29, MATCH("CenHos_Per", 'WFOM - Time_Base'!$B$4:$B$29,0), MATCH(CONCATENATE($G253,V$2),'WFOM - Time_Base'!$A$8:$API$8,0)),
IFERROR($AN253 * INDEX('Inputs from Uganda staff'!$E$61:$BM$80,MATCH('HRH Need estimation'!V$2,'Inputs from Uganda staff'!$E$61:$E$80,0),MATCH('HRH Need estimation'!$D253,'Inputs from Uganda staff'!$E$6:$BM$6,0)),
""))</f>
        <v>1</v>
      </c>
      <c r="W253" s="122">
        <f>IFERROR(
$AN253 * INDEX('WFOM - Time_Base'!$A$4:$API$29, MATCH("CenHos", 'WFOM - Time_Base'!$B$4:$B$29,0), MATCH(CONCATENATE($G253,W$2),'WFOM - Time_Base'!$A$8:$API$8,0)) *
INDEX('WFOM - Time_Base'!$A$4:$API$29, MATCH("CenHos_Per", 'WFOM - Time_Base'!$B$4:$B$29,0), MATCH(CONCATENATE($G253,W$2),'WFOM - Time_Base'!$A$8:$API$8,0)),
IFERROR($AN253 * INDEX('Inputs from Uganda staff'!$E$61:$BM$80,MATCH('HRH Need estimation'!W$2,'Inputs from Uganda staff'!$E$61:$E$80,0),MATCH('HRH Need estimation'!$D253,'Inputs from Uganda staff'!$E$6:$BM$6,0)),
""))</f>
        <v>0</v>
      </c>
      <c r="X253" s="122">
        <f>IFERROR(
$AN253 * INDEX('WFOM - Time_Base'!$A$4:$API$29, MATCH("CenHos", 'WFOM - Time_Base'!$B$4:$B$29,0), MATCH(CONCATENATE($G253,X$2),'WFOM - Time_Base'!$A$8:$API$8,0)) *
INDEX('WFOM - Time_Base'!$A$4:$API$29, MATCH("CenHos_Per", 'WFOM - Time_Base'!$B$4:$B$29,0), MATCH(CONCATENATE($G253,X$2),'WFOM - Time_Base'!$A$8:$API$8,0)),
IFERROR($AN253 * INDEX('Inputs from Uganda staff'!$E$61:$BM$80,MATCH('HRH Need estimation'!X$2,'Inputs from Uganda staff'!$E$61:$E$80,0),MATCH('HRH Need estimation'!$D253,'Inputs from Uganda staff'!$E$6:$BM$6,0)),
""))</f>
        <v>0</v>
      </c>
      <c r="Y253" s="122">
        <f>IFERROR(
$AN253 * INDEX('WFOM - Time_Base'!$A$4:$API$29, MATCH("CenHos", 'WFOM - Time_Base'!$B$4:$B$29,0), MATCH(CONCATENATE($G253,Y$2),'WFOM - Time_Base'!$A$8:$API$8,0)) *
INDEX('WFOM - Time_Base'!$A$4:$API$29, MATCH("CenHos_Per", 'WFOM - Time_Base'!$B$4:$B$29,0), MATCH(CONCATENATE($G253,Y$2),'WFOM - Time_Base'!$A$8:$API$8,0)),
IFERROR($AN253 * INDEX('Inputs from Uganda staff'!$E$61:$BM$80,MATCH('HRH Need estimation'!Y$2,'Inputs from Uganda staff'!$E$61:$E$80,0),MATCH('HRH Need estimation'!$D253,'Inputs from Uganda staff'!$E$6:$BM$6,0)),
""))</f>
        <v>1</v>
      </c>
      <c r="Z253" s="122">
        <f>IFERROR(
$AN253 * INDEX('WFOM - Time_Base'!$A$4:$API$29, MATCH("CenHos", 'WFOM - Time_Base'!$B$4:$B$29,0), MATCH(CONCATENATE($G253,Z$2),'WFOM - Time_Base'!$A$8:$API$8,0)) *
INDEX('WFOM - Time_Base'!$A$4:$API$29, MATCH("CenHos_Per", 'WFOM - Time_Base'!$B$4:$B$29,0), MATCH(CONCATENATE($G253,Z$2),'WFOM - Time_Base'!$A$8:$API$8,0)),
IFERROR($AN253 * INDEX('Inputs from Uganda staff'!$E$61:$BM$80,MATCH('HRH Need estimation'!Z$2,'Inputs from Uganda staff'!$E$61:$E$80,0),MATCH('HRH Need estimation'!$D253,'Inputs from Uganda staff'!$E$6:$BM$6,0)),
""))</f>
        <v>0</v>
      </c>
      <c r="AA253" s="122">
        <f>IFERROR(
$AN253 * INDEX('WFOM - Time_Base'!$A$4:$API$29, MATCH("CenHos", 'WFOM - Time_Base'!$B$4:$B$29,0), MATCH(CONCATENATE($G253,AA$2),'WFOM - Time_Base'!$A$8:$API$8,0)) *
INDEX('WFOM - Time_Base'!$A$4:$API$29, MATCH("CenHos_Per", 'WFOM - Time_Base'!$B$4:$B$29,0), MATCH(CONCATENATE($G253,AA$2),'WFOM - Time_Base'!$A$8:$API$8,0)),
IFERROR($AN253 * INDEX('Inputs from Uganda staff'!$E$61:$BM$80,MATCH('HRH Need estimation'!AA$2,'Inputs from Uganda staff'!$E$61:$E$80,0),MATCH('HRH Need estimation'!$D253,'Inputs from Uganda staff'!$E$6:$BM$6,0)),
""))</f>
        <v>0</v>
      </c>
      <c r="AB253" s="122">
        <f>IFERROR(
$AN253 * INDEX('WFOM - Time_Base'!$A$4:$API$29, MATCH("CenHos", 'WFOM - Time_Base'!$B$4:$B$29,0), MATCH(CONCATENATE($G253,AB$2),'WFOM - Time_Base'!$A$8:$API$8,0)) *
INDEX('WFOM - Time_Base'!$A$4:$API$29, MATCH("CenHos_Per", 'WFOM - Time_Base'!$B$4:$B$29,0), MATCH(CONCATENATE($G253,AB$2),'WFOM - Time_Base'!$A$8:$API$8,0)),
IFERROR($AN253 * INDEX('Inputs from Uganda staff'!$E$61:$BM$80,MATCH('HRH Need estimation'!AB$2,'Inputs from Uganda staff'!$E$61:$E$80,0),MATCH('HRH Need estimation'!$D253,'Inputs from Uganda staff'!$E$6:$BM$6,0)),
""))</f>
        <v>0</v>
      </c>
      <c r="AC253" s="122" t="str">
        <f>IFERROR(
$AN253 * INDEX('WFOM - Time_Base'!$A$4:$API$29, MATCH("CenHos", 'WFOM - Time_Base'!$B$4:$B$29,0), MATCH(CONCATENATE($G253,AC$2),'WFOM - Time_Base'!$A$8:$API$8,0)) *
INDEX('WFOM - Time_Base'!$A$4:$API$29, MATCH("CenHos_Per", 'WFOM - Time_Base'!$B$4:$B$29,0), MATCH(CONCATENATE($G253,AC$2),'WFOM - Time_Base'!$A$8:$API$8,0)),
IFERROR($AN253 * INDEX('Inputs from Uganda staff'!$E$61:$BM$80,MATCH('HRH Need estimation'!AC$2,'Inputs from Uganda staff'!$E$61:$E$80,0),MATCH('HRH Need estimation'!$D253,'Inputs from Uganda staff'!$E$6:$BM$6,0)),
""))</f>
        <v/>
      </c>
      <c r="AD253" s="122">
        <f>IFERROR(
$AN253 * INDEX('WFOM - Time_Base'!$A$4:$API$29, MATCH("CenHos", 'WFOM - Time_Base'!$B$4:$B$29,0), MATCH(CONCATENATE($G253,AD$2),'WFOM - Time_Base'!$A$8:$API$8,0)) *
INDEX('WFOM - Time_Base'!$A$4:$API$29, MATCH("CenHos_Per", 'WFOM - Time_Base'!$B$4:$B$29,0), MATCH(CONCATENATE($G253,AD$2),'WFOM - Time_Base'!$A$8:$API$8,0)),
IFERROR($AN253 * INDEX('Inputs from Uganda staff'!$E$61:$BM$80,MATCH('HRH Need estimation'!AD$2,'Inputs from Uganda staff'!$E$61:$E$80,0),MATCH('HRH Need estimation'!$D253,'Inputs from Uganda staff'!$E$6:$BM$6,0)),
""))</f>
        <v>0</v>
      </c>
      <c r="AE253" s="122">
        <f>IFERROR(
$AN253 * INDEX('WFOM - Time_Base'!$A$4:$API$29, MATCH("CenHos", 'WFOM - Time_Base'!$B$4:$B$29,0), MATCH(CONCATENATE($G253,AE$2),'WFOM - Time_Base'!$A$8:$API$8,0)) *
INDEX('WFOM - Time_Base'!$A$4:$API$29, MATCH("CenHos_Per", 'WFOM - Time_Base'!$B$4:$B$29,0), MATCH(CONCATENATE($G253,AE$2),'WFOM - Time_Base'!$A$8:$API$8,0)),
IFERROR($AN253 * INDEX('Inputs from Uganda staff'!$E$61:$BM$80,MATCH('HRH Need estimation'!AE$2,'Inputs from Uganda staff'!$E$61:$E$80,0),MATCH('HRH Need estimation'!$D253,'Inputs from Uganda staff'!$E$6:$BM$6,0)),
""))</f>
        <v>0</v>
      </c>
      <c r="AF253" s="122">
        <f>IFERROR(
$AN253 * INDEX('WFOM - Time_Base'!$A$4:$API$29, MATCH("CenHos", 'WFOM - Time_Base'!$B$4:$B$29,0), MATCH(CONCATENATE($G253,AF$2),'WFOM - Time_Base'!$A$8:$API$8,0)) *
INDEX('WFOM - Time_Base'!$A$4:$API$29, MATCH("CenHos_Per", 'WFOM - Time_Base'!$B$4:$B$29,0), MATCH(CONCATENATE($G253,AF$2),'WFOM - Time_Base'!$A$8:$API$8,0)),
IFERROR($AN253 * INDEX('Inputs from Uganda staff'!$E$61:$BM$80,MATCH('HRH Need estimation'!AF$2,'Inputs from Uganda staff'!$E$61:$E$80,0),MATCH('HRH Need estimation'!$D253,'Inputs from Uganda staff'!$E$6:$BM$6,0)),
""))</f>
        <v>0</v>
      </c>
      <c r="AG253" s="122">
        <f>IFERROR(
$AN253 * INDEX('WFOM - Time_Base'!$A$4:$API$29, MATCH("CenHos", 'WFOM - Time_Base'!$B$4:$B$29,0), MATCH(CONCATENATE($G253,AG$2),'WFOM - Time_Base'!$A$8:$API$8,0)) *
INDEX('WFOM - Time_Base'!$A$4:$API$29, MATCH("CenHos_Per", 'WFOM - Time_Base'!$B$4:$B$29,0), MATCH(CONCATENATE($G253,AG$2),'WFOM - Time_Base'!$A$8:$API$8,0)),
IFERROR($AN253 * INDEX('Inputs from Uganda staff'!$E$61:$BM$80,MATCH('HRH Need estimation'!AG$2,'Inputs from Uganda staff'!$E$61:$E$80,0),MATCH('HRH Need estimation'!$D253,'Inputs from Uganda staff'!$E$6:$BM$6,0)),
""))</f>
        <v>0</v>
      </c>
      <c r="AH253" s="122">
        <f>IFERROR(
$AN253 * INDEX('WFOM - Time_Base'!$A$4:$API$29, MATCH("CenHos", 'WFOM - Time_Base'!$B$4:$B$29,0), MATCH(CONCATENATE($G253,AH$2),'WFOM - Time_Base'!$A$8:$API$8,0)) *
INDEX('WFOM - Time_Base'!$A$4:$API$29, MATCH("CenHos_Per", 'WFOM - Time_Base'!$B$4:$B$29,0), MATCH(CONCATENATE($G253,AH$2),'WFOM - Time_Base'!$A$8:$API$8,0)),
IFERROR($AN253 * INDEX('Inputs from Uganda staff'!$E$61:$BM$80,MATCH('HRH Need estimation'!AH$2,'Inputs from Uganda staff'!$E$61:$E$80,0),MATCH('HRH Need estimation'!$D253,'Inputs from Uganda staff'!$E$6:$BM$6,0)),
""))</f>
        <v>0</v>
      </c>
      <c r="AI253" s="122">
        <f>IFERROR(
$AN253 * INDEX('WFOM - Time_Base'!$A$4:$API$29, MATCH("CenHos", 'WFOM - Time_Base'!$B$4:$B$29,0), MATCH(CONCATENATE($G253,AI$2),'WFOM - Time_Base'!$A$8:$API$8,0)) *
INDEX('WFOM - Time_Base'!$A$4:$API$29, MATCH("CenHos_Per", 'WFOM - Time_Base'!$B$4:$B$29,0), MATCH(CONCATENATE($G253,AI$2),'WFOM - Time_Base'!$A$8:$API$8,0)),
IFERROR($AN253 * INDEX('Inputs from Uganda staff'!$E$61:$BM$80,MATCH('HRH Need estimation'!AI$2,'Inputs from Uganda staff'!$E$61:$E$80,0),MATCH('HRH Need estimation'!$D253,'Inputs from Uganda staff'!$E$6:$BM$6,0)),
""))</f>
        <v>0</v>
      </c>
      <c r="AJ253" s="122">
        <f>IFERROR(
$AN253 * INDEX('WFOM - Time_Base'!$A$4:$API$29, MATCH("CenHos", 'WFOM - Time_Base'!$B$4:$B$29,0), MATCH(CONCATENATE($G253,AJ$2),'WFOM - Time_Base'!$A$8:$API$8,0)) *
INDEX('WFOM - Time_Base'!$A$4:$API$29, MATCH("CenHos_Per", 'WFOM - Time_Base'!$B$4:$B$29,0), MATCH(CONCATENATE($G253,AJ$2),'WFOM - Time_Base'!$A$8:$API$8,0)),
IFERROR($AN253 * INDEX('Inputs from Uganda staff'!$E$61:$BM$80,MATCH('HRH Need estimation'!AJ$2,'Inputs from Uganda staff'!$E$61:$E$80,0),MATCH('HRH Need estimation'!$D253,'Inputs from Uganda staff'!$E$6:$BM$6,0)),
""))</f>
        <v>0</v>
      </c>
      <c r="AK253" s="122">
        <f>IFERROR(
$AN253 * INDEX('WFOM - Time_Base'!$A$4:$API$29, MATCH("CenHos", 'WFOM - Time_Base'!$B$4:$B$29,0), MATCH(CONCATENATE($G253,AK$2),'WFOM - Time_Base'!$A$8:$API$8,0)) *
INDEX('WFOM - Time_Base'!$A$4:$API$29, MATCH("CenHos_Per", 'WFOM - Time_Base'!$B$4:$B$29,0), MATCH(CONCATENATE($G253,AK$2),'WFOM - Time_Base'!$A$8:$API$8,0)),
IFERROR($AN253 * INDEX('Inputs from Uganda staff'!$E$61:$BM$80,MATCH('HRH Need estimation'!AK$2,'Inputs from Uganda staff'!$E$61:$E$80,0),MATCH('HRH Need estimation'!$D253,'Inputs from Uganda staff'!$E$6:$BM$6,0)),
""))</f>
        <v>0</v>
      </c>
      <c r="AL253" s="122">
        <f>IFERROR(
$AN253 * INDEX('WFOM - Time_Base'!$A$4:$API$29, MATCH("CenHos", 'WFOM - Time_Base'!$B$4:$B$29,0), MATCH(CONCATENATE($G253,AL$2),'WFOM - Time_Base'!$A$8:$API$8,0)) *
INDEX('WFOM - Time_Base'!$A$4:$API$29, MATCH("CenHos_Per", 'WFOM - Time_Base'!$B$4:$B$29,0), MATCH(CONCATENATE($G253,AL$2),'WFOM - Time_Base'!$A$8:$API$8,0)),
IFERROR($AN253 * INDEX('Inputs from Uganda staff'!$E$61:$BM$80,MATCH('HRH Need estimation'!AL$2,'Inputs from Uganda staff'!$E$61:$E$80,0),MATCH('HRH Need estimation'!$D253,'Inputs from Uganda staff'!$E$6:$BM$6,0)),
""))</f>
        <v>0</v>
      </c>
      <c r="AN253">
        <v>1</v>
      </c>
      <c r="AO253" t="e">
        <f t="shared" si="8"/>
        <v>#N/A</v>
      </c>
    </row>
    <row r="254" spans="1:41">
      <c r="A254" s="106" t="s">
        <v>915</v>
      </c>
      <c r="B254" s="106" t="s">
        <v>680</v>
      </c>
      <c r="C254" s="107" t="s">
        <v>722</v>
      </c>
      <c r="D254" s="115" t="s">
        <v>723</v>
      </c>
      <c r="E254" s="199"/>
      <c r="F254" s="199"/>
      <c r="G254" s="199" t="str">
        <f>IF(F254&lt;&gt;"", VLOOKUP(F254,'WFOM - Cadre and Service List'!$E$4:$F$52,2,FALSE), "")</f>
        <v/>
      </c>
      <c r="H254" s="199" t="s">
        <v>1060</v>
      </c>
      <c r="I254" s="208"/>
      <c r="J254" s="208"/>
      <c r="K254" s="208"/>
      <c r="L254" s="208"/>
      <c r="M254" s="208"/>
      <c r="N254" s="208"/>
      <c r="O254" s="208"/>
      <c r="P254" s="207">
        <f t="shared" si="7"/>
        <v>0</v>
      </c>
      <c r="Q254" s="122" t="s">
        <v>1947</v>
      </c>
      <c r="R254" s="122" t="str">
        <f>IFERROR(
$AN254 * INDEX('WFOM - Time_Base'!$A$4:$API$29, MATCH("CenHos", 'WFOM - Time_Base'!$B$4:$B$29,0), MATCH(CONCATENATE($G254,R$2),'WFOM - Time_Base'!$A$8:$API$8,0)) *
INDEX('WFOM - Time_Base'!$A$4:$API$29, MATCH("CenHos_Per", 'WFOM - Time_Base'!$B$4:$B$29,0), MATCH(CONCATENATE($G254,R$2),'WFOM - Time_Base'!$A$8:$API$8,0)),
IFERROR($AN254 * INDEX('Inputs from Uganda staff'!$E$61:$BM$80,MATCH('HRH Need estimation'!R$2,'Inputs from Uganda staff'!$E$61:$E$80,0),MATCH('HRH Need estimation'!$D254,'Inputs from Uganda staff'!$E$6:$BM$6,0)),
""))</f>
        <v/>
      </c>
      <c r="S254" s="122" t="str">
        <f>IFERROR(
$AN254 * INDEX('WFOM - Time_Base'!$A$4:$API$29, MATCH("CenHos", 'WFOM - Time_Base'!$B$4:$B$29,0), MATCH(CONCATENATE($G254,S$2),'WFOM - Time_Base'!$A$8:$API$8,0)) *
INDEX('WFOM - Time_Base'!$A$4:$API$29, MATCH("CenHos_Per", 'WFOM - Time_Base'!$B$4:$B$29,0), MATCH(CONCATENATE($G254,S$2),'WFOM - Time_Base'!$A$8:$API$8,0)),
IFERROR($AN254 * INDEX('Inputs from Uganda staff'!$E$61:$BM$80,MATCH('HRH Need estimation'!S$2,'Inputs from Uganda staff'!$E$61:$E$80,0),MATCH('HRH Need estimation'!$D254,'Inputs from Uganda staff'!$E$6:$BM$6,0)),
""))</f>
        <v/>
      </c>
      <c r="T254" s="122" t="str">
        <f>IFERROR(
$AN254 * INDEX('WFOM - Time_Base'!$A$4:$API$29, MATCH("CenHos", 'WFOM - Time_Base'!$B$4:$B$29,0), MATCH(CONCATENATE($G254,T$2),'WFOM - Time_Base'!$A$8:$API$8,0)) *
INDEX('WFOM - Time_Base'!$A$4:$API$29, MATCH("CenHos_Per", 'WFOM - Time_Base'!$B$4:$B$29,0), MATCH(CONCATENATE($G254,T$2),'WFOM - Time_Base'!$A$8:$API$8,0)),
IFERROR($AN254 * INDEX('Inputs from Uganda staff'!$E$61:$BM$80,MATCH('HRH Need estimation'!T$2,'Inputs from Uganda staff'!$E$61:$E$80,0),MATCH('HRH Need estimation'!$D254,'Inputs from Uganda staff'!$E$6:$BM$6,0)),
""))</f>
        <v/>
      </c>
      <c r="U254" s="122" t="str">
        <f>IFERROR(
$AN254 * INDEX('WFOM - Time_Base'!$A$4:$API$29, MATCH("CenHos", 'WFOM - Time_Base'!$B$4:$B$29,0), MATCH(CONCATENATE($G254,U$2),'WFOM - Time_Base'!$A$8:$API$8,0)) *
INDEX('WFOM - Time_Base'!$A$4:$API$29, MATCH("CenHos_Per", 'WFOM - Time_Base'!$B$4:$B$29,0), MATCH(CONCATENATE($G254,U$2),'WFOM - Time_Base'!$A$8:$API$8,0)),
IFERROR($AN254 * INDEX('Inputs from Uganda staff'!$E$61:$BM$80,MATCH('HRH Need estimation'!U$2,'Inputs from Uganda staff'!$E$61:$E$80,0),MATCH('HRH Need estimation'!$D254,'Inputs from Uganda staff'!$E$6:$BM$6,0)),
""))</f>
        <v/>
      </c>
      <c r="V254" s="122" t="str">
        <f>IFERROR(
$AN254 * INDEX('WFOM - Time_Base'!$A$4:$API$29, MATCH("CenHos", 'WFOM - Time_Base'!$B$4:$B$29,0), MATCH(CONCATENATE($G254,V$2),'WFOM - Time_Base'!$A$8:$API$8,0)) *
INDEX('WFOM - Time_Base'!$A$4:$API$29, MATCH("CenHos_Per", 'WFOM - Time_Base'!$B$4:$B$29,0), MATCH(CONCATENATE($G254,V$2),'WFOM - Time_Base'!$A$8:$API$8,0)),
IFERROR($AN254 * INDEX('Inputs from Uganda staff'!$E$61:$BM$80,MATCH('HRH Need estimation'!V$2,'Inputs from Uganda staff'!$E$61:$E$80,0),MATCH('HRH Need estimation'!$D254,'Inputs from Uganda staff'!$E$6:$BM$6,0)),
""))</f>
        <v/>
      </c>
      <c r="W254" s="122" t="str">
        <f>IFERROR(
$AN254 * INDEX('WFOM - Time_Base'!$A$4:$API$29, MATCH("CenHos", 'WFOM - Time_Base'!$B$4:$B$29,0), MATCH(CONCATENATE($G254,W$2),'WFOM - Time_Base'!$A$8:$API$8,0)) *
INDEX('WFOM - Time_Base'!$A$4:$API$29, MATCH("CenHos_Per", 'WFOM - Time_Base'!$B$4:$B$29,0), MATCH(CONCATENATE($G254,W$2),'WFOM - Time_Base'!$A$8:$API$8,0)),
IFERROR($AN254 * INDEX('Inputs from Uganda staff'!$E$61:$BM$80,MATCH('HRH Need estimation'!W$2,'Inputs from Uganda staff'!$E$61:$E$80,0),MATCH('HRH Need estimation'!$D254,'Inputs from Uganda staff'!$E$6:$BM$6,0)),
""))</f>
        <v/>
      </c>
      <c r="X254" s="122" t="str">
        <f>IFERROR(
$AN254 * INDEX('WFOM - Time_Base'!$A$4:$API$29, MATCH("CenHos", 'WFOM - Time_Base'!$B$4:$B$29,0), MATCH(CONCATENATE($G254,X$2),'WFOM - Time_Base'!$A$8:$API$8,0)) *
INDEX('WFOM - Time_Base'!$A$4:$API$29, MATCH("CenHos_Per", 'WFOM - Time_Base'!$B$4:$B$29,0), MATCH(CONCATENATE($G254,X$2),'WFOM - Time_Base'!$A$8:$API$8,0)),
IFERROR($AN254 * INDEX('Inputs from Uganda staff'!$E$61:$BM$80,MATCH('HRH Need estimation'!X$2,'Inputs from Uganda staff'!$E$61:$E$80,0),MATCH('HRH Need estimation'!$D254,'Inputs from Uganda staff'!$E$6:$BM$6,0)),
""))</f>
        <v/>
      </c>
      <c r="Y254" s="122" t="str">
        <f>IFERROR(
$AN254 * INDEX('WFOM - Time_Base'!$A$4:$API$29, MATCH("CenHos", 'WFOM - Time_Base'!$B$4:$B$29,0), MATCH(CONCATENATE($G254,Y$2),'WFOM - Time_Base'!$A$8:$API$8,0)) *
INDEX('WFOM - Time_Base'!$A$4:$API$29, MATCH("CenHos_Per", 'WFOM - Time_Base'!$B$4:$B$29,0), MATCH(CONCATENATE($G254,Y$2),'WFOM - Time_Base'!$A$8:$API$8,0)),
IFERROR($AN254 * INDEX('Inputs from Uganda staff'!$E$61:$BM$80,MATCH('HRH Need estimation'!Y$2,'Inputs from Uganda staff'!$E$61:$E$80,0),MATCH('HRH Need estimation'!$D254,'Inputs from Uganda staff'!$E$6:$BM$6,0)),
""))</f>
        <v/>
      </c>
      <c r="Z254" s="122" t="str">
        <f>IFERROR(
$AN254 * INDEX('WFOM - Time_Base'!$A$4:$API$29, MATCH("CenHos", 'WFOM - Time_Base'!$B$4:$B$29,0), MATCH(CONCATENATE($G254,Z$2),'WFOM - Time_Base'!$A$8:$API$8,0)) *
INDEX('WFOM - Time_Base'!$A$4:$API$29, MATCH("CenHos_Per", 'WFOM - Time_Base'!$B$4:$B$29,0), MATCH(CONCATENATE($G254,Z$2),'WFOM - Time_Base'!$A$8:$API$8,0)),
IFERROR($AN254 * INDEX('Inputs from Uganda staff'!$E$61:$BM$80,MATCH('HRH Need estimation'!Z$2,'Inputs from Uganda staff'!$E$61:$E$80,0),MATCH('HRH Need estimation'!$D254,'Inputs from Uganda staff'!$E$6:$BM$6,0)),
""))</f>
        <v/>
      </c>
      <c r="AA254" s="122" t="str">
        <f>IFERROR(
$AN254 * INDEX('WFOM - Time_Base'!$A$4:$API$29, MATCH("CenHos", 'WFOM - Time_Base'!$B$4:$B$29,0), MATCH(CONCATENATE($G254,AA$2),'WFOM - Time_Base'!$A$8:$API$8,0)) *
INDEX('WFOM - Time_Base'!$A$4:$API$29, MATCH("CenHos_Per", 'WFOM - Time_Base'!$B$4:$B$29,0), MATCH(CONCATENATE($G254,AA$2),'WFOM - Time_Base'!$A$8:$API$8,0)),
IFERROR($AN254 * INDEX('Inputs from Uganda staff'!$E$61:$BM$80,MATCH('HRH Need estimation'!AA$2,'Inputs from Uganda staff'!$E$61:$E$80,0),MATCH('HRH Need estimation'!$D254,'Inputs from Uganda staff'!$E$6:$BM$6,0)),
""))</f>
        <v/>
      </c>
      <c r="AB254" s="122" t="str">
        <f>IFERROR(
$AN254 * INDEX('WFOM - Time_Base'!$A$4:$API$29, MATCH("CenHos", 'WFOM - Time_Base'!$B$4:$B$29,0), MATCH(CONCATENATE($G254,AB$2),'WFOM - Time_Base'!$A$8:$API$8,0)) *
INDEX('WFOM - Time_Base'!$A$4:$API$29, MATCH("CenHos_Per", 'WFOM - Time_Base'!$B$4:$B$29,0), MATCH(CONCATENATE($G254,AB$2),'WFOM - Time_Base'!$A$8:$API$8,0)),
IFERROR($AN254 * INDEX('Inputs from Uganda staff'!$E$61:$BM$80,MATCH('HRH Need estimation'!AB$2,'Inputs from Uganda staff'!$E$61:$E$80,0),MATCH('HRH Need estimation'!$D254,'Inputs from Uganda staff'!$E$6:$BM$6,0)),
""))</f>
        <v/>
      </c>
      <c r="AC254" s="122" t="str">
        <f>IFERROR(
$AN254 * INDEX('WFOM - Time_Base'!$A$4:$API$29, MATCH("CenHos", 'WFOM - Time_Base'!$B$4:$B$29,0), MATCH(CONCATENATE($G254,AC$2),'WFOM - Time_Base'!$A$8:$API$8,0)) *
INDEX('WFOM - Time_Base'!$A$4:$API$29, MATCH("CenHos_Per", 'WFOM - Time_Base'!$B$4:$B$29,0), MATCH(CONCATENATE($G254,AC$2),'WFOM - Time_Base'!$A$8:$API$8,0)),
IFERROR($AN254 * INDEX('Inputs from Uganda staff'!$E$61:$BM$80,MATCH('HRH Need estimation'!AC$2,'Inputs from Uganda staff'!$E$61:$E$80,0),MATCH('HRH Need estimation'!$D254,'Inputs from Uganda staff'!$E$6:$BM$6,0)),
""))</f>
        <v/>
      </c>
      <c r="AD254" s="122" t="str">
        <f>IFERROR(
$AN254 * INDEX('WFOM - Time_Base'!$A$4:$API$29, MATCH("CenHos", 'WFOM - Time_Base'!$B$4:$B$29,0), MATCH(CONCATENATE($G254,AD$2),'WFOM - Time_Base'!$A$8:$API$8,0)) *
INDEX('WFOM - Time_Base'!$A$4:$API$29, MATCH("CenHos_Per", 'WFOM - Time_Base'!$B$4:$B$29,0), MATCH(CONCATENATE($G254,AD$2),'WFOM - Time_Base'!$A$8:$API$8,0)),
IFERROR($AN254 * INDEX('Inputs from Uganda staff'!$E$61:$BM$80,MATCH('HRH Need estimation'!AD$2,'Inputs from Uganda staff'!$E$61:$E$80,0),MATCH('HRH Need estimation'!$D254,'Inputs from Uganda staff'!$E$6:$BM$6,0)),
""))</f>
        <v/>
      </c>
      <c r="AE254" s="122" t="str">
        <f>IFERROR(
$AN254 * INDEX('WFOM - Time_Base'!$A$4:$API$29, MATCH("CenHos", 'WFOM - Time_Base'!$B$4:$B$29,0), MATCH(CONCATENATE($G254,AE$2),'WFOM - Time_Base'!$A$8:$API$8,0)) *
INDEX('WFOM - Time_Base'!$A$4:$API$29, MATCH("CenHos_Per", 'WFOM - Time_Base'!$B$4:$B$29,0), MATCH(CONCATENATE($G254,AE$2),'WFOM - Time_Base'!$A$8:$API$8,0)),
IFERROR($AN254 * INDEX('Inputs from Uganda staff'!$E$61:$BM$80,MATCH('HRH Need estimation'!AE$2,'Inputs from Uganda staff'!$E$61:$E$80,0),MATCH('HRH Need estimation'!$D254,'Inputs from Uganda staff'!$E$6:$BM$6,0)),
""))</f>
        <v/>
      </c>
      <c r="AF254" s="122" t="str">
        <f>IFERROR(
$AN254 * INDEX('WFOM - Time_Base'!$A$4:$API$29, MATCH("CenHos", 'WFOM - Time_Base'!$B$4:$B$29,0), MATCH(CONCATENATE($G254,AF$2),'WFOM - Time_Base'!$A$8:$API$8,0)) *
INDEX('WFOM - Time_Base'!$A$4:$API$29, MATCH("CenHos_Per", 'WFOM - Time_Base'!$B$4:$B$29,0), MATCH(CONCATENATE($G254,AF$2),'WFOM - Time_Base'!$A$8:$API$8,0)),
IFERROR($AN254 * INDEX('Inputs from Uganda staff'!$E$61:$BM$80,MATCH('HRH Need estimation'!AF$2,'Inputs from Uganda staff'!$E$61:$E$80,0),MATCH('HRH Need estimation'!$D254,'Inputs from Uganda staff'!$E$6:$BM$6,0)),
""))</f>
        <v/>
      </c>
      <c r="AG254" s="122" t="str">
        <f>IFERROR(
$AN254 * INDEX('WFOM - Time_Base'!$A$4:$API$29, MATCH("CenHos", 'WFOM - Time_Base'!$B$4:$B$29,0), MATCH(CONCATENATE($G254,AG$2),'WFOM - Time_Base'!$A$8:$API$8,0)) *
INDEX('WFOM - Time_Base'!$A$4:$API$29, MATCH("CenHos_Per", 'WFOM - Time_Base'!$B$4:$B$29,0), MATCH(CONCATENATE($G254,AG$2),'WFOM - Time_Base'!$A$8:$API$8,0)),
IFERROR($AN254 * INDEX('Inputs from Uganda staff'!$E$61:$BM$80,MATCH('HRH Need estimation'!AG$2,'Inputs from Uganda staff'!$E$61:$E$80,0),MATCH('HRH Need estimation'!$D254,'Inputs from Uganda staff'!$E$6:$BM$6,0)),
""))</f>
        <v/>
      </c>
      <c r="AH254" s="122" t="str">
        <f>IFERROR(
$AN254 * INDEX('WFOM - Time_Base'!$A$4:$API$29, MATCH("CenHos", 'WFOM - Time_Base'!$B$4:$B$29,0), MATCH(CONCATENATE($G254,AH$2),'WFOM - Time_Base'!$A$8:$API$8,0)) *
INDEX('WFOM - Time_Base'!$A$4:$API$29, MATCH("CenHos_Per", 'WFOM - Time_Base'!$B$4:$B$29,0), MATCH(CONCATENATE($G254,AH$2),'WFOM - Time_Base'!$A$8:$API$8,0)),
IFERROR($AN254 * INDEX('Inputs from Uganda staff'!$E$61:$BM$80,MATCH('HRH Need estimation'!AH$2,'Inputs from Uganda staff'!$E$61:$E$80,0),MATCH('HRH Need estimation'!$D254,'Inputs from Uganda staff'!$E$6:$BM$6,0)),
""))</f>
        <v/>
      </c>
      <c r="AI254" s="122" t="str">
        <f>IFERROR(
$AN254 * INDEX('WFOM - Time_Base'!$A$4:$API$29, MATCH("CenHos", 'WFOM - Time_Base'!$B$4:$B$29,0), MATCH(CONCATENATE($G254,AI$2),'WFOM - Time_Base'!$A$8:$API$8,0)) *
INDEX('WFOM - Time_Base'!$A$4:$API$29, MATCH("CenHos_Per", 'WFOM - Time_Base'!$B$4:$B$29,0), MATCH(CONCATENATE($G254,AI$2),'WFOM - Time_Base'!$A$8:$API$8,0)),
IFERROR($AN254 * INDEX('Inputs from Uganda staff'!$E$61:$BM$80,MATCH('HRH Need estimation'!AI$2,'Inputs from Uganda staff'!$E$61:$E$80,0),MATCH('HRH Need estimation'!$D254,'Inputs from Uganda staff'!$E$6:$BM$6,0)),
""))</f>
        <v/>
      </c>
      <c r="AJ254" s="122" t="str">
        <f>IFERROR(
$AN254 * INDEX('WFOM - Time_Base'!$A$4:$API$29, MATCH("CenHos", 'WFOM - Time_Base'!$B$4:$B$29,0), MATCH(CONCATENATE($G254,AJ$2),'WFOM - Time_Base'!$A$8:$API$8,0)) *
INDEX('WFOM - Time_Base'!$A$4:$API$29, MATCH("CenHos_Per", 'WFOM - Time_Base'!$B$4:$B$29,0), MATCH(CONCATENATE($G254,AJ$2),'WFOM - Time_Base'!$A$8:$API$8,0)),
IFERROR($AN254 * INDEX('Inputs from Uganda staff'!$E$61:$BM$80,MATCH('HRH Need estimation'!AJ$2,'Inputs from Uganda staff'!$E$61:$E$80,0),MATCH('HRH Need estimation'!$D254,'Inputs from Uganda staff'!$E$6:$BM$6,0)),
""))</f>
        <v/>
      </c>
      <c r="AK254" s="122" t="str">
        <f>IFERROR(
$AN254 * INDEX('WFOM - Time_Base'!$A$4:$API$29, MATCH("CenHos", 'WFOM - Time_Base'!$B$4:$B$29,0), MATCH(CONCATENATE($G254,AK$2),'WFOM - Time_Base'!$A$8:$API$8,0)) *
INDEX('WFOM - Time_Base'!$A$4:$API$29, MATCH("CenHos_Per", 'WFOM - Time_Base'!$B$4:$B$29,0), MATCH(CONCATENATE($G254,AK$2),'WFOM - Time_Base'!$A$8:$API$8,0)),
IFERROR($AN254 * INDEX('Inputs from Uganda staff'!$E$61:$BM$80,MATCH('HRH Need estimation'!AK$2,'Inputs from Uganda staff'!$E$61:$E$80,0),MATCH('HRH Need estimation'!$D254,'Inputs from Uganda staff'!$E$6:$BM$6,0)),
""))</f>
        <v/>
      </c>
      <c r="AL254" s="122" t="str">
        <f>IFERROR(
$AN254 * INDEX('WFOM - Time_Base'!$A$4:$API$29, MATCH("CenHos", 'WFOM - Time_Base'!$B$4:$B$29,0), MATCH(CONCATENATE($G254,AL$2),'WFOM - Time_Base'!$A$8:$API$8,0)) *
INDEX('WFOM - Time_Base'!$A$4:$API$29, MATCH("CenHos_Per", 'WFOM - Time_Base'!$B$4:$B$29,0), MATCH(CONCATENATE($G254,AL$2),'WFOM - Time_Base'!$A$8:$API$8,0)),
IFERROR($AN254 * INDEX('Inputs from Uganda staff'!$E$61:$BM$80,MATCH('HRH Need estimation'!AL$2,'Inputs from Uganda staff'!$E$61:$E$80,0),MATCH('HRH Need estimation'!$D254,'Inputs from Uganda staff'!$E$6:$BM$6,0)),
""))</f>
        <v/>
      </c>
      <c r="AN254">
        <v>1</v>
      </c>
      <c r="AO254" t="e">
        <f t="shared" si="8"/>
        <v>#N/A</v>
      </c>
    </row>
    <row r="255" spans="1:41">
      <c r="A255" s="106" t="s">
        <v>915</v>
      </c>
      <c r="B255" s="106" t="s">
        <v>724</v>
      </c>
      <c r="C255" s="107" t="s">
        <v>725</v>
      </c>
      <c r="D255" s="113" t="s">
        <v>726</v>
      </c>
      <c r="E255" s="122" t="s">
        <v>865</v>
      </c>
      <c r="F255" s="122" t="s">
        <v>135</v>
      </c>
      <c r="G255" s="122" t="str">
        <f>IF(F255&lt;&gt;"", VLOOKUP(F255,'WFOM - Cadre and Service List'!$E$4:$F$52,2,FALSE), "")</f>
        <v>DentSurg</v>
      </c>
      <c r="H255" s="122"/>
      <c r="I255" s="207"/>
      <c r="J255" s="207"/>
      <c r="K255" s="207"/>
      <c r="L255" s="207"/>
      <c r="M255" s="207"/>
      <c r="N255" s="207"/>
      <c r="O255" s="207"/>
      <c r="P255" s="207">
        <f t="shared" si="7"/>
        <v>0</v>
      </c>
      <c r="Q255" s="122" t="s">
        <v>1947</v>
      </c>
      <c r="R255" s="122">
        <f>IFERROR(
$AN255 * INDEX('WFOM - Time_Base'!$A$4:$API$29, MATCH("CenHos", 'WFOM - Time_Base'!$B$4:$B$29,0), MATCH(CONCATENATE($G255,R$2),'WFOM - Time_Base'!$A$8:$API$8,0)) *
INDEX('WFOM - Time_Base'!$A$4:$API$29, MATCH("CenHos_Per", 'WFOM - Time_Base'!$B$4:$B$29,0), MATCH(CONCATENATE($G255,R$2),'WFOM - Time_Base'!$A$8:$API$8,0)),
IFERROR($AN255 * INDEX('Inputs from Uganda staff'!$E$61:$BM$80,MATCH('HRH Need estimation'!R$2,'Inputs from Uganda staff'!$E$61:$E$80,0),MATCH('HRH Need estimation'!$D255,'Inputs from Uganda staff'!$E$6:$BM$6,0)),
""))</f>
        <v>0</v>
      </c>
      <c r="S255" s="122">
        <f>IFERROR(
$AN255 * INDEX('WFOM - Time_Base'!$A$4:$API$29, MATCH("CenHos", 'WFOM - Time_Base'!$B$4:$B$29,0), MATCH(CONCATENATE($G255,S$2),'WFOM - Time_Base'!$A$8:$API$8,0)) *
INDEX('WFOM - Time_Base'!$A$4:$API$29, MATCH("CenHos_Per", 'WFOM - Time_Base'!$B$4:$B$29,0), MATCH(CONCATENATE($G255,S$2),'WFOM - Time_Base'!$A$8:$API$8,0)),
IFERROR($AN255 * INDEX('Inputs from Uganda staff'!$E$61:$BM$80,MATCH('HRH Need estimation'!S$2,'Inputs from Uganda staff'!$E$61:$E$80,0),MATCH('HRH Need estimation'!$D255,'Inputs from Uganda staff'!$E$6:$BM$6,0)),
""))</f>
        <v>0</v>
      </c>
      <c r="T255" s="122">
        <f>IFERROR(
$AN255 * INDEX('WFOM - Time_Base'!$A$4:$API$29, MATCH("CenHos", 'WFOM - Time_Base'!$B$4:$B$29,0), MATCH(CONCATENATE($G255,T$2),'WFOM - Time_Base'!$A$8:$API$8,0)) *
INDEX('WFOM - Time_Base'!$A$4:$API$29, MATCH("CenHos_Per", 'WFOM - Time_Base'!$B$4:$B$29,0), MATCH(CONCATENATE($G255,T$2),'WFOM - Time_Base'!$A$8:$API$8,0)),
IFERROR($AN255 * INDEX('Inputs from Uganda staff'!$E$61:$BM$80,MATCH('HRH Need estimation'!T$2,'Inputs from Uganda staff'!$E$61:$E$80,0),MATCH('HRH Need estimation'!$D255,'Inputs from Uganda staff'!$E$6:$BM$6,0)),
""))</f>
        <v>0</v>
      </c>
      <c r="U255" s="122">
        <f>IFERROR(
$AN255 * INDEX('WFOM - Time_Base'!$A$4:$API$29, MATCH("CenHos", 'WFOM - Time_Base'!$B$4:$B$29,0), MATCH(CONCATENATE($G255,U$2),'WFOM - Time_Base'!$A$8:$API$8,0)) *
INDEX('WFOM - Time_Base'!$A$4:$API$29, MATCH("CenHos_Per", 'WFOM - Time_Base'!$B$4:$B$29,0), MATCH(CONCATENATE($G255,U$2),'WFOM - Time_Base'!$A$8:$API$8,0)),
IFERROR($AN255 * INDEX('Inputs from Uganda staff'!$E$61:$BM$80,MATCH('HRH Need estimation'!U$2,'Inputs from Uganda staff'!$E$61:$E$80,0),MATCH('HRH Need estimation'!$D255,'Inputs from Uganda staff'!$E$6:$BM$6,0)),
""))</f>
        <v>0</v>
      </c>
      <c r="V255" s="122">
        <f>IFERROR(
$AN255 * INDEX('WFOM - Time_Base'!$A$4:$API$29, MATCH("CenHos", 'WFOM - Time_Base'!$B$4:$B$29,0), MATCH(CONCATENATE($G255,V$2),'WFOM - Time_Base'!$A$8:$API$8,0)) *
INDEX('WFOM - Time_Base'!$A$4:$API$29, MATCH("CenHos_Per", 'WFOM - Time_Base'!$B$4:$B$29,0), MATCH(CONCATENATE($G255,V$2),'WFOM - Time_Base'!$A$8:$API$8,0)),
IFERROR($AN255 * INDEX('Inputs from Uganda staff'!$E$61:$BM$80,MATCH('HRH Need estimation'!V$2,'Inputs from Uganda staff'!$E$61:$E$80,0),MATCH('HRH Need estimation'!$D255,'Inputs from Uganda staff'!$E$6:$BM$6,0)),
""))</f>
        <v>0</v>
      </c>
      <c r="W255" s="122">
        <f>IFERROR(
$AN255 * INDEX('WFOM - Time_Base'!$A$4:$API$29, MATCH("CenHos", 'WFOM - Time_Base'!$B$4:$B$29,0), MATCH(CONCATENATE($G255,W$2),'WFOM - Time_Base'!$A$8:$API$8,0)) *
INDEX('WFOM - Time_Base'!$A$4:$API$29, MATCH("CenHos_Per", 'WFOM - Time_Base'!$B$4:$B$29,0), MATCH(CONCATENATE($G255,W$2),'WFOM - Time_Base'!$A$8:$API$8,0)),
IFERROR($AN255 * INDEX('Inputs from Uganda staff'!$E$61:$BM$80,MATCH('HRH Need estimation'!W$2,'Inputs from Uganda staff'!$E$61:$E$80,0),MATCH('HRH Need estimation'!$D255,'Inputs from Uganda staff'!$E$6:$BM$6,0)),
""))</f>
        <v>0</v>
      </c>
      <c r="X255" s="122">
        <f>IFERROR(
$AN255 * INDEX('WFOM - Time_Base'!$A$4:$API$29, MATCH("CenHos", 'WFOM - Time_Base'!$B$4:$B$29,0), MATCH(CONCATENATE($G255,X$2),'WFOM - Time_Base'!$A$8:$API$8,0)) *
INDEX('WFOM - Time_Base'!$A$4:$API$29, MATCH("CenHos_Per", 'WFOM - Time_Base'!$B$4:$B$29,0), MATCH(CONCATENATE($G255,X$2),'WFOM - Time_Base'!$A$8:$API$8,0)),
IFERROR($AN255 * INDEX('Inputs from Uganda staff'!$E$61:$BM$80,MATCH('HRH Need estimation'!X$2,'Inputs from Uganda staff'!$E$61:$E$80,0),MATCH('HRH Need estimation'!$D255,'Inputs from Uganda staff'!$E$6:$BM$6,0)),
""))</f>
        <v>0</v>
      </c>
      <c r="Y255" s="122">
        <f>IFERROR(
$AN255 * INDEX('WFOM - Time_Base'!$A$4:$API$29, MATCH("CenHos", 'WFOM - Time_Base'!$B$4:$B$29,0), MATCH(CONCATENATE($G255,Y$2),'WFOM - Time_Base'!$A$8:$API$8,0)) *
INDEX('WFOM - Time_Base'!$A$4:$API$29, MATCH("CenHos_Per", 'WFOM - Time_Base'!$B$4:$B$29,0), MATCH(CONCATENATE($G255,Y$2),'WFOM - Time_Base'!$A$8:$API$8,0)),
IFERROR($AN255 * INDEX('Inputs from Uganda staff'!$E$61:$BM$80,MATCH('HRH Need estimation'!Y$2,'Inputs from Uganda staff'!$E$61:$E$80,0),MATCH('HRH Need estimation'!$D255,'Inputs from Uganda staff'!$E$6:$BM$6,0)),
""))</f>
        <v>0</v>
      </c>
      <c r="Z255" s="122">
        <f>IFERROR(
$AN255 * INDEX('WFOM - Time_Base'!$A$4:$API$29, MATCH("CenHos", 'WFOM - Time_Base'!$B$4:$B$29,0), MATCH(CONCATENATE($G255,Z$2),'WFOM - Time_Base'!$A$8:$API$8,0)) *
INDEX('WFOM - Time_Base'!$A$4:$API$29, MATCH("CenHos_Per", 'WFOM - Time_Base'!$B$4:$B$29,0), MATCH(CONCATENATE($G255,Z$2),'WFOM - Time_Base'!$A$8:$API$8,0)),
IFERROR($AN255 * INDEX('Inputs from Uganda staff'!$E$61:$BM$80,MATCH('HRH Need estimation'!Z$2,'Inputs from Uganda staff'!$E$61:$E$80,0),MATCH('HRH Need estimation'!$D255,'Inputs from Uganda staff'!$E$6:$BM$6,0)),
""))</f>
        <v>0</v>
      </c>
      <c r="AA255" s="122">
        <f>IFERROR(
$AN255 * INDEX('WFOM - Time_Base'!$A$4:$API$29, MATCH("CenHos", 'WFOM - Time_Base'!$B$4:$B$29,0), MATCH(CONCATENATE($G255,AA$2),'WFOM - Time_Base'!$A$8:$API$8,0)) *
INDEX('WFOM - Time_Base'!$A$4:$API$29, MATCH("CenHos_Per", 'WFOM - Time_Base'!$B$4:$B$29,0), MATCH(CONCATENATE($G255,AA$2),'WFOM - Time_Base'!$A$8:$API$8,0)),
IFERROR($AN255 * INDEX('Inputs from Uganda staff'!$E$61:$BM$80,MATCH('HRH Need estimation'!AA$2,'Inputs from Uganda staff'!$E$61:$E$80,0),MATCH('HRH Need estimation'!$D255,'Inputs from Uganda staff'!$E$6:$BM$6,0)),
""))</f>
        <v>0</v>
      </c>
      <c r="AB255" s="122">
        <f>IFERROR(
$AN255 * INDEX('WFOM - Time_Base'!$A$4:$API$29, MATCH("CenHos", 'WFOM - Time_Base'!$B$4:$B$29,0), MATCH(CONCATENATE($G255,AB$2),'WFOM - Time_Base'!$A$8:$API$8,0)) *
INDEX('WFOM - Time_Base'!$A$4:$API$29, MATCH("CenHos_Per", 'WFOM - Time_Base'!$B$4:$B$29,0), MATCH(CONCATENATE($G255,AB$2),'WFOM - Time_Base'!$A$8:$API$8,0)),
IFERROR($AN255 * INDEX('Inputs from Uganda staff'!$E$61:$BM$80,MATCH('HRH Need estimation'!AB$2,'Inputs from Uganda staff'!$E$61:$E$80,0),MATCH('HRH Need estimation'!$D255,'Inputs from Uganda staff'!$E$6:$BM$6,0)),
""))</f>
        <v>0</v>
      </c>
      <c r="AC255" s="122" t="str">
        <f>IFERROR(
$AN255 * INDEX('WFOM - Time_Base'!$A$4:$API$29, MATCH("CenHos", 'WFOM - Time_Base'!$B$4:$B$29,0), MATCH(CONCATENATE($G255,AC$2),'WFOM - Time_Base'!$A$8:$API$8,0)) *
INDEX('WFOM - Time_Base'!$A$4:$API$29, MATCH("CenHos_Per", 'WFOM - Time_Base'!$B$4:$B$29,0), MATCH(CONCATENATE($G255,AC$2),'WFOM - Time_Base'!$A$8:$API$8,0)),
IFERROR($AN255 * INDEX('Inputs from Uganda staff'!$E$61:$BM$80,MATCH('HRH Need estimation'!AC$2,'Inputs from Uganda staff'!$E$61:$E$80,0),MATCH('HRH Need estimation'!$D255,'Inputs from Uganda staff'!$E$6:$BM$6,0)),
""))</f>
        <v/>
      </c>
      <c r="AD255" s="122">
        <f>IFERROR(
$AN255 * INDEX('WFOM - Time_Base'!$A$4:$API$29, MATCH("CenHos", 'WFOM - Time_Base'!$B$4:$B$29,0), MATCH(CONCATENATE($G255,AD$2),'WFOM - Time_Base'!$A$8:$API$8,0)) *
INDEX('WFOM - Time_Base'!$A$4:$API$29, MATCH("CenHos_Per", 'WFOM - Time_Base'!$B$4:$B$29,0), MATCH(CONCATENATE($G255,AD$2),'WFOM - Time_Base'!$A$8:$API$8,0)),
IFERROR($AN255 * INDEX('Inputs from Uganda staff'!$E$61:$BM$80,MATCH('HRH Need estimation'!AD$2,'Inputs from Uganda staff'!$E$61:$E$80,0),MATCH('HRH Need estimation'!$D255,'Inputs from Uganda staff'!$E$6:$BM$6,0)),
""))</f>
        <v>90</v>
      </c>
      <c r="AE255" s="122">
        <f>IFERROR(
$AN255 * INDEX('WFOM - Time_Base'!$A$4:$API$29, MATCH("CenHos", 'WFOM - Time_Base'!$B$4:$B$29,0), MATCH(CONCATENATE($G255,AE$2),'WFOM - Time_Base'!$A$8:$API$8,0)) *
INDEX('WFOM - Time_Base'!$A$4:$API$29, MATCH("CenHos_Per", 'WFOM - Time_Base'!$B$4:$B$29,0), MATCH(CONCATENATE($G255,AE$2),'WFOM - Time_Base'!$A$8:$API$8,0)),
IFERROR($AN255 * INDEX('Inputs from Uganda staff'!$E$61:$BM$80,MATCH('HRH Need estimation'!AE$2,'Inputs from Uganda staff'!$E$61:$E$80,0),MATCH('HRH Need estimation'!$D255,'Inputs from Uganda staff'!$E$6:$BM$6,0)),
""))</f>
        <v>0</v>
      </c>
      <c r="AF255" s="122">
        <f>IFERROR(
$AN255 * INDEX('WFOM - Time_Base'!$A$4:$API$29, MATCH("CenHos", 'WFOM - Time_Base'!$B$4:$B$29,0), MATCH(CONCATENATE($G255,AF$2),'WFOM - Time_Base'!$A$8:$API$8,0)) *
INDEX('WFOM - Time_Base'!$A$4:$API$29, MATCH("CenHos_Per", 'WFOM - Time_Base'!$B$4:$B$29,0), MATCH(CONCATENATE($G255,AF$2),'WFOM - Time_Base'!$A$8:$API$8,0)),
IFERROR($AN255 * INDEX('Inputs from Uganda staff'!$E$61:$BM$80,MATCH('HRH Need estimation'!AF$2,'Inputs from Uganda staff'!$E$61:$E$80,0),MATCH('HRH Need estimation'!$D255,'Inputs from Uganda staff'!$E$6:$BM$6,0)),
""))</f>
        <v>100</v>
      </c>
      <c r="AG255" s="122">
        <f>IFERROR(
$AN255 * INDEX('WFOM - Time_Base'!$A$4:$API$29, MATCH("CenHos", 'WFOM - Time_Base'!$B$4:$B$29,0), MATCH(CONCATENATE($G255,AG$2),'WFOM - Time_Base'!$A$8:$API$8,0)) *
INDEX('WFOM - Time_Base'!$A$4:$API$29, MATCH("CenHos_Per", 'WFOM - Time_Base'!$B$4:$B$29,0), MATCH(CONCATENATE($G255,AG$2),'WFOM - Time_Base'!$A$8:$API$8,0)),
IFERROR($AN255 * INDEX('Inputs from Uganda staff'!$E$61:$BM$80,MATCH('HRH Need estimation'!AG$2,'Inputs from Uganda staff'!$E$61:$E$80,0),MATCH('HRH Need estimation'!$D255,'Inputs from Uganda staff'!$E$6:$BM$6,0)),
""))</f>
        <v>0</v>
      </c>
      <c r="AH255" s="122">
        <f>IFERROR(
$AN255 * INDEX('WFOM - Time_Base'!$A$4:$API$29, MATCH("CenHos", 'WFOM - Time_Base'!$B$4:$B$29,0), MATCH(CONCATENATE($G255,AH$2),'WFOM - Time_Base'!$A$8:$API$8,0)) *
INDEX('WFOM - Time_Base'!$A$4:$API$29, MATCH("CenHos_Per", 'WFOM - Time_Base'!$B$4:$B$29,0), MATCH(CONCATENATE($G255,AH$2),'WFOM - Time_Base'!$A$8:$API$8,0)),
IFERROR($AN255 * INDEX('Inputs from Uganda staff'!$E$61:$BM$80,MATCH('HRH Need estimation'!AH$2,'Inputs from Uganda staff'!$E$61:$E$80,0),MATCH('HRH Need estimation'!$D255,'Inputs from Uganda staff'!$E$6:$BM$6,0)),
""))</f>
        <v>0</v>
      </c>
      <c r="AI255" s="122">
        <f>IFERROR(
$AN255 * INDEX('WFOM - Time_Base'!$A$4:$API$29, MATCH("CenHos", 'WFOM - Time_Base'!$B$4:$B$29,0), MATCH(CONCATENATE($G255,AI$2),'WFOM - Time_Base'!$A$8:$API$8,0)) *
INDEX('WFOM - Time_Base'!$A$4:$API$29, MATCH("CenHos_Per", 'WFOM - Time_Base'!$B$4:$B$29,0), MATCH(CONCATENATE($G255,AI$2),'WFOM - Time_Base'!$A$8:$API$8,0)),
IFERROR($AN255 * INDEX('Inputs from Uganda staff'!$E$61:$BM$80,MATCH('HRH Need estimation'!AI$2,'Inputs from Uganda staff'!$E$61:$E$80,0),MATCH('HRH Need estimation'!$D255,'Inputs from Uganda staff'!$E$6:$BM$6,0)),
""))</f>
        <v>0</v>
      </c>
      <c r="AJ255" s="122">
        <f>IFERROR(
$AN255 * INDEX('WFOM - Time_Base'!$A$4:$API$29, MATCH("CenHos", 'WFOM - Time_Base'!$B$4:$B$29,0), MATCH(CONCATENATE($G255,AJ$2),'WFOM - Time_Base'!$A$8:$API$8,0)) *
INDEX('WFOM - Time_Base'!$A$4:$API$29, MATCH("CenHos_Per", 'WFOM - Time_Base'!$B$4:$B$29,0), MATCH(CONCATENATE($G255,AJ$2),'WFOM - Time_Base'!$A$8:$API$8,0)),
IFERROR($AN255 * INDEX('Inputs from Uganda staff'!$E$61:$BM$80,MATCH('HRH Need estimation'!AJ$2,'Inputs from Uganda staff'!$E$61:$E$80,0),MATCH('HRH Need estimation'!$D255,'Inputs from Uganda staff'!$E$6:$BM$6,0)),
""))</f>
        <v>0</v>
      </c>
      <c r="AK255" s="122">
        <f>IFERROR(
$AN255 * INDEX('WFOM - Time_Base'!$A$4:$API$29, MATCH("CenHos", 'WFOM - Time_Base'!$B$4:$B$29,0), MATCH(CONCATENATE($G255,AK$2),'WFOM - Time_Base'!$A$8:$API$8,0)) *
INDEX('WFOM - Time_Base'!$A$4:$API$29, MATCH("CenHos_Per", 'WFOM - Time_Base'!$B$4:$B$29,0), MATCH(CONCATENATE($G255,AK$2),'WFOM - Time_Base'!$A$8:$API$8,0)),
IFERROR($AN255 * INDEX('Inputs from Uganda staff'!$E$61:$BM$80,MATCH('HRH Need estimation'!AK$2,'Inputs from Uganda staff'!$E$61:$E$80,0),MATCH('HRH Need estimation'!$D255,'Inputs from Uganda staff'!$E$6:$BM$6,0)),
""))</f>
        <v>0</v>
      </c>
      <c r="AL255" s="122">
        <f>IFERROR(
$AN255 * INDEX('WFOM - Time_Base'!$A$4:$API$29, MATCH("CenHos", 'WFOM - Time_Base'!$B$4:$B$29,0), MATCH(CONCATENATE($G255,AL$2),'WFOM - Time_Base'!$A$8:$API$8,0)) *
INDEX('WFOM - Time_Base'!$A$4:$API$29, MATCH("CenHos_Per", 'WFOM - Time_Base'!$B$4:$B$29,0), MATCH(CONCATENATE($G255,AL$2),'WFOM - Time_Base'!$A$8:$API$8,0)),
IFERROR($AN255 * INDEX('Inputs from Uganda staff'!$E$61:$BM$80,MATCH('HRH Need estimation'!AL$2,'Inputs from Uganda staff'!$E$61:$E$80,0),MATCH('HRH Need estimation'!$D255,'Inputs from Uganda staff'!$E$6:$BM$6,0)),
""))</f>
        <v>0</v>
      </c>
      <c r="AN255">
        <v>1</v>
      </c>
      <c r="AO255" t="e">
        <f t="shared" si="8"/>
        <v>#N/A</v>
      </c>
    </row>
    <row r="256" spans="1:41">
      <c r="A256" s="106" t="s">
        <v>915</v>
      </c>
      <c r="B256" s="106" t="s">
        <v>724</v>
      </c>
      <c r="C256" s="107" t="s">
        <v>727</v>
      </c>
      <c r="D256" s="113" t="s">
        <v>728</v>
      </c>
      <c r="E256" s="122" t="s">
        <v>865</v>
      </c>
      <c r="F256" s="122" t="s">
        <v>139</v>
      </c>
      <c r="G256" s="122" t="str">
        <f>IF(F256&lt;&gt;"", VLOOKUP(F256,'WFOM - Cadre and Service List'!$E$4:$F$52,2,FALSE), "")</f>
        <v>DentalO5</v>
      </c>
      <c r="H256" s="122"/>
      <c r="I256" s="207"/>
      <c r="J256" s="207"/>
      <c r="K256" s="207"/>
      <c r="L256" s="207"/>
      <c r="M256" s="207"/>
      <c r="N256" s="207"/>
      <c r="O256" s="207"/>
      <c r="P256" s="207">
        <f t="shared" si="7"/>
        <v>0</v>
      </c>
      <c r="Q256" s="122" t="s">
        <v>1947</v>
      </c>
      <c r="R256" s="122">
        <f>IFERROR(
$AN256 * INDEX('WFOM - Time_Base'!$A$4:$API$29, MATCH("CenHos", 'WFOM - Time_Base'!$B$4:$B$29,0), MATCH(CONCATENATE($G256,R$2),'WFOM - Time_Base'!$A$8:$API$8,0)) *
INDEX('WFOM - Time_Base'!$A$4:$API$29, MATCH("CenHos_Per", 'WFOM - Time_Base'!$B$4:$B$29,0), MATCH(CONCATENATE($G256,R$2),'WFOM - Time_Base'!$A$8:$API$8,0)),
IFERROR($AN256 * INDEX('Inputs from Uganda staff'!$E$61:$BM$80,MATCH('HRH Need estimation'!R$2,'Inputs from Uganda staff'!$E$61:$E$80,0),MATCH('HRH Need estimation'!$D256,'Inputs from Uganda staff'!$E$6:$BM$6,0)),
""))</f>
        <v>0</v>
      </c>
      <c r="S256" s="122">
        <f>IFERROR(
$AN256 * INDEX('WFOM - Time_Base'!$A$4:$API$29, MATCH("CenHos", 'WFOM - Time_Base'!$B$4:$B$29,0), MATCH(CONCATENATE($G256,S$2),'WFOM - Time_Base'!$A$8:$API$8,0)) *
INDEX('WFOM - Time_Base'!$A$4:$API$29, MATCH("CenHos_Per", 'WFOM - Time_Base'!$B$4:$B$29,0), MATCH(CONCATENATE($G256,S$2),'WFOM - Time_Base'!$A$8:$API$8,0)),
IFERROR($AN256 * INDEX('Inputs from Uganda staff'!$E$61:$BM$80,MATCH('HRH Need estimation'!S$2,'Inputs from Uganda staff'!$E$61:$E$80,0),MATCH('HRH Need estimation'!$D256,'Inputs from Uganda staff'!$E$6:$BM$6,0)),
""))</f>
        <v>0</v>
      </c>
      <c r="T256" s="122">
        <f>IFERROR(
$AN256 * INDEX('WFOM - Time_Base'!$A$4:$API$29, MATCH("CenHos", 'WFOM - Time_Base'!$B$4:$B$29,0), MATCH(CONCATENATE($G256,T$2),'WFOM - Time_Base'!$A$8:$API$8,0)) *
INDEX('WFOM - Time_Base'!$A$4:$API$29, MATCH("CenHos_Per", 'WFOM - Time_Base'!$B$4:$B$29,0), MATCH(CONCATENATE($G256,T$2),'WFOM - Time_Base'!$A$8:$API$8,0)),
IFERROR($AN256 * INDEX('Inputs from Uganda staff'!$E$61:$BM$80,MATCH('HRH Need estimation'!T$2,'Inputs from Uganda staff'!$E$61:$E$80,0),MATCH('HRH Need estimation'!$D256,'Inputs from Uganda staff'!$E$6:$BM$6,0)),
""))</f>
        <v>0</v>
      </c>
      <c r="U256" s="122">
        <f>IFERROR(
$AN256 * INDEX('WFOM - Time_Base'!$A$4:$API$29, MATCH("CenHos", 'WFOM - Time_Base'!$B$4:$B$29,0), MATCH(CONCATENATE($G256,U$2),'WFOM - Time_Base'!$A$8:$API$8,0)) *
INDEX('WFOM - Time_Base'!$A$4:$API$29, MATCH("CenHos_Per", 'WFOM - Time_Base'!$B$4:$B$29,0), MATCH(CONCATENATE($G256,U$2),'WFOM - Time_Base'!$A$8:$API$8,0)),
IFERROR($AN256 * INDEX('Inputs from Uganda staff'!$E$61:$BM$80,MATCH('HRH Need estimation'!U$2,'Inputs from Uganda staff'!$E$61:$E$80,0),MATCH('HRH Need estimation'!$D256,'Inputs from Uganda staff'!$E$6:$BM$6,0)),
""))</f>
        <v>0</v>
      </c>
      <c r="V256" s="122">
        <f>IFERROR(
$AN256 * INDEX('WFOM - Time_Base'!$A$4:$API$29, MATCH("CenHos", 'WFOM - Time_Base'!$B$4:$B$29,0), MATCH(CONCATENATE($G256,V$2),'WFOM - Time_Base'!$A$8:$API$8,0)) *
INDEX('WFOM - Time_Base'!$A$4:$API$29, MATCH("CenHos_Per", 'WFOM - Time_Base'!$B$4:$B$29,0), MATCH(CONCATENATE($G256,V$2),'WFOM - Time_Base'!$A$8:$API$8,0)),
IFERROR($AN256 * INDEX('Inputs from Uganda staff'!$E$61:$BM$80,MATCH('HRH Need estimation'!V$2,'Inputs from Uganda staff'!$E$61:$E$80,0),MATCH('HRH Need estimation'!$D256,'Inputs from Uganda staff'!$E$6:$BM$6,0)),
""))</f>
        <v>0</v>
      </c>
      <c r="W256" s="122">
        <f>IFERROR(
$AN256 * INDEX('WFOM - Time_Base'!$A$4:$API$29, MATCH("CenHos", 'WFOM - Time_Base'!$B$4:$B$29,0), MATCH(CONCATENATE($G256,W$2),'WFOM - Time_Base'!$A$8:$API$8,0)) *
INDEX('WFOM - Time_Base'!$A$4:$API$29, MATCH("CenHos_Per", 'WFOM - Time_Base'!$B$4:$B$29,0), MATCH(CONCATENATE($G256,W$2),'WFOM - Time_Base'!$A$8:$API$8,0)),
IFERROR($AN256 * INDEX('Inputs from Uganda staff'!$E$61:$BM$80,MATCH('HRH Need estimation'!W$2,'Inputs from Uganda staff'!$E$61:$E$80,0),MATCH('HRH Need estimation'!$D256,'Inputs from Uganda staff'!$E$6:$BM$6,0)),
""))</f>
        <v>0</v>
      </c>
      <c r="X256" s="122">
        <f>IFERROR(
$AN256 * INDEX('WFOM - Time_Base'!$A$4:$API$29, MATCH("CenHos", 'WFOM - Time_Base'!$B$4:$B$29,0), MATCH(CONCATENATE($G256,X$2),'WFOM - Time_Base'!$A$8:$API$8,0)) *
INDEX('WFOM - Time_Base'!$A$4:$API$29, MATCH("CenHos_Per", 'WFOM - Time_Base'!$B$4:$B$29,0), MATCH(CONCATENATE($G256,X$2),'WFOM - Time_Base'!$A$8:$API$8,0)),
IFERROR($AN256 * INDEX('Inputs from Uganda staff'!$E$61:$BM$80,MATCH('HRH Need estimation'!X$2,'Inputs from Uganda staff'!$E$61:$E$80,0),MATCH('HRH Need estimation'!$D256,'Inputs from Uganda staff'!$E$6:$BM$6,0)),
""))</f>
        <v>0</v>
      </c>
      <c r="Y256" s="122">
        <f>IFERROR(
$AN256 * INDEX('WFOM - Time_Base'!$A$4:$API$29, MATCH("CenHos", 'WFOM - Time_Base'!$B$4:$B$29,0), MATCH(CONCATENATE($G256,Y$2),'WFOM - Time_Base'!$A$8:$API$8,0)) *
INDEX('WFOM - Time_Base'!$A$4:$API$29, MATCH("CenHos_Per", 'WFOM - Time_Base'!$B$4:$B$29,0), MATCH(CONCATENATE($G256,Y$2),'WFOM - Time_Base'!$A$8:$API$8,0)),
IFERROR($AN256 * INDEX('Inputs from Uganda staff'!$E$61:$BM$80,MATCH('HRH Need estimation'!Y$2,'Inputs from Uganda staff'!$E$61:$E$80,0),MATCH('HRH Need estimation'!$D256,'Inputs from Uganda staff'!$E$6:$BM$6,0)),
""))</f>
        <v>0</v>
      </c>
      <c r="Z256" s="122">
        <f>IFERROR(
$AN256 * INDEX('WFOM - Time_Base'!$A$4:$API$29, MATCH("CenHos", 'WFOM - Time_Base'!$B$4:$B$29,0), MATCH(CONCATENATE($G256,Z$2),'WFOM - Time_Base'!$A$8:$API$8,0)) *
INDEX('WFOM - Time_Base'!$A$4:$API$29, MATCH("CenHos_Per", 'WFOM - Time_Base'!$B$4:$B$29,0), MATCH(CONCATENATE($G256,Z$2),'WFOM - Time_Base'!$A$8:$API$8,0)),
IFERROR($AN256 * INDEX('Inputs from Uganda staff'!$E$61:$BM$80,MATCH('HRH Need estimation'!Z$2,'Inputs from Uganda staff'!$E$61:$E$80,0),MATCH('HRH Need estimation'!$D256,'Inputs from Uganda staff'!$E$6:$BM$6,0)),
""))</f>
        <v>0</v>
      </c>
      <c r="AA256" s="122">
        <f>IFERROR(
$AN256 * INDEX('WFOM - Time_Base'!$A$4:$API$29, MATCH("CenHos", 'WFOM - Time_Base'!$B$4:$B$29,0), MATCH(CONCATENATE($G256,AA$2),'WFOM - Time_Base'!$A$8:$API$8,0)) *
INDEX('WFOM - Time_Base'!$A$4:$API$29, MATCH("CenHos_Per", 'WFOM - Time_Base'!$B$4:$B$29,0), MATCH(CONCATENATE($G256,AA$2),'WFOM - Time_Base'!$A$8:$API$8,0)),
IFERROR($AN256 * INDEX('Inputs from Uganda staff'!$E$61:$BM$80,MATCH('HRH Need estimation'!AA$2,'Inputs from Uganda staff'!$E$61:$E$80,0),MATCH('HRH Need estimation'!$D256,'Inputs from Uganda staff'!$E$6:$BM$6,0)),
""))</f>
        <v>0</v>
      </c>
      <c r="AB256" s="122">
        <f>IFERROR(
$AN256 * INDEX('WFOM - Time_Base'!$A$4:$API$29, MATCH("CenHos", 'WFOM - Time_Base'!$B$4:$B$29,0), MATCH(CONCATENATE($G256,AB$2),'WFOM - Time_Base'!$A$8:$API$8,0)) *
INDEX('WFOM - Time_Base'!$A$4:$API$29, MATCH("CenHos_Per", 'WFOM - Time_Base'!$B$4:$B$29,0), MATCH(CONCATENATE($G256,AB$2),'WFOM - Time_Base'!$A$8:$API$8,0)),
IFERROR($AN256 * INDEX('Inputs from Uganda staff'!$E$61:$BM$80,MATCH('HRH Need estimation'!AB$2,'Inputs from Uganda staff'!$E$61:$E$80,0),MATCH('HRH Need estimation'!$D256,'Inputs from Uganda staff'!$E$6:$BM$6,0)),
""))</f>
        <v>0</v>
      </c>
      <c r="AC256" s="122" t="str">
        <f>IFERROR(
$AN256 * INDEX('WFOM - Time_Base'!$A$4:$API$29, MATCH("CenHos", 'WFOM - Time_Base'!$B$4:$B$29,0), MATCH(CONCATENATE($G256,AC$2),'WFOM - Time_Base'!$A$8:$API$8,0)) *
INDEX('WFOM - Time_Base'!$A$4:$API$29, MATCH("CenHos_Per", 'WFOM - Time_Base'!$B$4:$B$29,0), MATCH(CONCATENATE($G256,AC$2),'WFOM - Time_Base'!$A$8:$API$8,0)),
IFERROR($AN256 * INDEX('Inputs from Uganda staff'!$E$61:$BM$80,MATCH('HRH Need estimation'!AC$2,'Inputs from Uganda staff'!$E$61:$E$80,0),MATCH('HRH Need estimation'!$D256,'Inputs from Uganda staff'!$E$6:$BM$6,0)),
""))</f>
        <v/>
      </c>
      <c r="AD256" s="122">
        <f>IFERROR(
$AN256 * INDEX('WFOM - Time_Base'!$A$4:$API$29, MATCH("CenHos", 'WFOM - Time_Base'!$B$4:$B$29,0), MATCH(CONCATENATE($G256,AD$2),'WFOM - Time_Base'!$A$8:$API$8,0)) *
INDEX('WFOM - Time_Base'!$A$4:$API$29, MATCH("CenHos_Per", 'WFOM - Time_Base'!$B$4:$B$29,0), MATCH(CONCATENATE($G256,AD$2),'WFOM - Time_Base'!$A$8:$API$8,0)),
IFERROR($AN256 * INDEX('Inputs from Uganda staff'!$E$61:$BM$80,MATCH('HRH Need estimation'!AD$2,'Inputs from Uganda staff'!$E$61:$E$80,0),MATCH('HRH Need estimation'!$D256,'Inputs from Uganda staff'!$E$6:$BM$6,0)),
""))</f>
        <v>30</v>
      </c>
      <c r="AE256" s="122">
        <f>IFERROR(
$AN256 * INDEX('WFOM - Time_Base'!$A$4:$API$29, MATCH("CenHos", 'WFOM - Time_Base'!$B$4:$B$29,0), MATCH(CONCATENATE($G256,AE$2),'WFOM - Time_Base'!$A$8:$API$8,0)) *
INDEX('WFOM - Time_Base'!$A$4:$API$29, MATCH("CenHos_Per", 'WFOM - Time_Base'!$B$4:$B$29,0), MATCH(CONCATENATE($G256,AE$2),'WFOM - Time_Base'!$A$8:$API$8,0)),
IFERROR($AN256 * INDEX('Inputs from Uganda staff'!$E$61:$BM$80,MATCH('HRH Need estimation'!AE$2,'Inputs from Uganda staff'!$E$61:$E$80,0),MATCH('HRH Need estimation'!$D256,'Inputs from Uganda staff'!$E$6:$BM$6,0)),
""))</f>
        <v>30</v>
      </c>
      <c r="AF256" s="122">
        <f>IFERROR(
$AN256 * INDEX('WFOM - Time_Base'!$A$4:$API$29, MATCH("CenHos", 'WFOM - Time_Base'!$B$4:$B$29,0), MATCH(CONCATENATE($G256,AF$2),'WFOM - Time_Base'!$A$8:$API$8,0)) *
INDEX('WFOM - Time_Base'!$A$4:$API$29, MATCH("CenHos_Per", 'WFOM - Time_Base'!$B$4:$B$29,0), MATCH(CONCATENATE($G256,AF$2),'WFOM - Time_Base'!$A$8:$API$8,0)),
IFERROR($AN256 * INDEX('Inputs from Uganda staff'!$E$61:$BM$80,MATCH('HRH Need estimation'!AF$2,'Inputs from Uganda staff'!$E$61:$E$80,0),MATCH('HRH Need estimation'!$D256,'Inputs from Uganda staff'!$E$6:$BM$6,0)),
""))</f>
        <v>15</v>
      </c>
      <c r="AG256" s="122">
        <f>IFERROR(
$AN256 * INDEX('WFOM - Time_Base'!$A$4:$API$29, MATCH("CenHos", 'WFOM - Time_Base'!$B$4:$B$29,0), MATCH(CONCATENATE($G256,AG$2),'WFOM - Time_Base'!$A$8:$API$8,0)) *
INDEX('WFOM - Time_Base'!$A$4:$API$29, MATCH("CenHos_Per", 'WFOM - Time_Base'!$B$4:$B$29,0), MATCH(CONCATENATE($G256,AG$2),'WFOM - Time_Base'!$A$8:$API$8,0)),
IFERROR($AN256 * INDEX('Inputs from Uganda staff'!$E$61:$BM$80,MATCH('HRH Need estimation'!AG$2,'Inputs from Uganda staff'!$E$61:$E$80,0),MATCH('HRH Need estimation'!$D256,'Inputs from Uganda staff'!$E$6:$BM$6,0)),
""))</f>
        <v>0</v>
      </c>
      <c r="AH256" s="122">
        <f>IFERROR(
$AN256 * INDEX('WFOM - Time_Base'!$A$4:$API$29, MATCH("CenHos", 'WFOM - Time_Base'!$B$4:$B$29,0), MATCH(CONCATENATE($G256,AH$2),'WFOM - Time_Base'!$A$8:$API$8,0)) *
INDEX('WFOM - Time_Base'!$A$4:$API$29, MATCH("CenHos_Per", 'WFOM - Time_Base'!$B$4:$B$29,0), MATCH(CONCATENATE($G256,AH$2),'WFOM - Time_Base'!$A$8:$API$8,0)),
IFERROR($AN256 * INDEX('Inputs from Uganda staff'!$E$61:$BM$80,MATCH('HRH Need estimation'!AH$2,'Inputs from Uganda staff'!$E$61:$E$80,0),MATCH('HRH Need estimation'!$D256,'Inputs from Uganda staff'!$E$6:$BM$6,0)),
""))</f>
        <v>0</v>
      </c>
      <c r="AI256" s="122">
        <f>IFERROR(
$AN256 * INDEX('WFOM - Time_Base'!$A$4:$API$29, MATCH("CenHos", 'WFOM - Time_Base'!$B$4:$B$29,0), MATCH(CONCATENATE($G256,AI$2),'WFOM - Time_Base'!$A$8:$API$8,0)) *
INDEX('WFOM - Time_Base'!$A$4:$API$29, MATCH("CenHos_Per", 'WFOM - Time_Base'!$B$4:$B$29,0), MATCH(CONCATENATE($G256,AI$2),'WFOM - Time_Base'!$A$8:$API$8,0)),
IFERROR($AN256 * INDEX('Inputs from Uganda staff'!$E$61:$BM$80,MATCH('HRH Need estimation'!AI$2,'Inputs from Uganda staff'!$E$61:$E$80,0),MATCH('HRH Need estimation'!$D256,'Inputs from Uganda staff'!$E$6:$BM$6,0)),
""))</f>
        <v>0</v>
      </c>
      <c r="AJ256" s="122">
        <f>IFERROR(
$AN256 * INDEX('WFOM - Time_Base'!$A$4:$API$29, MATCH("CenHos", 'WFOM - Time_Base'!$B$4:$B$29,0), MATCH(CONCATENATE($G256,AJ$2),'WFOM - Time_Base'!$A$8:$API$8,0)) *
INDEX('WFOM - Time_Base'!$A$4:$API$29, MATCH("CenHos_Per", 'WFOM - Time_Base'!$B$4:$B$29,0), MATCH(CONCATENATE($G256,AJ$2),'WFOM - Time_Base'!$A$8:$API$8,0)),
IFERROR($AN256 * INDEX('Inputs from Uganda staff'!$E$61:$BM$80,MATCH('HRH Need estimation'!AJ$2,'Inputs from Uganda staff'!$E$61:$E$80,0),MATCH('HRH Need estimation'!$D256,'Inputs from Uganda staff'!$E$6:$BM$6,0)),
""))</f>
        <v>0</v>
      </c>
      <c r="AK256" s="122">
        <f>IFERROR(
$AN256 * INDEX('WFOM - Time_Base'!$A$4:$API$29, MATCH("CenHos", 'WFOM - Time_Base'!$B$4:$B$29,0), MATCH(CONCATENATE($G256,AK$2),'WFOM - Time_Base'!$A$8:$API$8,0)) *
INDEX('WFOM - Time_Base'!$A$4:$API$29, MATCH("CenHos_Per", 'WFOM - Time_Base'!$B$4:$B$29,0), MATCH(CONCATENATE($G256,AK$2),'WFOM - Time_Base'!$A$8:$API$8,0)),
IFERROR($AN256 * INDEX('Inputs from Uganda staff'!$E$61:$BM$80,MATCH('HRH Need estimation'!AK$2,'Inputs from Uganda staff'!$E$61:$E$80,0),MATCH('HRH Need estimation'!$D256,'Inputs from Uganda staff'!$E$6:$BM$6,0)),
""))</f>
        <v>0</v>
      </c>
      <c r="AL256" s="122">
        <f>IFERROR(
$AN256 * INDEX('WFOM - Time_Base'!$A$4:$API$29, MATCH("CenHos", 'WFOM - Time_Base'!$B$4:$B$29,0), MATCH(CONCATENATE($G256,AL$2),'WFOM - Time_Base'!$A$8:$API$8,0)) *
INDEX('WFOM - Time_Base'!$A$4:$API$29, MATCH("CenHos_Per", 'WFOM - Time_Base'!$B$4:$B$29,0), MATCH(CONCATENATE($G256,AL$2),'WFOM - Time_Base'!$A$8:$API$8,0)),
IFERROR($AN256 * INDEX('Inputs from Uganda staff'!$E$61:$BM$80,MATCH('HRH Need estimation'!AL$2,'Inputs from Uganda staff'!$E$61:$E$80,0),MATCH('HRH Need estimation'!$D256,'Inputs from Uganda staff'!$E$6:$BM$6,0)),
""))</f>
        <v>0</v>
      </c>
      <c r="AN256">
        <v>1</v>
      </c>
      <c r="AO256" t="e">
        <f t="shared" si="8"/>
        <v>#N/A</v>
      </c>
    </row>
    <row r="257" spans="1:41">
      <c r="A257" s="106" t="s">
        <v>915</v>
      </c>
      <c r="B257" s="106" t="s">
        <v>724</v>
      </c>
      <c r="C257" s="107" t="s">
        <v>729</v>
      </c>
      <c r="D257" s="115" t="s">
        <v>730</v>
      </c>
      <c r="E257" s="122" t="s">
        <v>865</v>
      </c>
      <c r="F257" s="122" t="s">
        <v>135</v>
      </c>
      <c r="G257" s="122" t="str">
        <f>IF(F257&lt;&gt;"", VLOOKUP(F257,'WFOM - Cadre and Service List'!$E$4:$F$52,2,FALSE), "")</f>
        <v>DentSurg</v>
      </c>
      <c r="H257" s="122"/>
      <c r="I257" s="207"/>
      <c r="J257" s="207"/>
      <c r="K257" s="207"/>
      <c r="L257" s="207"/>
      <c r="M257" s="207"/>
      <c r="N257" s="207"/>
      <c r="O257" s="207"/>
      <c r="P257" s="207">
        <f t="shared" si="7"/>
        <v>0</v>
      </c>
      <c r="Q257" s="122" t="s">
        <v>1947</v>
      </c>
      <c r="R257" s="122">
        <f>IFERROR(
$AN257 * INDEX('WFOM - Time_Base'!$A$4:$API$29, MATCH("CenHos", 'WFOM - Time_Base'!$B$4:$B$29,0), MATCH(CONCATENATE($G257,R$2),'WFOM - Time_Base'!$A$8:$API$8,0)) *
INDEX('WFOM - Time_Base'!$A$4:$API$29, MATCH("CenHos_Per", 'WFOM - Time_Base'!$B$4:$B$29,0), MATCH(CONCATENATE($G257,R$2),'WFOM - Time_Base'!$A$8:$API$8,0)),
IFERROR($AN257 * INDEX('Inputs from Uganda staff'!$E$61:$BM$80,MATCH('HRH Need estimation'!R$2,'Inputs from Uganda staff'!$E$61:$E$80,0),MATCH('HRH Need estimation'!$D257,'Inputs from Uganda staff'!$E$6:$BM$6,0)),
""))</f>
        <v>0</v>
      </c>
      <c r="S257" s="122">
        <f>IFERROR(
$AN257 * INDEX('WFOM - Time_Base'!$A$4:$API$29, MATCH("CenHos", 'WFOM - Time_Base'!$B$4:$B$29,0), MATCH(CONCATENATE($G257,S$2),'WFOM - Time_Base'!$A$8:$API$8,0)) *
INDEX('WFOM - Time_Base'!$A$4:$API$29, MATCH("CenHos_Per", 'WFOM - Time_Base'!$B$4:$B$29,0), MATCH(CONCATENATE($G257,S$2),'WFOM - Time_Base'!$A$8:$API$8,0)),
IFERROR($AN257 * INDEX('Inputs from Uganda staff'!$E$61:$BM$80,MATCH('HRH Need estimation'!S$2,'Inputs from Uganda staff'!$E$61:$E$80,0),MATCH('HRH Need estimation'!$D257,'Inputs from Uganda staff'!$E$6:$BM$6,0)),
""))</f>
        <v>0</v>
      </c>
      <c r="T257" s="122">
        <f>IFERROR(
$AN257 * INDEX('WFOM - Time_Base'!$A$4:$API$29, MATCH("CenHos", 'WFOM - Time_Base'!$B$4:$B$29,0), MATCH(CONCATENATE($G257,T$2),'WFOM - Time_Base'!$A$8:$API$8,0)) *
INDEX('WFOM - Time_Base'!$A$4:$API$29, MATCH("CenHos_Per", 'WFOM - Time_Base'!$B$4:$B$29,0), MATCH(CONCATENATE($G257,T$2),'WFOM - Time_Base'!$A$8:$API$8,0)),
IFERROR($AN257 * INDEX('Inputs from Uganda staff'!$E$61:$BM$80,MATCH('HRH Need estimation'!T$2,'Inputs from Uganda staff'!$E$61:$E$80,0),MATCH('HRH Need estimation'!$D257,'Inputs from Uganda staff'!$E$6:$BM$6,0)),
""))</f>
        <v>0</v>
      </c>
      <c r="U257" s="122">
        <f>IFERROR(
$AN257 * INDEX('WFOM - Time_Base'!$A$4:$API$29, MATCH("CenHos", 'WFOM - Time_Base'!$B$4:$B$29,0), MATCH(CONCATENATE($G257,U$2),'WFOM - Time_Base'!$A$8:$API$8,0)) *
INDEX('WFOM - Time_Base'!$A$4:$API$29, MATCH("CenHos_Per", 'WFOM - Time_Base'!$B$4:$B$29,0), MATCH(CONCATENATE($G257,U$2),'WFOM - Time_Base'!$A$8:$API$8,0)),
IFERROR($AN257 * INDEX('Inputs from Uganda staff'!$E$61:$BM$80,MATCH('HRH Need estimation'!U$2,'Inputs from Uganda staff'!$E$61:$E$80,0),MATCH('HRH Need estimation'!$D257,'Inputs from Uganda staff'!$E$6:$BM$6,0)),
""))</f>
        <v>0</v>
      </c>
      <c r="V257" s="122">
        <f>IFERROR(
$AN257 * INDEX('WFOM - Time_Base'!$A$4:$API$29, MATCH("CenHos", 'WFOM - Time_Base'!$B$4:$B$29,0), MATCH(CONCATENATE($G257,V$2),'WFOM - Time_Base'!$A$8:$API$8,0)) *
INDEX('WFOM - Time_Base'!$A$4:$API$29, MATCH("CenHos_Per", 'WFOM - Time_Base'!$B$4:$B$29,0), MATCH(CONCATENATE($G257,V$2),'WFOM - Time_Base'!$A$8:$API$8,0)),
IFERROR($AN257 * INDEX('Inputs from Uganda staff'!$E$61:$BM$80,MATCH('HRH Need estimation'!V$2,'Inputs from Uganda staff'!$E$61:$E$80,0),MATCH('HRH Need estimation'!$D257,'Inputs from Uganda staff'!$E$6:$BM$6,0)),
""))</f>
        <v>0</v>
      </c>
      <c r="W257" s="122">
        <f>IFERROR(
$AN257 * INDEX('WFOM - Time_Base'!$A$4:$API$29, MATCH("CenHos", 'WFOM - Time_Base'!$B$4:$B$29,0), MATCH(CONCATENATE($G257,W$2),'WFOM - Time_Base'!$A$8:$API$8,0)) *
INDEX('WFOM - Time_Base'!$A$4:$API$29, MATCH("CenHos_Per", 'WFOM - Time_Base'!$B$4:$B$29,0), MATCH(CONCATENATE($G257,W$2),'WFOM - Time_Base'!$A$8:$API$8,0)),
IFERROR($AN257 * INDEX('Inputs from Uganda staff'!$E$61:$BM$80,MATCH('HRH Need estimation'!W$2,'Inputs from Uganda staff'!$E$61:$E$80,0),MATCH('HRH Need estimation'!$D257,'Inputs from Uganda staff'!$E$6:$BM$6,0)),
""))</f>
        <v>0</v>
      </c>
      <c r="X257" s="122">
        <f>IFERROR(
$AN257 * INDEX('WFOM - Time_Base'!$A$4:$API$29, MATCH("CenHos", 'WFOM - Time_Base'!$B$4:$B$29,0), MATCH(CONCATENATE($G257,X$2),'WFOM - Time_Base'!$A$8:$API$8,0)) *
INDEX('WFOM - Time_Base'!$A$4:$API$29, MATCH("CenHos_Per", 'WFOM - Time_Base'!$B$4:$B$29,0), MATCH(CONCATENATE($G257,X$2),'WFOM - Time_Base'!$A$8:$API$8,0)),
IFERROR($AN257 * INDEX('Inputs from Uganda staff'!$E$61:$BM$80,MATCH('HRH Need estimation'!X$2,'Inputs from Uganda staff'!$E$61:$E$80,0),MATCH('HRH Need estimation'!$D257,'Inputs from Uganda staff'!$E$6:$BM$6,0)),
""))</f>
        <v>0</v>
      </c>
      <c r="Y257" s="122">
        <f>IFERROR(
$AN257 * INDEX('WFOM - Time_Base'!$A$4:$API$29, MATCH("CenHos", 'WFOM - Time_Base'!$B$4:$B$29,0), MATCH(CONCATENATE($G257,Y$2),'WFOM - Time_Base'!$A$8:$API$8,0)) *
INDEX('WFOM - Time_Base'!$A$4:$API$29, MATCH("CenHos_Per", 'WFOM - Time_Base'!$B$4:$B$29,0), MATCH(CONCATENATE($G257,Y$2),'WFOM - Time_Base'!$A$8:$API$8,0)),
IFERROR($AN257 * INDEX('Inputs from Uganda staff'!$E$61:$BM$80,MATCH('HRH Need estimation'!Y$2,'Inputs from Uganda staff'!$E$61:$E$80,0),MATCH('HRH Need estimation'!$D257,'Inputs from Uganda staff'!$E$6:$BM$6,0)),
""))</f>
        <v>0</v>
      </c>
      <c r="Z257" s="122">
        <f>IFERROR(
$AN257 * INDEX('WFOM - Time_Base'!$A$4:$API$29, MATCH("CenHos", 'WFOM - Time_Base'!$B$4:$B$29,0), MATCH(CONCATENATE($G257,Z$2),'WFOM - Time_Base'!$A$8:$API$8,0)) *
INDEX('WFOM - Time_Base'!$A$4:$API$29, MATCH("CenHos_Per", 'WFOM - Time_Base'!$B$4:$B$29,0), MATCH(CONCATENATE($G257,Z$2),'WFOM - Time_Base'!$A$8:$API$8,0)),
IFERROR($AN257 * INDEX('Inputs from Uganda staff'!$E$61:$BM$80,MATCH('HRH Need estimation'!Z$2,'Inputs from Uganda staff'!$E$61:$E$80,0),MATCH('HRH Need estimation'!$D257,'Inputs from Uganda staff'!$E$6:$BM$6,0)),
""))</f>
        <v>0</v>
      </c>
      <c r="AA257" s="122">
        <f>IFERROR(
$AN257 * INDEX('WFOM - Time_Base'!$A$4:$API$29, MATCH("CenHos", 'WFOM - Time_Base'!$B$4:$B$29,0), MATCH(CONCATENATE($G257,AA$2),'WFOM - Time_Base'!$A$8:$API$8,0)) *
INDEX('WFOM - Time_Base'!$A$4:$API$29, MATCH("CenHos_Per", 'WFOM - Time_Base'!$B$4:$B$29,0), MATCH(CONCATENATE($G257,AA$2),'WFOM - Time_Base'!$A$8:$API$8,0)),
IFERROR($AN257 * INDEX('Inputs from Uganda staff'!$E$61:$BM$80,MATCH('HRH Need estimation'!AA$2,'Inputs from Uganda staff'!$E$61:$E$80,0),MATCH('HRH Need estimation'!$D257,'Inputs from Uganda staff'!$E$6:$BM$6,0)),
""))</f>
        <v>0</v>
      </c>
      <c r="AB257" s="122">
        <f>IFERROR(
$AN257 * INDEX('WFOM - Time_Base'!$A$4:$API$29, MATCH("CenHos", 'WFOM - Time_Base'!$B$4:$B$29,0), MATCH(CONCATENATE($G257,AB$2),'WFOM - Time_Base'!$A$8:$API$8,0)) *
INDEX('WFOM - Time_Base'!$A$4:$API$29, MATCH("CenHos_Per", 'WFOM - Time_Base'!$B$4:$B$29,0), MATCH(CONCATENATE($G257,AB$2),'WFOM - Time_Base'!$A$8:$API$8,0)),
IFERROR($AN257 * INDEX('Inputs from Uganda staff'!$E$61:$BM$80,MATCH('HRH Need estimation'!AB$2,'Inputs from Uganda staff'!$E$61:$E$80,0),MATCH('HRH Need estimation'!$D257,'Inputs from Uganda staff'!$E$6:$BM$6,0)),
""))</f>
        <v>0</v>
      </c>
      <c r="AC257" s="122" t="str">
        <f>IFERROR(
$AN257 * INDEX('WFOM - Time_Base'!$A$4:$API$29, MATCH("CenHos", 'WFOM - Time_Base'!$B$4:$B$29,0), MATCH(CONCATENATE($G257,AC$2),'WFOM - Time_Base'!$A$8:$API$8,0)) *
INDEX('WFOM - Time_Base'!$A$4:$API$29, MATCH("CenHos_Per", 'WFOM - Time_Base'!$B$4:$B$29,0), MATCH(CONCATENATE($G257,AC$2),'WFOM - Time_Base'!$A$8:$API$8,0)),
IFERROR($AN257 * INDEX('Inputs from Uganda staff'!$E$61:$BM$80,MATCH('HRH Need estimation'!AC$2,'Inputs from Uganda staff'!$E$61:$E$80,0),MATCH('HRH Need estimation'!$D257,'Inputs from Uganda staff'!$E$6:$BM$6,0)),
""))</f>
        <v/>
      </c>
      <c r="AD257" s="122">
        <f>IFERROR(
$AN257 * INDEX('WFOM - Time_Base'!$A$4:$API$29, MATCH("CenHos", 'WFOM - Time_Base'!$B$4:$B$29,0), MATCH(CONCATENATE($G257,AD$2),'WFOM - Time_Base'!$A$8:$API$8,0)) *
INDEX('WFOM - Time_Base'!$A$4:$API$29, MATCH("CenHos_Per", 'WFOM - Time_Base'!$B$4:$B$29,0), MATCH(CONCATENATE($G257,AD$2),'WFOM - Time_Base'!$A$8:$API$8,0)),
IFERROR($AN257 * INDEX('Inputs from Uganda staff'!$E$61:$BM$80,MATCH('HRH Need estimation'!AD$2,'Inputs from Uganda staff'!$E$61:$E$80,0),MATCH('HRH Need estimation'!$D257,'Inputs from Uganda staff'!$E$6:$BM$6,0)),
""))</f>
        <v>90</v>
      </c>
      <c r="AE257" s="122">
        <f>IFERROR(
$AN257 * INDEX('WFOM - Time_Base'!$A$4:$API$29, MATCH("CenHos", 'WFOM - Time_Base'!$B$4:$B$29,0), MATCH(CONCATENATE($G257,AE$2),'WFOM - Time_Base'!$A$8:$API$8,0)) *
INDEX('WFOM - Time_Base'!$A$4:$API$29, MATCH("CenHos_Per", 'WFOM - Time_Base'!$B$4:$B$29,0), MATCH(CONCATENATE($G257,AE$2),'WFOM - Time_Base'!$A$8:$API$8,0)),
IFERROR($AN257 * INDEX('Inputs from Uganda staff'!$E$61:$BM$80,MATCH('HRH Need estimation'!AE$2,'Inputs from Uganda staff'!$E$61:$E$80,0),MATCH('HRH Need estimation'!$D257,'Inputs from Uganda staff'!$E$6:$BM$6,0)),
""))</f>
        <v>0</v>
      </c>
      <c r="AF257" s="122">
        <f>IFERROR(
$AN257 * INDEX('WFOM - Time_Base'!$A$4:$API$29, MATCH("CenHos", 'WFOM - Time_Base'!$B$4:$B$29,0), MATCH(CONCATENATE($G257,AF$2),'WFOM - Time_Base'!$A$8:$API$8,0)) *
INDEX('WFOM - Time_Base'!$A$4:$API$29, MATCH("CenHos_Per", 'WFOM - Time_Base'!$B$4:$B$29,0), MATCH(CONCATENATE($G257,AF$2),'WFOM - Time_Base'!$A$8:$API$8,0)),
IFERROR($AN257 * INDEX('Inputs from Uganda staff'!$E$61:$BM$80,MATCH('HRH Need estimation'!AF$2,'Inputs from Uganda staff'!$E$61:$E$80,0),MATCH('HRH Need estimation'!$D257,'Inputs from Uganda staff'!$E$6:$BM$6,0)),
""))</f>
        <v>100</v>
      </c>
      <c r="AG257" s="122">
        <f>IFERROR(
$AN257 * INDEX('WFOM - Time_Base'!$A$4:$API$29, MATCH("CenHos", 'WFOM - Time_Base'!$B$4:$B$29,0), MATCH(CONCATENATE($G257,AG$2),'WFOM - Time_Base'!$A$8:$API$8,0)) *
INDEX('WFOM - Time_Base'!$A$4:$API$29, MATCH("CenHos_Per", 'WFOM - Time_Base'!$B$4:$B$29,0), MATCH(CONCATENATE($G257,AG$2),'WFOM - Time_Base'!$A$8:$API$8,0)),
IFERROR($AN257 * INDEX('Inputs from Uganda staff'!$E$61:$BM$80,MATCH('HRH Need estimation'!AG$2,'Inputs from Uganda staff'!$E$61:$E$80,0),MATCH('HRH Need estimation'!$D257,'Inputs from Uganda staff'!$E$6:$BM$6,0)),
""))</f>
        <v>0</v>
      </c>
      <c r="AH257" s="122">
        <f>IFERROR(
$AN257 * INDEX('WFOM - Time_Base'!$A$4:$API$29, MATCH("CenHos", 'WFOM - Time_Base'!$B$4:$B$29,0), MATCH(CONCATENATE($G257,AH$2),'WFOM - Time_Base'!$A$8:$API$8,0)) *
INDEX('WFOM - Time_Base'!$A$4:$API$29, MATCH("CenHos_Per", 'WFOM - Time_Base'!$B$4:$B$29,0), MATCH(CONCATENATE($G257,AH$2),'WFOM - Time_Base'!$A$8:$API$8,0)),
IFERROR($AN257 * INDEX('Inputs from Uganda staff'!$E$61:$BM$80,MATCH('HRH Need estimation'!AH$2,'Inputs from Uganda staff'!$E$61:$E$80,0),MATCH('HRH Need estimation'!$D257,'Inputs from Uganda staff'!$E$6:$BM$6,0)),
""))</f>
        <v>0</v>
      </c>
      <c r="AI257" s="122">
        <f>IFERROR(
$AN257 * INDEX('WFOM - Time_Base'!$A$4:$API$29, MATCH("CenHos", 'WFOM - Time_Base'!$B$4:$B$29,0), MATCH(CONCATENATE($G257,AI$2),'WFOM - Time_Base'!$A$8:$API$8,0)) *
INDEX('WFOM - Time_Base'!$A$4:$API$29, MATCH("CenHos_Per", 'WFOM - Time_Base'!$B$4:$B$29,0), MATCH(CONCATENATE($G257,AI$2),'WFOM - Time_Base'!$A$8:$API$8,0)),
IFERROR($AN257 * INDEX('Inputs from Uganda staff'!$E$61:$BM$80,MATCH('HRH Need estimation'!AI$2,'Inputs from Uganda staff'!$E$61:$E$80,0),MATCH('HRH Need estimation'!$D257,'Inputs from Uganda staff'!$E$6:$BM$6,0)),
""))</f>
        <v>0</v>
      </c>
      <c r="AJ257" s="122">
        <f>IFERROR(
$AN257 * INDEX('WFOM - Time_Base'!$A$4:$API$29, MATCH("CenHos", 'WFOM - Time_Base'!$B$4:$B$29,0), MATCH(CONCATENATE($G257,AJ$2),'WFOM - Time_Base'!$A$8:$API$8,0)) *
INDEX('WFOM - Time_Base'!$A$4:$API$29, MATCH("CenHos_Per", 'WFOM - Time_Base'!$B$4:$B$29,0), MATCH(CONCATENATE($G257,AJ$2),'WFOM - Time_Base'!$A$8:$API$8,0)),
IFERROR($AN257 * INDEX('Inputs from Uganda staff'!$E$61:$BM$80,MATCH('HRH Need estimation'!AJ$2,'Inputs from Uganda staff'!$E$61:$E$80,0),MATCH('HRH Need estimation'!$D257,'Inputs from Uganda staff'!$E$6:$BM$6,0)),
""))</f>
        <v>0</v>
      </c>
      <c r="AK257" s="122">
        <f>IFERROR(
$AN257 * INDEX('WFOM - Time_Base'!$A$4:$API$29, MATCH("CenHos", 'WFOM - Time_Base'!$B$4:$B$29,0), MATCH(CONCATENATE($G257,AK$2),'WFOM - Time_Base'!$A$8:$API$8,0)) *
INDEX('WFOM - Time_Base'!$A$4:$API$29, MATCH("CenHos_Per", 'WFOM - Time_Base'!$B$4:$B$29,0), MATCH(CONCATENATE($G257,AK$2),'WFOM - Time_Base'!$A$8:$API$8,0)),
IFERROR($AN257 * INDEX('Inputs from Uganda staff'!$E$61:$BM$80,MATCH('HRH Need estimation'!AK$2,'Inputs from Uganda staff'!$E$61:$E$80,0),MATCH('HRH Need estimation'!$D257,'Inputs from Uganda staff'!$E$6:$BM$6,0)),
""))</f>
        <v>0</v>
      </c>
      <c r="AL257" s="122">
        <f>IFERROR(
$AN257 * INDEX('WFOM - Time_Base'!$A$4:$API$29, MATCH("CenHos", 'WFOM - Time_Base'!$B$4:$B$29,0), MATCH(CONCATENATE($G257,AL$2),'WFOM - Time_Base'!$A$8:$API$8,0)) *
INDEX('WFOM - Time_Base'!$A$4:$API$29, MATCH("CenHos_Per", 'WFOM - Time_Base'!$B$4:$B$29,0), MATCH(CONCATENATE($G257,AL$2),'WFOM - Time_Base'!$A$8:$API$8,0)),
IFERROR($AN257 * INDEX('Inputs from Uganda staff'!$E$61:$BM$80,MATCH('HRH Need estimation'!AL$2,'Inputs from Uganda staff'!$E$61:$E$80,0),MATCH('HRH Need estimation'!$D257,'Inputs from Uganda staff'!$E$6:$BM$6,0)),
""))</f>
        <v>0</v>
      </c>
      <c r="AN257">
        <v>1</v>
      </c>
      <c r="AO257" t="e">
        <f t="shared" si="8"/>
        <v>#N/A</v>
      </c>
    </row>
    <row r="258" spans="1:41">
      <c r="A258" s="106" t="s">
        <v>915</v>
      </c>
      <c r="B258" s="106" t="s">
        <v>724</v>
      </c>
      <c r="C258" s="107" t="s">
        <v>731</v>
      </c>
      <c r="D258" s="113" t="s">
        <v>732</v>
      </c>
      <c r="E258" s="122" t="s">
        <v>865</v>
      </c>
      <c r="F258" s="122" t="s">
        <v>139</v>
      </c>
      <c r="G258" s="122" t="str">
        <f>IF(F258&lt;&gt;"", VLOOKUP(F258,'WFOM - Cadre and Service List'!$E$4:$F$52,2,FALSE), "")</f>
        <v>DentalO5</v>
      </c>
      <c r="H258" s="122"/>
      <c r="I258" s="207"/>
      <c r="J258" s="207"/>
      <c r="K258" s="207"/>
      <c r="L258" s="207"/>
      <c r="M258" s="207"/>
      <c r="N258" s="207"/>
      <c r="O258" s="207"/>
      <c r="P258" s="207">
        <f t="shared" si="7"/>
        <v>0</v>
      </c>
      <c r="Q258" s="122" t="s">
        <v>1947</v>
      </c>
      <c r="R258" s="122">
        <f>IFERROR(
$AN258 * INDEX('WFOM - Time_Base'!$A$4:$API$29, MATCH("CenHos", 'WFOM - Time_Base'!$B$4:$B$29,0), MATCH(CONCATENATE($G258,R$2),'WFOM - Time_Base'!$A$8:$API$8,0)) *
INDEX('WFOM - Time_Base'!$A$4:$API$29, MATCH("CenHos_Per", 'WFOM - Time_Base'!$B$4:$B$29,0), MATCH(CONCATENATE($G258,R$2),'WFOM - Time_Base'!$A$8:$API$8,0)),
IFERROR($AN258 * INDEX('Inputs from Uganda staff'!$E$61:$BM$80,MATCH('HRH Need estimation'!R$2,'Inputs from Uganda staff'!$E$61:$E$80,0),MATCH('HRH Need estimation'!$D258,'Inputs from Uganda staff'!$E$6:$BM$6,0)),
""))</f>
        <v>0</v>
      </c>
      <c r="S258" s="122">
        <f>IFERROR(
$AN258 * INDEX('WFOM - Time_Base'!$A$4:$API$29, MATCH("CenHos", 'WFOM - Time_Base'!$B$4:$B$29,0), MATCH(CONCATENATE($G258,S$2),'WFOM - Time_Base'!$A$8:$API$8,0)) *
INDEX('WFOM - Time_Base'!$A$4:$API$29, MATCH("CenHos_Per", 'WFOM - Time_Base'!$B$4:$B$29,0), MATCH(CONCATENATE($G258,S$2),'WFOM - Time_Base'!$A$8:$API$8,0)),
IFERROR($AN258 * INDEX('Inputs from Uganda staff'!$E$61:$BM$80,MATCH('HRH Need estimation'!S$2,'Inputs from Uganda staff'!$E$61:$E$80,0),MATCH('HRH Need estimation'!$D258,'Inputs from Uganda staff'!$E$6:$BM$6,0)),
""))</f>
        <v>0</v>
      </c>
      <c r="T258" s="122">
        <f>IFERROR(
$AN258 * INDEX('WFOM - Time_Base'!$A$4:$API$29, MATCH("CenHos", 'WFOM - Time_Base'!$B$4:$B$29,0), MATCH(CONCATENATE($G258,T$2),'WFOM - Time_Base'!$A$8:$API$8,0)) *
INDEX('WFOM - Time_Base'!$A$4:$API$29, MATCH("CenHos_Per", 'WFOM - Time_Base'!$B$4:$B$29,0), MATCH(CONCATENATE($G258,T$2),'WFOM - Time_Base'!$A$8:$API$8,0)),
IFERROR($AN258 * INDEX('Inputs from Uganda staff'!$E$61:$BM$80,MATCH('HRH Need estimation'!T$2,'Inputs from Uganda staff'!$E$61:$E$80,0),MATCH('HRH Need estimation'!$D258,'Inputs from Uganda staff'!$E$6:$BM$6,0)),
""))</f>
        <v>0</v>
      </c>
      <c r="U258" s="122">
        <f>IFERROR(
$AN258 * INDEX('WFOM - Time_Base'!$A$4:$API$29, MATCH("CenHos", 'WFOM - Time_Base'!$B$4:$B$29,0), MATCH(CONCATENATE($G258,U$2),'WFOM - Time_Base'!$A$8:$API$8,0)) *
INDEX('WFOM - Time_Base'!$A$4:$API$29, MATCH("CenHos_Per", 'WFOM - Time_Base'!$B$4:$B$29,0), MATCH(CONCATENATE($G258,U$2),'WFOM - Time_Base'!$A$8:$API$8,0)),
IFERROR($AN258 * INDEX('Inputs from Uganda staff'!$E$61:$BM$80,MATCH('HRH Need estimation'!U$2,'Inputs from Uganda staff'!$E$61:$E$80,0),MATCH('HRH Need estimation'!$D258,'Inputs from Uganda staff'!$E$6:$BM$6,0)),
""))</f>
        <v>0</v>
      </c>
      <c r="V258" s="122">
        <f>IFERROR(
$AN258 * INDEX('WFOM - Time_Base'!$A$4:$API$29, MATCH("CenHos", 'WFOM - Time_Base'!$B$4:$B$29,0), MATCH(CONCATENATE($G258,V$2),'WFOM - Time_Base'!$A$8:$API$8,0)) *
INDEX('WFOM - Time_Base'!$A$4:$API$29, MATCH("CenHos_Per", 'WFOM - Time_Base'!$B$4:$B$29,0), MATCH(CONCATENATE($G258,V$2),'WFOM - Time_Base'!$A$8:$API$8,0)),
IFERROR($AN258 * INDEX('Inputs from Uganda staff'!$E$61:$BM$80,MATCH('HRH Need estimation'!V$2,'Inputs from Uganda staff'!$E$61:$E$80,0),MATCH('HRH Need estimation'!$D258,'Inputs from Uganda staff'!$E$6:$BM$6,0)),
""))</f>
        <v>0</v>
      </c>
      <c r="W258" s="122">
        <f>IFERROR(
$AN258 * INDEX('WFOM - Time_Base'!$A$4:$API$29, MATCH("CenHos", 'WFOM - Time_Base'!$B$4:$B$29,0), MATCH(CONCATENATE($G258,W$2),'WFOM - Time_Base'!$A$8:$API$8,0)) *
INDEX('WFOM - Time_Base'!$A$4:$API$29, MATCH("CenHos_Per", 'WFOM - Time_Base'!$B$4:$B$29,0), MATCH(CONCATENATE($G258,W$2),'WFOM - Time_Base'!$A$8:$API$8,0)),
IFERROR($AN258 * INDEX('Inputs from Uganda staff'!$E$61:$BM$80,MATCH('HRH Need estimation'!W$2,'Inputs from Uganda staff'!$E$61:$E$80,0),MATCH('HRH Need estimation'!$D258,'Inputs from Uganda staff'!$E$6:$BM$6,0)),
""))</f>
        <v>0</v>
      </c>
      <c r="X258" s="122">
        <f>IFERROR(
$AN258 * INDEX('WFOM - Time_Base'!$A$4:$API$29, MATCH("CenHos", 'WFOM - Time_Base'!$B$4:$B$29,0), MATCH(CONCATENATE($G258,X$2),'WFOM - Time_Base'!$A$8:$API$8,0)) *
INDEX('WFOM - Time_Base'!$A$4:$API$29, MATCH("CenHos_Per", 'WFOM - Time_Base'!$B$4:$B$29,0), MATCH(CONCATENATE($G258,X$2),'WFOM - Time_Base'!$A$8:$API$8,0)),
IFERROR($AN258 * INDEX('Inputs from Uganda staff'!$E$61:$BM$80,MATCH('HRH Need estimation'!X$2,'Inputs from Uganda staff'!$E$61:$E$80,0),MATCH('HRH Need estimation'!$D258,'Inputs from Uganda staff'!$E$6:$BM$6,0)),
""))</f>
        <v>0</v>
      </c>
      <c r="Y258" s="122">
        <f>IFERROR(
$AN258 * INDEX('WFOM - Time_Base'!$A$4:$API$29, MATCH("CenHos", 'WFOM - Time_Base'!$B$4:$B$29,0), MATCH(CONCATENATE($G258,Y$2),'WFOM - Time_Base'!$A$8:$API$8,0)) *
INDEX('WFOM - Time_Base'!$A$4:$API$29, MATCH("CenHos_Per", 'WFOM - Time_Base'!$B$4:$B$29,0), MATCH(CONCATENATE($G258,Y$2),'WFOM - Time_Base'!$A$8:$API$8,0)),
IFERROR($AN258 * INDEX('Inputs from Uganda staff'!$E$61:$BM$80,MATCH('HRH Need estimation'!Y$2,'Inputs from Uganda staff'!$E$61:$E$80,0),MATCH('HRH Need estimation'!$D258,'Inputs from Uganda staff'!$E$6:$BM$6,0)),
""))</f>
        <v>0</v>
      </c>
      <c r="Z258" s="122">
        <f>IFERROR(
$AN258 * INDEX('WFOM - Time_Base'!$A$4:$API$29, MATCH("CenHos", 'WFOM - Time_Base'!$B$4:$B$29,0), MATCH(CONCATENATE($G258,Z$2),'WFOM - Time_Base'!$A$8:$API$8,0)) *
INDEX('WFOM - Time_Base'!$A$4:$API$29, MATCH("CenHos_Per", 'WFOM - Time_Base'!$B$4:$B$29,0), MATCH(CONCATENATE($G258,Z$2),'WFOM - Time_Base'!$A$8:$API$8,0)),
IFERROR($AN258 * INDEX('Inputs from Uganda staff'!$E$61:$BM$80,MATCH('HRH Need estimation'!Z$2,'Inputs from Uganda staff'!$E$61:$E$80,0),MATCH('HRH Need estimation'!$D258,'Inputs from Uganda staff'!$E$6:$BM$6,0)),
""))</f>
        <v>0</v>
      </c>
      <c r="AA258" s="122">
        <f>IFERROR(
$AN258 * INDEX('WFOM - Time_Base'!$A$4:$API$29, MATCH("CenHos", 'WFOM - Time_Base'!$B$4:$B$29,0), MATCH(CONCATENATE($G258,AA$2),'WFOM - Time_Base'!$A$8:$API$8,0)) *
INDEX('WFOM - Time_Base'!$A$4:$API$29, MATCH("CenHos_Per", 'WFOM - Time_Base'!$B$4:$B$29,0), MATCH(CONCATENATE($G258,AA$2),'WFOM - Time_Base'!$A$8:$API$8,0)),
IFERROR($AN258 * INDEX('Inputs from Uganda staff'!$E$61:$BM$80,MATCH('HRH Need estimation'!AA$2,'Inputs from Uganda staff'!$E$61:$E$80,0),MATCH('HRH Need estimation'!$D258,'Inputs from Uganda staff'!$E$6:$BM$6,0)),
""))</f>
        <v>0</v>
      </c>
      <c r="AB258" s="122">
        <f>IFERROR(
$AN258 * INDEX('WFOM - Time_Base'!$A$4:$API$29, MATCH("CenHos", 'WFOM - Time_Base'!$B$4:$B$29,0), MATCH(CONCATENATE($G258,AB$2),'WFOM - Time_Base'!$A$8:$API$8,0)) *
INDEX('WFOM - Time_Base'!$A$4:$API$29, MATCH("CenHos_Per", 'WFOM - Time_Base'!$B$4:$B$29,0), MATCH(CONCATENATE($G258,AB$2),'WFOM - Time_Base'!$A$8:$API$8,0)),
IFERROR($AN258 * INDEX('Inputs from Uganda staff'!$E$61:$BM$80,MATCH('HRH Need estimation'!AB$2,'Inputs from Uganda staff'!$E$61:$E$80,0),MATCH('HRH Need estimation'!$D258,'Inputs from Uganda staff'!$E$6:$BM$6,0)),
""))</f>
        <v>0</v>
      </c>
      <c r="AC258" s="122" t="str">
        <f>IFERROR(
$AN258 * INDEX('WFOM - Time_Base'!$A$4:$API$29, MATCH("CenHos", 'WFOM - Time_Base'!$B$4:$B$29,0), MATCH(CONCATENATE($G258,AC$2),'WFOM - Time_Base'!$A$8:$API$8,0)) *
INDEX('WFOM - Time_Base'!$A$4:$API$29, MATCH("CenHos_Per", 'WFOM - Time_Base'!$B$4:$B$29,0), MATCH(CONCATENATE($G258,AC$2),'WFOM - Time_Base'!$A$8:$API$8,0)),
IFERROR($AN258 * INDEX('Inputs from Uganda staff'!$E$61:$BM$80,MATCH('HRH Need estimation'!AC$2,'Inputs from Uganda staff'!$E$61:$E$80,0),MATCH('HRH Need estimation'!$D258,'Inputs from Uganda staff'!$E$6:$BM$6,0)),
""))</f>
        <v/>
      </c>
      <c r="AD258" s="122">
        <f>IFERROR(
$AN258 * INDEX('WFOM - Time_Base'!$A$4:$API$29, MATCH("CenHos", 'WFOM - Time_Base'!$B$4:$B$29,0), MATCH(CONCATENATE($G258,AD$2),'WFOM - Time_Base'!$A$8:$API$8,0)) *
INDEX('WFOM - Time_Base'!$A$4:$API$29, MATCH("CenHos_Per", 'WFOM - Time_Base'!$B$4:$B$29,0), MATCH(CONCATENATE($G258,AD$2),'WFOM - Time_Base'!$A$8:$API$8,0)),
IFERROR($AN258 * INDEX('Inputs from Uganda staff'!$E$61:$BM$80,MATCH('HRH Need estimation'!AD$2,'Inputs from Uganda staff'!$E$61:$E$80,0),MATCH('HRH Need estimation'!$D258,'Inputs from Uganda staff'!$E$6:$BM$6,0)),
""))</f>
        <v>30</v>
      </c>
      <c r="AE258" s="122">
        <f>IFERROR(
$AN258 * INDEX('WFOM - Time_Base'!$A$4:$API$29, MATCH("CenHos", 'WFOM - Time_Base'!$B$4:$B$29,0), MATCH(CONCATENATE($G258,AE$2),'WFOM - Time_Base'!$A$8:$API$8,0)) *
INDEX('WFOM - Time_Base'!$A$4:$API$29, MATCH("CenHos_Per", 'WFOM - Time_Base'!$B$4:$B$29,0), MATCH(CONCATENATE($G258,AE$2),'WFOM - Time_Base'!$A$8:$API$8,0)),
IFERROR($AN258 * INDEX('Inputs from Uganda staff'!$E$61:$BM$80,MATCH('HRH Need estimation'!AE$2,'Inputs from Uganda staff'!$E$61:$E$80,0),MATCH('HRH Need estimation'!$D258,'Inputs from Uganda staff'!$E$6:$BM$6,0)),
""))</f>
        <v>30</v>
      </c>
      <c r="AF258" s="122">
        <f>IFERROR(
$AN258 * INDEX('WFOM - Time_Base'!$A$4:$API$29, MATCH("CenHos", 'WFOM - Time_Base'!$B$4:$B$29,0), MATCH(CONCATENATE($G258,AF$2),'WFOM - Time_Base'!$A$8:$API$8,0)) *
INDEX('WFOM - Time_Base'!$A$4:$API$29, MATCH("CenHos_Per", 'WFOM - Time_Base'!$B$4:$B$29,0), MATCH(CONCATENATE($G258,AF$2),'WFOM - Time_Base'!$A$8:$API$8,0)),
IFERROR($AN258 * INDEX('Inputs from Uganda staff'!$E$61:$BM$80,MATCH('HRH Need estimation'!AF$2,'Inputs from Uganda staff'!$E$61:$E$80,0),MATCH('HRH Need estimation'!$D258,'Inputs from Uganda staff'!$E$6:$BM$6,0)),
""))</f>
        <v>15</v>
      </c>
      <c r="AG258" s="122">
        <f>IFERROR(
$AN258 * INDEX('WFOM - Time_Base'!$A$4:$API$29, MATCH("CenHos", 'WFOM - Time_Base'!$B$4:$B$29,0), MATCH(CONCATENATE($G258,AG$2),'WFOM - Time_Base'!$A$8:$API$8,0)) *
INDEX('WFOM - Time_Base'!$A$4:$API$29, MATCH("CenHos_Per", 'WFOM - Time_Base'!$B$4:$B$29,0), MATCH(CONCATENATE($G258,AG$2),'WFOM - Time_Base'!$A$8:$API$8,0)),
IFERROR($AN258 * INDEX('Inputs from Uganda staff'!$E$61:$BM$80,MATCH('HRH Need estimation'!AG$2,'Inputs from Uganda staff'!$E$61:$E$80,0),MATCH('HRH Need estimation'!$D258,'Inputs from Uganda staff'!$E$6:$BM$6,0)),
""))</f>
        <v>0</v>
      </c>
      <c r="AH258" s="122">
        <f>IFERROR(
$AN258 * INDEX('WFOM - Time_Base'!$A$4:$API$29, MATCH("CenHos", 'WFOM - Time_Base'!$B$4:$B$29,0), MATCH(CONCATENATE($G258,AH$2),'WFOM - Time_Base'!$A$8:$API$8,0)) *
INDEX('WFOM - Time_Base'!$A$4:$API$29, MATCH("CenHos_Per", 'WFOM - Time_Base'!$B$4:$B$29,0), MATCH(CONCATENATE($G258,AH$2),'WFOM - Time_Base'!$A$8:$API$8,0)),
IFERROR($AN258 * INDEX('Inputs from Uganda staff'!$E$61:$BM$80,MATCH('HRH Need estimation'!AH$2,'Inputs from Uganda staff'!$E$61:$E$80,0),MATCH('HRH Need estimation'!$D258,'Inputs from Uganda staff'!$E$6:$BM$6,0)),
""))</f>
        <v>0</v>
      </c>
      <c r="AI258" s="122">
        <f>IFERROR(
$AN258 * INDEX('WFOM - Time_Base'!$A$4:$API$29, MATCH("CenHos", 'WFOM - Time_Base'!$B$4:$B$29,0), MATCH(CONCATENATE($G258,AI$2),'WFOM - Time_Base'!$A$8:$API$8,0)) *
INDEX('WFOM - Time_Base'!$A$4:$API$29, MATCH("CenHos_Per", 'WFOM - Time_Base'!$B$4:$B$29,0), MATCH(CONCATENATE($G258,AI$2),'WFOM - Time_Base'!$A$8:$API$8,0)),
IFERROR($AN258 * INDEX('Inputs from Uganda staff'!$E$61:$BM$80,MATCH('HRH Need estimation'!AI$2,'Inputs from Uganda staff'!$E$61:$E$80,0),MATCH('HRH Need estimation'!$D258,'Inputs from Uganda staff'!$E$6:$BM$6,0)),
""))</f>
        <v>0</v>
      </c>
      <c r="AJ258" s="122">
        <f>IFERROR(
$AN258 * INDEX('WFOM - Time_Base'!$A$4:$API$29, MATCH("CenHos", 'WFOM - Time_Base'!$B$4:$B$29,0), MATCH(CONCATENATE($G258,AJ$2),'WFOM - Time_Base'!$A$8:$API$8,0)) *
INDEX('WFOM - Time_Base'!$A$4:$API$29, MATCH("CenHos_Per", 'WFOM - Time_Base'!$B$4:$B$29,0), MATCH(CONCATENATE($G258,AJ$2),'WFOM - Time_Base'!$A$8:$API$8,0)),
IFERROR($AN258 * INDEX('Inputs from Uganda staff'!$E$61:$BM$80,MATCH('HRH Need estimation'!AJ$2,'Inputs from Uganda staff'!$E$61:$E$80,0),MATCH('HRH Need estimation'!$D258,'Inputs from Uganda staff'!$E$6:$BM$6,0)),
""))</f>
        <v>0</v>
      </c>
      <c r="AK258" s="122">
        <f>IFERROR(
$AN258 * INDEX('WFOM - Time_Base'!$A$4:$API$29, MATCH("CenHos", 'WFOM - Time_Base'!$B$4:$B$29,0), MATCH(CONCATENATE($G258,AK$2),'WFOM - Time_Base'!$A$8:$API$8,0)) *
INDEX('WFOM - Time_Base'!$A$4:$API$29, MATCH("CenHos_Per", 'WFOM - Time_Base'!$B$4:$B$29,0), MATCH(CONCATENATE($G258,AK$2),'WFOM - Time_Base'!$A$8:$API$8,0)),
IFERROR($AN258 * INDEX('Inputs from Uganda staff'!$E$61:$BM$80,MATCH('HRH Need estimation'!AK$2,'Inputs from Uganda staff'!$E$61:$E$80,0),MATCH('HRH Need estimation'!$D258,'Inputs from Uganda staff'!$E$6:$BM$6,0)),
""))</f>
        <v>0</v>
      </c>
      <c r="AL258" s="122">
        <f>IFERROR(
$AN258 * INDEX('WFOM - Time_Base'!$A$4:$API$29, MATCH("CenHos", 'WFOM - Time_Base'!$B$4:$B$29,0), MATCH(CONCATENATE($G258,AL$2),'WFOM - Time_Base'!$A$8:$API$8,0)) *
INDEX('WFOM - Time_Base'!$A$4:$API$29, MATCH("CenHos_Per", 'WFOM - Time_Base'!$B$4:$B$29,0), MATCH(CONCATENATE($G258,AL$2),'WFOM - Time_Base'!$A$8:$API$8,0)),
IFERROR($AN258 * INDEX('Inputs from Uganda staff'!$E$61:$BM$80,MATCH('HRH Need estimation'!AL$2,'Inputs from Uganda staff'!$E$61:$E$80,0),MATCH('HRH Need estimation'!$D258,'Inputs from Uganda staff'!$E$6:$BM$6,0)),
""))</f>
        <v>0</v>
      </c>
      <c r="AN258">
        <v>1</v>
      </c>
      <c r="AO258" t="e">
        <f t="shared" si="8"/>
        <v>#N/A</v>
      </c>
    </row>
    <row r="259" spans="1:41">
      <c r="A259" s="106" t="s">
        <v>915</v>
      </c>
      <c r="B259" s="106" t="s">
        <v>724</v>
      </c>
      <c r="C259" s="107" t="s">
        <v>733</v>
      </c>
      <c r="D259" s="115" t="s">
        <v>734</v>
      </c>
      <c r="E259" s="122" t="s">
        <v>865</v>
      </c>
      <c r="F259" s="122" t="s">
        <v>133</v>
      </c>
      <c r="G259" s="122" t="str">
        <f>IF(F259&lt;&gt;"", VLOOKUP(F259,'WFOM - Cadre and Service List'!$E$4:$F$52,2,FALSE), "")</f>
        <v>DentAccidEmerg</v>
      </c>
      <c r="H259" s="122"/>
      <c r="I259" s="207"/>
      <c r="J259" s="207"/>
      <c r="K259" s="207"/>
      <c r="L259" s="207"/>
      <c r="M259" s="207"/>
      <c r="N259" s="207"/>
      <c r="O259" s="207"/>
      <c r="P259" s="207">
        <f t="shared" si="7"/>
        <v>0</v>
      </c>
      <c r="Q259" s="122" t="s">
        <v>1947</v>
      </c>
      <c r="R259" s="122">
        <f>IFERROR(
$AN259 * INDEX('WFOM - Time_Base'!$A$4:$API$29, MATCH("CenHos", 'WFOM - Time_Base'!$B$4:$B$29,0), MATCH(CONCATENATE($G259,R$2),'WFOM - Time_Base'!$A$8:$API$8,0)) *
INDEX('WFOM - Time_Base'!$A$4:$API$29, MATCH("CenHos_Per", 'WFOM - Time_Base'!$B$4:$B$29,0), MATCH(CONCATENATE($G259,R$2),'WFOM - Time_Base'!$A$8:$API$8,0)),
IFERROR($AN259 * INDEX('Inputs from Uganda staff'!$E$61:$BM$80,MATCH('HRH Need estimation'!R$2,'Inputs from Uganda staff'!$E$61:$E$80,0),MATCH('HRH Need estimation'!$D259,'Inputs from Uganda staff'!$E$6:$BM$6,0)),
""))</f>
        <v>0</v>
      </c>
      <c r="S259" s="122">
        <f>IFERROR(
$AN259 * INDEX('WFOM - Time_Base'!$A$4:$API$29, MATCH("CenHos", 'WFOM - Time_Base'!$B$4:$B$29,0), MATCH(CONCATENATE($G259,S$2),'WFOM - Time_Base'!$A$8:$API$8,0)) *
INDEX('WFOM - Time_Base'!$A$4:$API$29, MATCH("CenHos_Per", 'WFOM - Time_Base'!$B$4:$B$29,0), MATCH(CONCATENATE($G259,S$2),'WFOM - Time_Base'!$A$8:$API$8,0)),
IFERROR($AN259 * INDEX('Inputs from Uganda staff'!$E$61:$BM$80,MATCH('HRH Need estimation'!S$2,'Inputs from Uganda staff'!$E$61:$E$80,0),MATCH('HRH Need estimation'!$D259,'Inputs from Uganda staff'!$E$6:$BM$6,0)),
""))</f>
        <v>0</v>
      </c>
      <c r="T259" s="122">
        <f>IFERROR(
$AN259 * INDEX('WFOM - Time_Base'!$A$4:$API$29, MATCH("CenHos", 'WFOM - Time_Base'!$B$4:$B$29,0), MATCH(CONCATENATE($G259,T$2),'WFOM - Time_Base'!$A$8:$API$8,0)) *
INDEX('WFOM - Time_Base'!$A$4:$API$29, MATCH("CenHos_Per", 'WFOM - Time_Base'!$B$4:$B$29,0), MATCH(CONCATENATE($G259,T$2),'WFOM - Time_Base'!$A$8:$API$8,0)),
IFERROR($AN259 * INDEX('Inputs from Uganda staff'!$E$61:$BM$80,MATCH('HRH Need estimation'!T$2,'Inputs from Uganda staff'!$E$61:$E$80,0),MATCH('HRH Need estimation'!$D259,'Inputs from Uganda staff'!$E$6:$BM$6,0)),
""))</f>
        <v>0</v>
      </c>
      <c r="U259" s="122">
        <f>IFERROR(
$AN259 * INDEX('WFOM - Time_Base'!$A$4:$API$29, MATCH("CenHos", 'WFOM - Time_Base'!$B$4:$B$29,0), MATCH(CONCATENATE($G259,U$2),'WFOM - Time_Base'!$A$8:$API$8,0)) *
INDEX('WFOM - Time_Base'!$A$4:$API$29, MATCH("CenHos_Per", 'WFOM - Time_Base'!$B$4:$B$29,0), MATCH(CONCATENATE($G259,U$2),'WFOM - Time_Base'!$A$8:$API$8,0)),
IFERROR($AN259 * INDEX('Inputs from Uganda staff'!$E$61:$BM$80,MATCH('HRH Need estimation'!U$2,'Inputs from Uganda staff'!$E$61:$E$80,0),MATCH('HRH Need estimation'!$D259,'Inputs from Uganda staff'!$E$6:$BM$6,0)),
""))</f>
        <v>0</v>
      </c>
      <c r="V259" s="122">
        <f>IFERROR(
$AN259 * INDEX('WFOM - Time_Base'!$A$4:$API$29, MATCH("CenHos", 'WFOM - Time_Base'!$B$4:$B$29,0), MATCH(CONCATENATE($G259,V$2),'WFOM - Time_Base'!$A$8:$API$8,0)) *
INDEX('WFOM - Time_Base'!$A$4:$API$29, MATCH("CenHos_Per", 'WFOM - Time_Base'!$B$4:$B$29,0), MATCH(CONCATENATE($G259,V$2),'WFOM - Time_Base'!$A$8:$API$8,0)),
IFERROR($AN259 * INDEX('Inputs from Uganda staff'!$E$61:$BM$80,MATCH('HRH Need estimation'!V$2,'Inputs from Uganda staff'!$E$61:$E$80,0),MATCH('HRH Need estimation'!$D259,'Inputs from Uganda staff'!$E$6:$BM$6,0)),
""))</f>
        <v>0</v>
      </c>
      <c r="W259" s="122">
        <f>IFERROR(
$AN259 * INDEX('WFOM - Time_Base'!$A$4:$API$29, MATCH("CenHos", 'WFOM - Time_Base'!$B$4:$B$29,0), MATCH(CONCATENATE($G259,W$2),'WFOM - Time_Base'!$A$8:$API$8,0)) *
INDEX('WFOM - Time_Base'!$A$4:$API$29, MATCH("CenHos_Per", 'WFOM - Time_Base'!$B$4:$B$29,0), MATCH(CONCATENATE($G259,W$2),'WFOM - Time_Base'!$A$8:$API$8,0)),
IFERROR($AN259 * INDEX('Inputs from Uganda staff'!$E$61:$BM$80,MATCH('HRH Need estimation'!W$2,'Inputs from Uganda staff'!$E$61:$E$80,0),MATCH('HRH Need estimation'!$D259,'Inputs from Uganda staff'!$E$6:$BM$6,0)),
""))</f>
        <v>0</v>
      </c>
      <c r="X259" s="122">
        <f>IFERROR(
$AN259 * INDEX('WFOM - Time_Base'!$A$4:$API$29, MATCH("CenHos", 'WFOM - Time_Base'!$B$4:$B$29,0), MATCH(CONCATENATE($G259,X$2),'WFOM - Time_Base'!$A$8:$API$8,0)) *
INDEX('WFOM - Time_Base'!$A$4:$API$29, MATCH("CenHos_Per", 'WFOM - Time_Base'!$B$4:$B$29,0), MATCH(CONCATENATE($G259,X$2),'WFOM - Time_Base'!$A$8:$API$8,0)),
IFERROR($AN259 * INDEX('Inputs from Uganda staff'!$E$61:$BM$80,MATCH('HRH Need estimation'!X$2,'Inputs from Uganda staff'!$E$61:$E$80,0),MATCH('HRH Need estimation'!$D259,'Inputs from Uganda staff'!$E$6:$BM$6,0)),
""))</f>
        <v>0</v>
      </c>
      <c r="Y259" s="122">
        <f>IFERROR(
$AN259 * INDEX('WFOM - Time_Base'!$A$4:$API$29, MATCH("CenHos", 'WFOM - Time_Base'!$B$4:$B$29,0), MATCH(CONCATENATE($G259,Y$2),'WFOM - Time_Base'!$A$8:$API$8,0)) *
INDEX('WFOM - Time_Base'!$A$4:$API$29, MATCH("CenHos_Per", 'WFOM - Time_Base'!$B$4:$B$29,0), MATCH(CONCATENATE($G259,Y$2),'WFOM - Time_Base'!$A$8:$API$8,0)),
IFERROR($AN259 * INDEX('Inputs from Uganda staff'!$E$61:$BM$80,MATCH('HRH Need estimation'!Y$2,'Inputs from Uganda staff'!$E$61:$E$80,0),MATCH('HRH Need estimation'!$D259,'Inputs from Uganda staff'!$E$6:$BM$6,0)),
""))</f>
        <v>0</v>
      </c>
      <c r="Z259" s="122">
        <f>IFERROR(
$AN259 * INDEX('WFOM - Time_Base'!$A$4:$API$29, MATCH("CenHos", 'WFOM - Time_Base'!$B$4:$B$29,0), MATCH(CONCATENATE($G259,Z$2),'WFOM - Time_Base'!$A$8:$API$8,0)) *
INDEX('WFOM - Time_Base'!$A$4:$API$29, MATCH("CenHos_Per", 'WFOM - Time_Base'!$B$4:$B$29,0), MATCH(CONCATENATE($G259,Z$2),'WFOM - Time_Base'!$A$8:$API$8,0)),
IFERROR($AN259 * INDEX('Inputs from Uganda staff'!$E$61:$BM$80,MATCH('HRH Need estimation'!Z$2,'Inputs from Uganda staff'!$E$61:$E$80,0),MATCH('HRH Need estimation'!$D259,'Inputs from Uganda staff'!$E$6:$BM$6,0)),
""))</f>
        <v>0</v>
      </c>
      <c r="AA259" s="122">
        <f>IFERROR(
$AN259 * INDEX('WFOM - Time_Base'!$A$4:$API$29, MATCH("CenHos", 'WFOM - Time_Base'!$B$4:$B$29,0), MATCH(CONCATENATE($G259,AA$2),'WFOM - Time_Base'!$A$8:$API$8,0)) *
INDEX('WFOM - Time_Base'!$A$4:$API$29, MATCH("CenHos_Per", 'WFOM - Time_Base'!$B$4:$B$29,0), MATCH(CONCATENATE($G259,AA$2),'WFOM - Time_Base'!$A$8:$API$8,0)),
IFERROR($AN259 * INDEX('Inputs from Uganda staff'!$E$61:$BM$80,MATCH('HRH Need estimation'!AA$2,'Inputs from Uganda staff'!$E$61:$E$80,0),MATCH('HRH Need estimation'!$D259,'Inputs from Uganda staff'!$E$6:$BM$6,0)),
""))</f>
        <v>0</v>
      </c>
      <c r="AB259" s="122">
        <f>IFERROR(
$AN259 * INDEX('WFOM - Time_Base'!$A$4:$API$29, MATCH("CenHos", 'WFOM - Time_Base'!$B$4:$B$29,0), MATCH(CONCATENATE($G259,AB$2),'WFOM - Time_Base'!$A$8:$API$8,0)) *
INDEX('WFOM - Time_Base'!$A$4:$API$29, MATCH("CenHos_Per", 'WFOM - Time_Base'!$B$4:$B$29,0), MATCH(CONCATENATE($G259,AB$2),'WFOM - Time_Base'!$A$8:$API$8,0)),
IFERROR($AN259 * INDEX('Inputs from Uganda staff'!$E$61:$BM$80,MATCH('HRH Need estimation'!AB$2,'Inputs from Uganda staff'!$E$61:$E$80,0),MATCH('HRH Need estimation'!$D259,'Inputs from Uganda staff'!$E$6:$BM$6,0)),
""))</f>
        <v>0</v>
      </c>
      <c r="AC259" s="122" t="str">
        <f>IFERROR(
$AN259 * INDEX('WFOM - Time_Base'!$A$4:$API$29, MATCH("CenHos", 'WFOM - Time_Base'!$B$4:$B$29,0), MATCH(CONCATENATE($G259,AC$2),'WFOM - Time_Base'!$A$8:$API$8,0)) *
INDEX('WFOM - Time_Base'!$A$4:$API$29, MATCH("CenHos_Per", 'WFOM - Time_Base'!$B$4:$B$29,0), MATCH(CONCATENATE($G259,AC$2),'WFOM - Time_Base'!$A$8:$API$8,0)),
IFERROR($AN259 * INDEX('Inputs from Uganda staff'!$E$61:$BM$80,MATCH('HRH Need estimation'!AC$2,'Inputs from Uganda staff'!$E$61:$E$80,0),MATCH('HRH Need estimation'!$D259,'Inputs from Uganda staff'!$E$6:$BM$6,0)),
""))</f>
        <v/>
      </c>
      <c r="AD259" s="122">
        <f>IFERROR(
$AN259 * INDEX('WFOM - Time_Base'!$A$4:$API$29, MATCH("CenHos", 'WFOM - Time_Base'!$B$4:$B$29,0), MATCH(CONCATENATE($G259,AD$2),'WFOM - Time_Base'!$A$8:$API$8,0)) *
INDEX('WFOM - Time_Base'!$A$4:$API$29, MATCH("CenHos_Per", 'WFOM - Time_Base'!$B$4:$B$29,0), MATCH(CONCATENATE($G259,AD$2),'WFOM - Time_Base'!$A$8:$API$8,0)),
IFERROR($AN259 * INDEX('Inputs from Uganda staff'!$E$61:$BM$80,MATCH('HRH Need estimation'!AD$2,'Inputs from Uganda staff'!$E$61:$E$80,0),MATCH('HRH Need estimation'!$D259,'Inputs from Uganda staff'!$E$6:$BM$6,0)),
""))</f>
        <v>60</v>
      </c>
      <c r="AE259" s="122">
        <f>IFERROR(
$AN259 * INDEX('WFOM - Time_Base'!$A$4:$API$29, MATCH("CenHos", 'WFOM - Time_Base'!$B$4:$B$29,0), MATCH(CONCATENATE($G259,AE$2),'WFOM - Time_Base'!$A$8:$API$8,0)) *
INDEX('WFOM - Time_Base'!$A$4:$API$29, MATCH("CenHos_Per", 'WFOM - Time_Base'!$B$4:$B$29,0), MATCH(CONCATENATE($G259,AE$2),'WFOM - Time_Base'!$A$8:$API$8,0)),
IFERROR($AN259 * INDEX('Inputs from Uganda staff'!$E$61:$BM$80,MATCH('HRH Need estimation'!AE$2,'Inputs from Uganda staff'!$E$61:$E$80,0),MATCH('HRH Need estimation'!$D259,'Inputs from Uganda staff'!$E$6:$BM$6,0)),
""))</f>
        <v>30</v>
      </c>
      <c r="AF259" s="122">
        <f>IFERROR(
$AN259 * INDEX('WFOM - Time_Base'!$A$4:$API$29, MATCH("CenHos", 'WFOM - Time_Base'!$B$4:$B$29,0), MATCH(CONCATENATE($G259,AF$2),'WFOM - Time_Base'!$A$8:$API$8,0)) *
INDEX('WFOM - Time_Base'!$A$4:$API$29, MATCH("CenHos_Per", 'WFOM - Time_Base'!$B$4:$B$29,0), MATCH(CONCATENATE($G259,AF$2),'WFOM - Time_Base'!$A$8:$API$8,0)),
IFERROR($AN259 * INDEX('Inputs from Uganda staff'!$E$61:$BM$80,MATCH('HRH Need estimation'!AF$2,'Inputs from Uganda staff'!$E$61:$E$80,0),MATCH('HRH Need estimation'!$D259,'Inputs from Uganda staff'!$E$6:$BM$6,0)),
""))</f>
        <v>15</v>
      </c>
      <c r="AG259" s="122">
        <f>IFERROR(
$AN259 * INDEX('WFOM - Time_Base'!$A$4:$API$29, MATCH("CenHos", 'WFOM - Time_Base'!$B$4:$B$29,0), MATCH(CONCATENATE($G259,AG$2),'WFOM - Time_Base'!$A$8:$API$8,0)) *
INDEX('WFOM - Time_Base'!$A$4:$API$29, MATCH("CenHos_Per", 'WFOM - Time_Base'!$B$4:$B$29,0), MATCH(CONCATENATE($G259,AG$2),'WFOM - Time_Base'!$A$8:$API$8,0)),
IFERROR($AN259 * INDEX('Inputs from Uganda staff'!$E$61:$BM$80,MATCH('HRH Need estimation'!AG$2,'Inputs from Uganda staff'!$E$61:$E$80,0),MATCH('HRH Need estimation'!$D259,'Inputs from Uganda staff'!$E$6:$BM$6,0)),
""))</f>
        <v>0</v>
      </c>
      <c r="AH259" s="122">
        <f>IFERROR(
$AN259 * INDEX('WFOM - Time_Base'!$A$4:$API$29, MATCH("CenHos", 'WFOM - Time_Base'!$B$4:$B$29,0), MATCH(CONCATENATE($G259,AH$2),'WFOM - Time_Base'!$A$8:$API$8,0)) *
INDEX('WFOM - Time_Base'!$A$4:$API$29, MATCH("CenHos_Per", 'WFOM - Time_Base'!$B$4:$B$29,0), MATCH(CONCATENATE($G259,AH$2),'WFOM - Time_Base'!$A$8:$API$8,0)),
IFERROR($AN259 * INDEX('Inputs from Uganda staff'!$E$61:$BM$80,MATCH('HRH Need estimation'!AH$2,'Inputs from Uganda staff'!$E$61:$E$80,0),MATCH('HRH Need estimation'!$D259,'Inputs from Uganda staff'!$E$6:$BM$6,0)),
""))</f>
        <v>0</v>
      </c>
      <c r="AI259" s="122">
        <f>IFERROR(
$AN259 * INDEX('WFOM - Time_Base'!$A$4:$API$29, MATCH("CenHos", 'WFOM - Time_Base'!$B$4:$B$29,0), MATCH(CONCATENATE($G259,AI$2),'WFOM - Time_Base'!$A$8:$API$8,0)) *
INDEX('WFOM - Time_Base'!$A$4:$API$29, MATCH("CenHos_Per", 'WFOM - Time_Base'!$B$4:$B$29,0), MATCH(CONCATENATE($G259,AI$2),'WFOM - Time_Base'!$A$8:$API$8,0)),
IFERROR($AN259 * INDEX('Inputs from Uganda staff'!$E$61:$BM$80,MATCH('HRH Need estimation'!AI$2,'Inputs from Uganda staff'!$E$61:$E$80,0),MATCH('HRH Need estimation'!$D259,'Inputs from Uganda staff'!$E$6:$BM$6,0)),
""))</f>
        <v>0</v>
      </c>
      <c r="AJ259" s="122">
        <f>IFERROR(
$AN259 * INDEX('WFOM - Time_Base'!$A$4:$API$29, MATCH("CenHos", 'WFOM - Time_Base'!$B$4:$B$29,0), MATCH(CONCATENATE($G259,AJ$2),'WFOM - Time_Base'!$A$8:$API$8,0)) *
INDEX('WFOM - Time_Base'!$A$4:$API$29, MATCH("CenHos_Per", 'WFOM - Time_Base'!$B$4:$B$29,0), MATCH(CONCATENATE($G259,AJ$2),'WFOM - Time_Base'!$A$8:$API$8,0)),
IFERROR($AN259 * INDEX('Inputs from Uganda staff'!$E$61:$BM$80,MATCH('HRH Need estimation'!AJ$2,'Inputs from Uganda staff'!$E$61:$E$80,0),MATCH('HRH Need estimation'!$D259,'Inputs from Uganda staff'!$E$6:$BM$6,0)),
""))</f>
        <v>0</v>
      </c>
      <c r="AK259" s="122">
        <f>IFERROR(
$AN259 * INDEX('WFOM - Time_Base'!$A$4:$API$29, MATCH("CenHos", 'WFOM - Time_Base'!$B$4:$B$29,0), MATCH(CONCATENATE($G259,AK$2),'WFOM - Time_Base'!$A$8:$API$8,0)) *
INDEX('WFOM - Time_Base'!$A$4:$API$29, MATCH("CenHos_Per", 'WFOM - Time_Base'!$B$4:$B$29,0), MATCH(CONCATENATE($G259,AK$2),'WFOM - Time_Base'!$A$8:$API$8,0)),
IFERROR($AN259 * INDEX('Inputs from Uganda staff'!$E$61:$BM$80,MATCH('HRH Need estimation'!AK$2,'Inputs from Uganda staff'!$E$61:$E$80,0),MATCH('HRH Need estimation'!$D259,'Inputs from Uganda staff'!$E$6:$BM$6,0)),
""))</f>
        <v>0</v>
      </c>
      <c r="AL259" s="122">
        <f>IFERROR(
$AN259 * INDEX('WFOM - Time_Base'!$A$4:$API$29, MATCH("CenHos", 'WFOM - Time_Base'!$B$4:$B$29,0), MATCH(CONCATENATE($G259,AL$2),'WFOM - Time_Base'!$A$8:$API$8,0)) *
INDEX('WFOM - Time_Base'!$A$4:$API$29, MATCH("CenHos_Per", 'WFOM - Time_Base'!$B$4:$B$29,0), MATCH(CONCATENATE($G259,AL$2),'WFOM - Time_Base'!$A$8:$API$8,0)),
IFERROR($AN259 * INDEX('Inputs from Uganda staff'!$E$61:$BM$80,MATCH('HRH Need estimation'!AL$2,'Inputs from Uganda staff'!$E$61:$E$80,0),MATCH('HRH Need estimation'!$D259,'Inputs from Uganda staff'!$E$6:$BM$6,0)),
""))</f>
        <v>0</v>
      </c>
      <c r="AN259">
        <v>1</v>
      </c>
      <c r="AO259" t="e">
        <f t="shared" si="8"/>
        <v>#N/A</v>
      </c>
    </row>
    <row r="260" spans="1:41">
      <c r="A260" s="106" t="s">
        <v>915</v>
      </c>
      <c r="B260" s="106" t="s">
        <v>724</v>
      </c>
      <c r="C260" s="107" t="s">
        <v>735</v>
      </c>
      <c r="D260" s="113" t="s">
        <v>736</v>
      </c>
      <c r="E260" s="122" t="s">
        <v>865</v>
      </c>
      <c r="F260" s="122" t="s">
        <v>135</v>
      </c>
      <c r="G260" s="122" t="str">
        <f>IF(F260&lt;&gt;"", VLOOKUP(F260,'WFOM - Cadre and Service List'!$E$4:$F$52,2,FALSE), "")</f>
        <v>DentSurg</v>
      </c>
      <c r="H260" s="122"/>
      <c r="I260" s="207"/>
      <c r="J260" s="207"/>
      <c r="K260" s="207"/>
      <c r="L260" s="207"/>
      <c r="M260" s="207"/>
      <c r="N260" s="207"/>
      <c r="O260" s="207"/>
      <c r="P260" s="207">
        <f t="shared" si="7"/>
        <v>0</v>
      </c>
      <c r="Q260" s="122" t="s">
        <v>1947</v>
      </c>
      <c r="R260" s="122">
        <f>IFERROR(
$AN260 * INDEX('WFOM - Time_Base'!$A$4:$API$29, MATCH("CenHos", 'WFOM - Time_Base'!$B$4:$B$29,0), MATCH(CONCATENATE($G260,R$2),'WFOM - Time_Base'!$A$8:$API$8,0)) *
INDEX('WFOM - Time_Base'!$A$4:$API$29, MATCH("CenHos_Per", 'WFOM - Time_Base'!$B$4:$B$29,0), MATCH(CONCATENATE($G260,R$2),'WFOM - Time_Base'!$A$8:$API$8,0)),
IFERROR($AN260 * INDEX('Inputs from Uganda staff'!$E$61:$BM$80,MATCH('HRH Need estimation'!R$2,'Inputs from Uganda staff'!$E$61:$E$80,0),MATCH('HRH Need estimation'!$D260,'Inputs from Uganda staff'!$E$6:$BM$6,0)),
""))</f>
        <v>0</v>
      </c>
      <c r="S260" s="122">
        <f>IFERROR(
$AN260 * INDEX('WFOM - Time_Base'!$A$4:$API$29, MATCH("CenHos", 'WFOM - Time_Base'!$B$4:$B$29,0), MATCH(CONCATENATE($G260,S$2),'WFOM - Time_Base'!$A$8:$API$8,0)) *
INDEX('WFOM - Time_Base'!$A$4:$API$29, MATCH("CenHos_Per", 'WFOM - Time_Base'!$B$4:$B$29,0), MATCH(CONCATENATE($G260,S$2),'WFOM - Time_Base'!$A$8:$API$8,0)),
IFERROR($AN260 * INDEX('Inputs from Uganda staff'!$E$61:$BM$80,MATCH('HRH Need estimation'!S$2,'Inputs from Uganda staff'!$E$61:$E$80,0),MATCH('HRH Need estimation'!$D260,'Inputs from Uganda staff'!$E$6:$BM$6,0)),
""))</f>
        <v>0</v>
      </c>
      <c r="T260" s="122">
        <f>IFERROR(
$AN260 * INDEX('WFOM - Time_Base'!$A$4:$API$29, MATCH("CenHos", 'WFOM - Time_Base'!$B$4:$B$29,0), MATCH(CONCATENATE($G260,T$2),'WFOM - Time_Base'!$A$8:$API$8,0)) *
INDEX('WFOM - Time_Base'!$A$4:$API$29, MATCH("CenHos_Per", 'WFOM - Time_Base'!$B$4:$B$29,0), MATCH(CONCATENATE($G260,T$2),'WFOM - Time_Base'!$A$8:$API$8,0)),
IFERROR($AN260 * INDEX('Inputs from Uganda staff'!$E$61:$BM$80,MATCH('HRH Need estimation'!T$2,'Inputs from Uganda staff'!$E$61:$E$80,0),MATCH('HRH Need estimation'!$D260,'Inputs from Uganda staff'!$E$6:$BM$6,0)),
""))</f>
        <v>0</v>
      </c>
      <c r="U260" s="122">
        <f>IFERROR(
$AN260 * INDEX('WFOM - Time_Base'!$A$4:$API$29, MATCH("CenHos", 'WFOM - Time_Base'!$B$4:$B$29,0), MATCH(CONCATENATE($G260,U$2),'WFOM - Time_Base'!$A$8:$API$8,0)) *
INDEX('WFOM - Time_Base'!$A$4:$API$29, MATCH("CenHos_Per", 'WFOM - Time_Base'!$B$4:$B$29,0), MATCH(CONCATENATE($G260,U$2),'WFOM - Time_Base'!$A$8:$API$8,0)),
IFERROR($AN260 * INDEX('Inputs from Uganda staff'!$E$61:$BM$80,MATCH('HRH Need estimation'!U$2,'Inputs from Uganda staff'!$E$61:$E$80,0),MATCH('HRH Need estimation'!$D260,'Inputs from Uganda staff'!$E$6:$BM$6,0)),
""))</f>
        <v>0</v>
      </c>
      <c r="V260" s="122">
        <f>IFERROR(
$AN260 * INDEX('WFOM - Time_Base'!$A$4:$API$29, MATCH("CenHos", 'WFOM - Time_Base'!$B$4:$B$29,0), MATCH(CONCATENATE($G260,V$2),'WFOM - Time_Base'!$A$8:$API$8,0)) *
INDEX('WFOM - Time_Base'!$A$4:$API$29, MATCH("CenHos_Per", 'WFOM - Time_Base'!$B$4:$B$29,0), MATCH(CONCATENATE($G260,V$2),'WFOM - Time_Base'!$A$8:$API$8,0)),
IFERROR($AN260 * INDEX('Inputs from Uganda staff'!$E$61:$BM$80,MATCH('HRH Need estimation'!V$2,'Inputs from Uganda staff'!$E$61:$E$80,0),MATCH('HRH Need estimation'!$D260,'Inputs from Uganda staff'!$E$6:$BM$6,0)),
""))</f>
        <v>0</v>
      </c>
      <c r="W260" s="122">
        <f>IFERROR(
$AN260 * INDEX('WFOM - Time_Base'!$A$4:$API$29, MATCH("CenHos", 'WFOM - Time_Base'!$B$4:$B$29,0), MATCH(CONCATENATE($G260,W$2),'WFOM - Time_Base'!$A$8:$API$8,0)) *
INDEX('WFOM - Time_Base'!$A$4:$API$29, MATCH("CenHos_Per", 'WFOM - Time_Base'!$B$4:$B$29,0), MATCH(CONCATENATE($G260,W$2),'WFOM - Time_Base'!$A$8:$API$8,0)),
IFERROR($AN260 * INDEX('Inputs from Uganda staff'!$E$61:$BM$80,MATCH('HRH Need estimation'!W$2,'Inputs from Uganda staff'!$E$61:$E$80,0),MATCH('HRH Need estimation'!$D260,'Inputs from Uganda staff'!$E$6:$BM$6,0)),
""))</f>
        <v>0</v>
      </c>
      <c r="X260" s="122">
        <f>IFERROR(
$AN260 * INDEX('WFOM - Time_Base'!$A$4:$API$29, MATCH("CenHos", 'WFOM - Time_Base'!$B$4:$B$29,0), MATCH(CONCATENATE($G260,X$2),'WFOM - Time_Base'!$A$8:$API$8,0)) *
INDEX('WFOM - Time_Base'!$A$4:$API$29, MATCH("CenHos_Per", 'WFOM - Time_Base'!$B$4:$B$29,0), MATCH(CONCATENATE($G260,X$2),'WFOM - Time_Base'!$A$8:$API$8,0)),
IFERROR($AN260 * INDEX('Inputs from Uganda staff'!$E$61:$BM$80,MATCH('HRH Need estimation'!X$2,'Inputs from Uganda staff'!$E$61:$E$80,0),MATCH('HRH Need estimation'!$D260,'Inputs from Uganda staff'!$E$6:$BM$6,0)),
""))</f>
        <v>0</v>
      </c>
      <c r="Y260" s="122">
        <f>IFERROR(
$AN260 * INDEX('WFOM - Time_Base'!$A$4:$API$29, MATCH("CenHos", 'WFOM - Time_Base'!$B$4:$B$29,0), MATCH(CONCATENATE($G260,Y$2),'WFOM - Time_Base'!$A$8:$API$8,0)) *
INDEX('WFOM - Time_Base'!$A$4:$API$29, MATCH("CenHos_Per", 'WFOM - Time_Base'!$B$4:$B$29,0), MATCH(CONCATENATE($G260,Y$2),'WFOM - Time_Base'!$A$8:$API$8,0)),
IFERROR($AN260 * INDEX('Inputs from Uganda staff'!$E$61:$BM$80,MATCH('HRH Need estimation'!Y$2,'Inputs from Uganda staff'!$E$61:$E$80,0),MATCH('HRH Need estimation'!$D260,'Inputs from Uganda staff'!$E$6:$BM$6,0)),
""))</f>
        <v>0</v>
      </c>
      <c r="Z260" s="122">
        <f>IFERROR(
$AN260 * INDEX('WFOM - Time_Base'!$A$4:$API$29, MATCH("CenHos", 'WFOM - Time_Base'!$B$4:$B$29,0), MATCH(CONCATENATE($G260,Z$2),'WFOM - Time_Base'!$A$8:$API$8,0)) *
INDEX('WFOM - Time_Base'!$A$4:$API$29, MATCH("CenHos_Per", 'WFOM - Time_Base'!$B$4:$B$29,0), MATCH(CONCATENATE($G260,Z$2),'WFOM - Time_Base'!$A$8:$API$8,0)),
IFERROR($AN260 * INDEX('Inputs from Uganda staff'!$E$61:$BM$80,MATCH('HRH Need estimation'!Z$2,'Inputs from Uganda staff'!$E$61:$E$80,0),MATCH('HRH Need estimation'!$D260,'Inputs from Uganda staff'!$E$6:$BM$6,0)),
""))</f>
        <v>0</v>
      </c>
      <c r="AA260" s="122">
        <f>IFERROR(
$AN260 * INDEX('WFOM - Time_Base'!$A$4:$API$29, MATCH("CenHos", 'WFOM - Time_Base'!$B$4:$B$29,0), MATCH(CONCATENATE($G260,AA$2),'WFOM - Time_Base'!$A$8:$API$8,0)) *
INDEX('WFOM - Time_Base'!$A$4:$API$29, MATCH("CenHos_Per", 'WFOM - Time_Base'!$B$4:$B$29,0), MATCH(CONCATENATE($G260,AA$2),'WFOM - Time_Base'!$A$8:$API$8,0)),
IFERROR($AN260 * INDEX('Inputs from Uganda staff'!$E$61:$BM$80,MATCH('HRH Need estimation'!AA$2,'Inputs from Uganda staff'!$E$61:$E$80,0),MATCH('HRH Need estimation'!$D260,'Inputs from Uganda staff'!$E$6:$BM$6,0)),
""))</f>
        <v>0</v>
      </c>
      <c r="AB260" s="122">
        <f>IFERROR(
$AN260 * INDEX('WFOM - Time_Base'!$A$4:$API$29, MATCH("CenHos", 'WFOM - Time_Base'!$B$4:$B$29,0), MATCH(CONCATENATE($G260,AB$2),'WFOM - Time_Base'!$A$8:$API$8,0)) *
INDEX('WFOM - Time_Base'!$A$4:$API$29, MATCH("CenHos_Per", 'WFOM - Time_Base'!$B$4:$B$29,0), MATCH(CONCATENATE($G260,AB$2),'WFOM - Time_Base'!$A$8:$API$8,0)),
IFERROR($AN260 * INDEX('Inputs from Uganda staff'!$E$61:$BM$80,MATCH('HRH Need estimation'!AB$2,'Inputs from Uganda staff'!$E$61:$E$80,0),MATCH('HRH Need estimation'!$D260,'Inputs from Uganda staff'!$E$6:$BM$6,0)),
""))</f>
        <v>0</v>
      </c>
      <c r="AC260" s="122" t="str">
        <f>IFERROR(
$AN260 * INDEX('WFOM - Time_Base'!$A$4:$API$29, MATCH("CenHos", 'WFOM - Time_Base'!$B$4:$B$29,0), MATCH(CONCATENATE($G260,AC$2),'WFOM - Time_Base'!$A$8:$API$8,0)) *
INDEX('WFOM - Time_Base'!$A$4:$API$29, MATCH("CenHos_Per", 'WFOM - Time_Base'!$B$4:$B$29,0), MATCH(CONCATENATE($G260,AC$2),'WFOM - Time_Base'!$A$8:$API$8,0)),
IFERROR($AN260 * INDEX('Inputs from Uganda staff'!$E$61:$BM$80,MATCH('HRH Need estimation'!AC$2,'Inputs from Uganda staff'!$E$61:$E$80,0),MATCH('HRH Need estimation'!$D260,'Inputs from Uganda staff'!$E$6:$BM$6,0)),
""))</f>
        <v/>
      </c>
      <c r="AD260" s="122">
        <f>IFERROR(
$AN260 * INDEX('WFOM - Time_Base'!$A$4:$API$29, MATCH("CenHos", 'WFOM - Time_Base'!$B$4:$B$29,0), MATCH(CONCATENATE($G260,AD$2),'WFOM - Time_Base'!$A$8:$API$8,0)) *
INDEX('WFOM - Time_Base'!$A$4:$API$29, MATCH("CenHos_Per", 'WFOM - Time_Base'!$B$4:$B$29,0), MATCH(CONCATENATE($G260,AD$2),'WFOM - Time_Base'!$A$8:$API$8,0)),
IFERROR($AN260 * INDEX('Inputs from Uganda staff'!$E$61:$BM$80,MATCH('HRH Need estimation'!AD$2,'Inputs from Uganda staff'!$E$61:$E$80,0),MATCH('HRH Need estimation'!$D260,'Inputs from Uganda staff'!$E$6:$BM$6,0)),
""))</f>
        <v>90</v>
      </c>
      <c r="AE260" s="122">
        <f>IFERROR(
$AN260 * INDEX('WFOM - Time_Base'!$A$4:$API$29, MATCH("CenHos", 'WFOM - Time_Base'!$B$4:$B$29,0), MATCH(CONCATENATE($G260,AE$2),'WFOM - Time_Base'!$A$8:$API$8,0)) *
INDEX('WFOM - Time_Base'!$A$4:$API$29, MATCH("CenHos_Per", 'WFOM - Time_Base'!$B$4:$B$29,0), MATCH(CONCATENATE($G260,AE$2),'WFOM - Time_Base'!$A$8:$API$8,0)),
IFERROR($AN260 * INDEX('Inputs from Uganda staff'!$E$61:$BM$80,MATCH('HRH Need estimation'!AE$2,'Inputs from Uganda staff'!$E$61:$E$80,0),MATCH('HRH Need estimation'!$D260,'Inputs from Uganda staff'!$E$6:$BM$6,0)),
""))</f>
        <v>0</v>
      </c>
      <c r="AF260" s="122">
        <f>IFERROR(
$AN260 * INDEX('WFOM - Time_Base'!$A$4:$API$29, MATCH("CenHos", 'WFOM - Time_Base'!$B$4:$B$29,0), MATCH(CONCATENATE($G260,AF$2),'WFOM - Time_Base'!$A$8:$API$8,0)) *
INDEX('WFOM - Time_Base'!$A$4:$API$29, MATCH("CenHos_Per", 'WFOM - Time_Base'!$B$4:$B$29,0), MATCH(CONCATENATE($G260,AF$2),'WFOM - Time_Base'!$A$8:$API$8,0)),
IFERROR($AN260 * INDEX('Inputs from Uganda staff'!$E$61:$BM$80,MATCH('HRH Need estimation'!AF$2,'Inputs from Uganda staff'!$E$61:$E$80,0),MATCH('HRH Need estimation'!$D260,'Inputs from Uganda staff'!$E$6:$BM$6,0)),
""))</f>
        <v>100</v>
      </c>
      <c r="AG260" s="122">
        <f>IFERROR(
$AN260 * INDEX('WFOM - Time_Base'!$A$4:$API$29, MATCH("CenHos", 'WFOM - Time_Base'!$B$4:$B$29,0), MATCH(CONCATENATE($G260,AG$2),'WFOM - Time_Base'!$A$8:$API$8,0)) *
INDEX('WFOM - Time_Base'!$A$4:$API$29, MATCH("CenHos_Per", 'WFOM - Time_Base'!$B$4:$B$29,0), MATCH(CONCATENATE($G260,AG$2),'WFOM - Time_Base'!$A$8:$API$8,0)),
IFERROR($AN260 * INDEX('Inputs from Uganda staff'!$E$61:$BM$80,MATCH('HRH Need estimation'!AG$2,'Inputs from Uganda staff'!$E$61:$E$80,0),MATCH('HRH Need estimation'!$D260,'Inputs from Uganda staff'!$E$6:$BM$6,0)),
""))</f>
        <v>0</v>
      </c>
      <c r="AH260" s="122">
        <f>IFERROR(
$AN260 * INDEX('WFOM - Time_Base'!$A$4:$API$29, MATCH("CenHos", 'WFOM - Time_Base'!$B$4:$B$29,0), MATCH(CONCATENATE($G260,AH$2),'WFOM - Time_Base'!$A$8:$API$8,0)) *
INDEX('WFOM - Time_Base'!$A$4:$API$29, MATCH("CenHos_Per", 'WFOM - Time_Base'!$B$4:$B$29,0), MATCH(CONCATENATE($G260,AH$2),'WFOM - Time_Base'!$A$8:$API$8,0)),
IFERROR($AN260 * INDEX('Inputs from Uganda staff'!$E$61:$BM$80,MATCH('HRH Need estimation'!AH$2,'Inputs from Uganda staff'!$E$61:$E$80,0),MATCH('HRH Need estimation'!$D260,'Inputs from Uganda staff'!$E$6:$BM$6,0)),
""))</f>
        <v>0</v>
      </c>
      <c r="AI260" s="122">
        <f>IFERROR(
$AN260 * INDEX('WFOM - Time_Base'!$A$4:$API$29, MATCH("CenHos", 'WFOM - Time_Base'!$B$4:$B$29,0), MATCH(CONCATENATE($G260,AI$2),'WFOM - Time_Base'!$A$8:$API$8,0)) *
INDEX('WFOM - Time_Base'!$A$4:$API$29, MATCH("CenHos_Per", 'WFOM - Time_Base'!$B$4:$B$29,0), MATCH(CONCATENATE($G260,AI$2),'WFOM - Time_Base'!$A$8:$API$8,0)),
IFERROR($AN260 * INDEX('Inputs from Uganda staff'!$E$61:$BM$80,MATCH('HRH Need estimation'!AI$2,'Inputs from Uganda staff'!$E$61:$E$80,0),MATCH('HRH Need estimation'!$D260,'Inputs from Uganda staff'!$E$6:$BM$6,0)),
""))</f>
        <v>0</v>
      </c>
      <c r="AJ260" s="122">
        <f>IFERROR(
$AN260 * INDEX('WFOM - Time_Base'!$A$4:$API$29, MATCH("CenHos", 'WFOM - Time_Base'!$B$4:$B$29,0), MATCH(CONCATENATE($G260,AJ$2),'WFOM - Time_Base'!$A$8:$API$8,0)) *
INDEX('WFOM - Time_Base'!$A$4:$API$29, MATCH("CenHos_Per", 'WFOM - Time_Base'!$B$4:$B$29,0), MATCH(CONCATENATE($G260,AJ$2),'WFOM - Time_Base'!$A$8:$API$8,0)),
IFERROR($AN260 * INDEX('Inputs from Uganda staff'!$E$61:$BM$80,MATCH('HRH Need estimation'!AJ$2,'Inputs from Uganda staff'!$E$61:$E$80,0),MATCH('HRH Need estimation'!$D260,'Inputs from Uganda staff'!$E$6:$BM$6,0)),
""))</f>
        <v>0</v>
      </c>
      <c r="AK260" s="122">
        <f>IFERROR(
$AN260 * INDEX('WFOM - Time_Base'!$A$4:$API$29, MATCH("CenHos", 'WFOM - Time_Base'!$B$4:$B$29,0), MATCH(CONCATENATE($G260,AK$2),'WFOM - Time_Base'!$A$8:$API$8,0)) *
INDEX('WFOM - Time_Base'!$A$4:$API$29, MATCH("CenHos_Per", 'WFOM - Time_Base'!$B$4:$B$29,0), MATCH(CONCATENATE($G260,AK$2),'WFOM - Time_Base'!$A$8:$API$8,0)),
IFERROR($AN260 * INDEX('Inputs from Uganda staff'!$E$61:$BM$80,MATCH('HRH Need estimation'!AK$2,'Inputs from Uganda staff'!$E$61:$E$80,0),MATCH('HRH Need estimation'!$D260,'Inputs from Uganda staff'!$E$6:$BM$6,0)),
""))</f>
        <v>0</v>
      </c>
      <c r="AL260" s="122">
        <f>IFERROR(
$AN260 * INDEX('WFOM - Time_Base'!$A$4:$API$29, MATCH("CenHos", 'WFOM - Time_Base'!$B$4:$B$29,0), MATCH(CONCATENATE($G260,AL$2),'WFOM - Time_Base'!$A$8:$API$8,0)) *
INDEX('WFOM - Time_Base'!$A$4:$API$29, MATCH("CenHos_Per", 'WFOM - Time_Base'!$B$4:$B$29,0), MATCH(CONCATENATE($G260,AL$2),'WFOM - Time_Base'!$A$8:$API$8,0)),
IFERROR($AN260 * INDEX('Inputs from Uganda staff'!$E$61:$BM$80,MATCH('HRH Need estimation'!AL$2,'Inputs from Uganda staff'!$E$61:$E$80,0),MATCH('HRH Need estimation'!$D260,'Inputs from Uganda staff'!$E$6:$BM$6,0)),
""))</f>
        <v>0</v>
      </c>
      <c r="AN260">
        <v>1</v>
      </c>
      <c r="AO260" t="e">
        <f t="shared" si="8"/>
        <v>#N/A</v>
      </c>
    </row>
    <row r="261" spans="1:41">
      <c r="A261" s="106" t="s">
        <v>915</v>
      </c>
      <c r="B261" s="106" t="s">
        <v>724</v>
      </c>
      <c r="C261" s="107" t="s">
        <v>737</v>
      </c>
      <c r="D261" s="113" t="s">
        <v>738</v>
      </c>
      <c r="E261" s="122" t="s">
        <v>865</v>
      </c>
      <c r="F261" s="122" t="s">
        <v>135</v>
      </c>
      <c r="G261" s="122" t="str">
        <f>IF(F261&lt;&gt;"", VLOOKUP(F261,'WFOM - Cadre and Service List'!$E$4:$F$52,2,FALSE), "")</f>
        <v>DentSurg</v>
      </c>
      <c r="H261" s="122"/>
      <c r="I261" s="207"/>
      <c r="J261" s="207"/>
      <c r="K261" s="207"/>
      <c r="L261" s="207"/>
      <c r="M261" s="207"/>
      <c r="N261" s="207"/>
      <c r="O261" s="207"/>
      <c r="P261" s="207">
        <f t="shared" ref="P261:P323" si="11">SUM(I261:O261)</f>
        <v>0</v>
      </c>
      <c r="Q261" s="122" t="s">
        <v>1947</v>
      </c>
      <c r="R261" s="122">
        <f>IFERROR(
$AN261 * INDEX('WFOM - Time_Base'!$A$4:$API$29, MATCH("CenHos", 'WFOM - Time_Base'!$B$4:$B$29,0), MATCH(CONCATENATE($G261,R$2),'WFOM - Time_Base'!$A$8:$API$8,0)) *
INDEX('WFOM - Time_Base'!$A$4:$API$29, MATCH("CenHos_Per", 'WFOM - Time_Base'!$B$4:$B$29,0), MATCH(CONCATENATE($G261,R$2),'WFOM - Time_Base'!$A$8:$API$8,0)),
IFERROR($AN261 * INDEX('Inputs from Uganda staff'!$E$61:$BM$80,MATCH('HRH Need estimation'!R$2,'Inputs from Uganda staff'!$E$61:$E$80,0),MATCH('HRH Need estimation'!$D261,'Inputs from Uganda staff'!$E$6:$BM$6,0)),
""))</f>
        <v>0</v>
      </c>
      <c r="S261" s="122">
        <f>IFERROR(
$AN261 * INDEX('WFOM - Time_Base'!$A$4:$API$29, MATCH("CenHos", 'WFOM - Time_Base'!$B$4:$B$29,0), MATCH(CONCATENATE($G261,S$2),'WFOM - Time_Base'!$A$8:$API$8,0)) *
INDEX('WFOM - Time_Base'!$A$4:$API$29, MATCH("CenHos_Per", 'WFOM - Time_Base'!$B$4:$B$29,0), MATCH(CONCATENATE($G261,S$2),'WFOM - Time_Base'!$A$8:$API$8,0)),
IFERROR($AN261 * INDEX('Inputs from Uganda staff'!$E$61:$BM$80,MATCH('HRH Need estimation'!S$2,'Inputs from Uganda staff'!$E$61:$E$80,0),MATCH('HRH Need estimation'!$D261,'Inputs from Uganda staff'!$E$6:$BM$6,0)),
""))</f>
        <v>0</v>
      </c>
      <c r="T261" s="122">
        <f>IFERROR(
$AN261 * INDEX('WFOM - Time_Base'!$A$4:$API$29, MATCH("CenHos", 'WFOM - Time_Base'!$B$4:$B$29,0), MATCH(CONCATENATE($G261,T$2),'WFOM - Time_Base'!$A$8:$API$8,0)) *
INDEX('WFOM - Time_Base'!$A$4:$API$29, MATCH("CenHos_Per", 'WFOM - Time_Base'!$B$4:$B$29,0), MATCH(CONCATENATE($G261,T$2),'WFOM - Time_Base'!$A$8:$API$8,0)),
IFERROR($AN261 * INDEX('Inputs from Uganda staff'!$E$61:$BM$80,MATCH('HRH Need estimation'!T$2,'Inputs from Uganda staff'!$E$61:$E$80,0),MATCH('HRH Need estimation'!$D261,'Inputs from Uganda staff'!$E$6:$BM$6,0)),
""))</f>
        <v>0</v>
      </c>
      <c r="U261" s="122">
        <f>IFERROR(
$AN261 * INDEX('WFOM - Time_Base'!$A$4:$API$29, MATCH("CenHos", 'WFOM - Time_Base'!$B$4:$B$29,0), MATCH(CONCATENATE($G261,U$2),'WFOM - Time_Base'!$A$8:$API$8,0)) *
INDEX('WFOM - Time_Base'!$A$4:$API$29, MATCH("CenHos_Per", 'WFOM - Time_Base'!$B$4:$B$29,0), MATCH(CONCATENATE($G261,U$2),'WFOM - Time_Base'!$A$8:$API$8,0)),
IFERROR($AN261 * INDEX('Inputs from Uganda staff'!$E$61:$BM$80,MATCH('HRH Need estimation'!U$2,'Inputs from Uganda staff'!$E$61:$E$80,0),MATCH('HRH Need estimation'!$D261,'Inputs from Uganda staff'!$E$6:$BM$6,0)),
""))</f>
        <v>0</v>
      </c>
      <c r="V261" s="122">
        <f>IFERROR(
$AN261 * INDEX('WFOM - Time_Base'!$A$4:$API$29, MATCH("CenHos", 'WFOM - Time_Base'!$B$4:$B$29,0), MATCH(CONCATENATE($G261,V$2),'WFOM - Time_Base'!$A$8:$API$8,0)) *
INDEX('WFOM - Time_Base'!$A$4:$API$29, MATCH("CenHos_Per", 'WFOM - Time_Base'!$B$4:$B$29,0), MATCH(CONCATENATE($G261,V$2),'WFOM - Time_Base'!$A$8:$API$8,0)),
IFERROR($AN261 * INDEX('Inputs from Uganda staff'!$E$61:$BM$80,MATCH('HRH Need estimation'!V$2,'Inputs from Uganda staff'!$E$61:$E$80,0),MATCH('HRH Need estimation'!$D261,'Inputs from Uganda staff'!$E$6:$BM$6,0)),
""))</f>
        <v>0</v>
      </c>
      <c r="W261" s="122">
        <f>IFERROR(
$AN261 * INDEX('WFOM - Time_Base'!$A$4:$API$29, MATCH("CenHos", 'WFOM - Time_Base'!$B$4:$B$29,0), MATCH(CONCATENATE($G261,W$2),'WFOM - Time_Base'!$A$8:$API$8,0)) *
INDEX('WFOM - Time_Base'!$A$4:$API$29, MATCH("CenHos_Per", 'WFOM - Time_Base'!$B$4:$B$29,0), MATCH(CONCATENATE($G261,W$2),'WFOM - Time_Base'!$A$8:$API$8,0)),
IFERROR($AN261 * INDEX('Inputs from Uganda staff'!$E$61:$BM$80,MATCH('HRH Need estimation'!W$2,'Inputs from Uganda staff'!$E$61:$E$80,0),MATCH('HRH Need estimation'!$D261,'Inputs from Uganda staff'!$E$6:$BM$6,0)),
""))</f>
        <v>0</v>
      </c>
      <c r="X261" s="122">
        <f>IFERROR(
$AN261 * INDEX('WFOM - Time_Base'!$A$4:$API$29, MATCH("CenHos", 'WFOM - Time_Base'!$B$4:$B$29,0), MATCH(CONCATENATE($G261,X$2),'WFOM - Time_Base'!$A$8:$API$8,0)) *
INDEX('WFOM - Time_Base'!$A$4:$API$29, MATCH("CenHos_Per", 'WFOM - Time_Base'!$B$4:$B$29,0), MATCH(CONCATENATE($G261,X$2),'WFOM - Time_Base'!$A$8:$API$8,0)),
IFERROR($AN261 * INDEX('Inputs from Uganda staff'!$E$61:$BM$80,MATCH('HRH Need estimation'!X$2,'Inputs from Uganda staff'!$E$61:$E$80,0),MATCH('HRH Need estimation'!$D261,'Inputs from Uganda staff'!$E$6:$BM$6,0)),
""))</f>
        <v>0</v>
      </c>
      <c r="Y261" s="122">
        <f>IFERROR(
$AN261 * INDEX('WFOM - Time_Base'!$A$4:$API$29, MATCH("CenHos", 'WFOM - Time_Base'!$B$4:$B$29,0), MATCH(CONCATENATE($G261,Y$2),'WFOM - Time_Base'!$A$8:$API$8,0)) *
INDEX('WFOM - Time_Base'!$A$4:$API$29, MATCH("CenHos_Per", 'WFOM - Time_Base'!$B$4:$B$29,0), MATCH(CONCATENATE($G261,Y$2),'WFOM - Time_Base'!$A$8:$API$8,0)),
IFERROR($AN261 * INDEX('Inputs from Uganda staff'!$E$61:$BM$80,MATCH('HRH Need estimation'!Y$2,'Inputs from Uganda staff'!$E$61:$E$80,0),MATCH('HRH Need estimation'!$D261,'Inputs from Uganda staff'!$E$6:$BM$6,0)),
""))</f>
        <v>0</v>
      </c>
      <c r="Z261" s="122">
        <f>IFERROR(
$AN261 * INDEX('WFOM - Time_Base'!$A$4:$API$29, MATCH("CenHos", 'WFOM - Time_Base'!$B$4:$B$29,0), MATCH(CONCATENATE($G261,Z$2),'WFOM - Time_Base'!$A$8:$API$8,0)) *
INDEX('WFOM - Time_Base'!$A$4:$API$29, MATCH("CenHos_Per", 'WFOM - Time_Base'!$B$4:$B$29,0), MATCH(CONCATENATE($G261,Z$2),'WFOM - Time_Base'!$A$8:$API$8,0)),
IFERROR($AN261 * INDEX('Inputs from Uganda staff'!$E$61:$BM$80,MATCH('HRH Need estimation'!Z$2,'Inputs from Uganda staff'!$E$61:$E$80,0),MATCH('HRH Need estimation'!$D261,'Inputs from Uganda staff'!$E$6:$BM$6,0)),
""))</f>
        <v>0</v>
      </c>
      <c r="AA261" s="122">
        <f>IFERROR(
$AN261 * INDEX('WFOM - Time_Base'!$A$4:$API$29, MATCH("CenHos", 'WFOM - Time_Base'!$B$4:$B$29,0), MATCH(CONCATENATE($G261,AA$2),'WFOM - Time_Base'!$A$8:$API$8,0)) *
INDEX('WFOM - Time_Base'!$A$4:$API$29, MATCH("CenHos_Per", 'WFOM - Time_Base'!$B$4:$B$29,0), MATCH(CONCATENATE($G261,AA$2),'WFOM - Time_Base'!$A$8:$API$8,0)),
IFERROR($AN261 * INDEX('Inputs from Uganda staff'!$E$61:$BM$80,MATCH('HRH Need estimation'!AA$2,'Inputs from Uganda staff'!$E$61:$E$80,0),MATCH('HRH Need estimation'!$D261,'Inputs from Uganda staff'!$E$6:$BM$6,0)),
""))</f>
        <v>0</v>
      </c>
      <c r="AB261" s="122">
        <f>IFERROR(
$AN261 * INDEX('WFOM - Time_Base'!$A$4:$API$29, MATCH("CenHos", 'WFOM - Time_Base'!$B$4:$B$29,0), MATCH(CONCATENATE($G261,AB$2),'WFOM - Time_Base'!$A$8:$API$8,0)) *
INDEX('WFOM - Time_Base'!$A$4:$API$29, MATCH("CenHos_Per", 'WFOM - Time_Base'!$B$4:$B$29,0), MATCH(CONCATENATE($G261,AB$2),'WFOM - Time_Base'!$A$8:$API$8,0)),
IFERROR($AN261 * INDEX('Inputs from Uganda staff'!$E$61:$BM$80,MATCH('HRH Need estimation'!AB$2,'Inputs from Uganda staff'!$E$61:$E$80,0),MATCH('HRH Need estimation'!$D261,'Inputs from Uganda staff'!$E$6:$BM$6,0)),
""))</f>
        <v>0</v>
      </c>
      <c r="AC261" s="122" t="str">
        <f>IFERROR(
$AN261 * INDEX('WFOM - Time_Base'!$A$4:$API$29, MATCH("CenHos", 'WFOM - Time_Base'!$B$4:$B$29,0), MATCH(CONCATENATE($G261,AC$2),'WFOM - Time_Base'!$A$8:$API$8,0)) *
INDEX('WFOM - Time_Base'!$A$4:$API$29, MATCH("CenHos_Per", 'WFOM - Time_Base'!$B$4:$B$29,0), MATCH(CONCATENATE($G261,AC$2),'WFOM - Time_Base'!$A$8:$API$8,0)),
IFERROR($AN261 * INDEX('Inputs from Uganda staff'!$E$61:$BM$80,MATCH('HRH Need estimation'!AC$2,'Inputs from Uganda staff'!$E$61:$E$80,0),MATCH('HRH Need estimation'!$D261,'Inputs from Uganda staff'!$E$6:$BM$6,0)),
""))</f>
        <v/>
      </c>
      <c r="AD261" s="122">
        <f>IFERROR(
$AN261 * INDEX('WFOM - Time_Base'!$A$4:$API$29, MATCH("CenHos", 'WFOM - Time_Base'!$B$4:$B$29,0), MATCH(CONCATENATE($G261,AD$2),'WFOM - Time_Base'!$A$8:$API$8,0)) *
INDEX('WFOM - Time_Base'!$A$4:$API$29, MATCH("CenHos_Per", 'WFOM - Time_Base'!$B$4:$B$29,0), MATCH(CONCATENATE($G261,AD$2),'WFOM - Time_Base'!$A$8:$API$8,0)),
IFERROR($AN261 * INDEX('Inputs from Uganda staff'!$E$61:$BM$80,MATCH('HRH Need estimation'!AD$2,'Inputs from Uganda staff'!$E$61:$E$80,0),MATCH('HRH Need estimation'!$D261,'Inputs from Uganda staff'!$E$6:$BM$6,0)),
""))</f>
        <v>90</v>
      </c>
      <c r="AE261" s="122">
        <f>IFERROR(
$AN261 * INDEX('WFOM - Time_Base'!$A$4:$API$29, MATCH("CenHos", 'WFOM - Time_Base'!$B$4:$B$29,0), MATCH(CONCATENATE($G261,AE$2),'WFOM - Time_Base'!$A$8:$API$8,0)) *
INDEX('WFOM - Time_Base'!$A$4:$API$29, MATCH("CenHos_Per", 'WFOM - Time_Base'!$B$4:$B$29,0), MATCH(CONCATENATE($G261,AE$2),'WFOM - Time_Base'!$A$8:$API$8,0)),
IFERROR($AN261 * INDEX('Inputs from Uganda staff'!$E$61:$BM$80,MATCH('HRH Need estimation'!AE$2,'Inputs from Uganda staff'!$E$61:$E$80,0),MATCH('HRH Need estimation'!$D261,'Inputs from Uganda staff'!$E$6:$BM$6,0)),
""))</f>
        <v>0</v>
      </c>
      <c r="AF261" s="122">
        <f>IFERROR(
$AN261 * INDEX('WFOM - Time_Base'!$A$4:$API$29, MATCH("CenHos", 'WFOM - Time_Base'!$B$4:$B$29,0), MATCH(CONCATENATE($G261,AF$2),'WFOM - Time_Base'!$A$8:$API$8,0)) *
INDEX('WFOM - Time_Base'!$A$4:$API$29, MATCH("CenHos_Per", 'WFOM - Time_Base'!$B$4:$B$29,0), MATCH(CONCATENATE($G261,AF$2),'WFOM - Time_Base'!$A$8:$API$8,0)),
IFERROR($AN261 * INDEX('Inputs from Uganda staff'!$E$61:$BM$80,MATCH('HRH Need estimation'!AF$2,'Inputs from Uganda staff'!$E$61:$E$80,0),MATCH('HRH Need estimation'!$D261,'Inputs from Uganda staff'!$E$6:$BM$6,0)),
""))</f>
        <v>100</v>
      </c>
      <c r="AG261" s="122">
        <f>IFERROR(
$AN261 * INDEX('WFOM - Time_Base'!$A$4:$API$29, MATCH("CenHos", 'WFOM - Time_Base'!$B$4:$B$29,0), MATCH(CONCATENATE($G261,AG$2),'WFOM - Time_Base'!$A$8:$API$8,0)) *
INDEX('WFOM - Time_Base'!$A$4:$API$29, MATCH("CenHos_Per", 'WFOM - Time_Base'!$B$4:$B$29,0), MATCH(CONCATENATE($G261,AG$2),'WFOM - Time_Base'!$A$8:$API$8,0)),
IFERROR($AN261 * INDEX('Inputs from Uganda staff'!$E$61:$BM$80,MATCH('HRH Need estimation'!AG$2,'Inputs from Uganda staff'!$E$61:$E$80,0),MATCH('HRH Need estimation'!$D261,'Inputs from Uganda staff'!$E$6:$BM$6,0)),
""))</f>
        <v>0</v>
      </c>
      <c r="AH261" s="122">
        <f>IFERROR(
$AN261 * INDEX('WFOM - Time_Base'!$A$4:$API$29, MATCH("CenHos", 'WFOM - Time_Base'!$B$4:$B$29,0), MATCH(CONCATENATE($G261,AH$2),'WFOM - Time_Base'!$A$8:$API$8,0)) *
INDEX('WFOM - Time_Base'!$A$4:$API$29, MATCH("CenHos_Per", 'WFOM - Time_Base'!$B$4:$B$29,0), MATCH(CONCATENATE($G261,AH$2),'WFOM - Time_Base'!$A$8:$API$8,0)),
IFERROR($AN261 * INDEX('Inputs from Uganda staff'!$E$61:$BM$80,MATCH('HRH Need estimation'!AH$2,'Inputs from Uganda staff'!$E$61:$E$80,0),MATCH('HRH Need estimation'!$D261,'Inputs from Uganda staff'!$E$6:$BM$6,0)),
""))</f>
        <v>0</v>
      </c>
      <c r="AI261" s="122">
        <f>IFERROR(
$AN261 * INDEX('WFOM - Time_Base'!$A$4:$API$29, MATCH("CenHos", 'WFOM - Time_Base'!$B$4:$B$29,0), MATCH(CONCATENATE($G261,AI$2),'WFOM - Time_Base'!$A$8:$API$8,0)) *
INDEX('WFOM - Time_Base'!$A$4:$API$29, MATCH("CenHos_Per", 'WFOM - Time_Base'!$B$4:$B$29,0), MATCH(CONCATENATE($G261,AI$2),'WFOM - Time_Base'!$A$8:$API$8,0)),
IFERROR($AN261 * INDEX('Inputs from Uganda staff'!$E$61:$BM$80,MATCH('HRH Need estimation'!AI$2,'Inputs from Uganda staff'!$E$61:$E$80,0),MATCH('HRH Need estimation'!$D261,'Inputs from Uganda staff'!$E$6:$BM$6,0)),
""))</f>
        <v>0</v>
      </c>
      <c r="AJ261" s="122">
        <f>IFERROR(
$AN261 * INDEX('WFOM - Time_Base'!$A$4:$API$29, MATCH("CenHos", 'WFOM - Time_Base'!$B$4:$B$29,0), MATCH(CONCATENATE($G261,AJ$2),'WFOM - Time_Base'!$A$8:$API$8,0)) *
INDEX('WFOM - Time_Base'!$A$4:$API$29, MATCH("CenHos_Per", 'WFOM - Time_Base'!$B$4:$B$29,0), MATCH(CONCATENATE($G261,AJ$2),'WFOM - Time_Base'!$A$8:$API$8,0)),
IFERROR($AN261 * INDEX('Inputs from Uganda staff'!$E$61:$BM$80,MATCH('HRH Need estimation'!AJ$2,'Inputs from Uganda staff'!$E$61:$E$80,0),MATCH('HRH Need estimation'!$D261,'Inputs from Uganda staff'!$E$6:$BM$6,0)),
""))</f>
        <v>0</v>
      </c>
      <c r="AK261" s="122">
        <f>IFERROR(
$AN261 * INDEX('WFOM - Time_Base'!$A$4:$API$29, MATCH("CenHos", 'WFOM - Time_Base'!$B$4:$B$29,0), MATCH(CONCATENATE($G261,AK$2),'WFOM - Time_Base'!$A$8:$API$8,0)) *
INDEX('WFOM - Time_Base'!$A$4:$API$29, MATCH("CenHos_Per", 'WFOM - Time_Base'!$B$4:$B$29,0), MATCH(CONCATENATE($G261,AK$2),'WFOM - Time_Base'!$A$8:$API$8,0)),
IFERROR($AN261 * INDEX('Inputs from Uganda staff'!$E$61:$BM$80,MATCH('HRH Need estimation'!AK$2,'Inputs from Uganda staff'!$E$61:$E$80,0),MATCH('HRH Need estimation'!$D261,'Inputs from Uganda staff'!$E$6:$BM$6,0)),
""))</f>
        <v>0</v>
      </c>
      <c r="AL261" s="122">
        <f>IFERROR(
$AN261 * INDEX('WFOM - Time_Base'!$A$4:$API$29, MATCH("CenHos", 'WFOM - Time_Base'!$B$4:$B$29,0), MATCH(CONCATENATE($G261,AL$2),'WFOM - Time_Base'!$A$8:$API$8,0)) *
INDEX('WFOM - Time_Base'!$A$4:$API$29, MATCH("CenHos_Per", 'WFOM - Time_Base'!$B$4:$B$29,0), MATCH(CONCATENATE($G261,AL$2),'WFOM - Time_Base'!$A$8:$API$8,0)),
IFERROR($AN261 * INDEX('Inputs from Uganda staff'!$E$61:$BM$80,MATCH('HRH Need estimation'!AL$2,'Inputs from Uganda staff'!$E$61:$E$80,0),MATCH('HRH Need estimation'!$D261,'Inputs from Uganda staff'!$E$6:$BM$6,0)),
""))</f>
        <v>0</v>
      </c>
      <c r="AN261">
        <v>1</v>
      </c>
      <c r="AO261" t="e">
        <f t="shared" ref="AO261:AO324" si="12">VLOOKUP(C261,$AQ$4:$AQ$151,1,FALSE)</f>
        <v>#N/A</v>
      </c>
    </row>
    <row r="262" spans="1:41">
      <c r="A262" s="106" t="s">
        <v>915</v>
      </c>
      <c r="B262" s="106" t="s">
        <v>724</v>
      </c>
      <c r="C262" s="107" t="s">
        <v>739</v>
      </c>
      <c r="D262" s="115" t="s">
        <v>740</v>
      </c>
      <c r="E262" s="122" t="s">
        <v>865</v>
      </c>
      <c r="F262" s="122" t="s">
        <v>135</v>
      </c>
      <c r="G262" s="122" t="str">
        <f>IF(F262&lt;&gt;"", VLOOKUP(F262,'WFOM - Cadre and Service List'!$E$4:$F$52,2,FALSE), "")</f>
        <v>DentSurg</v>
      </c>
      <c r="H262" s="122"/>
      <c r="I262" s="207"/>
      <c r="J262" s="207"/>
      <c r="K262" s="207"/>
      <c r="L262" s="207"/>
      <c r="M262" s="207"/>
      <c r="N262" s="207"/>
      <c r="O262" s="207"/>
      <c r="P262" s="207">
        <f t="shared" si="11"/>
        <v>0</v>
      </c>
      <c r="Q262" s="122" t="s">
        <v>1947</v>
      </c>
      <c r="R262" s="122">
        <f>IFERROR(
$AN262 * INDEX('WFOM - Time_Base'!$A$4:$API$29, MATCH("CenHos", 'WFOM - Time_Base'!$B$4:$B$29,0), MATCH(CONCATENATE($G262,R$2),'WFOM - Time_Base'!$A$8:$API$8,0)) *
INDEX('WFOM - Time_Base'!$A$4:$API$29, MATCH("CenHos_Per", 'WFOM - Time_Base'!$B$4:$B$29,0), MATCH(CONCATENATE($G262,R$2),'WFOM - Time_Base'!$A$8:$API$8,0)),
IFERROR($AN262 * INDEX('Inputs from Uganda staff'!$E$61:$BM$80,MATCH('HRH Need estimation'!R$2,'Inputs from Uganda staff'!$E$61:$E$80,0),MATCH('HRH Need estimation'!$D262,'Inputs from Uganda staff'!$E$6:$BM$6,0)),
""))</f>
        <v>0</v>
      </c>
      <c r="S262" s="122">
        <f>IFERROR(
$AN262 * INDEX('WFOM - Time_Base'!$A$4:$API$29, MATCH("CenHos", 'WFOM - Time_Base'!$B$4:$B$29,0), MATCH(CONCATENATE($G262,S$2),'WFOM - Time_Base'!$A$8:$API$8,0)) *
INDEX('WFOM - Time_Base'!$A$4:$API$29, MATCH("CenHos_Per", 'WFOM - Time_Base'!$B$4:$B$29,0), MATCH(CONCATENATE($G262,S$2),'WFOM - Time_Base'!$A$8:$API$8,0)),
IFERROR($AN262 * INDEX('Inputs from Uganda staff'!$E$61:$BM$80,MATCH('HRH Need estimation'!S$2,'Inputs from Uganda staff'!$E$61:$E$80,0),MATCH('HRH Need estimation'!$D262,'Inputs from Uganda staff'!$E$6:$BM$6,0)),
""))</f>
        <v>0</v>
      </c>
      <c r="T262" s="122">
        <f>IFERROR(
$AN262 * INDEX('WFOM - Time_Base'!$A$4:$API$29, MATCH("CenHos", 'WFOM - Time_Base'!$B$4:$B$29,0), MATCH(CONCATENATE($G262,T$2),'WFOM - Time_Base'!$A$8:$API$8,0)) *
INDEX('WFOM - Time_Base'!$A$4:$API$29, MATCH("CenHos_Per", 'WFOM - Time_Base'!$B$4:$B$29,0), MATCH(CONCATENATE($G262,T$2),'WFOM - Time_Base'!$A$8:$API$8,0)),
IFERROR($AN262 * INDEX('Inputs from Uganda staff'!$E$61:$BM$80,MATCH('HRH Need estimation'!T$2,'Inputs from Uganda staff'!$E$61:$E$80,0),MATCH('HRH Need estimation'!$D262,'Inputs from Uganda staff'!$E$6:$BM$6,0)),
""))</f>
        <v>0</v>
      </c>
      <c r="U262" s="122">
        <f>IFERROR(
$AN262 * INDEX('WFOM - Time_Base'!$A$4:$API$29, MATCH("CenHos", 'WFOM - Time_Base'!$B$4:$B$29,0), MATCH(CONCATENATE($G262,U$2),'WFOM - Time_Base'!$A$8:$API$8,0)) *
INDEX('WFOM - Time_Base'!$A$4:$API$29, MATCH("CenHos_Per", 'WFOM - Time_Base'!$B$4:$B$29,0), MATCH(CONCATENATE($G262,U$2),'WFOM - Time_Base'!$A$8:$API$8,0)),
IFERROR($AN262 * INDEX('Inputs from Uganda staff'!$E$61:$BM$80,MATCH('HRH Need estimation'!U$2,'Inputs from Uganda staff'!$E$61:$E$80,0),MATCH('HRH Need estimation'!$D262,'Inputs from Uganda staff'!$E$6:$BM$6,0)),
""))</f>
        <v>0</v>
      </c>
      <c r="V262" s="122">
        <f>IFERROR(
$AN262 * INDEX('WFOM - Time_Base'!$A$4:$API$29, MATCH("CenHos", 'WFOM - Time_Base'!$B$4:$B$29,0), MATCH(CONCATENATE($G262,V$2),'WFOM - Time_Base'!$A$8:$API$8,0)) *
INDEX('WFOM - Time_Base'!$A$4:$API$29, MATCH("CenHos_Per", 'WFOM - Time_Base'!$B$4:$B$29,0), MATCH(CONCATENATE($G262,V$2),'WFOM - Time_Base'!$A$8:$API$8,0)),
IFERROR($AN262 * INDEX('Inputs from Uganda staff'!$E$61:$BM$80,MATCH('HRH Need estimation'!V$2,'Inputs from Uganda staff'!$E$61:$E$80,0),MATCH('HRH Need estimation'!$D262,'Inputs from Uganda staff'!$E$6:$BM$6,0)),
""))</f>
        <v>0</v>
      </c>
      <c r="W262" s="122">
        <f>IFERROR(
$AN262 * INDEX('WFOM - Time_Base'!$A$4:$API$29, MATCH("CenHos", 'WFOM - Time_Base'!$B$4:$B$29,0), MATCH(CONCATENATE($G262,W$2),'WFOM - Time_Base'!$A$8:$API$8,0)) *
INDEX('WFOM - Time_Base'!$A$4:$API$29, MATCH("CenHos_Per", 'WFOM - Time_Base'!$B$4:$B$29,0), MATCH(CONCATENATE($G262,W$2),'WFOM - Time_Base'!$A$8:$API$8,0)),
IFERROR($AN262 * INDEX('Inputs from Uganda staff'!$E$61:$BM$80,MATCH('HRH Need estimation'!W$2,'Inputs from Uganda staff'!$E$61:$E$80,0),MATCH('HRH Need estimation'!$D262,'Inputs from Uganda staff'!$E$6:$BM$6,0)),
""))</f>
        <v>0</v>
      </c>
      <c r="X262" s="122">
        <f>IFERROR(
$AN262 * INDEX('WFOM - Time_Base'!$A$4:$API$29, MATCH("CenHos", 'WFOM - Time_Base'!$B$4:$B$29,0), MATCH(CONCATENATE($G262,X$2),'WFOM - Time_Base'!$A$8:$API$8,0)) *
INDEX('WFOM - Time_Base'!$A$4:$API$29, MATCH("CenHos_Per", 'WFOM - Time_Base'!$B$4:$B$29,0), MATCH(CONCATENATE($G262,X$2),'WFOM - Time_Base'!$A$8:$API$8,0)),
IFERROR($AN262 * INDEX('Inputs from Uganda staff'!$E$61:$BM$80,MATCH('HRH Need estimation'!X$2,'Inputs from Uganda staff'!$E$61:$E$80,0),MATCH('HRH Need estimation'!$D262,'Inputs from Uganda staff'!$E$6:$BM$6,0)),
""))</f>
        <v>0</v>
      </c>
      <c r="Y262" s="122">
        <f>IFERROR(
$AN262 * INDEX('WFOM - Time_Base'!$A$4:$API$29, MATCH("CenHos", 'WFOM - Time_Base'!$B$4:$B$29,0), MATCH(CONCATENATE($G262,Y$2),'WFOM - Time_Base'!$A$8:$API$8,0)) *
INDEX('WFOM - Time_Base'!$A$4:$API$29, MATCH("CenHos_Per", 'WFOM - Time_Base'!$B$4:$B$29,0), MATCH(CONCATENATE($G262,Y$2),'WFOM - Time_Base'!$A$8:$API$8,0)),
IFERROR($AN262 * INDEX('Inputs from Uganda staff'!$E$61:$BM$80,MATCH('HRH Need estimation'!Y$2,'Inputs from Uganda staff'!$E$61:$E$80,0),MATCH('HRH Need estimation'!$D262,'Inputs from Uganda staff'!$E$6:$BM$6,0)),
""))</f>
        <v>0</v>
      </c>
      <c r="Z262" s="122">
        <f>IFERROR(
$AN262 * INDEX('WFOM - Time_Base'!$A$4:$API$29, MATCH("CenHos", 'WFOM - Time_Base'!$B$4:$B$29,0), MATCH(CONCATENATE($G262,Z$2),'WFOM - Time_Base'!$A$8:$API$8,0)) *
INDEX('WFOM - Time_Base'!$A$4:$API$29, MATCH("CenHos_Per", 'WFOM - Time_Base'!$B$4:$B$29,0), MATCH(CONCATENATE($G262,Z$2),'WFOM - Time_Base'!$A$8:$API$8,0)),
IFERROR($AN262 * INDEX('Inputs from Uganda staff'!$E$61:$BM$80,MATCH('HRH Need estimation'!Z$2,'Inputs from Uganda staff'!$E$61:$E$80,0),MATCH('HRH Need estimation'!$D262,'Inputs from Uganda staff'!$E$6:$BM$6,0)),
""))</f>
        <v>0</v>
      </c>
      <c r="AA262" s="122">
        <f>IFERROR(
$AN262 * INDEX('WFOM - Time_Base'!$A$4:$API$29, MATCH("CenHos", 'WFOM - Time_Base'!$B$4:$B$29,0), MATCH(CONCATENATE($G262,AA$2),'WFOM - Time_Base'!$A$8:$API$8,0)) *
INDEX('WFOM - Time_Base'!$A$4:$API$29, MATCH("CenHos_Per", 'WFOM - Time_Base'!$B$4:$B$29,0), MATCH(CONCATENATE($G262,AA$2),'WFOM - Time_Base'!$A$8:$API$8,0)),
IFERROR($AN262 * INDEX('Inputs from Uganda staff'!$E$61:$BM$80,MATCH('HRH Need estimation'!AA$2,'Inputs from Uganda staff'!$E$61:$E$80,0),MATCH('HRH Need estimation'!$D262,'Inputs from Uganda staff'!$E$6:$BM$6,0)),
""))</f>
        <v>0</v>
      </c>
      <c r="AB262" s="122">
        <f>IFERROR(
$AN262 * INDEX('WFOM - Time_Base'!$A$4:$API$29, MATCH("CenHos", 'WFOM - Time_Base'!$B$4:$B$29,0), MATCH(CONCATENATE($G262,AB$2),'WFOM - Time_Base'!$A$8:$API$8,0)) *
INDEX('WFOM - Time_Base'!$A$4:$API$29, MATCH("CenHos_Per", 'WFOM - Time_Base'!$B$4:$B$29,0), MATCH(CONCATENATE($G262,AB$2),'WFOM - Time_Base'!$A$8:$API$8,0)),
IFERROR($AN262 * INDEX('Inputs from Uganda staff'!$E$61:$BM$80,MATCH('HRH Need estimation'!AB$2,'Inputs from Uganda staff'!$E$61:$E$80,0),MATCH('HRH Need estimation'!$D262,'Inputs from Uganda staff'!$E$6:$BM$6,0)),
""))</f>
        <v>0</v>
      </c>
      <c r="AC262" s="122" t="str">
        <f>IFERROR(
$AN262 * INDEX('WFOM - Time_Base'!$A$4:$API$29, MATCH("CenHos", 'WFOM - Time_Base'!$B$4:$B$29,0), MATCH(CONCATENATE($G262,AC$2),'WFOM - Time_Base'!$A$8:$API$8,0)) *
INDEX('WFOM - Time_Base'!$A$4:$API$29, MATCH("CenHos_Per", 'WFOM - Time_Base'!$B$4:$B$29,0), MATCH(CONCATENATE($G262,AC$2),'WFOM - Time_Base'!$A$8:$API$8,0)),
IFERROR($AN262 * INDEX('Inputs from Uganda staff'!$E$61:$BM$80,MATCH('HRH Need estimation'!AC$2,'Inputs from Uganda staff'!$E$61:$E$80,0),MATCH('HRH Need estimation'!$D262,'Inputs from Uganda staff'!$E$6:$BM$6,0)),
""))</f>
        <v/>
      </c>
      <c r="AD262" s="122">
        <f>IFERROR(
$AN262 * INDEX('WFOM - Time_Base'!$A$4:$API$29, MATCH("CenHos", 'WFOM - Time_Base'!$B$4:$B$29,0), MATCH(CONCATENATE($G262,AD$2),'WFOM - Time_Base'!$A$8:$API$8,0)) *
INDEX('WFOM - Time_Base'!$A$4:$API$29, MATCH("CenHos_Per", 'WFOM - Time_Base'!$B$4:$B$29,0), MATCH(CONCATENATE($G262,AD$2),'WFOM - Time_Base'!$A$8:$API$8,0)),
IFERROR($AN262 * INDEX('Inputs from Uganda staff'!$E$61:$BM$80,MATCH('HRH Need estimation'!AD$2,'Inputs from Uganda staff'!$E$61:$E$80,0),MATCH('HRH Need estimation'!$D262,'Inputs from Uganda staff'!$E$6:$BM$6,0)),
""))</f>
        <v>90</v>
      </c>
      <c r="AE262" s="122">
        <f>IFERROR(
$AN262 * INDEX('WFOM - Time_Base'!$A$4:$API$29, MATCH("CenHos", 'WFOM - Time_Base'!$B$4:$B$29,0), MATCH(CONCATENATE($G262,AE$2),'WFOM - Time_Base'!$A$8:$API$8,0)) *
INDEX('WFOM - Time_Base'!$A$4:$API$29, MATCH("CenHos_Per", 'WFOM - Time_Base'!$B$4:$B$29,0), MATCH(CONCATENATE($G262,AE$2),'WFOM - Time_Base'!$A$8:$API$8,0)),
IFERROR($AN262 * INDEX('Inputs from Uganda staff'!$E$61:$BM$80,MATCH('HRH Need estimation'!AE$2,'Inputs from Uganda staff'!$E$61:$E$80,0),MATCH('HRH Need estimation'!$D262,'Inputs from Uganda staff'!$E$6:$BM$6,0)),
""))</f>
        <v>0</v>
      </c>
      <c r="AF262" s="122">
        <f>IFERROR(
$AN262 * INDEX('WFOM - Time_Base'!$A$4:$API$29, MATCH("CenHos", 'WFOM - Time_Base'!$B$4:$B$29,0), MATCH(CONCATENATE($G262,AF$2),'WFOM - Time_Base'!$A$8:$API$8,0)) *
INDEX('WFOM - Time_Base'!$A$4:$API$29, MATCH("CenHos_Per", 'WFOM - Time_Base'!$B$4:$B$29,0), MATCH(CONCATENATE($G262,AF$2),'WFOM - Time_Base'!$A$8:$API$8,0)),
IFERROR($AN262 * INDEX('Inputs from Uganda staff'!$E$61:$BM$80,MATCH('HRH Need estimation'!AF$2,'Inputs from Uganda staff'!$E$61:$E$80,0),MATCH('HRH Need estimation'!$D262,'Inputs from Uganda staff'!$E$6:$BM$6,0)),
""))</f>
        <v>100</v>
      </c>
      <c r="AG262" s="122">
        <f>IFERROR(
$AN262 * INDEX('WFOM - Time_Base'!$A$4:$API$29, MATCH("CenHos", 'WFOM - Time_Base'!$B$4:$B$29,0), MATCH(CONCATENATE($G262,AG$2),'WFOM - Time_Base'!$A$8:$API$8,0)) *
INDEX('WFOM - Time_Base'!$A$4:$API$29, MATCH("CenHos_Per", 'WFOM - Time_Base'!$B$4:$B$29,0), MATCH(CONCATENATE($G262,AG$2),'WFOM - Time_Base'!$A$8:$API$8,0)),
IFERROR($AN262 * INDEX('Inputs from Uganda staff'!$E$61:$BM$80,MATCH('HRH Need estimation'!AG$2,'Inputs from Uganda staff'!$E$61:$E$80,0),MATCH('HRH Need estimation'!$D262,'Inputs from Uganda staff'!$E$6:$BM$6,0)),
""))</f>
        <v>0</v>
      </c>
      <c r="AH262" s="122">
        <f>IFERROR(
$AN262 * INDEX('WFOM - Time_Base'!$A$4:$API$29, MATCH("CenHos", 'WFOM - Time_Base'!$B$4:$B$29,0), MATCH(CONCATENATE($G262,AH$2),'WFOM - Time_Base'!$A$8:$API$8,0)) *
INDEX('WFOM - Time_Base'!$A$4:$API$29, MATCH("CenHos_Per", 'WFOM - Time_Base'!$B$4:$B$29,0), MATCH(CONCATENATE($G262,AH$2),'WFOM - Time_Base'!$A$8:$API$8,0)),
IFERROR($AN262 * INDEX('Inputs from Uganda staff'!$E$61:$BM$80,MATCH('HRH Need estimation'!AH$2,'Inputs from Uganda staff'!$E$61:$E$80,0),MATCH('HRH Need estimation'!$D262,'Inputs from Uganda staff'!$E$6:$BM$6,0)),
""))</f>
        <v>0</v>
      </c>
      <c r="AI262" s="122">
        <f>IFERROR(
$AN262 * INDEX('WFOM - Time_Base'!$A$4:$API$29, MATCH("CenHos", 'WFOM - Time_Base'!$B$4:$B$29,0), MATCH(CONCATENATE($G262,AI$2),'WFOM - Time_Base'!$A$8:$API$8,0)) *
INDEX('WFOM - Time_Base'!$A$4:$API$29, MATCH("CenHos_Per", 'WFOM - Time_Base'!$B$4:$B$29,0), MATCH(CONCATENATE($G262,AI$2),'WFOM - Time_Base'!$A$8:$API$8,0)),
IFERROR($AN262 * INDEX('Inputs from Uganda staff'!$E$61:$BM$80,MATCH('HRH Need estimation'!AI$2,'Inputs from Uganda staff'!$E$61:$E$80,0),MATCH('HRH Need estimation'!$D262,'Inputs from Uganda staff'!$E$6:$BM$6,0)),
""))</f>
        <v>0</v>
      </c>
      <c r="AJ262" s="122">
        <f>IFERROR(
$AN262 * INDEX('WFOM - Time_Base'!$A$4:$API$29, MATCH("CenHos", 'WFOM - Time_Base'!$B$4:$B$29,0), MATCH(CONCATENATE($G262,AJ$2),'WFOM - Time_Base'!$A$8:$API$8,0)) *
INDEX('WFOM - Time_Base'!$A$4:$API$29, MATCH("CenHos_Per", 'WFOM - Time_Base'!$B$4:$B$29,0), MATCH(CONCATENATE($G262,AJ$2),'WFOM - Time_Base'!$A$8:$API$8,0)),
IFERROR($AN262 * INDEX('Inputs from Uganda staff'!$E$61:$BM$80,MATCH('HRH Need estimation'!AJ$2,'Inputs from Uganda staff'!$E$61:$E$80,0),MATCH('HRH Need estimation'!$D262,'Inputs from Uganda staff'!$E$6:$BM$6,0)),
""))</f>
        <v>0</v>
      </c>
      <c r="AK262" s="122">
        <f>IFERROR(
$AN262 * INDEX('WFOM - Time_Base'!$A$4:$API$29, MATCH("CenHos", 'WFOM - Time_Base'!$B$4:$B$29,0), MATCH(CONCATENATE($G262,AK$2),'WFOM - Time_Base'!$A$8:$API$8,0)) *
INDEX('WFOM - Time_Base'!$A$4:$API$29, MATCH("CenHos_Per", 'WFOM - Time_Base'!$B$4:$B$29,0), MATCH(CONCATENATE($G262,AK$2),'WFOM - Time_Base'!$A$8:$API$8,0)),
IFERROR($AN262 * INDEX('Inputs from Uganda staff'!$E$61:$BM$80,MATCH('HRH Need estimation'!AK$2,'Inputs from Uganda staff'!$E$61:$E$80,0),MATCH('HRH Need estimation'!$D262,'Inputs from Uganda staff'!$E$6:$BM$6,0)),
""))</f>
        <v>0</v>
      </c>
      <c r="AL262" s="122">
        <f>IFERROR(
$AN262 * INDEX('WFOM - Time_Base'!$A$4:$API$29, MATCH("CenHos", 'WFOM - Time_Base'!$B$4:$B$29,0), MATCH(CONCATENATE($G262,AL$2),'WFOM - Time_Base'!$A$8:$API$8,0)) *
INDEX('WFOM - Time_Base'!$A$4:$API$29, MATCH("CenHos_Per", 'WFOM - Time_Base'!$B$4:$B$29,0), MATCH(CONCATENATE($G262,AL$2),'WFOM - Time_Base'!$A$8:$API$8,0)),
IFERROR($AN262 * INDEX('Inputs from Uganda staff'!$E$61:$BM$80,MATCH('HRH Need estimation'!AL$2,'Inputs from Uganda staff'!$E$61:$E$80,0),MATCH('HRH Need estimation'!$D262,'Inputs from Uganda staff'!$E$6:$BM$6,0)),
""))</f>
        <v>0</v>
      </c>
      <c r="AN262">
        <v>1</v>
      </c>
      <c r="AO262" t="e">
        <f t="shared" si="12"/>
        <v>#N/A</v>
      </c>
    </row>
    <row r="263" spans="1:41">
      <c r="A263" s="106" t="s">
        <v>915</v>
      </c>
      <c r="B263" s="106" t="s">
        <v>724</v>
      </c>
      <c r="C263" s="107" t="s">
        <v>741</v>
      </c>
      <c r="D263" s="113" t="s">
        <v>742</v>
      </c>
      <c r="E263" s="122" t="s">
        <v>865</v>
      </c>
      <c r="F263" s="122" t="s">
        <v>135</v>
      </c>
      <c r="G263" s="122" t="str">
        <f>IF(F263&lt;&gt;"", VLOOKUP(F263,'WFOM - Cadre and Service List'!$E$4:$F$52,2,FALSE), "")</f>
        <v>DentSurg</v>
      </c>
      <c r="H263" s="122"/>
      <c r="I263" s="207"/>
      <c r="J263" s="207"/>
      <c r="K263" s="207"/>
      <c r="L263" s="207"/>
      <c r="M263" s="207"/>
      <c r="N263" s="207"/>
      <c r="O263" s="207"/>
      <c r="P263" s="207">
        <f t="shared" si="11"/>
        <v>0</v>
      </c>
      <c r="Q263" s="122" t="s">
        <v>1947</v>
      </c>
      <c r="R263" s="122">
        <f>IFERROR(
$AN263 * INDEX('WFOM - Time_Base'!$A$4:$API$29, MATCH("CenHos", 'WFOM - Time_Base'!$B$4:$B$29,0), MATCH(CONCATENATE($G263,R$2),'WFOM - Time_Base'!$A$8:$API$8,0)) *
INDEX('WFOM - Time_Base'!$A$4:$API$29, MATCH("CenHos_Per", 'WFOM - Time_Base'!$B$4:$B$29,0), MATCH(CONCATENATE($G263,R$2),'WFOM - Time_Base'!$A$8:$API$8,0)),
IFERROR($AN263 * INDEX('Inputs from Uganda staff'!$E$61:$BM$80,MATCH('HRH Need estimation'!R$2,'Inputs from Uganda staff'!$E$61:$E$80,0),MATCH('HRH Need estimation'!$D263,'Inputs from Uganda staff'!$E$6:$BM$6,0)),
""))</f>
        <v>0</v>
      </c>
      <c r="S263" s="122">
        <f>IFERROR(
$AN263 * INDEX('WFOM - Time_Base'!$A$4:$API$29, MATCH("CenHos", 'WFOM - Time_Base'!$B$4:$B$29,0), MATCH(CONCATENATE($G263,S$2),'WFOM - Time_Base'!$A$8:$API$8,0)) *
INDEX('WFOM - Time_Base'!$A$4:$API$29, MATCH("CenHos_Per", 'WFOM - Time_Base'!$B$4:$B$29,0), MATCH(CONCATENATE($G263,S$2),'WFOM - Time_Base'!$A$8:$API$8,0)),
IFERROR($AN263 * INDEX('Inputs from Uganda staff'!$E$61:$BM$80,MATCH('HRH Need estimation'!S$2,'Inputs from Uganda staff'!$E$61:$E$80,0),MATCH('HRH Need estimation'!$D263,'Inputs from Uganda staff'!$E$6:$BM$6,0)),
""))</f>
        <v>0</v>
      </c>
      <c r="T263" s="122">
        <f>IFERROR(
$AN263 * INDEX('WFOM - Time_Base'!$A$4:$API$29, MATCH("CenHos", 'WFOM - Time_Base'!$B$4:$B$29,0), MATCH(CONCATENATE($G263,T$2),'WFOM - Time_Base'!$A$8:$API$8,0)) *
INDEX('WFOM - Time_Base'!$A$4:$API$29, MATCH("CenHos_Per", 'WFOM - Time_Base'!$B$4:$B$29,0), MATCH(CONCATENATE($G263,T$2),'WFOM - Time_Base'!$A$8:$API$8,0)),
IFERROR($AN263 * INDEX('Inputs from Uganda staff'!$E$61:$BM$80,MATCH('HRH Need estimation'!T$2,'Inputs from Uganda staff'!$E$61:$E$80,0),MATCH('HRH Need estimation'!$D263,'Inputs from Uganda staff'!$E$6:$BM$6,0)),
""))</f>
        <v>0</v>
      </c>
      <c r="U263" s="122">
        <f>IFERROR(
$AN263 * INDEX('WFOM - Time_Base'!$A$4:$API$29, MATCH("CenHos", 'WFOM - Time_Base'!$B$4:$B$29,0), MATCH(CONCATENATE($G263,U$2),'WFOM - Time_Base'!$A$8:$API$8,0)) *
INDEX('WFOM - Time_Base'!$A$4:$API$29, MATCH("CenHos_Per", 'WFOM - Time_Base'!$B$4:$B$29,0), MATCH(CONCATENATE($G263,U$2),'WFOM - Time_Base'!$A$8:$API$8,0)),
IFERROR($AN263 * INDEX('Inputs from Uganda staff'!$E$61:$BM$80,MATCH('HRH Need estimation'!U$2,'Inputs from Uganda staff'!$E$61:$E$80,0),MATCH('HRH Need estimation'!$D263,'Inputs from Uganda staff'!$E$6:$BM$6,0)),
""))</f>
        <v>0</v>
      </c>
      <c r="V263" s="122">
        <f>IFERROR(
$AN263 * INDEX('WFOM - Time_Base'!$A$4:$API$29, MATCH("CenHos", 'WFOM - Time_Base'!$B$4:$B$29,0), MATCH(CONCATENATE($G263,V$2),'WFOM - Time_Base'!$A$8:$API$8,0)) *
INDEX('WFOM - Time_Base'!$A$4:$API$29, MATCH("CenHos_Per", 'WFOM - Time_Base'!$B$4:$B$29,0), MATCH(CONCATENATE($G263,V$2),'WFOM - Time_Base'!$A$8:$API$8,0)),
IFERROR($AN263 * INDEX('Inputs from Uganda staff'!$E$61:$BM$80,MATCH('HRH Need estimation'!V$2,'Inputs from Uganda staff'!$E$61:$E$80,0),MATCH('HRH Need estimation'!$D263,'Inputs from Uganda staff'!$E$6:$BM$6,0)),
""))</f>
        <v>0</v>
      </c>
      <c r="W263" s="122">
        <f>IFERROR(
$AN263 * INDEX('WFOM - Time_Base'!$A$4:$API$29, MATCH("CenHos", 'WFOM - Time_Base'!$B$4:$B$29,0), MATCH(CONCATENATE($G263,W$2),'WFOM - Time_Base'!$A$8:$API$8,0)) *
INDEX('WFOM - Time_Base'!$A$4:$API$29, MATCH("CenHos_Per", 'WFOM - Time_Base'!$B$4:$B$29,0), MATCH(CONCATENATE($G263,W$2),'WFOM - Time_Base'!$A$8:$API$8,0)),
IFERROR($AN263 * INDEX('Inputs from Uganda staff'!$E$61:$BM$80,MATCH('HRH Need estimation'!W$2,'Inputs from Uganda staff'!$E$61:$E$80,0),MATCH('HRH Need estimation'!$D263,'Inputs from Uganda staff'!$E$6:$BM$6,0)),
""))</f>
        <v>0</v>
      </c>
      <c r="X263" s="122">
        <f>IFERROR(
$AN263 * INDEX('WFOM - Time_Base'!$A$4:$API$29, MATCH("CenHos", 'WFOM - Time_Base'!$B$4:$B$29,0), MATCH(CONCATENATE($G263,X$2),'WFOM - Time_Base'!$A$8:$API$8,0)) *
INDEX('WFOM - Time_Base'!$A$4:$API$29, MATCH("CenHos_Per", 'WFOM - Time_Base'!$B$4:$B$29,0), MATCH(CONCATENATE($G263,X$2),'WFOM - Time_Base'!$A$8:$API$8,0)),
IFERROR($AN263 * INDEX('Inputs from Uganda staff'!$E$61:$BM$80,MATCH('HRH Need estimation'!X$2,'Inputs from Uganda staff'!$E$61:$E$80,0),MATCH('HRH Need estimation'!$D263,'Inputs from Uganda staff'!$E$6:$BM$6,0)),
""))</f>
        <v>0</v>
      </c>
      <c r="Y263" s="122">
        <f>IFERROR(
$AN263 * INDEX('WFOM - Time_Base'!$A$4:$API$29, MATCH("CenHos", 'WFOM - Time_Base'!$B$4:$B$29,0), MATCH(CONCATENATE($G263,Y$2),'WFOM - Time_Base'!$A$8:$API$8,0)) *
INDEX('WFOM - Time_Base'!$A$4:$API$29, MATCH("CenHos_Per", 'WFOM - Time_Base'!$B$4:$B$29,0), MATCH(CONCATENATE($G263,Y$2),'WFOM - Time_Base'!$A$8:$API$8,0)),
IFERROR($AN263 * INDEX('Inputs from Uganda staff'!$E$61:$BM$80,MATCH('HRH Need estimation'!Y$2,'Inputs from Uganda staff'!$E$61:$E$80,0),MATCH('HRH Need estimation'!$D263,'Inputs from Uganda staff'!$E$6:$BM$6,0)),
""))</f>
        <v>0</v>
      </c>
      <c r="Z263" s="122">
        <f>IFERROR(
$AN263 * INDEX('WFOM - Time_Base'!$A$4:$API$29, MATCH("CenHos", 'WFOM - Time_Base'!$B$4:$B$29,0), MATCH(CONCATENATE($G263,Z$2),'WFOM - Time_Base'!$A$8:$API$8,0)) *
INDEX('WFOM - Time_Base'!$A$4:$API$29, MATCH("CenHos_Per", 'WFOM - Time_Base'!$B$4:$B$29,0), MATCH(CONCATENATE($G263,Z$2),'WFOM - Time_Base'!$A$8:$API$8,0)),
IFERROR($AN263 * INDEX('Inputs from Uganda staff'!$E$61:$BM$80,MATCH('HRH Need estimation'!Z$2,'Inputs from Uganda staff'!$E$61:$E$80,0),MATCH('HRH Need estimation'!$D263,'Inputs from Uganda staff'!$E$6:$BM$6,0)),
""))</f>
        <v>0</v>
      </c>
      <c r="AA263" s="122">
        <f>IFERROR(
$AN263 * INDEX('WFOM - Time_Base'!$A$4:$API$29, MATCH("CenHos", 'WFOM - Time_Base'!$B$4:$B$29,0), MATCH(CONCATENATE($G263,AA$2),'WFOM - Time_Base'!$A$8:$API$8,0)) *
INDEX('WFOM - Time_Base'!$A$4:$API$29, MATCH("CenHos_Per", 'WFOM - Time_Base'!$B$4:$B$29,0), MATCH(CONCATENATE($G263,AA$2),'WFOM - Time_Base'!$A$8:$API$8,0)),
IFERROR($AN263 * INDEX('Inputs from Uganda staff'!$E$61:$BM$80,MATCH('HRH Need estimation'!AA$2,'Inputs from Uganda staff'!$E$61:$E$80,0),MATCH('HRH Need estimation'!$D263,'Inputs from Uganda staff'!$E$6:$BM$6,0)),
""))</f>
        <v>0</v>
      </c>
      <c r="AB263" s="122">
        <f>IFERROR(
$AN263 * INDEX('WFOM - Time_Base'!$A$4:$API$29, MATCH("CenHos", 'WFOM - Time_Base'!$B$4:$B$29,0), MATCH(CONCATENATE($G263,AB$2),'WFOM - Time_Base'!$A$8:$API$8,0)) *
INDEX('WFOM - Time_Base'!$A$4:$API$29, MATCH("CenHos_Per", 'WFOM - Time_Base'!$B$4:$B$29,0), MATCH(CONCATENATE($G263,AB$2),'WFOM - Time_Base'!$A$8:$API$8,0)),
IFERROR($AN263 * INDEX('Inputs from Uganda staff'!$E$61:$BM$80,MATCH('HRH Need estimation'!AB$2,'Inputs from Uganda staff'!$E$61:$E$80,0),MATCH('HRH Need estimation'!$D263,'Inputs from Uganda staff'!$E$6:$BM$6,0)),
""))</f>
        <v>0</v>
      </c>
      <c r="AC263" s="122" t="str">
        <f>IFERROR(
$AN263 * INDEX('WFOM - Time_Base'!$A$4:$API$29, MATCH("CenHos", 'WFOM - Time_Base'!$B$4:$B$29,0), MATCH(CONCATENATE($G263,AC$2),'WFOM - Time_Base'!$A$8:$API$8,0)) *
INDEX('WFOM - Time_Base'!$A$4:$API$29, MATCH("CenHos_Per", 'WFOM - Time_Base'!$B$4:$B$29,0), MATCH(CONCATENATE($G263,AC$2),'WFOM - Time_Base'!$A$8:$API$8,0)),
IFERROR($AN263 * INDEX('Inputs from Uganda staff'!$E$61:$BM$80,MATCH('HRH Need estimation'!AC$2,'Inputs from Uganda staff'!$E$61:$E$80,0),MATCH('HRH Need estimation'!$D263,'Inputs from Uganda staff'!$E$6:$BM$6,0)),
""))</f>
        <v/>
      </c>
      <c r="AD263" s="122">
        <f>IFERROR(
$AN263 * INDEX('WFOM - Time_Base'!$A$4:$API$29, MATCH("CenHos", 'WFOM - Time_Base'!$B$4:$B$29,0), MATCH(CONCATENATE($G263,AD$2),'WFOM - Time_Base'!$A$8:$API$8,0)) *
INDEX('WFOM - Time_Base'!$A$4:$API$29, MATCH("CenHos_Per", 'WFOM - Time_Base'!$B$4:$B$29,0), MATCH(CONCATENATE($G263,AD$2),'WFOM - Time_Base'!$A$8:$API$8,0)),
IFERROR($AN263 * INDEX('Inputs from Uganda staff'!$E$61:$BM$80,MATCH('HRH Need estimation'!AD$2,'Inputs from Uganda staff'!$E$61:$E$80,0),MATCH('HRH Need estimation'!$D263,'Inputs from Uganda staff'!$E$6:$BM$6,0)),
""))</f>
        <v>90</v>
      </c>
      <c r="AE263" s="122">
        <f>IFERROR(
$AN263 * INDEX('WFOM - Time_Base'!$A$4:$API$29, MATCH("CenHos", 'WFOM - Time_Base'!$B$4:$B$29,0), MATCH(CONCATENATE($G263,AE$2),'WFOM - Time_Base'!$A$8:$API$8,0)) *
INDEX('WFOM - Time_Base'!$A$4:$API$29, MATCH("CenHos_Per", 'WFOM - Time_Base'!$B$4:$B$29,0), MATCH(CONCATENATE($G263,AE$2),'WFOM - Time_Base'!$A$8:$API$8,0)),
IFERROR($AN263 * INDEX('Inputs from Uganda staff'!$E$61:$BM$80,MATCH('HRH Need estimation'!AE$2,'Inputs from Uganda staff'!$E$61:$E$80,0),MATCH('HRH Need estimation'!$D263,'Inputs from Uganda staff'!$E$6:$BM$6,0)),
""))</f>
        <v>0</v>
      </c>
      <c r="AF263" s="122">
        <f>IFERROR(
$AN263 * INDEX('WFOM - Time_Base'!$A$4:$API$29, MATCH("CenHos", 'WFOM - Time_Base'!$B$4:$B$29,0), MATCH(CONCATENATE($G263,AF$2),'WFOM - Time_Base'!$A$8:$API$8,0)) *
INDEX('WFOM - Time_Base'!$A$4:$API$29, MATCH("CenHos_Per", 'WFOM - Time_Base'!$B$4:$B$29,0), MATCH(CONCATENATE($G263,AF$2),'WFOM - Time_Base'!$A$8:$API$8,0)),
IFERROR($AN263 * INDEX('Inputs from Uganda staff'!$E$61:$BM$80,MATCH('HRH Need estimation'!AF$2,'Inputs from Uganda staff'!$E$61:$E$80,0),MATCH('HRH Need estimation'!$D263,'Inputs from Uganda staff'!$E$6:$BM$6,0)),
""))</f>
        <v>100</v>
      </c>
      <c r="AG263" s="122">
        <f>IFERROR(
$AN263 * INDEX('WFOM - Time_Base'!$A$4:$API$29, MATCH("CenHos", 'WFOM - Time_Base'!$B$4:$B$29,0), MATCH(CONCATENATE($G263,AG$2),'WFOM - Time_Base'!$A$8:$API$8,0)) *
INDEX('WFOM - Time_Base'!$A$4:$API$29, MATCH("CenHos_Per", 'WFOM - Time_Base'!$B$4:$B$29,0), MATCH(CONCATENATE($G263,AG$2),'WFOM - Time_Base'!$A$8:$API$8,0)),
IFERROR($AN263 * INDEX('Inputs from Uganda staff'!$E$61:$BM$80,MATCH('HRH Need estimation'!AG$2,'Inputs from Uganda staff'!$E$61:$E$80,0),MATCH('HRH Need estimation'!$D263,'Inputs from Uganda staff'!$E$6:$BM$6,0)),
""))</f>
        <v>0</v>
      </c>
      <c r="AH263" s="122">
        <f>IFERROR(
$AN263 * INDEX('WFOM - Time_Base'!$A$4:$API$29, MATCH("CenHos", 'WFOM - Time_Base'!$B$4:$B$29,0), MATCH(CONCATENATE($G263,AH$2),'WFOM - Time_Base'!$A$8:$API$8,0)) *
INDEX('WFOM - Time_Base'!$A$4:$API$29, MATCH("CenHos_Per", 'WFOM - Time_Base'!$B$4:$B$29,0), MATCH(CONCATENATE($G263,AH$2),'WFOM - Time_Base'!$A$8:$API$8,0)),
IFERROR($AN263 * INDEX('Inputs from Uganda staff'!$E$61:$BM$80,MATCH('HRH Need estimation'!AH$2,'Inputs from Uganda staff'!$E$61:$E$80,0),MATCH('HRH Need estimation'!$D263,'Inputs from Uganda staff'!$E$6:$BM$6,0)),
""))</f>
        <v>0</v>
      </c>
      <c r="AI263" s="122">
        <f>IFERROR(
$AN263 * INDEX('WFOM - Time_Base'!$A$4:$API$29, MATCH("CenHos", 'WFOM - Time_Base'!$B$4:$B$29,0), MATCH(CONCATENATE($G263,AI$2),'WFOM - Time_Base'!$A$8:$API$8,0)) *
INDEX('WFOM - Time_Base'!$A$4:$API$29, MATCH("CenHos_Per", 'WFOM - Time_Base'!$B$4:$B$29,0), MATCH(CONCATENATE($G263,AI$2),'WFOM - Time_Base'!$A$8:$API$8,0)),
IFERROR($AN263 * INDEX('Inputs from Uganda staff'!$E$61:$BM$80,MATCH('HRH Need estimation'!AI$2,'Inputs from Uganda staff'!$E$61:$E$80,0),MATCH('HRH Need estimation'!$D263,'Inputs from Uganda staff'!$E$6:$BM$6,0)),
""))</f>
        <v>0</v>
      </c>
      <c r="AJ263" s="122">
        <f>IFERROR(
$AN263 * INDEX('WFOM - Time_Base'!$A$4:$API$29, MATCH("CenHos", 'WFOM - Time_Base'!$B$4:$B$29,0), MATCH(CONCATENATE($G263,AJ$2),'WFOM - Time_Base'!$A$8:$API$8,0)) *
INDEX('WFOM - Time_Base'!$A$4:$API$29, MATCH("CenHos_Per", 'WFOM - Time_Base'!$B$4:$B$29,0), MATCH(CONCATENATE($G263,AJ$2),'WFOM - Time_Base'!$A$8:$API$8,0)),
IFERROR($AN263 * INDEX('Inputs from Uganda staff'!$E$61:$BM$80,MATCH('HRH Need estimation'!AJ$2,'Inputs from Uganda staff'!$E$61:$E$80,0),MATCH('HRH Need estimation'!$D263,'Inputs from Uganda staff'!$E$6:$BM$6,0)),
""))</f>
        <v>0</v>
      </c>
      <c r="AK263" s="122">
        <f>IFERROR(
$AN263 * INDEX('WFOM - Time_Base'!$A$4:$API$29, MATCH("CenHos", 'WFOM - Time_Base'!$B$4:$B$29,0), MATCH(CONCATENATE($G263,AK$2),'WFOM - Time_Base'!$A$8:$API$8,0)) *
INDEX('WFOM - Time_Base'!$A$4:$API$29, MATCH("CenHos_Per", 'WFOM - Time_Base'!$B$4:$B$29,0), MATCH(CONCATENATE($G263,AK$2),'WFOM - Time_Base'!$A$8:$API$8,0)),
IFERROR($AN263 * INDEX('Inputs from Uganda staff'!$E$61:$BM$80,MATCH('HRH Need estimation'!AK$2,'Inputs from Uganda staff'!$E$61:$E$80,0),MATCH('HRH Need estimation'!$D263,'Inputs from Uganda staff'!$E$6:$BM$6,0)),
""))</f>
        <v>0</v>
      </c>
      <c r="AL263" s="122">
        <f>IFERROR(
$AN263 * INDEX('WFOM - Time_Base'!$A$4:$API$29, MATCH("CenHos", 'WFOM - Time_Base'!$B$4:$B$29,0), MATCH(CONCATENATE($G263,AL$2),'WFOM - Time_Base'!$A$8:$API$8,0)) *
INDEX('WFOM - Time_Base'!$A$4:$API$29, MATCH("CenHos_Per", 'WFOM - Time_Base'!$B$4:$B$29,0), MATCH(CONCATENATE($G263,AL$2),'WFOM - Time_Base'!$A$8:$API$8,0)),
IFERROR($AN263 * INDEX('Inputs from Uganda staff'!$E$61:$BM$80,MATCH('HRH Need estimation'!AL$2,'Inputs from Uganda staff'!$E$61:$E$80,0),MATCH('HRH Need estimation'!$D263,'Inputs from Uganda staff'!$E$6:$BM$6,0)),
""))</f>
        <v>0</v>
      </c>
      <c r="AN263">
        <v>1</v>
      </c>
      <c r="AO263" t="e">
        <f t="shared" si="12"/>
        <v>#N/A</v>
      </c>
    </row>
    <row r="264" spans="1:41">
      <c r="A264" s="106" t="s">
        <v>915</v>
      </c>
      <c r="B264" s="106" t="s">
        <v>724</v>
      </c>
      <c r="C264" s="107" t="s">
        <v>743</v>
      </c>
      <c r="D264" s="113" t="s">
        <v>744</v>
      </c>
      <c r="E264" s="122" t="s">
        <v>865</v>
      </c>
      <c r="F264" s="122" t="s">
        <v>135</v>
      </c>
      <c r="G264" s="122" t="str">
        <f>IF(F264&lt;&gt;"", VLOOKUP(F264,'WFOM - Cadre and Service List'!$E$4:$F$52,2,FALSE), "")</f>
        <v>DentSurg</v>
      </c>
      <c r="H264" s="122"/>
      <c r="I264" s="207"/>
      <c r="J264" s="207"/>
      <c r="K264" s="207"/>
      <c r="L264" s="207"/>
      <c r="M264" s="207"/>
      <c r="N264" s="207"/>
      <c r="O264" s="207"/>
      <c r="P264" s="207">
        <f t="shared" si="11"/>
        <v>0</v>
      </c>
      <c r="Q264" s="122" t="s">
        <v>1947</v>
      </c>
      <c r="R264" s="122">
        <f>IFERROR(
$AN264 * INDEX('WFOM - Time_Base'!$A$4:$API$29, MATCH("CenHos", 'WFOM - Time_Base'!$B$4:$B$29,0), MATCH(CONCATENATE($G264,R$2),'WFOM - Time_Base'!$A$8:$API$8,0)) *
INDEX('WFOM - Time_Base'!$A$4:$API$29, MATCH("CenHos_Per", 'WFOM - Time_Base'!$B$4:$B$29,0), MATCH(CONCATENATE($G264,R$2),'WFOM - Time_Base'!$A$8:$API$8,0)),
IFERROR($AN264 * INDEX('Inputs from Uganda staff'!$E$61:$BM$80,MATCH('HRH Need estimation'!R$2,'Inputs from Uganda staff'!$E$61:$E$80,0),MATCH('HRH Need estimation'!$D264,'Inputs from Uganda staff'!$E$6:$BM$6,0)),
""))</f>
        <v>0</v>
      </c>
      <c r="S264" s="122">
        <f>IFERROR(
$AN264 * INDEX('WFOM - Time_Base'!$A$4:$API$29, MATCH("CenHos", 'WFOM - Time_Base'!$B$4:$B$29,0), MATCH(CONCATENATE($G264,S$2),'WFOM - Time_Base'!$A$8:$API$8,0)) *
INDEX('WFOM - Time_Base'!$A$4:$API$29, MATCH("CenHos_Per", 'WFOM - Time_Base'!$B$4:$B$29,0), MATCH(CONCATENATE($G264,S$2),'WFOM - Time_Base'!$A$8:$API$8,0)),
IFERROR($AN264 * INDEX('Inputs from Uganda staff'!$E$61:$BM$80,MATCH('HRH Need estimation'!S$2,'Inputs from Uganda staff'!$E$61:$E$80,0),MATCH('HRH Need estimation'!$D264,'Inputs from Uganda staff'!$E$6:$BM$6,0)),
""))</f>
        <v>0</v>
      </c>
      <c r="T264" s="122">
        <f>IFERROR(
$AN264 * INDEX('WFOM - Time_Base'!$A$4:$API$29, MATCH("CenHos", 'WFOM - Time_Base'!$B$4:$B$29,0), MATCH(CONCATENATE($G264,T$2),'WFOM - Time_Base'!$A$8:$API$8,0)) *
INDEX('WFOM - Time_Base'!$A$4:$API$29, MATCH("CenHos_Per", 'WFOM - Time_Base'!$B$4:$B$29,0), MATCH(CONCATENATE($G264,T$2),'WFOM - Time_Base'!$A$8:$API$8,0)),
IFERROR($AN264 * INDEX('Inputs from Uganda staff'!$E$61:$BM$80,MATCH('HRH Need estimation'!T$2,'Inputs from Uganda staff'!$E$61:$E$80,0),MATCH('HRH Need estimation'!$D264,'Inputs from Uganda staff'!$E$6:$BM$6,0)),
""))</f>
        <v>0</v>
      </c>
      <c r="U264" s="122">
        <f>IFERROR(
$AN264 * INDEX('WFOM - Time_Base'!$A$4:$API$29, MATCH("CenHos", 'WFOM - Time_Base'!$B$4:$B$29,0), MATCH(CONCATENATE($G264,U$2),'WFOM - Time_Base'!$A$8:$API$8,0)) *
INDEX('WFOM - Time_Base'!$A$4:$API$29, MATCH("CenHos_Per", 'WFOM - Time_Base'!$B$4:$B$29,0), MATCH(CONCATENATE($G264,U$2),'WFOM - Time_Base'!$A$8:$API$8,0)),
IFERROR($AN264 * INDEX('Inputs from Uganda staff'!$E$61:$BM$80,MATCH('HRH Need estimation'!U$2,'Inputs from Uganda staff'!$E$61:$E$80,0),MATCH('HRH Need estimation'!$D264,'Inputs from Uganda staff'!$E$6:$BM$6,0)),
""))</f>
        <v>0</v>
      </c>
      <c r="V264" s="122">
        <f>IFERROR(
$AN264 * INDEX('WFOM - Time_Base'!$A$4:$API$29, MATCH("CenHos", 'WFOM - Time_Base'!$B$4:$B$29,0), MATCH(CONCATENATE($G264,V$2),'WFOM - Time_Base'!$A$8:$API$8,0)) *
INDEX('WFOM - Time_Base'!$A$4:$API$29, MATCH("CenHos_Per", 'WFOM - Time_Base'!$B$4:$B$29,0), MATCH(CONCATENATE($G264,V$2),'WFOM - Time_Base'!$A$8:$API$8,0)),
IFERROR($AN264 * INDEX('Inputs from Uganda staff'!$E$61:$BM$80,MATCH('HRH Need estimation'!V$2,'Inputs from Uganda staff'!$E$61:$E$80,0),MATCH('HRH Need estimation'!$D264,'Inputs from Uganda staff'!$E$6:$BM$6,0)),
""))</f>
        <v>0</v>
      </c>
      <c r="W264" s="122">
        <f>IFERROR(
$AN264 * INDEX('WFOM - Time_Base'!$A$4:$API$29, MATCH("CenHos", 'WFOM - Time_Base'!$B$4:$B$29,0), MATCH(CONCATENATE($G264,W$2),'WFOM - Time_Base'!$A$8:$API$8,0)) *
INDEX('WFOM - Time_Base'!$A$4:$API$29, MATCH("CenHos_Per", 'WFOM - Time_Base'!$B$4:$B$29,0), MATCH(CONCATENATE($G264,W$2),'WFOM - Time_Base'!$A$8:$API$8,0)),
IFERROR($AN264 * INDEX('Inputs from Uganda staff'!$E$61:$BM$80,MATCH('HRH Need estimation'!W$2,'Inputs from Uganda staff'!$E$61:$E$80,0),MATCH('HRH Need estimation'!$D264,'Inputs from Uganda staff'!$E$6:$BM$6,0)),
""))</f>
        <v>0</v>
      </c>
      <c r="X264" s="122">
        <f>IFERROR(
$AN264 * INDEX('WFOM - Time_Base'!$A$4:$API$29, MATCH("CenHos", 'WFOM - Time_Base'!$B$4:$B$29,0), MATCH(CONCATENATE($G264,X$2),'WFOM - Time_Base'!$A$8:$API$8,0)) *
INDEX('WFOM - Time_Base'!$A$4:$API$29, MATCH("CenHos_Per", 'WFOM - Time_Base'!$B$4:$B$29,0), MATCH(CONCATENATE($G264,X$2),'WFOM - Time_Base'!$A$8:$API$8,0)),
IFERROR($AN264 * INDEX('Inputs from Uganda staff'!$E$61:$BM$80,MATCH('HRH Need estimation'!X$2,'Inputs from Uganda staff'!$E$61:$E$80,0),MATCH('HRH Need estimation'!$D264,'Inputs from Uganda staff'!$E$6:$BM$6,0)),
""))</f>
        <v>0</v>
      </c>
      <c r="Y264" s="122">
        <f>IFERROR(
$AN264 * INDEX('WFOM - Time_Base'!$A$4:$API$29, MATCH("CenHos", 'WFOM - Time_Base'!$B$4:$B$29,0), MATCH(CONCATENATE($G264,Y$2),'WFOM - Time_Base'!$A$8:$API$8,0)) *
INDEX('WFOM - Time_Base'!$A$4:$API$29, MATCH("CenHos_Per", 'WFOM - Time_Base'!$B$4:$B$29,0), MATCH(CONCATENATE($G264,Y$2),'WFOM - Time_Base'!$A$8:$API$8,0)),
IFERROR($AN264 * INDEX('Inputs from Uganda staff'!$E$61:$BM$80,MATCH('HRH Need estimation'!Y$2,'Inputs from Uganda staff'!$E$61:$E$80,0),MATCH('HRH Need estimation'!$D264,'Inputs from Uganda staff'!$E$6:$BM$6,0)),
""))</f>
        <v>0</v>
      </c>
      <c r="Z264" s="122">
        <f>IFERROR(
$AN264 * INDEX('WFOM - Time_Base'!$A$4:$API$29, MATCH("CenHos", 'WFOM - Time_Base'!$B$4:$B$29,0), MATCH(CONCATENATE($G264,Z$2),'WFOM - Time_Base'!$A$8:$API$8,0)) *
INDEX('WFOM - Time_Base'!$A$4:$API$29, MATCH("CenHos_Per", 'WFOM - Time_Base'!$B$4:$B$29,0), MATCH(CONCATENATE($G264,Z$2),'WFOM - Time_Base'!$A$8:$API$8,0)),
IFERROR($AN264 * INDEX('Inputs from Uganda staff'!$E$61:$BM$80,MATCH('HRH Need estimation'!Z$2,'Inputs from Uganda staff'!$E$61:$E$80,0),MATCH('HRH Need estimation'!$D264,'Inputs from Uganda staff'!$E$6:$BM$6,0)),
""))</f>
        <v>0</v>
      </c>
      <c r="AA264" s="122">
        <f>IFERROR(
$AN264 * INDEX('WFOM - Time_Base'!$A$4:$API$29, MATCH("CenHos", 'WFOM - Time_Base'!$B$4:$B$29,0), MATCH(CONCATENATE($G264,AA$2),'WFOM - Time_Base'!$A$8:$API$8,0)) *
INDEX('WFOM - Time_Base'!$A$4:$API$29, MATCH("CenHos_Per", 'WFOM - Time_Base'!$B$4:$B$29,0), MATCH(CONCATENATE($G264,AA$2),'WFOM - Time_Base'!$A$8:$API$8,0)),
IFERROR($AN264 * INDEX('Inputs from Uganda staff'!$E$61:$BM$80,MATCH('HRH Need estimation'!AA$2,'Inputs from Uganda staff'!$E$61:$E$80,0),MATCH('HRH Need estimation'!$D264,'Inputs from Uganda staff'!$E$6:$BM$6,0)),
""))</f>
        <v>0</v>
      </c>
      <c r="AB264" s="122">
        <f>IFERROR(
$AN264 * INDEX('WFOM - Time_Base'!$A$4:$API$29, MATCH("CenHos", 'WFOM - Time_Base'!$B$4:$B$29,0), MATCH(CONCATENATE($G264,AB$2),'WFOM - Time_Base'!$A$8:$API$8,0)) *
INDEX('WFOM - Time_Base'!$A$4:$API$29, MATCH("CenHos_Per", 'WFOM - Time_Base'!$B$4:$B$29,0), MATCH(CONCATENATE($G264,AB$2),'WFOM - Time_Base'!$A$8:$API$8,0)),
IFERROR($AN264 * INDEX('Inputs from Uganda staff'!$E$61:$BM$80,MATCH('HRH Need estimation'!AB$2,'Inputs from Uganda staff'!$E$61:$E$80,0),MATCH('HRH Need estimation'!$D264,'Inputs from Uganda staff'!$E$6:$BM$6,0)),
""))</f>
        <v>0</v>
      </c>
      <c r="AC264" s="122" t="str">
        <f>IFERROR(
$AN264 * INDEX('WFOM - Time_Base'!$A$4:$API$29, MATCH("CenHos", 'WFOM - Time_Base'!$B$4:$B$29,0), MATCH(CONCATENATE($G264,AC$2),'WFOM - Time_Base'!$A$8:$API$8,0)) *
INDEX('WFOM - Time_Base'!$A$4:$API$29, MATCH("CenHos_Per", 'WFOM - Time_Base'!$B$4:$B$29,0), MATCH(CONCATENATE($G264,AC$2),'WFOM - Time_Base'!$A$8:$API$8,0)),
IFERROR($AN264 * INDEX('Inputs from Uganda staff'!$E$61:$BM$80,MATCH('HRH Need estimation'!AC$2,'Inputs from Uganda staff'!$E$61:$E$80,0),MATCH('HRH Need estimation'!$D264,'Inputs from Uganda staff'!$E$6:$BM$6,0)),
""))</f>
        <v/>
      </c>
      <c r="AD264" s="122">
        <f>IFERROR(
$AN264 * INDEX('WFOM - Time_Base'!$A$4:$API$29, MATCH("CenHos", 'WFOM - Time_Base'!$B$4:$B$29,0), MATCH(CONCATENATE($G264,AD$2),'WFOM - Time_Base'!$A$8:$API$8,0)) *
INDEX('WFOM - Time_Base'!$A$4:$API$29, MATCH("CenHos_Per", 'WFOM - Time_Base'!$B$4:$B$29,0), MATCH(CONCATENATE($G264,AD$2),'WFOM - Time_Base'!$A$8:$API$8,0)),
IFERROR($AN264 * INDEX('Inputs from Uganda staff'!$E$61:$BM$80,MATCH('HRH Need estimation'!AD$2,'Inputs from Uganda staff'!$E$61:$E$80,0),MATCH('HRH Need estimation'!$D264,'Inputs from Uganda staff'!$E$6:$BM$6,0)),
""))</f>
        <v>90</v>
      </c>
      <c r="AE264" s="122">
        <f>IFERROR(
$AN264 * INDEX('WFOM - Time_Base'!$A$4:$API$29, MATCH("CenHos", 'WFOM - Time_Base'!$B$4:$B$29,0), MATCH(CONCATENATE($G264,AE$2),'WFOM - Time_Base'!$A$8:$API$8,0)) *
INDEX('WFOM - Time_Base'!$A$4:$API$29, MATCH("CenHos_Per", 'WFOM - Time_Base'!$B$4:$B$29,0), MATCH(CONCATENATE($G264,AE$2),'WFOM - Time_Base'!$A$8:$API$8,0)),
IFERROR($AN264 * INDEX('Inputs from Uganda staff'!$E$61:$BM$80,MATCH('HRH Need estimation'!AE$2,'Inputs from Uganda staff'!$E$61:$E$80,0),MATCH('HRH Need estimation'!$D264,'Inputs from Uganda staff'!$E$6:$BM$6,0)),
""))</f>
        <v>0</v>
      </c>
      <c r="AF264" s="122">
        <f>IFERROR(
$AN264 * INDEX('WFOM - Time_Base'!$A$4:$API$29, MATCH("CenHos", 'WFOM - Time_Base'!$B$4:$B$29,0), MATCH(CONCATENATE($G264,AF$2),'WFOM - Time_Base'!$A$8:$API$8,0)) *
INDEX('WFOM - Time_Base'!$A$4:$API$29, MATCH("CenHos_Per", 'WFOM - Time_Base'!$B$4:$B$29,0), MATCH(CONCATENATE($G264,AF$2),'WFOM - Time_Base'!$A$8:$API$8,0)),
IFERROR($AN264 * INDEX('Inputs from Uganda staff'!$E$61:$BM$80,MATCH('HRH Need estimation'!AF$2,'Inputs from Uganda staff'!$E$61:$E$80,0),MATCH('HRH Need estimation'!$D264,'Inputs from Uganda staff'!$E$6:$BM$6,0)),
""))</f>
        <v>100</v>
      </c>
      <c r="AG264" s="122">
        <f>IFERROR(
$AN264 * INDEX('WFOM - Time_Base'!$A$4:$API$29, MATCH("CenHos", 'WFOM - Time_Base'!$B$4:$B$29,0), MATCH(CONCATENATE($G264,AG$2),'WFOM - Time_Base'!$A$8:$API$8,0)) *
INDEX('WFOM - Time_Base'!$A$4:$API$29, MATCH("CenHos_Per", 'WFOM - Time_Base'!$B$4:$B$29,0), MATCH(CONCATENATE($G264,AG$2),'WFOM - Time_Base'!$A$8:$API$8,0)),
IFERROR($AN264 * INDEX('Inputs from Uganda staff'!$E$61:$BM$80,MATCH('HRH Need estimation'!AG$2,'Inputs from Uganda staff'!$E$61:$E$80,0),MATCH('HRH Need estimation'!$D264,'Inputs from Uganda staff'!$E$6:$BM$6,0)),
""))</f>
        <v>0</v>
      </c>
      <c r="AH264" s="122">
        <f>IFERROR(
$AN264 * INDEX('WFOM - Time_Base'!$A$4:$API$29, MATCH("CenHos", 'WFOM - Time_Base'!$B$4:$B$29,0), MATCH(CONCATENATE($G264,AH$2),'WFOM - Time_Base'!$A$8:$API$8,0)) *
INDEX('WFOM - Time_Base'!$A$4:$API$29, MATCH("CenHos_Per", 'WFOM - Time_Base'!$B$4:$B$29,0), MATCH(CONCATENATE($G264,AH$2),'WFOM - Time_Base'!$A$8:$API$8,0)),
IFERROR($AN264 * INDEX('Inputs from Uganda staff'!$E$61:$BM$80,MATCH('HRH Need estimation'!AH$2,'Inputs from Uganda staff'!$E$61:$E$80,0),MATCH('HRH Need estimation'!$D264,'Inputs from Uganda staff'!$E$6:$BM$6,0)),
""))</f>
        <v>0</v>
      </c>
      <c r="AI264" s="122">
        <f>IFERROR(
$AN264 * INDEX('WFOM - Time_Base'!$A$4:$API$29, MATCH("CenHos", 'WFOM - Time_Base'!$B$4:$B$29,0), MATCH(CONCATENATE($G264,AI$2),'WFOM - Time_Base'!$A$8:$API$8,0)) *
INDEX('WFOM - Time_Base'!$A$4:$API$29, MATCH("CenHos_Per", 'WFOM - Time_Base'!$B$4:$B$29,0), MATCH(CONCATENATE($G264,AI$2),'WFOM - Time_Base'!$A$8:$API$8,0)),
IFERROR($AN264 * INDEX('Inputs from Uganda staff'!$E$61:$BM$80,MATCH('HRH Need estimation'!AI$2,'Inputs from Uganda staff'!$E$61:$E$80,0),MATCH('HRH Need estimation'!$D264,'Inputs from Uganda staff'!$E$6:$BM$6,0)),
""))</f>
        <v>0</v>
      </c>
      <c r="AJ264" s="122">
        <f>IFERROR(
$AN264 * INDEX('WFOM - Time_Base'!$A$4:$API$29, MATCH("CenHos", 'WFOM - Time_Base'!$B$4:$B$29,0), MATCH(CONCATENATE($G264,AJ$2),'WFOM - Time_Base'!$A$8:$API$8,0)) *
INDEX('WFOM - Time_Base'!$A$4:$API$29, MATCH("CenHos_Per", 'WFOM - Time_Base'!$B$4:$B$29,0), MATCH(CONCATENATE($G264,AJ$2),'WFOM - Time_Base'!$A$8:$API$8,0)),
IFERROR($AN264 * INDEX('Inputs from Uganda staff'!$E$61:$BM$80,MATCH('HRH Need estimation'!AJ$2,'Inputs from Uganda staff'!$E$61:$E$80,0),MATCH('HRH Need estimation'!$D264,'Inputs from Uganda staff'!$E$6:$BM$6,0)),
""))</f>
        <v>0</v>
      </c>
      <c r="AK264" s="122">
        <f>IFERROR(
$AN264 * INDEX('WFOM - Time_Base'!$A$4:$API$29, MATCH("CenHos", 'WFOM - Time_Base'!$B$4:$B$29,0), MATCH(CONCATENATE($G264,AK$2),'WFOM - Time_Base'!$A$8:$API$8,0)) *
INDEX('WFOM - Time_Base'!$A$4:$API$29, MATCH("CenHos_Per", 'WFOM - Time_Base'!$B$4:$B$29,0), MATCH(CONCATENATE($G264,AK$2),'WFOM - Time_Base'!$A$8:$API$8,0)),
IFERROR($AN264 * INDEX('Inputs from Uganda staff'!$E$61:$BM$80,MATCH('HRH Need estimation'!AK$2,'Inputs from Uganda staff'!$E$61:$E$80,0),MATCH('HRH Need estimation'!$D264,'Inputs from Uganda staff'!$E$6:$BM$6,0)),
""))</f>
        <v>0</v>
      </c>
      <c r="AL264" s="122">
        <f>IFERROR(
$AN264 * INDEX('WFOM - Time_Base'!$A$4:$API$29, MATCH("CenHos", 'WFOM - Time_Base'!$B$4:$B$29,0), MATCH(CONCATENATE($G264,AL$2),'WFOM - Time_Base'!$A$8:$API$8,0)) *
INDEX('WFOM - Time_Base'!$A$4:$API$29, MATCH("CenHos_Per", 'WFOM - Time_Base'!$B$4:$B$29,0), MATCH(CONCATENATE($G264,AL$2),'WFOM - Time_Base'!$A$8:$API$8,0)),
IFERROR($AN264 * INDEX('Inputs from Uganda staff'!$E$61:$BM$80,MATCH('HRH Need estimation'!AL$2,'Inputs from Uganda staff'!$E$61:$E$80,0),MATCH('HRH Need estimation'!$D264,'Inputs from Uganda staff'!$E$6:$BM$6,0)),
""))</f>
        <v>0</v>
      </c>
      <c r="AN264">
        <v>1</v>
      </c>
      <c r="AO264" t="e">
        <f t="shared" si="12"/>
        <v>#N/A</v>
      </c>
    </row>
    <row r="265" spans="1:41">
      <c r="A265" s="106" t="s">
        <v>915</v>
      </c>
      <c r="B265" s="106" t="s">
        <v>724</v>
      </c>
      <c r="C265" s="107" t="s">
        <v>745</v>
      </c>
      <c r="D265" s="113" t="s">
        <v>746</v>
      </c>
      <c r="E265" s="122" t="s">
        <v>865</v>
      </c>
      <c r="F265" s="200" t="s">
        <v>135</v>
      </c>
      <c r="G265" s="122" t="str">
        <f>IF(F265&lt;&gt;"", VLOOKUP(F265,'WFOM - Cadre and Service List'!$E$4:$F$52,2,FALSE), "")</f>
        <v>DentSurg</v>
      </c>
      <c r="H265" s="122"/>
      <c r="I265" s="207"/>
      <c r="J265" s="207"/>
      <c r="K265" s="207"/>
      <c r="L265" s="207"/>
      <c r="M265" s="207"/>
      <c r="N265" s="207"/>
      <c r="O265" s="207"/>
      <c r="P265" s="207">
        <f t="shared" si="11"/>
        <v>0</v>
      </c>
      <c r="Q265" s="122" t="s">
        <v>1947</v>
      </c>
      <c r="R265" s="122">
        <f>IFERROR(
$AN265 * INDEX('WFOM - Time_Base'!$A$4:$API$29, MATCH("CenHos", 'WFOM - Time_Base'!$B$4:$B$29,0), MATCH(CONCATENATE($G265,R$2),'WFOM - Time_Base'!$A$8:$API$8,0)) *
INDEX('WFOM - Time_Base'!$A$4:$API$29, MATCH("CenHos_Per", 'WFOM - Time_Base'!$B$4:$B$29,0), MATCH(CONCATENATE($G265,R$2),'WFOM - Time_Base'!$A$8:$API$8,0)),
IFERROR($AN265 * INDEX('Inputs from Uganda staff'!$E$61:$BM$80,MATCH('HRH Need estimation'!R$2,'Inputs from Uganda staff'!$E$61:$E$80,0),MATCH('HRH Need estimation'!$D265,'Inputs from Uganda staff'!$E$6:$BM$6,0)),
""))</f>
        <v>0</v>
      </c>
      <c r="S265" s="122">
        <f>IFERROR(
$AN265 * INDEX('WFOM - Time_Base'!$A$4:$API$29, MATCH("CenHos", 'WFOM - Time_Base'!$B$4:$B$29,0), MATCH(CONCATENATE($G265,S$2),'WFOM - Time_Base'!$A$8:$API$8,0)) *
INDEX('WFOM - Time_Base'!$A$4:$API$29, MATCH("CenHos_Per", 'WFOM - Time_Base'!$B$4:$B$29,0), MATCH(CONCATENATE($G265,S$2),'WFOM - Time_Base'!$A$8:$API$8,0)),
IFERROR($AN265 * INDEX('Inputs from Uganda staff'!$E$61:$BM$80,MATCH('HRH Need estimation'!S$2,'Inputs from Uganda staff'!$E$61:$E$80,0),MATCH('HRH Need estimation'!$D265,'Inputs from Uganda staff'!$E$6:$BM$6,0)),
""))</f>
        <v>0</v>
      </c>
      <c r="T265" s="122">
        <f>IFERROR(
$AN265 * INDEX('WFOM - Time_Base'!$A$4:$API$29, MATCH("CenHos", 'WFOM - Time_Base'!$B$4:$B$29,0), MATCH(CONCATENATE($G265,T$2),'WFOM - Time_Base'!$A$8:$API$8,0)) *
INDEX('WFOM - Time_Base'!$A$4:$API$29, MATCH("CenHos_Per", 'WFOM - Time_Base'!$B$4:$B$29,0), MATCH(CONCATENATE($G265,T$2),'WFOM - Time_Base'!$A$8:$API$8,0)),
IFERROR($AN265 * INDEX('Inputs from Uganda staff'!$E$61:$BM$80,MATCH('HRH Need estimation'!T$2,'Inputs from Uganda staff'!$E$61:$E$80,0),MATCH('HRH Need estimation'!$D265,'Inputs from Uganda staff'!$E$6:$BM$6,0)),
""))</f>
        <v>0</v>
      </c>
      <c r="U265" s="122">
        <f>IFERROR(
$AN265 * INDEX('WFOM - Time_Base'!$A$4:$API$29, MATCH("CenHos", 'WFOM - Time_Base'!$B$4:$B$29,0), MATCH(CONCATENATE($G265,U$2),'WFOM - Time_Base'!$A$8:$API$8,0)) *
INDEX('WFOM - Time_Base'!$A$4:$API$29, MATCH("CenHos_Per", 'WFOM - Time_Base'!$B$4:$B$29,0), MATCH(CONCATENATE($G265,U$2),'WFOM - Time_Base'!$A$8:$API$8,0)),
IFERROR($AN265 * INDEX('Inputs from Uganda staff'!$E$61:$BM$80,MATCH('HRH Need estimation'!U$2,'Inputs from Uganda staff'!$E$61:$E$80,0),MATCH('HRH Need estimation'!$D265,'Inputs from Uganda staff'!$E$6:$BM$6,0)),
""))</f>
        <v>0</v>
      </c>
      <c r="V265" s="122">
        <f>IFERROR(
$AN265 * INDEX('WFOM - Time_Base'!$A$4:$API$29, MATCH("CenHos", 'WFOM - Time_Base'!$B$4:$B$29,0), MATCH(CONCATENATE($G265,V$2),'WFOM - Time_Base'!$A$8:$API$8,0)) *
INDEX('WFOM - Time_Base'!$A$4:$API$29, MATCH("CenHos_Per", 'WFOM - Time_Base'!$B$4:$B$29,0), MATCH(CONCATENATE($G265,V$2),'WFOM - Time_Base'!$A$8:$API$8,0)),
IFERROR($AN265 * INDEX('Inputs from Uganda staff'!$E$61:$BM$80,MATCH('HRH Need estimation'!V$2,'Inputs from Uganda staff'!$E$61:$E$80,0),MATCH('HRH Need estimation'!$D265,'Inputs from Uganda staff'!$E$6:$BM$6,0)),
""))</f>
        <v>0</v>
      </c>
      <c r="W265" s="122">
        <f>IFERROR(
$AN265 * INDEX('WFOM - Time_Base'!$A$4:$API$29, MATCH("CenHos", 'WFOM - Time_Base'!$B$4:$B$29,0), MATCH(CONCATENATE($G265,W$2),'WFOM - Time_Base'!$A$8:$API$8,0)) *
INDEX('WFOM - Time_Base'!$A$4:$API$29, MATCH("CenHos_Per", 'WFOM - Time_Base'!$B$4:$B$29,0), MATCH(CONCATENATE($G265,W$2),'WFOM - Time_Base'!$A$8:$API$8,0)),
IFERROR($AN265 * INDEX('Inputs from Uganda staff'!$E$61:$BM$80,MATCH('HRH Need estimation'!W$2,'Inputs from Uganda staff'!$E$61:$E$80,0),MATCH('HRH Need estimation'!$D265,'Inputs from Uganda staff'!$E$6:$BM$6,0)),
""))</f>
        <v>0</v>
      </c>
      <c r="X265" s="122">
        <f>IFERROR(
$AN265 * INDEX('WFOM - Time_Base'!$A$4:$API$29, MATCH("CenHos", 'WFOM - Time_Base'!$B$4:$B$29,0), MATCH(CONCATENATE($G265,X$2),'WFOM - Time_Base'!$A$8:$API$8,0)) *
INDEX('WFOM - Time_Base'!$A$4:$API$29, MATCH("CenHos_Per", 'WFOM - Time_Base'!$B$4:$B$29,0), MATCH(CONCATENATE($G265,X$2),'WFOM - Time_Base'!$A$8:$API$8,0)),
IFERROR($AN265 * INDEX('Inputs from Uganda staff'!$E$61:$BM$80,MATCH('HRH Need estimation'!X$2,'Inputs from Uganda staff'!$E$61:$E$80,0),MATCH('HRH Need estimation'!$D265,'Inputs from Uganda staff'!$E$6:$BM$6,0)),
""))</f>
        <v>0</v>
      </c>
      <c r="Y265" s="122">
        <f>IFERROR(
$AN265 * INDEX('WFOM - Time_Base'!$A$4:$API$29, MATCH("CenHos", 'WFOM - Time_Base'!$B$4:$B$29,0), MATCH(CONCATENATE($G265,Y$2),'WFOM - Time_Base'!$A$8:$API$8,0)) *
INDEX('WFOM - Time_Base'!$A$4:$API$29, MATCH("CenHos_Per", 'WFOM - Time_Base'!$B$4:$B$29,0), MATCH(CONCATENATE($G265,Y$2),'WFOM - Time_Base'!$A$8:$API$8,0)),
IFERROR($AN265 * INDEX('Inputs from Uganda staff'!$E$61:$BM$80,MATCH('HRH Need estimation'!Y$2,'Inputs from Uganda staff'!$E$61:$E$80,0),MATCH('HRH Need estimation'!$D265,'Inputs from Uganda staff'!$E$6:$BM$6,0)),
""))</f>
        <v>0</v>
      </c>
      <c r="Z265" s="122">
        <f>IFERROR(
$AN265 * INDEX('WFOM - Time_Base'!$A$4:$API$29, MATCH("CenHos", 'WFOM - Time_Base'!$B$4:$B$29,0), MATCH(CONCATENATE($G265,Z$2),'WFOM - Time_Base'!$A$8:$API$8,0)) *
INDEX('WFOM - Time_Base'!$A$4:$API$29, MATCH("CenHos_Per", 'WFOM - Time_Base'!$B$4:$B$29,0), MATCH(CONCATENATE($G265,Z$2),'WFOM - Time_Base'!$A$8:$API$8,0)),
IFERROR($AN265 * INDEX('Inputs from Uganda staff'!$E$61:$BM$80,MATCH('HRH Need estimation'!Z$2,'Inputs from Uganda staff'!$E$61:$E$80,0),MATCH('HRH Need estimation'!$D265,'Inputs from Uganda staff'!$E$6:$BM$6,0)),
""))</f>
        <v>0</v>
      </c>
      <c r="AA265" s="122">
        <f>IFERROR(
$AN265 * INDEX('WFOM - Time_Base'!$A$4:$API$29, MATCH("CenHos", 'WFOM - Time_Base'!$B$4:$B$29,0), MATCH(CONCATENATE($G265,AA$2),'WFOM - Time_Base'!$A$8:$API$8,0)) *
INDEX('WFOM - Time_Base'!$A$4:$API$29, MATCH("CenHos_Per", 'WFOM - Time_Base'!$B$4:$B$29,0), MATCH(CONCATENATE($G265,AA$2),'WFOM - Time_Base'!$A$8:$API$8,0)),
IFERROR($AN265 * INDEX('Inputs from Uganda staff'!$E$61:$BM$80,MATCH('HRH Need estimation'!AA$2,'Inputs from Uganda staff'!$E$61:$E$80,0),MATCH('HRH Need estimation'!$D265,'Inputs from Uganda staff'!$E$6:$BM$6,0)),
""))</f>
        <v>0</v>
      </c>
      <c r="AB265" s="122">
        <f>IFERROR(
$AN265 * INDEX('WFOM - Time_Base'!$A$4:$API$29, MATCH("CenHos", 'WFOM - Time_Base'!$B$4:$B$29,0), MATCH(CONCATENATE($G265,AB$2),'WFOM - Time_Base'!$A$8:$API$8,0)) *
INDEX('WFOM - Time_Base'!$A$4:$API$29, MATCH("CenHos_Per", 'WFOM - Time_Base'!$B$4:$B$29,0), MATCH(CONCATENATE($G265,AB$2),'WFOM - Time_Base'!$A$8:$API$8,0)),
IFERROR($AN265 * INDEX('Inputs from Uganda staff'!$E$61:$BM$80,MATCH('HRH Need estimation'!AB$2,'Inputs from Uganda staff'!$E$61:$E$80,0),MATCH('HRH Need estimation'!$D265,'Inputs from Uganda staff'!$E$6:$BM$6,0)),
""))</f>
        <v>0</v>
      </c>
      <c r="AC265" s="122" t="str">
        <f>IFERROR(
$AN265 * INDEX('WFOM - Time_Base'!$A$4:$API$29, MATCH("CenHos", 'WFOM - Time_Base'!$B$4:$B$29,0), MATCH(CONCATENATE($G265,AC$2),'WFOM - Time_Base'!$A$8:$API$8,0)) *
INDEX('WFOM - Time_Base'!$A$4:$API$29, MATCH("CenHos_Per", 'WFOM - Time_Base'!$B$4:$B$29,0), MATCH(CONCATENATE($G265,AC$2),'WFOM - Time_Base'!$A$8:$API$8,0)),
IFERROR($AN265 * INDEX('Inputs from Uganda staff'!$E$61:$BM$80,MATCH('HRH Need estimation'!AC$2,'Inputs from Uganda staff'!$E$61:$E$80,0),MATCH('HRH Need estimation'!$D265,'Inputs from Uganda staff'!$E$6:$BM$6,0)),
""))</f>
        <v/>
      </c>
      <c r="AD265" s="122">
        <f>IFERROR(
$AN265 * INDEX('WFOM - Time_Base'!$A$4:$API$29, MATCH("CenHos", 'WFOM - Time_Base'!$B$4:$B$29,0), MATCH(CONCATENATE($G265,AD$2),'WFOM - Time_Base'!$A$8:$API$8,0)) *
INDEX('WFOM - Time_Base'!$A$4:$API$29, MATCH("CenHos_Per", 'WFOM - Time_Base'!$B$4:$B$29,0), MATCH(CONCATENATE($G265,AD$2),'WFOM - Time_Base'!$A$8:$API$8,0)),
IFERROR($AN265 * INDEX('Inputs from Uganda staff'!$E$61:$BM$80,MATCH('HRH Need estimation'!AD$2,'Inputs from Uganda staff'!$E$61:$E$80,0),MATCH('HRH Need estimation'!$D265,'Inputs from Uganda staff'!$E$6:$BM$6,0)),
""))</f>
        <v>90</v>
      </c>
      <c r="AE265" s="122">
        <f>IFERROR(
$AN265 * INDEX('WFOM - Time_Base'!$A$4:$API$29, MATCH("CenHos", 'WFOM - Time_Base'!$B$4:$B$29,0), MATCH(CONCATENATE($G265,AE$2),'WFOM - Time_Base'!$A$8:$API$8,0)) *
INDEX('WFOM - Time_Base'!$A$4:$API$29, MATCH("CenHos_Per", 'WFOM - Time_Base'!$B$4:$B$29,0), MATCH(CONCATENATE($G265,AE$2),'WFOM - Time_Base'!$A$8:$API$8,0)),
IFERROR($AN265 * INDEX('Inputs from Uganda staff'!$E$61:$BM$80,MATCH('HRH Need estimation'!AE$2,'Inputs from Uganda staff'!$E$61:$E$80,0),MATCH('HRH Need estimation'!$D265,'Inputs from Uganda staff'!$E$6:$BM$6,0)),
""))</f>
        <v>0</v>
      </c>
      <c r="AF265" s="122">
        <f>IFERROR(
$AN265 * INDEX('WFOM - Time_Base'!$A$4:$API$29, MATCH("CenHos", 'WFOM - Time_Base'!$B$4:$B$29,0), MATCH(CONCATENATE($G265,AF$2),'WFOM - Time_Base'!$A$8:$API$8,0)) *
INDEX('WFOM - Time_Base'!$A$4:$API$29, MATCH("CenHos_Per", 'WFOM - Time_Base'!$B$4:$B$29,0), MATCH(CONCATENATE($G265,AF$2),'WFOM - Time_Base'!$A$8:$API$8,0)),
IFERROR($AN265 * INDEX('Inputs from Uganda staff'!$E$61:$BM$80,MATCH('HRH Need estimation'!AF$2,'Inputs from Uganda staff'!$E$61:$E$80,0),MATCH('HRH Need estimation'!$D265,'Inputs from Uganda staff'!$E$6:$BM$6,0)),
""))</f>
        <v>100</v>
      </c>
      <c r="AG265" s="122">
        <f>IFERROR(
$AN265 * INDEX('WFOM - Time_Base'!$A$4:$API$29, MATCH("CenHos", 'WFOM - Time_Base'!$B$4:$B$29,0), MATCH(CONCATENATE($G265,AG$2),'WFOM - Time_Base'!$A$8:$API$8,0)) *
INDEX('WFOM - Time_Base'!$A$4:$API$29, MATCH("CenHos_Per", 'WFOM - Time_Base'!$B$4:$B$29,0), MATCH(CONCATENATE($G265,AG$2),'WFOM - Time_Base'!$A$8:$API$8,0)),
IFERROR($AN265 * INDEX('Inputs from Uganda staff'!$E$61:$BM$80,MATCH('HRH Need estimation'!AG$2,'Inputs from Uganda staff'!$E$61:$E$80,0),MATCH('HRH Need estimation'!$D265,'Inputs from Uganda staff'!$E$6:$BM$6,0)),
""))</f>
        <v>0</v>
      </c>
      <c r="AH265" s="122">
        <f>IFERROR(
$AN265 * INDEX('WFOM - Time_Base'!$A$4:$API$29, MATCH("CenHos", 'WFOM - Time_Base'!$B$4:$B$29,0), MATCH(CONCATENATE($G265,AH$2),'WFOM - Time_Base'!$A$8:$API$8,0)) *
INDEX('WFOM - Time_Base'!$A$4:$API$29, MATCH("CenHos_Per", 'WFOM - Time_Base'!$B$4:$B$29,0), MATCH(CONCATENATE($G265,AH$2),'WFOM - Time_Base'!$A$8:$API$8,0)),
IFERROR($AN265 * INDEX('Inputs from Uganda staff'!$E$61:$BM$80,MATCH('HRH Need estimation'!AH$2,'Inputs from Uganda staff'!$E$61:$E$80,0),MATCH('HRH Need estimation'!$D265,'Inputs from Uganda staff'!$E$6:$BM$6,0)),
""))</f>
        <v>0</v>
      </c>
      <c r="AI265" s="122">
        <f>IFERROR(
$AN265 * INDEX('WFOM - Time_Base'!$A$4:$API$29, MATCH("CenHos", 'WFOM - Time_Base'!$B$4:$B$29,0), MATCH(CONCATENATE($G265,AI$2),'WFOM - Time_Base'!$A$8:$API$8,0)) *
INDEX('WFOM - Time_Base'!$A$4:$API$29, MATCH("CenHos_Per", 'WFOM - Time_Base'!$B$4:$B$29,0), MATCH(CONCATENATE($G265,AI$2),'WFOM - Time_Base'!$A$8:$API$8,0)),
IFERROR($AN265 * INDEX('Inputs from Uganda staff'!$E$61:$BM$80,MATCH('HRH Need estimation'!AI$2,'Inputs from Uganda staff'!$E$61:$E$80,0),MATCH('HRH Need estimation'!$D265,'Inputs from Uganda staff'!$E$6:$BM$6,0)),
""))</f>
        <v>0</v>
      </c>
      <c r="AJ265" s="122">
        <f>IFERROR(
$AN265 * INDEX('WFOM - Time_Base'!$A$4:$API$29, MATCH("CenHos", 'WFOM - Time_Base'!$B$4:$B$29,0), MATCH(CONCATENATE($G265,AJ$2),'WFOM - Time_Base'!$A$8:$API$8,0)) *
INDEX('WFOM - Time_Base'!$A$4:$API$29, MATCH("CenHos_Per", 'WFOM - Time_Base'!$B$4:$B$29,0), MATCH(CONCATENATE($G265,AJ$2),'WFOM - Time_Base'!$A$8:$API$8,0)),
IFERROR($AN265 * INDEX('Inputs from Uganda staff'!$E$61:$BM$80,MATCH('HRH Need estimation'!AJ$2,'Inputs from Uganda staff'!$E$61:$E$80,0),MATCH('HRH Need estimation'!$D265,'Inputs from Uganda staff'!$E$6:$BM$6,0)),
""))</f>
        <v>0</v>
      </c>
      <c r="AK265" s="122">
        <f>IFERROR(
$AN265 * INDEX('WFOM - Time_Base'!$A$4:$API$29, MATCH("CenHos", 'WFOM - Time_Base'!$B$4:$B$29,0), MATCH(CONCATENATE($G265,AK$2),'WFOM - Time_Base'!$A$8:$API$8,0)) *
INDEX('WFOM - Time_Base'!$A$4:$API$29, MATCH("CenHos_Per", 'WFOM - Time_Base'!$B$4:$B$29,0), MATCH(CONCATENATE($G265,AK$2),'WFOM - Time_Base'!$A$8:$API$8,0)),
IFERROR($AN265 * INDEX('Inputs from Uganda staff'!$E$61:$BM$80,MATCH('HRH Need estimation'!AK$2,'Inputs from Uganda staff'!$E$61:$E$80,0),MATCH('HRH Need estimation'!$D265,'Inputs from Uganda staff'!$E$6:$BM$6,0)),
""))</f>
        <v>0</v>
      </c>
      <c r="AL265" s="122">
        <f>IFERROR(
$AN265 * INDEX('WFOM - Time_Base'!$A$4:$API$29, MATCH("CenHos", 'WFOM - Time_Base'!$B$4:$B$29,0), MATCH(CONCATENATE($G265,AL$2),'WFOM - Time_Base'!$A$8:$API$8,0)) *
INDEX('WFOM - Time_Base'!$A$4:$API$29, MATCH("CenHos_Per", 'WFOM - Time_Base'!$B$4:$B$29,0), MATCH(CONCATENATE($G265,AL$2),'WFOM - Time_Base'!$A$8:$API$8,0)),
IFERROR($AN265 * INDEX('Inputs from Uganda staff'!$E$61:$BM$80,MATCH('HRH Need estimation'!AL$2,'Inputs from Uganda staff'!$E$61:$E$80,0),MATCH('HRH Need estimation'!$D265,'Inputs from Uganda staff'!$E$6:$BM$6,0)),
""))</f>
        <v>0</v>
      </c>
      <c r="AN265">
        <v>1</v>
      </c>
      <c r="AO265" t="e">
        <f t="shared" si="12"/>
        <v>#N/A</v>
      </c>
    </row>
    <row r="266" spans="1:41">
      <c r="A266" s="106" t="s">
        <v>915</v>
      </c>
      <c r="B266" s="106" t="s">
        <v>724</v>
      </c>
      <c r="C266" s="107" t="s">
        <v>747</v>
      </c>
      <c r="D266" s="113" t="s">
        <v>748</v>
      </c>
      <c r="E266" s="252"/>
      <c r="F266" s="252"/>
      <c r="G266" s="122" t="str">
        <f>IF(F266&lt;&gt;"", VLOOKUP(F266,'WFOM - Cadre and Service List'!$E$4:$F$52,2,FALSE), "")</f>
        <v/>
      </c>
      <c r="H266" s="122"/>
      <c r="I266" s="207"/>
      <c r="J266" s="207"/>
      <c r="K266" s="207"/>
      <c r="L266" s="207"/>
      <c r="M266" s="207"/>
      <c r="N266" s="207"/>
      <c r="O266" s="207"/>
      <c r="P266" s="207">
        <f t="shared" si="11"/>
        <v>0</v>
      </c>
      <c r="Q266" s="122" t="s">
        <v>1947</v>
      </c>
      <c r="R266" s="122">
        <f>IFERROR(
$AN266 * INDEX('WFOM - Time_Base'!$A$4:$API$29, MATCH("CenHos", 'WFOM - Time_Base'!$B$4:$B$29,0), MATCH(CONCATENATE($G266,R$2),'WFOM - Time_Base'!$A$8:$API$8,0)) *
INDEX('WFOM - Time_Base'!$A$4:$API$29, MATCH("CenHos_Per", 'WFOM - Time_Base'!$B$4:$B$29,0), MATCH(CONCATENATE($G266,R$2),'WFOM - Time_Base'!$A$8:$API$8,0)),
IFERROR($AN266 * INDEX('Inputs from Uganda staff'!$E$61:$BM$80,MATCH('HRH Need estimation'!R$2,'Inputs from Uganda staff'!$E$61:$E$80,0),MATCH('HRH Need estimation'!$D266,'Inputs from Uganda staff'!$E$6:$BM$6,0)),
""))</f>
        <v>0</v>
      </c>
      <c r="S266" s="122">
        <f>IFERROR(
$AN266 * INDEX('WFOM - Time_Base'!$A$4:$API$29, MATCH("CenHos", 'WFOM - Time_Base'!$B$4:$B$29,0), MATCH(CONCATENATE($G266,S$2),'WFOM - Time_Base'!$A$8:$API$8,0)) *
INDEX('WFOM - Time_Base'!$A$4:$API$29, MATCH("CenHos_Per", 'WFOM - Time_Base'!$B$4:$B$29,0), MATCH(CONCATENATE($G266,S$2),'WFOM - Time_Base'!$A$8:$API$8,0)),
IFERROR($AN266 * INDEX('Inputs from Uganda staff'!$E$61:$BM$80,MATCH('HRH Need estimation'!S$2,'Inputs from Uganda staff'!$E$61:$E$80,0),MATCH('HRH Need estimation'!$D266,'Inputs from Uganda staff'!$E$6:$BM$6,0)),
""))</f>
        <v>0</v>
      </c>
      <c r="T266" s="122">
        <f>IFERROR(
$AN266 * INDEX('WFOM - Time_Base'!$A$4:$API$29, MATCH("CenHos", 'WFOM - Time_Base'!$B$4:$B$29,0), MATCH(CONCATENATE($G266,T$2),'WFOM - Time_Base'!$A$8:$API$8,0)) *
INDEX('WFOM - Time_Base'!$A$4:$API$29, MATCH("CenHos_Per", 'WFOM - Time_Base'!$B$4:$B$29,0), MATCH(CONCATENATE($G266,T$2),'WFOM - Time_Base'!$A$8:$API$8,0)),
IFERROR($AN266 * INDEX('Inputs from Uganda staff'!$E$61:$BM$80,MATCH('HRH Need estimation'!T$2,'Inputs from Uganda staff'!$E$61:$E$80,0),MATCH('HRH Need estimation'!$D266,'Inputs from Uganda staff'!$E$6:$BM$6,0)),
""))</f>
        <v>0</v>
      </c>
      <c r="U266" s="122">
        <f>IFERROR(
$AN266 * INDEX('WFOM - Time_Base'!$A$4:$API$29, MATCH("CenHos", 'WFOM - Time_Base'!$B$4:$B$29,0), MATCH(CONCATENATE($G266,U$2),'WFOM - Time_Base'!$A$8:$API$8,0)) *
INDEX('WFOM - Time_Base'!$A$4:$API$29, MATCH("CenHos_Per", 'WFOM - Time_Base'!$B$4:$B$29,0), MATCH(CONCATENATE($G266,U$2),'WFOM - Time_Base'!$A$8:$API$8,0)),
IFERROR($AN266 * INDEX('Inputs from Uganda staff'!$E$61:$BM$80,MATCH('HRH Need estimation'!U$2,'Inputs from Uganda staff'!$E$61:$E$80,0),MATCH('HRH Need estimation'!$D266,'Inputs from Uganda staff'!$E$6:$BM$6,0)),
""))</f>
        <v>1.2</v>
      </c>
      <c r="V266" s="122">
        <f>IFERROR(
$AN266 * INDEX('WFOM - Time_Base'!$A$4:$API$29, MATCH("CenHos", 'WFOM - Time_Base'!$B$4:$B$29,0), MATCH(CONCATENATE($G266,V$2),'WFOM - Time_Base'!$A$8:$API$8,0)) *
INDEX('WFOM - Time_Base'!$A$4:$API$29, MATCH("CenHos_Per", 'WFOM - Time_Base'!$B$4:$B$29,0), MATCH(CONCATENATE($G266,V$2),'WFOM - Time_Base'!$A$8:$API$8,0)),
IFERROR($AN266 * INDEX('Inputs from Uganda staff'!$E$61:$BM$80,MATCH('HRH Need estimation'!V$2,'Inputs from Uganda staff'!$E$61:$E$80,0),MATCH('HRH Need estimation'!$D266,'Inputs from Uganda staff'!$E$6:$BM$6,0)),
""))</f>
        <v>1.2</v>
      </c>
      <c r="W266" s="122">
        <f>IFERROR(
$AN266 * INDEX('WFOM - Time_Base'!$A$4:$API$29, MATCH("CenHos", 'WFOM - Time_Base'!$B$4:$B$29,0), MATCH(CONCATENATE($G266,W$2),'WFOM - Time_Base'!$A$8:$API$8,0)) *
INDEX('WFOM - Time_Base'!$A$4:$API$29, MATCH("CenHos_Per", 'WFOM - Time_Base'!$B$4:$B$29,0), MATCH(CONCATENATE($G266,W$2),'WFOM - Time_Base'!$A$8:$API$8,0)),
IFERROR($AN266 * INDEX('Inputs from Uganda staff'!$E$61:$BM$80,MATCH('HRH Need estimation'!W$2,'Inputs from Uganda staff'!$E$61:$E$80,0),MATCH('HRH Need estimation'!$D266,'Inputs from Uganda staff'!$E$6:$BM$6,0)),
""))</f>
        <v>0</v>
      </c>
      <c r="X266" s="122">
        <f>IFERROR(
$AN266 * INDEX('WFOM - Time_Base'!$A$4:$API$29, MATCH("CenHos", 'WFOM - Time_Base'!$B$4:$B$29,0), MATCH(CONCATENATE($G266,X$2),'WFOM - Time_Base'!$A$8:$API$8,0)) *
INDEX('WFOM - Time_Base'!$A$4:$API$29, MATCH("CenHos_Per", 'WFOM - Time_Base'!$B$4:$B$29,0), MATCH(CONCATENATE($G266,X$2),'WFOM - Time_Base'!$A$8:$API$8,0)),
IFERROR($AN266 * INDEX('Inputs from Uganda staff'!$E$61:$BM$80,MATCH('HRH Need estimation'!X$2,'Inputs from Uganda staff'!$E$61:$E$80,0),MATCH('HRH Need estimation'!$D266,'Inputs from Uganda staff'!$E$6:$BM$6,0)),
""))</f>
        <v>0</v>
      </c>
      <c r="Y266" s="122">
        <f>IFERROR(
$AN266 * INDEX('WFOM - Time_Base'!$A$4:$API$29, MATCH("CenHos", 'WFOM - Time_Base'!$B$4:$B$29,0), MATCH(CONCATENATE($G266,Y$2),'WFOM - Time_Base'!$A$8:$API$8,0)) *
INDEX('WFOM - Time_Base'!$A$4:$API$29, MATCH("CenHos_Per", 'WFOM - Time_Base'!$B$4:$B$29,0), MATCH(CONCATENATE($G266,Y$2),'WFOM - Time_Base'!$A$8:$API$8,0)),
IFERROR($AN266 * INDEX('Inputs from Uganda staff'!$E$61:$BM$80,MATCH('HRH Need estimation'!Y$2,'Inputs from Uganda staff'!$E$61:$E$80,0),MATCH('HRH Need estimation'!$D266,'Inputs from Uganda staff'!$E$6:$BM$6,0)),
""))</f>
        <v>0</v>
      </c>
      <c r="Z266" s="122">
        <f>IFERROR(
$AN266 * INDEX('WFOM - Time_Base'!$A$4:$API$29, MATCH("CenHos", 'WFOM - Time_Base'!$B$4:$B$29,0), MATCH(CONCATENATE($G266,Z$2),'WFOM - Time_Base'!$A$8:$API$8,0)) *
INDEX('WFOM - Time_Base'!$A$4:$API$29, MATCH("CenHos_Per", 'WFOM - Time_Base'!$B$4:$B$29,0), MATCH(CONCATENATE($G266,Z$2),'WFOM - Time_Base'!$A$8:$API$8,0)),
IFERROR($AN266 * INDEX('Inputs from Uganda staff'!$E$61:$BM$80,MATCH('HRH Need estimation'!Z$2,'Inputs from Uganda staff'!$E$61:$E$80,0),MATCH('HRH Need estimation'!$D266,'Inputs from Uganda staff'!$E$6:$BM$6,0)),
""))</f>
        <v>0</v>
      </c>
      <c r="AA266" s="122">
        <f>IFERROR(
$AN266 * INDEX('WFOM - Time_Base'!$A$4:$API$29, MATCH("CenHos", 'WFOM - Time_Base'!$B$4:$B$29,0), MATCH(CONCATENATE($G266,AA$2),'WFOM - Time_Base'!$A$8:$API$8,0)) *
INDEX('WFOM - Time_Base'!$A$4:$API$29, MATCH("CenHos_Per", 'WFOM - Time_Base'!$B$4:$B$29,0), MATCH(CONCATENATE($G266,AA$2),'WFOM - Time_Base'!$A$8:$API$8,0)),
IFERROR($AN266 * INDEX('Inputs from Uganda staff'!$E$61:$BM$80,MATCH('HRH Need estimation'!AA$2,'Inputs from Uganda staff'!$E$61:$E$80,0),MATCH('HRH Need estimation'!$D266,'Inputs from Uganda staff'!$E$6:$BM$6,0)),
""))</f>
        <v>0</v>
      </c>
      <c r="AB266" s="122">
        <f>IFERROR(
$AN266 * INDEX('WFOM - Time_Base'!$A$4:$API$29, MATCH("CenHos", 'WFOM - Time_Base'!$B$4:$B$29,0), MATCH(CONCATENATE($G266,AB$2),'WFOM - Time_Base'!$A$8:$API$8,0)) *
INDEX('WFOM - Time_Base'!$A$4:$API$29, MATCH("CenHos_Per", 'WFOM - Time_Base'!$B$4:$B$29,0), MATCH(CONCATENATE($G266,AB$2),'WFOM - Time_Base'!$A$8:$API$8,0)),
IFERROR($AN266 * INDEX('Inputs from Uganda staff'!$E$61:$BM$80,MATCH('HRH Need estimation'!AB$2,'Inputs from Uganda staff'!$E$61:$E$80,0),MATCH('HRH Need estimation'!$D266,'Inputs from Uganda staff'!$E$6:$BM$6,0)),
""))</f>
        <v>0</v>
      </c>
      <c r="AC266" s="122" t="str">
        <f>IFERROR(
$AN266 * INDEX('WFOM - Time_Base'!$A$4:$API$29, MATCH("CenHos", 'WFOM - Time_Base'!$B$4:$B$29,0), MATCH(CONCATENATE($G266,AC$2),'WFOM - Time_Base'!$A$8:$API$8,0)) *
INDEX('WFOM - Time_Base'!$A$4:$API$29, MATCH("CenHos_Per", 'WFOM - Time_Base'!$B$4:$B$29,0), MATCH(CONCATENATE($G266,AC$2),'WFOM - Time_Base'!$A$8:$API$8,0)),
IFERROR($AN266 * INDEX('Inputs from Uganda staff'!$E$61:$BM$80,MATCH('HRH Need estimation'!AC$2,'Inputs from Uganda staff'!$E$61:$E$80,0),MATCH('HRH Need estimation'!$D266,'Inputs from Uganda staff'!$E$6:$BM$6,0)),
""))</f>
        <v/>
      </c>
      <c r="AD266" s="122">
        <f>IFERROR(
$AN266 * INDEX('WFOM - Time_Base'!$A$4:$API$29, MATCH("CenHos", 'WFOM - Time_Base'!$B$4:$B$29,0), MATCH(CONCATENATE($G266,AD$2),'WFOM - Time_Base'!$A$8:$API$8,0)) *
INDEX('WFOM - Time_Base'!$A$4:$API$29, MATCH("CenHos_Per", 'WFOM - Time_Base'!$B$4:$B$29,0), MATCH(CONCATENATE($G266,AD$2),'WFOM - Time_Base'!$A$8:$API$8,0)),
IFERROR($AN266 * INDEX('Inputs from Uganda staff'!$E$61:$BM$80,MATCH('HRH Need estimation'!AD$2,'Inputs from Uganda staff'!$E$61:$E$80,0),MATCH('HRH Need estimation'!$D266,'Inputs from Uganda staff'!$E$6:$BM$6,0)),
""))</f>
        <v>54</v>
      </c>
      <c r="AE266" s="122">
        <f>IFERROR(
$AN266 * INDEX('WFOM - Time_Base'!$A$4:$API$29, MATCH("CenHos", 'WFOM - Time_Base'!$B$4:$B$29,0), MATCH(CONCATENATE($G266,AE$2),'WFOM - Time_Base'!$A$8:$API$8,0)) *
INDEX('WFOM - Time_Base'!$A$4:$API$29, MATCH("CenHos_Per", 'WFOM - Time_Base'!$B$4:$B$29,0), MATCH(CONCATENATE($G266,AE$2),'WFOM - Time_Base'!$A$8:$API$8,0)),
IFERROR($AN266 * INDEX('Inputs from Uganda staff'!$E$61:$BM$80,MATCH('HRH Need estimation'!AE$2,'Inputs from Uganda staff'!$E$61:$E$80,0),MATCH('HRH Need estimation'!$D266,'Inputs from Uganda staff'!$E$6:$BM$6,0)),
""))</f>
        <v>0</v>
      </c>
      <c r="AF266" s="122">
        <f>IFERROR(
$AN266 * INDEX('WFOM - Time_Base'!$A$4:$API$29, MATCH("CenHos", 'WFOM - Time_Base'!$B$4:$B$29,0), MATCH(CONCATENATE($G266,AF$2),'WFOM - Time_Base'!$A$8:$API$8,0)) *
INDEX('WFOM - Time_Base'!$A$4:$API$29, MATCH("CenHos_Per", 'WFOM - Time_Base'!$B$4:$B$29,0), MATCH(CONCATENATE($G266,AF$2),'WFOM - Time_Base'!$A$8:$API$8,0)),
IFERROR($AN266 * INDEX('Inputs from Uganda staff'!$E$61:$BM$80,MATCH('HRH Need estimation'!AF$2,'Inputs from Uganda staff'!$E$61:$E$80,0),MATCH('HRH Need estimation'!$D266,'Inputs from Uganda staff'!$E$6:$BM$6,0)),
""))</f>
        <v>18</v>
      </c>
      <c r="AG266" s="122">
        <f>IFERROR(
$AN266 * INDEX('WFOM - Time_Base'!$A$4:$API$29, MATCH("CenHos", 'WFOM - Time_Base'!$B$4:$B$29,0), MATCH(CONCATENATE($G266,AG$2),'WFOM - Time_Base'!$A$8:$API$8,0)) *
INDEX('WFOM - Time_Base'!$A$4:$API$29, MATCH("CenHos_Per", 'WFOM - Time_Base'!$B$4:$B$29,0), MATCH(CONCATENATE($G266,AG$2),'WFOM - Time_Base'!$A$8:$API$8,0)),
IFERROR($AN266 * INDEX('Inputs from Uganda staff'!$E$61:$BM$80,MATCH('HRH Need estimation'!AG$2,'Inputs from Uganda staff'!$E$61:$E$80,0),MATCH('HRH Need estimation'!$D266,'Inputs from Uganda staff'!$E$6:$BM$6,0)),
""))</f>
        <v>0</v>
      </c>
      <c r="AH266" s="122">
        <f>IFERROR(
$AN266 * INDEX('WFOM - Time_Base'!$A$4:$API$29, MATCH("CenHos", 'WFOM - Time_Base'!$B$4:$B$29,0), MATCH(CONCATENATE($G266,AH$2),'WFOM - Time_Base'!$A$8:$API$8,0)) *
INDEX('WFOM - Time_Base'!$A$4:$API$29, MATCH("CenHos_Per", 'WFOM - Time_Base'!$B$4:$B$29,0), MATCH(CONCATENATE($G266,AH$2),'WFOM - Time_Base'!$A$8:$API$8,0)),
IFERROR($AN266 * INDEX('Inputs from Uganda staff'!$E$61:$BM$80,MATCH('HRH Need estimation'!AH$2,'Inputs from Uganda staff'!$E$61:$E$80,0),MATCH('HRH Need estimation'!$D266,'Inputs from Uganda staff'!$E$6:$BM$6,0)),
""))</f>
        <v>0</v>
      </c>
      <c r="AI266" s="122">
        <f>IFERROR(
$AN266 * INDEX('WFOM - Time_Base'!$A$4:$API$29, MATCH("CenHos", 'WFOM - Time_Base'!$B$4:$B$29,0), MATCH(CONCATENATE($G266,AI$2),'WFOM - Time_Base'!$A$8:$API$8,0)) *
INDEX('WFOM - Time_Base'!$A$4:$API$29, MATCH("CenHos_Per", 'WFOM - Time_Base'!$B$4:$B$29,0), MATCH(CONCATENATE($G266,AI$2),'WFOM - Time_Base'!$A$8:$API$8,0)),
IFERROR($AN266 * INDEX('Inputs from Uganda staff'!$E$61:$BM$80,MATCH('HRH Need estimation'!AI$2,'Inputs from Uganda staff'!$E$61:$E$80,0),MATCH('HRH Need estimation'!$D266,'Inputs from Uganda staff'!$E$6:$BM$6,0)),
""))</f>
        <v>0.8</v>
      </c>
      <c r="AJ266" s="122">
        <f>IFERROR(
$AN266 * INDEX('WFOM - Time_Base'!$A$4:$API$29, MATCH("CenHos", 'WFOM - Time_Base'!$B$4:$B$29,0), MATCH(CONCATENATE($G266,AJ$2),'WFOM - Time_Base'!$A$8:$API$8,0)) *
INDEX('WFOM - Time_Base'!$A$4:$API$29, MATCH("CenHos_Per", 'WFOM - Time_Base'!$B$4:$B$29,0), MATCH(CONCATENATE($G266,AJ$2),'WFOM - Time_Base'!$A$8:$API$8,0)),
IFERROR($AN266 * INDEX('Inputs from Uganda staff'!$E$61:$BM$80,MATCH('HRH Need estimation'!AJ$2,'Inputs from Uganda staff'!$E$61:$E$80,0),MATCH('HRH Need estimation'!$D266,'Inputs from Uganda staff'!$E$6:$BM$6,0)),
""))</f>
        <v>0</v>
      </c>
      <c r="AK266" s="122">
        <f>IFERROR(
$AN266 * INDEX('WFOM - Time_Base'!$A$4:$API$29, MATCH("CenHos", 'WFOM - Time_Base'!$B$4:$B$29,0), MATCH(CONCATENATE($G266,AK$2),'WFOM - Time_Base'!$A$8:$API$8,0)) *
INDEX('WFOM - Time_Base'!$A$4:$API$29, MATCH("CenHos_Per", 'WFOM - Time_Base'!$B$4:$B$29,0), MATCH(CONCATENATE($G266,AK$2),'WFOM - Time_Base'!$A$8:$API$8,0)),
IFERROR($AN266 * INDEX('Inputs from Uganda staff'!$E$61:$BM$80,MATCH('HRH Need estimation'!AK$2,'Inputs from Uganda staff'!$E$61:$E$80,0),MATCH('HRH Need estimation'!$D266,'Inputs from Uganda staff'!$E$6:$BM$6,0)),
""))</f>
        <v>0</v>
      </c>
      <c r="AL266" s="122">
        <f>IFERROR(
$AN266 * INDEX('WFOM - Time_Base'!$A$4:$API$29, MATCH("CenHos", 'WFOM - Time_Base'!$B$4:$B$29,0), MATCH(CONCATENATE($G266,AL$2),'WFOM - Time_Base'!$A$8:$API$8,0)) *
INDEX('WFOM - Time_Base'!$A$4:$API$29, MATCH("CenHos_Per", 'WFOM - Time_Base'!$B$4:$B$29,0), MATCH(CONCATENATE($G266,AL$2),'WFOM - Time_Base'!$A$8:$API$8,0)),
IFERROR($AN266 * INDEX('Inputs from Uganda staff'!$E$61:$BM$80,MATCH('HRH Need estimation'!AL$2,'Inputs from Uganda staff'!$E$61:$E$80,0),MATCH('HRH Need estimation'!$D266,'Inputs from Uganda staff'!$E$6:$BM$6,0)),
""))</f>
        <v>0</v>
      </c>
      <c r="AN266">
        <v>1</v>
      </c>
      <c r="AO266" t="e">
        <f t="shared" si="12"/>
        <v>#N/A</v>
      </c>
    </row>
    <row r="267" spans="1:41">
      <c r="A267" s="106" t="s">
        <v>915</v>
      </c>
      <c r="B267" s="106" t="s">
        <v>724</v>
      </c>
      <c r="C267" s="107" t="s">
        <v>749</v>
      </c>
      <c r="D267" s="115" t="s">
        <v>750</v>
      </c>
      <c r="E267" s="122" t="s">
        <v>865</v>
      </c>
      <c r="F267" s="122" t="s">
        <v>135</v>
      </c>
      <c r="G267" s="122" t="str">
        <f>IF(F267&lt;&gt;"", VLOOKUP(F267,'WFOM - Cadre and Service List'!$E$4:$F$52,2,FALSE), "")</f>
        <v>DentSurg</v>
      </c>
      <c r="H267" s="122"/>
      <c r="I267" s="207"/>
      <c r="J267" s="207"/>
      <c r="K267" s="207"/>
      <c r="L267" s="207"/>
      <c r="M267" s="207"/>
      <c r="N267" s="207"/>
      <c r="O267" s="207"/>
      <c r="P267" s="207">
        <f t="shared" si="11"/>
        <v>0</v>
      </c>
      <c r="Q267" s="122" t="s">
        <v>1947</v>
      </c>
      <c r="R267" s="122">
        <f>IFERROR(
$AN267 * INDEX('WFOM - Time_Base'!$A$4:$API$29, MATCH("CenHos", 'WFOM - Time_Base'!$B$4:$B$29,0), MATCH(CONCATENATE($G267,R$2),'WFOM - Time_Base'!$A$8:$API$8,0)) *
INDEX('WFOM - Time_Base'!$A$4:$API$29, MATCH("CenHos_Per", 'WFOM - Time_Base'!$B$4:$B$29,0), MATCH(CONCATENATE($G267,R$2),'WFOM - Time_Base'!$A$8:$API$8,0)),
IFERROR($AN267 * INDEX('Inputs from Uganda staff'!$E$61:$BM$80,MATCH('HRH Need estimation'!R$2,'Inputs from Uganda staff'!$E$61:$E$80,0),MATCH('HRH Need estimation'!$D267,'Inputs from Uganda staff'!$E$6:$BM$6,0)),
""))</f>
        <v>0</v>
      </c>
      <c r="S267" s="122">
        <f>IFERROR(
$AN267 * INDEX('WFOM - Time_Base'!$A$4:$API$29, MATCH("CenHos", 'WFOM - Time_Base'!$B$4:$B$29,0), MATCH(CONCATENATE($G267,S$2),'WFOM - Time_Base'!$A$8:$API$8,0)) *
INDEX('WFOM - Time_Base'!$A$4:$API$29, MATCH("CenHos_Per", 'WFOM - Time_Base'!$B$4:$B$29,0), MATCH(CONCATENATE($G267,S$2),'WFOM - Time_Base'!$A$8:$API$8,0)),
IFERROR($AN267 * INDEX('Inputs from Uganda staff'!$E$61:$BM$80,MATCH('HRH Need estimation'!S$2,'Inputs from Uganda staff'!$E$61:$E$80,0),MATCH('HRH Need estimation'!$D267,'Inputs from Uganda staff'!$E$6:$BM$6,0)),
""))</f>
        <v>0</v>
      </c>
      <c r="T267" s="122">
        <f>IFERROR(
$AN267 * INDEX('WFOM - Time_Base'!$A$4:$API$29, MATCH("CenHos", 'WFOM - Time_Base'!$B$4:$B$29,0), MATCH(CONCATENATE($G267,T$2),'WFOM - Time_Base'!$A$8:$API$8,0)) *
INDEX('WFOM - Time_Base'!$A$4:$API$29, MATCH("CenHos_Per", 'WFOM - Time_Base'!$B$4:$B$29,0), MATCH(CONCATENATE($G267,T$2),'WFOM - Time_Base'!$A$8:$API$8,0)),
IFERROR($AN267 * INDEX('Inputs from Uganda staff'!$E$61:$BM$80,MATCH('HRH Need estimation'!T$2,'Inputs from Uganda staff'!$E$61:$E$80,0),MATCH('HRH Need estimation'!$D267,'Inputs from Uganda staff'!$E$6:$BM$6,0)),
""))</f>
        <v>0</v>
      </c>
      <c r="U267" s="122">
        <f>IFERROR(
$AN267 * INDEX('WFOM - Time_Base'!$A$4:$API$29, MATCH("CenHos", 'WFOM - Time_Base'!$B$4:$B$29,0), MATCH(CONCATENATE($G267,U$2),'WFOM - Time_Base'!$A$8:$API$8,0)) *
INDEX('WFOM - Time_Base'!$A$4:$API$29, MATCH("CenHos_Per", 'WFOM - Time_Base'!$B$4:$B$29,0), MATCH(CONCATENATE($G267,U$2),'WFOM - Time_Base'!$A$8:$API$8,0)),
IFERROR($AN267 * INDEX('Inputs from Uganda staff'!$E$61:$BM$80,MATCH('HRH Need estimation'!U$2,'Inputs from Uganda staff'!$E$61:$E$80,0),MATCH('HRH Need estimation'!$D267,'Inputs from Uganda staff'!$E$6:$BM$6,0)),
""))</f>
        <v>0</v>
      </c>
      <c r="V267" s="122">
        <f>IFERROR(
$AN267 * INDEX('WFOM - Time_Base'!$A$4:$API$29, MATCH("CenHos", 'WFOM - Time_Base'!$B$4:$B$29,0), MATCH(CONCATENATE($G267,V$2),'WFOM - Time_Base'!$A$8:$API$8,0)) *
INDEX('WFOM - Time_Base'!$A$4:$API$29, MATCH("CenHos_Per", 'WFOM - Time_Base'!$B$4:$B$29,0), MATCH(CONCATENATE($G267,V$2),'WFOM - Time_Base'!$A$8:$API$8,0)),
IFERROR($AN267 * INDEX('Inputs from Uganda staff'!$E$61:$BM$80,MATCH('HRH Need estimation'!V$2,'Inputs from Uganda staff'!$E$61:$E$80,0),MATCH('HRH Need estimation'!$D267,'Inputs from Uganda staff'!$E$6:$BM$6,0)),
""))</f>
        <v>0</v>
      </c>
      <c r="W267" s="122">
        <f>IFERROR(
$AN267 * INDEX('WFOM - Time_Base'!$A$4:$API$29, MATCH("CenHos", 'WFOM - Time_Base'!$B$4:$B$29,0), MATCH(CONCATENATE($G267,W$2),'WFOM - Time_Base'!$A$8:$API$8,0)) *
INDEX('WFOM - Time_Base'!$A$4:$API$29, MATCH("CenHos_Per", 'WFOM - Time_Base'!$B$4:$B$29,0), MATCH(CONCATENATE($G267,W$2),'WFOM - Time_Base'!$A$8:$API$8,0)),
IFERROR($AN267 * INDEX('Inputs from Uganda staff'!$E$61:$BM$80,MATCH('HRH Need estimation'!W$2,'Inputs from Uganda staff'!$E$61:$E$80,0),MATCH('HRH Need estimation'!$D267,'Inputs from Uganda staff'!$E$6:$BM$6,0)),
""))</f>
        <v>0</v>
      </c>
      <c r="X267" s="122">
        <f>IFERROR(
$AN267 * INDEX('WFOM - Time_Base'!$A$4:$API$29, MATCH("CenHos", 'WFOM - Time_Base'!$B$4:$B$29,0), MATCH(CONCATENATE($G267,X$2),'WFOM - Time_Base'!$A$8:$API$8,0)) *
INDEX('WFOM - Time_Base'!$A$4:$API$29, MATCH("CenHos_Per", 'WFOM - Time_Base'!$B$4:$B$29,0), MATCH(CONCATENATE($G267,X$2),'WFOM - Time_Base'!$A$8:$API$8,0)),
IFERROR($AN267 * INDEX('Inputs from Uganda staff'!$E$61:$BM$80,MATCH('HRH Need estimation'!X$2,'Inputs from Uganda staff'!$E$61:$E$80,0),MATCH('HRH Need estimation'!$D267,'Inputs from Uganda staff'!$E$6:$BM$6,0)),
""))</f>
        <v>0</v>
      </c>
      <c r="Y267" s="122">
        <f>IFERROR(
$AN267 * INDEX('WFOM - Time_Base'!$A$4:$API$29, MATCH("CenHos", 'WFOM - Time_Base'!$B$4:$B$29,0), MATCH(CONCATENATE($G267,Y$2),'WFOM - Time_Base'!$A$8:$API$8,0)) *
INDEX('WFOM - Time_Base'!$A$4:$API$29, MATCH("CenHos_Per", 'WFOM - Time_Base'!$B$4:$B$29,0), MATCH(CONCATENATE($G267,Y$2),'WFOM - Time_Base'!$A$8:$API$8,0)),
IFERROR($AN267 * INDEX('Inputs from Uganda staff'!$E$61:$BM$80,MATCH('HRH Need estimation'!Y$2,'Inputs from Uganda staff'!$E$61:$E$80,0),MATCH('HRH Need estimation'!$D267,'Inputs from Uganda staff'!$E$6:$BM$6,0)),
""))</f>
        <v>0</v>
      </c>
      <c r="Z267" s="122">
        <f>IFERROR(
$AN267 * INDEX('WFOM - Time_Base'!$A$4:$API$29, MATCH("CenHos", 'WFOM - Time_Base'!$B$4:$B$29,0), MATCH(CONCATENATE($G267,Z$2),'WFOM - Time_Base'!$A$8:$API$8,0)) *
INDEX('WFOM - Time_Base'!$A$4:$API$29, MATCH("CenHos_Per", 'WFOM - Time_Base'!$B$4:$B$29,0), MATCH(CONCATENATE($G267,Z$2),'WFOM - Time_Base'!$A$8:$API$8,0)),
IFERROR($AN267 * INDEX('Inputs from Uganda staff'!$E$61:$BM$80,MATCH('HRH Need estimation'!Z$2,'Inputs from Uganda staff'!$E$61:$E$80,0),MATCH('HRH Need estimation'!$D267,'Inputs from Uganda staff'!$E$6:$BM$6,0)),
""))</f>
        <v>0</v>
      </c>
      <c r="AA267" s="122">
        <f>IFERROR(
$AN267 * INDEX('WFOM - Time_Base'!$A$4:$API$29, MATCH("CenHos", 'WFOM - Time_Base'!$B$4:$B$29,0), MATCH(CONCATENATE($G267,AA$2),'WFOM - Time_Base'!$A$8:$API$8,0)) *
INDEX('WFOM - Time_Base'!$A$4:$API$29, MATCH("CenHos_Per", 'WFOM - Time_Base'!$B$4:$B$29,0), MATCH(CONCATENATE($G267,AA$2),'WFOM - Time_Base'!$A$8:$API$8,0)),
IFERROR($AN267 * INDEX('Inputs from Uganda staff'!$E$61:$BM$80,MATCH('HRH Need estimation'!AA$2,'Inputs from Uganda staff'!$E$61:$E$80,0),MATCH('HRH Need estimation'!$D267,'Inputs from Uganda staff'!$E$6:$BM$6,0)),
""))</f>
        <v>0</v>
      </c>
      <c r="AB267" s="122">
        <f>IFERROR(
$AN267 * INDEX('WFOM - Time_Base'!$A$4:$API$29, MATCH("CenHos", 'WFOM - Time_Base'!$B$4:$B$29,0), MATCH(CONCATENATE($G267,AB$2),'WFOM - Time_Base'!$A$8:$API$8,0)) *
INDEX('WFOM - Time_Base'!$A$4:$API$29, MATCH("CenHos_Per", 'WFOM - Time_Base'!$B$4:$B$29,0), MATCH(CONCATENATE($G267,AB$2),'WFOM - Time_Base'!$A$8:$API$8,0)),
IFERROR($AN267 * INDEX('Inputs from Uganda staff'!$E$61:$BM$80,MATCH('HRH Need estimation'!AB$2,'Inputs from Uganda staff'!$E$61:$E$80,0),MATCH('HRH Need estimation'!$D267,'Inputs from Uganda staff'!$E$6:$BM$6,0)),
""))</f>
        <v>0</v>
      </c>
      <c r="AC267" s="122" t="str">
        <f>IFERROR(
$AN267 * INDEX('WFOM - Time_Base'!$A$4:$API$29, MATCH("CenHos", 'WFOM - Time_Base'!$B$4:$B$29,0), MATCH(CONCATENATE($G267,AC$2),'WFOM - Time_Base'!$A$8:$API$8,0)) *
INDEX('WFOM - Time_Base'!$A$4:$API$29, MATCH("CenHos_Per", 'WFOM - Time_Base'!$B$4:$B$29,0), MATCH(CONCATENATE($G267,AC$2),'WFOM - Time_Base'!$A$8:$API$8,0)),
IFERROR($AN267 * INDEX('Inputs from Uganda staff'!$E$61:$BM$80,MATCH('HRH Need estimation'!AC$2,'Inputs from Uganda staff'!$E$61:$E$80,0),MATCH('HRH Need estimation'!$D267,'Inputs from Uganda staff'!$E$6:$BM$6,0)),
""))</f>
        <v/>
      </c>
      <c r="AD267" s="122">
        <f>IFERROR(
$AN267 * INDEX('WFOM - Time_Base'!$A$4:$API$29, MATCH("CenHos", 'WFOM - Time_Base'!$B$4:$B$29,0), MATCH(CONCATENATE($G267,AD$2),'WFOM - Time_Base'!$A$8:$API$8,0)) *
INDEX('WFOM - Time_Base'!$A$4:$API$29, MATCH("CenHos_Per", 'WFOM - Time_Base'!$B$4:$B$29,0), MATCH(CONCATENATE($G267,AD$2),'WFOM - Time_Base'!$A$8:$API$8,0)),
IFERROR($AN267 * INDEX('Inputs from Uganda staff'!$E$61:$BM$80,MATCH('HRH Need estimation'!AD$2,'Inputs from Uganda staff'!$E$61:$E$80,0),MATCH('HRH Need estimation'!$D267,'Inputs from Uganda staff'!$E$6:$BM$6,0)),
""))</f>
        <v>90</v>
      </c>
      <c r="AE267" s="122">
        <f>IFERROR(
$AN267 * INDEX('WFOM - Time_Base'!$A$4:$API$29, MATCH("CenHos", 'WFOM - Time_Base'!$B$4:$B$29,0), MATCH(CONCATENATE($G267,AE$2),'WFOM - Time_Base'!$A$8:$API$8,0)) *
INDEX('WFOM - Time_Base'!$A$4:$API$29, MATCH("CenHos_Per", 'WFOM - Time_Base'!$B$4:$B$29,0), MATCH(CONCATENATE($G267,AE$2),'WFOM - Time_Base'!$A$8:$API$8,0)),
IFERROR($AN267 * INDEX('Inputs from Uganda staff'!$E$61:$BM$80,MATCH('HRH Need estimation'!AE$2,'Inputs from Uganda staff'!$E$61:$E$80,0),MATCH('HRH Need estimation'!$D267,'Inputs from Uganda staff'!$E$6:$BM$6,0)),
""))</f>
        <v>0</v>
      </c>
      <c r="AF267" s="122">
        <f>IFERROR(
$AN267 * INDEX('WFOM - Time_Base'!$A$4:$API$29, MATCH("CenHos", 'WFOM - Time_Base'!$B$4:$B$29,0), MATCH(CONCATENATE($G267,AF$2),'WFOM - Time_Base'!$A$8:$API$8,0)) *
INDEX('WFOM - Time_Base'!$A$4:$API$29, MATCH("CenHos_Per", 'WFOM - Time_Base'!$B$4:$B$29,0), MATCH(CONCATENATE($G267,AF$2),'WFOM - Time_Base'!$A$8:$API$8,0)),
IFERROR($AN267 * INDEX('Inputs from Uganda staff'!$E$61:$BM$80,MATCH('HRH Need estimation'!AF$2,'Inputs from Uganda staff'!$E$61:$E$80,0),MATCH('HRH Need estimation'!$D267,'Inputs from Uganda staff'!$E$6:$BM$6,0)),
""))</f>
        <v>100</v>
      </c>
      <c r="AG267" s="122">
        <f>IFERROR(
$AN267 * INDEX('WFOM - Time_Base'!$A$4:$API$29, MATCH("CenHos", 'WFOM - Time_Base'!$B$4:$B$29,0), MATCH(CONCATENATE($G267,AG$2),'WFOM - Time_Base'!$A$8:$API$8,0)) *
INDEX('WFOM - Time_Base'!$A$4:$API$29, MATCH("CenHos_Per", 'WFOM - Time_Base'!$B$4:$B$29,0), MATCH(CONCATENATE($G267,AG$2),'WFOM - Time_Base'!$A$8:$API$8,0)),
IFERROR($AN267 * INDEX('Inputs from Uganda staff'!$E$61:$BM$80,MATCH('HRH Need estimation'!AG$2,'Inputs from Uganda staff'!$E$61:$E$80,0),MATCH('HRH Need estimation'!$D267,'Inputs from Uganda staff'!$E$6:$BM$6,0)),
""))</f>
        <v>0</v>
      </c>
      <c r="AH267" s="122">
        <f>IFERROR(
$AN267 * INDEX('WFOM - Time_Base'!$A$4:$API$29, MATCH("CenHos", 'WFOM - Time_Base'!$B$4:$B$29,0), MATCH(CONCATENATE($G267,AH$2),'WFOM - Time_Base'!$A$8:$API$8,0)) *
INDEX('WFOM - Time_Base'!$A$4:$API$29, MATCH("CenHos_Per", 'WFOM - Time_Base'!$B$4:$B$29,0), MATCH(CONCATENATE($G267,AH$2),'WFOM - Time_Base'!$A$8:$API$8,0)),
IFERROR($AN267 * INDEX('Inputs from Uganda staff'!$E$61:$BM$80,MATCH('HRH Need estimation'!AH$2,'Inputs from Uganda staff'!$E$61:$E$80,0),MATCH('HRH Need estimation'!$D267,'Inputs from Uganda staff'!$E$6:$BM$6,0)),
""))</f>
        <v>0</v>
      </c>
      <c r="AI267" s="122">
        <f>IFERROR(
$AN267 * INDEX('WFOM - Time_Base'!$A$4:$API$29, MATCH("CenHos", 'WFOM - Time_Base'!$B$4:$B$29,0), MATCH(CONCATENATE($G267,AI$2),'WFOM - Time_Base'!$A$8:$API$8,0)) *
INDEX('WFOM - Time_Base'!$A$4:$API$29, MATCH("CenHos_Per", 'WFOM - Time_Base'!$B$4:$B$29,0), MATCH(CONCATENATE($G267,AI$2),'WFOM - Time_Base'!$A$8:$API$8,0)),
IFERROR($AN267 * INDEX('Inputs from Uganda staff'!$E$61:$BM$80,MATCH('HRH Need estimation'!AI$2,'Inputs from Uganda staff'!$E$61:$E$80,0),MATCH('HRH Need estimation'!$D267,'Inputs from Uganda staff'!$E$6:$BM$6,0)),
""))</f>
        <v>0</v>
      </c>
      <c r="AJ267" s="122">
        <f>IFERROR(
$AN267 * INDEX('WFOM - Time_Base'!$A$4:$API$29, MATCH("CenHos", 'WFOM - Time_Base'!$B$4:$B$29,0), MATCH(CONCATENATE($G267,AJ$2),'WFOM - Time_Base'!$A$8:$API$8,0)) *
INDEX('WFOM - Time_Base'!$A$4:$API$29, MATCH("CenHos_Per", 'WFOM - Time_Base'!$B$4:$B$29,0), MATCH(CONCATENATE($G267,AJ$2),'WFOM - Time_Base'!$A$8:$API$8,0)),
IFERROR($AN267 * INDEX('Inputs from Uganda staff'!$E$61:$BM$80,MATCH('HRH Need estimation'!AJ$2,'Inputs from Uganda staff'!$E$61:$E$80,0),MATCH('HRH Need estimation'!$D267,'Inputs from Uganda staff'!$E$6:$BM$6,0)),
""))</f>
        <v>0</v>
      </c>
      <c r="AK267" s="122">
        <f>IFERROR(
$AN267 * INDEX('WFOM - Time_Base'!$A$4:$API$29, MATCH("CenHos", 'WFOM - Time_Base'!$B$4:$B$29,0), MATCH(CONCATENATE($G267,AK$2),'WFOM - Time_Base'!$A$8:$API$8,0)) *
INDEX('WFOM - Time_Base'!$A$4:$API$29, MATCH("CenHos_Per", 'WFOM - Time_Base'!$B$4:$B$29,0), MATCH(CONCATENATE($G267,AK$2),'WFOM - Time_Base'!$A$8:$API$8,0)),
IFERROR($AN267 * INDEX('Inputs from Uganda staff'!$E$61:$BM$80,MATCH('HRH Need estimation'!AK$2,'Inputs from Uganda staff'!$E$61:$E$80,0),MATCH('HRH Need estimation'!$D267,'Inputs from Uganda staff'!$E$6:$BM$6,0)),
""))</f>
        <v>0</v>
      </c>
      <c r="AL267" s="122">
        <f>IFERROR(
$AN267 * INDEX('WFOM - Time_Base'!$A$4:$API$29, MATCH("CenHos", 'WFOM - Time_Base'!$B$4:$B$29,0), MATCH(CONCATENATE($G267,AL$2),'WFOM - Time_Base'!$A$8:$API$8,0)) *
INDEX('WFOM - Time_Base'!$A$4:$API$29, MATCH("CenHos_Per", 'WFOM - Time_Base'!$B$4:$B$29,0), MATCH(CONCATENATE($G267,AL$2),'WFOM - Time_Base'!$A$8:$API$8,0)),
IFERROR($AN267 * INDEX('Inputs from Uganda staff'!$E$61:$BM$80,MATCH('HRH Need estimation'!AL$2,'Inputs from Uganda staff'!$E$61:$E$80,0),MATCH('HRH Need estimation'!$D267,'Inputs from Uganda staff'!$E$6:$BM$6,0)),
""))</f>
        <v>0</v>
      </c>
      <c r="AN267">
        <v>1</v>
      </c>
      <c r="AO267" t="e">
        <f t="shared" si="12"/>
        <v>#N/A</v>
      </c>
    </row>
    <row r="268" spans="1:41">
      <c r="A268" s="106" t="s">
        <v>915</v>
      </c>
      <c r="B268" s="106" t="s">
        <v>724</v>
      </c>
      <c r="C268" s="107" t="s">
        <v>751</v>
      </c>
      <c r="D268" s="115" t="s">
        <v>752</v>
      </c>
      <c r="E268" s="252"/>
      <c r="F268" s="252"/>
      <c r="G268" s="122" t="str">
        <f>IF(F268&lt;&gt;"", VLOOKUP(F268,'WFOM - Cadre and Service List'!$E$4:$F$52,2,FALSE), "")</f>
        <v/>
      </c>
      <c r="H268" s="122"/>
      <c r="I268" s="207"/>
      <c r="J268" s="207"/>
      <c r="K268" s="207"/>
      <c r="L268" s="207"/>
      <c r="M268" s="207"/>
      <c r="N268" s="207"/>
      <c r="O268" s="207"/>
      <c r="P268" s="207">
        <f t="shared" si="11"/>
        <v>0</v>
      </c>
      <c r="Q268" s="122" t="s">
        <v>1947</v>
      </c>
      <c r="R268" s="122">
        <f>IFERROR(
$AN268 * INDEX('WFOM - Time_Base'!$A$4:$API$29, MATCH("CenHos", 'WFOM - Time_Base'!$B$4:$B$29,0), MATCH(CONCATENATE($G268,R$2),'WFOM - Time_Base'!$A$8:$API$8,0)) *
INDEX('WFOM - Time_Base'!$A$4:$API$29, MATCH("CenHos_Per", 'WFOM - Time_Base'!$B$4:$B$29,0), MATCH(CONCATENATE($G268,R$2),'WFOM - Time_Base'!$A$8:$API$8,0)),
IFERROR($AN268 * INDEX('Inputs from Uganda staff'!$E$61:$BM$80,MATCH('HRH Need estimation'!R$2,'Inputs from Uganda staff'!$E$61:$E$80,0),MATCH('HRH Need estimation'!$D268,'Inputs from Uganda staff'!$E$6:$BM$6,0)),
""))</f>
        <v>0</v>
      </c>
      <c r="S268" s="122">
        <f>IFERROR(
$AN268 * INDEX('WFOM - Time_Base'!$A$4:$API$29, MATCH("CenHos", 'WFOM - Time_Base'!$B$4:$B$29,0), MATCH(CONCATENATE($G268,S$2),'WFOM - Time_Base'!$A$8:$API$8,0)) *
INDEX('WFOM - Time_Base'!$A$4:$API$29, MATCH("CenHos_Per", 'WFOM - Time_Base'!$B$4:$B$29,0), MATCH(CONCATENATE($G268,S$2),'WFOM - Time_Base'!$A$8:$API$8,0)),
IFERROR($AN268 * INDEX('Inputs from Uganda staff'!$E$61:$BM$80,MATCH('HRH Need estimation'!S$2,'Inputs from Uganda staff'!$E$61:$E$80,0),MATCH('HRH Need estimation'!$D268,'Inputs from Uganda staff'!$E$6:$BM$6,0)),
""))</f>
        <v>0</v>
      </c>
      <c r="T268" s="122">
        <f>IFERROR(
$AN268 * INDEX('WFOM - Time_Base'!$A$4:$API$29, MATCH("CenHos", 'WFOM - Time_Base'!$B$4:$B$29,0), MATCH(CONCATENATE($G268,T$2),'WFOM - Time_Base'!$A$8:$API$8,0)) *
INDEX('WFOM - Time_Base'!$A$4:$API$29, MATCH("CenHos_Per", 'WFOM - Time_Base'!$B$4:$B$29,0), MATCH(CONCATENATE($G268,T$2),'WFOM - Time_Base'!$A$8:$API$8,0)),
IFERROR($AN268 * INDEX('Inputs from Uganda staff'!$E$61:$BM$80,MATCH('HRH Need estimation'!T$2,'Inputs from Uganda staff'!$E$61:$E$80,0),MATCH('HRH Need estimation'!$D268,'Inputs from Uganda staff'!$E$6:$BM$6,0)),
""))</f>
        <v>0</v>
      </c>
      <c r="U268" s="122">
        <f>IFERROR(
$AN268 * INDEX('WFOM - Time_Base'!$A$4:$API$29, MATCH("CenHos", 'WFOM - Time_Base'!$B$4:$B$29,0), MATCH(CONCATENATE($G268,U$2),'WFOM - Time_Base'!$A$8:$API$8,0)) *
INDEX('WFOM - Time_Base'!$A$4:$API$29, MATCH("CenHos_Per", 'WFOM - Time_Base'!$B$4:$B$29,0), MATCH(CONCATENATE($G268,U$2),'WFOM - Time_Base'!$A$8:$API$8,0)),
IFERROR($AN268 * INDEX('Inputs from Uganda staff'!$E$61:$BM$80,MATCH('HRH Need estimation'!U$2,'Inputs from Uganda staff'!$E$61:$E$80,0),MATCH('HRH Need estimation'!$D268,'Inputs from Uganda staff'!$E$6:$BM$6,0)),
""))</f>
        <v>1.2</v>
      </c>
      <c r="V268" s="122">
        <f>IFERROR(
$AN268 * INDEX('WFOM - Time_Base'!$A$4:$API$29, MATCH("CenHos", 'WFOM - Time_Base'!$B$4:$B$29,0), MATCH(CONCATENATE($G268,V$2),'WFOM - Time_Base'!$A$8:$API$8,0)) *
INDEX('WFOM - Time_Base'!$A$4:$API$29, MATCH("CenHos_Per", 'WFOM - Time_Base'!$B$4:$B$29,0), MATCH(CONCATENATE($G268,V$2),'WFOM - Time_Base'!$A$8:$API$8,0)),
IFERROR($AN268 * INDEX('Inputs from Uganda staff'!$E$61:$BM$80,MATCH('HRH Need estimation'!V$2,'Inputs from Uganda staff'!$E$61:$E$80,0),MATCH('HRH Need estimation'!$D268,'Inputs from Uganda staff'!$E$6:$BM$6,0)),
""))</f>
        <v>1.2</v>
      </c>
      <c r="W268" s="122">
        <f>IFERROR(
$AN268 * INDEX('WFOM - Time_Base'!$A$4:$API$29, MATCH("CenHos", 'WFOM - Time_Base'!$B$4:$B$29,0), MATCH(CONCATENATE($G268,W$2),'WFOM - Time_Base'!$A$8:$API$8,0)) *
INDEX('WFOM - Time_Base'!$A$4:$API$29, MATCH("CenHos_Per", 'WFOM - Time_Base'!$B$4:$B$29,0), MATCH(CONCATENATE($G268,W$2),'WFOM - Time_Base'!$A$8:$API$8,0)),
IFERROR($AN268 * INDEX('Inputs from Uganda staff'!$E$61:$BM$80,MATCH('HRH Need estimation'!W$2,'Inputs from Uganda staff'!$E$61:$E$80,0),MATCH('HRH Need estimation'!$D268,'Inputs from Uganda staff'!$E$6:$BM$6,0)),
""))</f>
        <v>0</v>
      </c>
      <c r="X268" s="122">
        <f>IFERROR(
$AN268 * INDEX('WFOM - Time_Base'!$A$4:$API$29, MATCH("CenHos", 'WFOM - Time_Base'!$B$4:$B$29,0), MATCH(CONCATENATE($G268,X$2),'WFOM - Time_Base'!$A$8:$API$8,0)) *
INDEX('WFOM - Time_Base'!$A$4:$API$29, MATCH("CenHos_Per", 'WFOM - Time_Base'!$B$4:$B$29,0), MATCH(CONCATENATE($G268,X$2),'WFOM - Time_Base'!$A$8:$API$8,0)),
IFERROR($AN268 * INDEX('Inputs from Uganda staff'!$E$61:$BM$80,MATCH('HRH Need estimation'!X$2,'Inputs from Uganda staff'!$E$61:$E$80,0),MATCH('HRH Need estimation'!$D268,'Inputs from Uganda staff'!$E$6:$BM$6,0)),
""))</f>
        <v>0</v>
      </c>
      <c r="Y268" s="122">
        <f>IFERROR(
$AN268 * INDEX('WFOM - Time_Base'!$A$4:$API$29, MATCH("CenHos", 'WFOM - Time_Base'!$B$4:$B$29,0), MATCH(CONCATENATE($G268,Y$2),'WFOM - Time_Base'!$A$8:$API$8,0)) *
INDEX('WFOM - Time_Base'!$A$4:$API$29, MATCH("CenHos_Per", 'WFOM - Time_Base'!$B$4:$B$29,0), MATCH(CONCATENATE($G268,Y$2),'WFOM - Time_Base'!$A$8:$API$8,0)),
IFERROR($AN268 * INDEX('Inputs from Uganda staff'!$E$61:$BM$80,MATCH('HRH Need estimation'!Y$2,'Inputs from Uganda staff'!$E$61:$E$80,0),MATCH('HRH Need estimation'!$D268,'Inputs from Uganda staff'!$E$6:$BM$6,0)),
""))</f>
        <v>0</v>
      </c>
      <c r="Z268" s="122">
        <f>IFERROR(
$AN268 * INDEX('WFOM - Time_Base'!$A$4:$API$29, MATCH("CenHos", 'WFOM - Time_Base'!$B$4:$B$29,0), MATCH(CONCATENATE($G268,Z$2),'WFOM - Time_Base'!$A$8:$API$8,0)) *
INDEX('WFOM - Time_Base'!$A$4:$API$29, MATCH("CenHos_Per", 'WFOM - Time_Base'!$B$4:$B$29,0), MATCH(CONCATENATE($G268,Z$2),'WFOM - Time_Base'!$A$8:$API$8,0)),
IFERROR($AN268 * INDEX('Inputs from Uganda staff'!$E$61:$BM$80,MATCH('HRH Need estimation'!Z$2,'Inputs from Uganda staff'!$E$61:$E$80,0),MATCH('HRH Need estimation'!$D268,'Inputs from Uganda staff'!$E$6:$BM$6,0)),
""))</f>
        <v>0</v>
      </c>
      <c r="AA268" s="122">
        <f>IFERROR(
$AN268 * INDEX('WFOM - Time_Base'!$A$4:$API$29, MATCH("CenHos", 'WFOM - Time_Base'!$B$4:$B$29,0), MATCH(CONCATENATE($G268,AA$2),'WFOM - Time_Base'!$A$8:$API$8,0)) *
INDEX('WFOM - Time_Base'!$A$4:$API$29, MATCH("CenHos_Per", 'WFOM - Time_Base'!$B$4:$B$29,0), MATCH(CONCATENATE($G268,AA$2),'WFOM - Time_Base'!$A$8:$API$8,0)),
IFERROR($AN268 * INDEX('Inputs from Uganda staff'!$E$61:$BM$80,MATCH('HRH Need estimation'!AA$2,'Inputs from Uganda staff'!$E$61:$E$80,0),MATCH('HRH Need estimation'!$D268,'Inputs from Uganda staff'!$E$6:$BM$6,0)),
""))</f>
        <v>0</v>
      </c>
      <c r="AB268" s="122">
        <f>IFERROR(
$AN268 * INDEX('WFOM - Time_Base'!$A$4:$API$29, MATCH("CenHos", 'WFOM - Time_Base'!$B$4:$B$29,0), MATCH(CONCATENATE($G268,AB$2),'WFOM - Time_Base'!$A$8:$API$8,0)) *
INDEX('WFOM - Time_Base'!$A$4:$API$29, MATCH("CenHos_Per", 'WFOM - Time_Base'!$B$4:$B$29,0), MATCH(CONCATENATE($G268,AB$2),'WFOM - Time_Base'!$A$8:$API$8,0)),
IFERROR($AN268 * INDEX('Inputs from Uganda staff'!$E$61:$BM$80,MATCH('HRH Need estimation'!AB$2,'Inputs from Uganda staff'!$E$61:$E$80,0),MATCH('HRH Need estimation'!$D268,'Inputs from Uganda staff'!$E$6:$BM$6,0)),
""))</f>
        <v>0</v>
      </c>
      <c r="AC268" s="122" t="str">
        <f>IFERROR(
$AN268 * INDEX('WFOM - Time_Base'!$A$4:$API$29, MATCH("CenHos", 'WFOM - Time_Base'!$B$4:$B$29,0), MATCH(CONCATENATE($G268,AC$2),'WFOM - Time_Base'!$A$8:$API$8,0)) *
INDEX('WFOM - Time_Base'!$A$4:$API$29, MATCH("CenHos_Per", 'WFOM - Time_Base'!$B$4:$B$29,0), MATCH(CONCATENATE($G268,AC$2),'WFOM - Time_Base'!$A$8:$API$8,0)),
IFERROR($AN268 * INDEX('Inputs from Uganda staff'!$E$61:$BM$80,MATCH('HRH Need estimation'!AC$2,'Inputs from Uganda staff'!$E$61:$E$80,0),MATCH('HRH Need estimation'!$D268,'Inputs from Uganda staff'!$E$6:$BM$6,0)),
""))</f>
        <v/>
      </c>
      <c r="AD268" s="122">
        <f>IFERROR(
$AN268 * INDEX('WFOM - Time_Base'!$A$4:$API$29, MATCH("CenHos", 'WFOM - Time_Base'!$B$4:$B$29,0), MATCH(CONCATENATE($G268,AD$2),'WFOM - Time_Base'!$A$8:$API$8,0)) *
INDEX('WFOM - Time_Base'!$A$4:$API$29, MATCH("CenHos_Per", 'WFOM - Time_Base'!$B$4:$B$29,0), MATCH(CONCATENATE($G268,AD$2),'WFOM - Time_Base'!$A$8:$API$8,0)),
IFERROR($AN268 * INDEX('Inputs from Uganda staff'!$E$61:$BM$80,MATCH('HRH Need estimation'!AD$2,'Inputs from Uganda staff'!$E$61:$E$80,0),MATCH('HRH Need estimation'!$D268,'Inputs from Uganda staff'!$E$6:$BM$6,0)),
""))</f>
        <v>54</v>
      </c>
      <c r="AE268" s="122">
        <f>IFERROR(
$AN268 * INDEX('WFOM - Time_Base'!$A$4:$API$29, MATCH("CenHos", 'WFOM - Time_Base'!$B$4:$B$29,0), MATCH(CONCATENATE($G268,AE$2),'WFOM - Time_Base'!$A$8:$API$8,0)) *
INDEX('WFOM - Time_Base'!$A$4:$API$29, MATCH("CenHos_Per", 'WFOM - Time_Base'!$B$4:$B$29,0), MATCH(CONCATENATE($G268,AE$2),'WFOM - Time_Base'!$A$8:$API$8,0)),
IFERROR($AN268 * INDEX('Inputs from Uganda staff'!$E$61:$BM$80,MATCH('HRH Need estimation'!AE$2,'Inputs from Uganda staff'!$E$61:$E$80,0),MATCH('HRH Need estimation'!$D268,'Inputs from Uganda staff'!$E$6:$BM$6,0)),
""))</f>
        <v>0</v>
      </c>
      <c r="AF268" s="122">
        <f>IFERROR(
$AN268 * INDEX('WFOM - Time_Base'!$A$4:$API$29, MATCH("CenHos", 'WFOM - Time_Base'!$B$4:$B$29,0), MATCH(CONCATENATE($G268,AF$2),'WFOM - Time_Base'!$A$8:$API$8,0)) *
INDEX('WFOM - Time_Base'!$A$4:$API$29, MATCH("CenHos_Per", 'WFOM - Time_Base'!$B$4:$B$29,0), MATCH(CONCATENATE($G268,AF$2),'WFOM - Time_Base'!$A$8:$API$8,0)),
IFERROR($AN268 * INDEX('Inputs from Uganda staff'!$E$61:$BM$80,MATCH('HRH Need estimation'!AF$2,'Inputs from Uganda staff'!$E$61:$E$80,0),MATCH('HRH Need estimation'!$D268,'Inputs from Uganda staff'!$E$6:$BM$6,0)),
""))</f>
        <v>18</v>
      </c>
      <c r="AG268" s="122">
        <f>IFERROR(
$AN268 * INDEX('WFOM - Time_Base'!$A$4:$API$29, MATCH("CenHos", 'WFOM - Time_Base'!$B$4:$B$29,0), MATCH(CONCATENATE($G268,AG$2),'WFOM - Time_Base'!$A$8:$API$8,0)) *
INDEX('WFOM - Time_Base'!$A$4:$API$29, MATCH("CenHos_Per", 'WFOM - Time_Base'!$B$4:$B$29,0), MATCH(CONCATENATE($G268,AG$2),'WFOM - Time_Base'!$A$8:$API$8,0)),
IFERROR($AN268 * INDEX('Inputs from Uganda staff'!$E$61:$BM$80,MATCH('HRH Need estimation'!AG$2,'Inputs from Uganda staff'!$E$61:$E$80,0),MATCH('HRH Need estimation'!$D268,'Inputs from Uganda staff'!$E$6:$BM$6,0)),
""))</f>
        <v>0</v>
      </c>
      <c r="AH268" s="122">
        <f>IFERROR(
$AN268 * INDEX('WFOM - Time_Base'!$A$4:$API$29, MATCH("CenHos", 'WFOM - Time_Base'!$B$4:$B$29,0), MATCH(CONCATENATE($G268,AH$2),'WFOM - Time_Base'!$A$8:$API$8,0)) *
INDEX('WFOM - Time_Base'!$A$4:$API$29, MATCH("CenHos_Per", 'WFOM - Time_Base'!$B$4:$B$29,0), MATCH(CONCATENATE($G268,AH$2),'WFOM - Time_Base'!$A$8:$API$8,0)),
IFERROR($AN268 * INDEX('Inputs from Uganda staff'!$E$61:$BM$80,MATCH('HRH Need estimation'!AH$2,'Inputs from Uganda staff'!$E$61:$E$80,0),MATCH('HRH Need estimation'!$D268,'Inputs from Uganda staff'!$E$6:$BM$6,0)),
""))</f>
        <v>0</v>
      </c>
      <c r="AI268" s="122">
        <f>IFERROR(
$AN268 * INDEX('WFOM - Time_Base'!$A$4:$API$29, MATCH("CenHos", 'WFOM - Time_Base'!$B$4:$B$29,0), MATCH(CONCATENATE($G268,AI$2),'WFOM - Time_Base'!$A$8:$API$8,0)) *
INDEX('WFOM - Time_Base'!$A$4:$API$29, MATCH("CenHos_Per", 'WFOM - Time_Base'!$B$4:$B$29,0), MATCH(CONCATENATE($G268,AI$2),'WFOM - Time_Base'!$A$8:$API$8,0)),
IFERROR($AN268 * INDEX('Inputs from Uganda staff'!$E$61:$BM$80,MATCH('HRH Need estimation'!AI$2,'Inputs from Uganda staff'!$E$61:$E$80,0),MATCH('HRH Need estimation'!$D268,'Inputs from Uganda staff'!$E$6:$BM$6,0)),
""))</f>
        <v>0.8</v>
      </c>
      <c r="AJ268" s="122">
        <f>IFERROR(
$AN268 * INDEX('WFOM - Time_Base'!$A$4:$API$29, MATCH("CenHos", 'WFOM - Time_Base'!$B$4:$B$29,0), MATCH(CONCATENATE($G268,AJ$2),'WFOM - Time_Base'!$A$8:$API$8,0)) *
INDEX('WFOM - Time_Base'!$A$4:$API$29, MATCH("CenHos_Per", 'WFOM - Time_Base'!$B$4:$B$29,0), MATCH(CONCATENATE($G268,AJ$2),'WFOM - Time_Base'!$A$8:$API$8,0)),
IFERROR($AN268 * INDEX('Inputs from Uganda staff'!$E$61:$BM$80,MATCH('HRH Need estimation'!AJ$2,'Inputs from Uganda staff'!$E$61:$E$80,0),MATCH('HRH Need estimation'!$D268,'Inputs from Uganda staff'!$E$6:$BM$6,0)),
""))</f>
        <v>0</v>
      </c>
      <c r="AK268" s="122">
        <f>IFERROR(
$AN268 * INDEX('WFOM - Time_Base'!$A$4:$API$29, MATCH("CenHos", 'WFOM - Time_Base'!$B$4:$B$29,0), MATCH(CONCATENATE($G268,AK$2),'WFOM - Time_Base'!$A$8:$API$8,0)) *
INDEX('WFOM - Time_Base'!$A$4:$API$29, MATCH("CenHos_Per", 'WFOM - Time_Base'!$B$4:$B$29,0), MATCH(CONCATENATE($G268,AK$2),'WFOM - Time_Base'!$A$8:$API$8,0)),
IFERROR($AN268 * INDEX('Inputs from Uganda staff'!$E$61:$BM$80,MATCH('HRH Need estimation'!AK$2,'Inputs from Uganda staff'!$E$61:$E$80,0),MATCH('HRH Need estimation'!$D268,'Inputs from Uganda staff'!$E$6:$BM$6,0)),
""))</f>
        <v>0</v>
      </c>
      <c r="AL268" s="122">
        <f>IFERROR(
$AN268 * INDEX('WFOM - Time_Base'!$A$4:$API$29, MATCH("CenHos", 'WFOM - Time_Base'!$B$4:$B$29,0), MATCH(CONCATENATE($G268,AL$2),'WFOM - Time_Base'!$A$8:$API$8,0)) *
INDEX('WFOM - Time_Base'!$A$4:$API$29, MATCH("CenHos_Per", 'WFOM - Time_Base'!$B$4:$B$29,0), MATCH(CONCATENATE($G268,AL$2),'WFOM - Time_Base'!$A$8:$API$8,0)),
IFERROR($AN268 * INDEX('Inputs from Uganda staff'!$E$61:$BM$80,MATCH('HRH Need estimation'!AL$2,'Inputs from Uganda staff'!$E$61:$E$80,0),MATCH('HRH Need estimation'!$D268,'Inputs from Uganda staff'!$E$6:$BM$6,0)),
""))</f>
        <v>0</v>
      </c>
      <c r="AN268">
        <v>1</v>
      </c>
      <c r="AO268" t="e">
        <f t="shared" si="12"/>
        <v>#N/A</v>
      </c>
    </row>
    <row r="269" spans="1:41">
      <c r="A269" s="106" t="s">
        <v>915</v>
      </c>
      <c r="B269" s="106" t="s">
        <v>724</v>
      </c>
      <c r="C269" s="107" t="s">
        <v>753</v>
      </c>
      <c r="D269" s="113" t="s">
        <v>754</v>
      </c>
      <c r="E269" s="252"/>
      <c r="F269" s="252"/>
      <c r="G269" s="122" t="str">
        <f>IF(F269&lt;&gt;"", VLOOKUP(F269,'WFOM - Cadre and Service List'!$E$4:$F$52,2,FALSE), "")</f>
        <v/>
      </c>
      <c r="H269" s="122"/>
      <c r="I269" s="207"/>
      <c r="J269" s="207"/>
      <c r="K269" s="207"/>
      <c r="L269" s="207"/>
      <c r="M269" s="207"/>
      <c r="N269" s="207"/>
      <c r="O269" s="207"/>
      <c r="P269" s="207">
        <f t="shared" si="11"/>
        <v>0</v>
      </c>
      <c r="Q269" s="122" t="s">
        <v>1947</v>
      </c>
      <c r="R269" s="122">
        <f>IFERROR(
$AN269 * INDEX('WFOM - Time_Base'!$A$4:$API$29, MATCH("CenHos", 'WFOM - Time_Base'!$B$4:$B$29,0), MATCH(CONCATENATE($G269,R$2),'WFOM - Time_Base'!$A$8:$API$8,0)) *
INDEX('WFOM - Time_Base'!$A$4:$API$29, MATCH("CenHos_Per", 'WFOM - Time_Base'!$B$4:$B$29,0), MATCH(CONCATENATE($G269,R$2),'WFOM - Time_Base'!$A$8:$API$8,0)),
IFERROR($AN269 * INDEX('Inputs from Uganda staff'!$E$61:$BM$80,MATCH('HRH Need estimation'!R$2,'Inputs from Uganda staff'!$E$61:$E$80,0),MATCH('HRH Need estimation'!$D269,'Inputs from Uganda staff'!$E$6:$BM$6,0)),
""))</f>
        <v>0</v>
      </c>
      <c r="S269" s="122">
        <f>IFERROR(
$AN269 * INDEX('WFOM - Time_Base'!$A$4:$API$29, MATCH("CenHos", 'WFOM - Time_Base'!$B$4:$B$29,0), MATCH(CONCATENATE($G269,S$2),'WFOM - Time_Base'!$A$8:$API$8,0)) *
INDEX('WFOM - Time_Base'!$A$4:$API$29, MATCH("CenHos_Per", 'WFOM - Time_Base'!$B$4:$B$29,0), MATCH(CONCATENATE($G269,S$2),'WFOM - Time_Base'!$A$8:$API$8,0)),
IFERROR($AN269 * INDEX('Inputs from Uganda staff'!$E$61:$BM$80,MATCH('HRH Need estimation'!S$2,'Inputs from Uganda staff'!$E$61:$E$80,0),MATCH('HRH Need estimation'!$D269,'Inputs from Uganda staff'!$E$6:$BM$6,0)),
""))</f>
        <v>0</v>
      </c>
      <c r="T269" s="122">
        <f>IFERROR(
$AN269 * INDEX('WFOM - Time_Base'!$A$4:$API$29, MATCH("CenHos", 'WFOM - Time_Base'!$B$4:$B$29,0), MATCH(CONCATENATE($G269,T$2),'WFOM - Time_Base'!$A$8:$API$8,0)) *
INDEX('WFOM - Time_Base'!$A$4:$API$29, MATCH("CenHos_Per", 'WFOM - Time_Base'!$B$4:$B$29,0), MATCH(CONCATENATE($G269,T$2),'WFOM - Time_Base'!$A$8:$API$8,0)),
IFERROR($AN269 * INDEX('Inputs from Uganda staff'!$E$61:$BM$80,MATCH('HRH Need estimation'!T$2,'Inputs from Uganda staff'!$E$61:$E$80,0),MATCH('HRH Need estimation'!$D269,'Inputs from Uganda staff'!$E$6:$BM$6,0)),
""))</f>
        <v>0</v>
      </c>
      <c r="U269" s="122">
        <f>IFERROR(
$AN269 * INDEX('WFOM - Time_Base'!$A$4:$API$29, MATCH("CenHos", 'WFOM - Time_Base'!$B$4:$B$29,0), MATCH(CONCATENATE($G269,U$2),'WFOM - Time_Base'!$A$8:$API$8,0)) *
INDEX('WFOM - Time_Base'!$A$4:$API$29, MATCH("CenHos_Per", 'WFOM - Time_Base'!$B$4:$B$29,0), MATCH(CONCATENATE($G269,U$2),'WFOM - Time_Base'!$A$8:$API$8,0)),
IFERROR($AN269 * INDEX('Inputs from Uganda staff'!$E$61:$BM$80,MATCH('HRH Need estimation'!U$2,'Inputs from Uganda staff'!$E$61:$E$80,0),MATCH('HRH Need estimation'!$D269,'Inputs from Uganda staff'!$E$6:$BM$6,0)),
""))</f>
        <v>0</v>
      </c>
      <c r="V269" s="122">
        <f>IFERROR(
$AN269 * INDEX('WFOM - Time_Base'!$A$4:$API$29, MATCH("CenHos", 'WFOM - Time_Base'!$B$4:$B$29,0), MATCH(CONCATENATE($G269,V$2),'WFOM - Time_Base'!$A$8:$API$8,0)) *
INDEX('WFOM - Time_Base'!$A$4:$API$29, MATCH("CenHos_Per", 'WFOM - Time_Base'!$B$4:$B$29,0), MATCH(CONCATENATE($G269,V$2),'WFOM - Time_Base'!$A$8:$API$8,0)),
IFERROR($AN269 * INDEX('Inputs from Uganda staff'!$E$61:$BM$80,MATCH('HRH Need estimation'!V$2,'Inputs from Uganda staff'!$E$61:$E$80,0),MATCH('HRH Need estimation'!$D269,'Inputs from Uganda staff'!$E$6:$BM$6,0)),
""))</f>
        <v>0</v>
      </c>
      <c r="W269" s="122">
        <f>IFERROR(
$AN269 * INDEX('WFOM - Time_Base'!$A$4:$API$29, MATCH("CenHos", 'WFOM - Time_Base'!$B$4:$B$29,0), MATCH(CONCATENATE($G269,W$2),'WFOM - Time_Base'!$A$8:$API$8,0)) *
INDEX('WFOM - Time_Base'!$A$4:$API$29, MATCH("CenHos_Per", 'WFOM - Time_Base'!$B$4:$B$29,0), MATCH(CONCATENATE($G269,W$2),'WFOM - Time_Base'!$A$8:$API$8,0)),
IFERROR($AN269 * INDEX('Inputs from Uganda staff'!$E$61:$BM$80,MATCH('HRH Need estimation'!W$2,'Inputs from Uganda staff'!$E$61:$E$80,0),MATCH('HRH Need estimation'!$D269,'Inputs from Uganda staff'!$E$6:$BM$6,0)),
""))</f>
        <v>0</v>
      </c>
      <c r="X269" s="122">
        <f>IFERROR(
$AN269 * INDEX('WFOM - Time_Base'!$A$4:$API$29, MATCH("CenHos", 'WFOM - Time_Base'!$B$4:$B$29,0), MATCH(CONCATENATE($G269,X$2),'WFOM - Time_Base'!$A$8:$API$8,0)) *
INDEX('WFOM - Time_Base'!$A$4:$API$29, MATCH("CenHos_Per", 'WFOM - Time_Base'!$B$4:$B$29,0), MATCH(CONCATENATE($G269,X$2),'WFOM - Time_Base'!$A$8:$API$8,0)),
IFERROR($AN269 * INDEX('Inputs from Uganda staff'!$E$61:$BM$80,MATCH('HRH Need estimation'!X$2,'Inputs from Uganda staff'!$E$61:$E$80,0),MATCH('HRH Need estimation'!$D269,'Inputs from Uganda staff'!$E$6:$BM$6,0)),
""))</f>
        <v>0</v>
      </c>
      <c r="Y269" s="122">
        <f>IFERROR(
$AN269 * INDEX('WFOM - Time_Base'!$A$4:$API$29, MATCH("CenHos", 'WFOM - Time_Base'!$B$4:$B$29,0), MATCH(CONCATENATE($G269,Y$2),'WFOM - Time_Base'!$A$8:$API$8,0)) *
INDEX('WFOM - Time_Base'!$A$4:$API$29, MATCH("CenHos_Per", 'WFOM - Time_Base'!$B$4:$B$29,0), MATCH(CONCATENATE($G269,Y$2),'WFOM - Time_Base'!$A$8:$API$8,0)),
IFERROR($AN269 * INDEX('Inputs from Uganda staff'!$E$61:$BM$80,MATCH('HRH Need estimation'!Y$2,'Inputs from Uganda staff'!$E$61:$E$80,0),MATCH('HRH Need estimation'!$D269,'Inputs from Uganda staff'!$E$6:$BM$6,0)),
""))</f>
        <v>0</v>
      </c>
      <c r="Z269" s="122">
        <f>IFERROR(
$AN269 * INDEX('WFOM - Time_Base'!$A$4:$API$29, MATCH("CenHos", 'WFOM - Time_Base'!$B$4:$B$29,0), MATCH(CONCATENATE($G269,Z$2),'WFOM - Time_Base'!$A$8:$API$8,0)) *
INDEX('WFOM - Time_Base'!$A$4:$API$29, MATCH("CenHos_Per", 'WFOM - Time_Base'!$B$4:$B$29,0), MATCH(CONCATENATE($G269,Z$2),'WFOM - Time_Base'!$A$8:$API$8,0)),
IFERROR($AN269 * INDEX('Inputs from Uganda staff'!$E$61:$BM$80,MATCH('HRH Need estimation'!Z$2,'Inputs from Uganda staff'!$E$61:$E$80,0),MATCH('HRH Need estimation'!$D269,'Inputs from Uganda staff'!$E$6:$BM$6,0)),
""))</f>
        <v>0</v>
      </c>
      <c r="AA269" s="122">
        <f>IFERROR(
$AN269 * INDEX('WFOM - Time_Base'!$A$4:$API$29, MATCH("CenHos", 'WFOM - Time_Base'!$B$4:$B$29,0), MATCH(CONCATENATE($G269,AA$2),'WFOM - Time_Base'!$A$8:$API$8,0)) *
INDEX('WFOM - Time_Base'!$A$4:$API$29, MATCH("CenHos_Per", 'WFOM - Time_Base'!$B$4:$B$29,0), MATCH(CONCATENATE($G269,AA$2),'WFOM - Time_Base'!$A$8:$API$8,0)),
IFERROR($AN269 * INDEX('Inputs from Uganda staff'!$E$61:$BM$80,MATCH('HRH Need estimation'!AA$2,'Inputs from Uganda staff'!$E$61:$E$80,0),MATCH('HRH Need estimation'!$D269,'Inputs from Uganda staff'!$E$6:$BM$6,0)),
""))</f>
        <v>0</v>
      </c>
      <c r="AB269" s="122">
        <f>IFERROR(
$AN269 * INDEX('WFOM - Time_Base'!$A$4:$API$29, MATCH("CenHos", 'WFOM - Time_Base'!$B$4:$B$29,0), MATCH(CONCATENATE($G269,AB$2),'WFOM - Time_Base'!$A$8:$API$8,0)) *
INDEX('WFOM - Time_Base'!$A$4:$API$29, MATCH("CenHos_Per", 'WFOM - Time_Base'!$B$4:$B$29,0), MATCH(CONCATENATE($G269,AB$2),'WFOM - Time_Base'!$A$8:$API$8,0)),
IFERROR($AN269 * INDEX('Inputs from Uganda staff'!$E$61:$BM$80,MATCH('HRH Need estimation'!AB$2,'Inputs from Uganda staff'!$E$61:$E$80,0),MATCH('HRH Need estimation'!$D269,'Inputs from Uganda staff'!$E$6:$BM$6,0)),
""))</f>
        <v>0</v>
      </c>
      <c r="AC269" s="122" t="str">
        <f>IFERROR(
$AN269 * INDEX('WFOM - Time_Base'!$A$4:$API$29, MATCH("CenHos", 'WFOM - Time_Base'!$B$4:$B$29,0), MATCH(CONCATENATE($G269,AC$2),'WFOM - Time_Base'!$A$8:$API$8,0)) *
INDEX('WFOM - Time_Base'!$A$4:$API$29, MATCH("CenHos_Per", 'WFOM - Time_Base'!$B$4:$B$29,0), MATCH(CONCATENATE($G269,AC$2),'WFOM - Time_Base'!$A$8:$API$8,0)),
IFERROR($AN269 * INDEX('Inputs from Uganda staff'!$E$61:$BM$80,MATCH('HRH Need estimation'!AC$2,'Inputs from Uganda staff'!$E$61:$E$80,0),MATCH('HRH Need estimation'!$D269,'Inputs from Uganda staff'!$E$6:$BM$6,0)),
""))</f>
        <v/>
      </c>
      <c r="AD269" s="122">
        <f>IFERROR(
$AN269 * INDEX('WFOM - Time_Base'!$A$4:$API$29, MATCH("CenHos", 'WFOM - Time_Base'!$B$4:$B$29,0), MATCH(CONCATENATE($G269,AD$2),'WFOM - Time_Base'!$A$8:$API$8,0)) *
INDEX('WFOM - Time_Base'!$A$4:$API$29, MATCH("CenHos_Per", 'WFOM - Time_Base'!$B$4:$B$29,0), MATCH(CONCATENATE($G269,AD$2),'WFOM - Time_Base'!$A$8:$API$8,0)),
IFERROR($AN269 * INDEX('Inputs from Uganda staff'!$E$61:$BM$80,MATCH('HRH Need estimation'!AD$2,'Inputs from Uganda staff'!$E$61:$E$80,0),MATCH('HRH Need estimation'!$D269,'Inputs from Uganda staff'!$E$6:$BM$6,0)),
""))</f>
        <v>54</v>
      </c>
      <c r="AE269" s="122">
        <f>IFERROR(
$AN269 * INDEX('WFOM - Time_Base'!$A$4:$API$29, MATCH("CenHos", 'WFOM - Time_Base'!$B$4:$B$29,0), MATCH(CONCATENATE($G269,AE$2),'WFOM - Time_Base'!$A$8:$API$8,0)) *
INDEX('WFOM - Time_Base'!$A$4:$API$29, MATCH("CenHos_Per", 'WFOM - Time_Base'!$B$4:$B$29,0), MATCH(CONCATENATE($G269,AE$2),'WFOM - Time_Base'!$A$8:$API$8,0)),
IFERROR($AN269 * INDEX('Inputs from Uganda staff'!$E$61:$BM$80,MATCH('HRH Need estimation'!AE$2,'Inputs from Uganda staff'!$E$61:$E$80,0),MATCH('HRH Need estimation'!$D269,'Inputs from Uganda staff'!$E$6:$BM$6,0)),
""))</f>
        <v>0</v>
      </c>
      <c r="AF269" s="122">
        <f>IFERROR(
$AN269 * INDEX('WFOM - Time_Base'!$A$4:$API$29, MATCH("CenHos", 'WFOM - Time_Base'!$B$4:$B$29,0), MATCH(CONCATENATE($G269,AF$2),'WFOM - Time_Base'!$A$8:$API$8,0)) *
INDEX('WFOM - Time_Base'!$A$4:$API$29, MATCH("CenHos_Per", 'WFOM - Time_Base'!$B$4:$B$29,0), MATCH(CONCATENATE($G269,AF$2),'WFOM - Time_Base'!$A$8:$API$8,0)),
IFERROR($AN269 * INDEX('Inputs from Uganda staff'!$E$61:$BM$80,MATCH('HRH Need estimation'!AF$2,'Inputs from Uganda staff'!$E$61:$E$80,0),MATCH('HRH Need estimation'!$D269,'Inputs from Uganda staff'!$E$6:$BM$6,0)),
""))</f>
        <v>18</v>
      </c>
      <c r="AG269" s="122">
        <f>IFERROR(
$AN269 * INDEX('WFOM - Time_Base'!$A$4:$API$29, MATCH("CenHos", 'WFOM - Time_Base'!$B$4:$B$29,0), MATCH(CONCATENATE($G269,AG$2),'WFOM - Time_Base'!$A$8:$API$8,0)) *
INDEX('WFOM - Time_Base'!$A$4:$API$29, MATCH("CenHos_Per", 'WFOM - Time_Base'!$B$4:$B$29,0), MATCH(CONCATENATE($G269,AG$2),'WFOM - Time_Base'!$A$8:$API$8,0)),
IFERROR($AN269 * INDEX('Inputs from Uganda staff'!$E$61:$BM$80,MATCH('HRH Need estimation'!AG$2,'Inputs from Uganda staff'!$E$61:$E$80,0),MATCH('HRH Need estimation'!$D269,'Inputs from Uganda staff'!$E$6:$BM$6,0)),
""))</f>
        <v>0</v>
      </c>
      <c r="AH269" s="122">
        <f>IFERROR(
$AN269 * INDEX('WFOM - Time_Base'!$A$4:$API$29, MATCH("CenHos", 'WFOM - Time_Base'!$B$4:$B$29,0), MATCH(CONCATENATE($G269,AH$2),'WFOM - Time_Base'!$A$8:$API$8,0)) *
INDEX('WFOM - Time_Base'!$A$4:$API$29, MATCH("CenHos_Per", 'WFOM - Time_Base'!$B$4:$B$29,0), MATCH(CONCATENATE($G269,AH$2),'WFOM - Time_Base'!$A$8:$API$8,0)),
IFERROR($AN269 * INDEX('Inputs from Uganda staff'!$E$61:$BM$80,MATCH('HRH Need estimation'!AH$2,'Inputs from Uganda staff'!$E$61:$E$80,0),MATCH('HRH Need estimation'!$D269,'Inputs from Uganda staff'!$E$6:$BM$6,0)),
""))</f>
        <v>0</v>
      </c>
      <c r="AI269" s="122">
        <f>IFERROR(
$AN269 * INDEX('WFOM - Time_Base'!$A$4:$API$29, MATCH("CenHos", 'WFOM - Time_Base'!$B$4:$B$29,0), MATCH(CONCATENATE($G269,AI$2),'WFOM - Time_Base'!$A$8:$API$8,0)) *
INDEX('WFOM - Time_Base'!$A$4:$API$29, MATCH("CenHos_Per", 'WFOM - Time_Base'!$B$4:$B$29,0), MATCH(CONCATENATE($G269,AI$2),'WFOM - Time_Base'!$A$8:$API$8,0)),
IFERROR($AN269 * INDEX('Inputs from Uganda staff'!$E$61:$BM$80,MATCH('HRH Need estimation'!AI$2,'Inputs from Uganda staff'!$E$61:$E$80,0),MATCH('HRH Need estimation'!$D269,'Inputs from Uganda staff'!$E$6:$BM$6,0)),
""))</f>
        <v>0.8</v>
      </c>
      <c r="AJ269" s="122">
        <f>IFERROR(
$AN269 * INDEX('WFOM - Time_Base'!$A$4:$API$29, MATCH("CenHos", 'WFOM - Time_Base'!$B$4:$B$29,0), MATCH(CONCATENATE($G269,AJ$2),'WFOM - Time_Base'!$A$8:$API$8,0)) *
INDEX('WFOM - Time_Base'!$A$4:$API$29, MATCH("CenHos_Per", 'WFOM - Time_Base'!$B$4:$B$29,0), MATCH(CONCATENATE($G269,AJ$2),'WFOM - Time_Base'!$A$8:$API$8,0)),
IFERROR($AN269 * INDEX('Inputs from Uganda staff'!$E$61:$BM$80,MATCH('HRH Need estimation'!AJ$2,'Inputs from Uganda staff'!$E$61:$E$80,0),MATCH('HRH Need estimation'!$D269,'Inputs from Uganda staff'!$E$6:$BM$6,0)),
""))</f>
        <v>0</v>
      </c>
      <c r="AK269" s="122">
        <f>IFERROR(
$AN269 * INDEX('WFOM - Time_Base'!$A$4:$API$29, MATCH("CenHos", 'WFOM - Time_Base'!$B$4:$B$29,0), MATCH(CONCATENATE($G269,AK$2),'WFOM - Time_Base'!$A$8:$API$8,0)) *
INDEX('WFOM - Time_Base'!$A$4:$API$29, MATCH("CenHos_Per", 'WFOM - Time_Base'!$B$4:$B$29,0), MATCH(CONCATENATE($G269,AK$2),'WFOM - Time_Base'!$A$8:$API$8,0)),
IFERROR($AN269 * INDEX('Inputs from Uganda staff'!$E$61:$BM$80,MATCH('HRH Need estimation'!AK$2,'Inputs from Uganda staff'!$E$61:$E$80,0),MATCH('HRH Need estimation'!$D269,'Inputs from Uganda staff'!$E$6:$BM$6,0)),
""))</f>
        <v>0</v>
      </c>
      <c r="AL269" s="122">
        <f>IFERROR(
$AN269 * INDEX('WFOM - Time_Base'!$A$4:$API$29, MATCH("CenHos", 'WFOM - Time_Base'!$B$4:$B$29,0), MATCH(CONCATENATE($G269,AL$2),'WFOM - Time_Base'!$A$8:$API$8,0)) *
INDEX('WFOM - Time_Base'!$A$4:$API$29, MATCH("CenHos_Per", 'WFOM - Time_Base'!$B$4:$B$29,0), MATCH(CONCATENATE($G269,AL$2),'WFOM - Time_Base'!$A$8:$API$8,0)),
IFERROR($AN269 * INDEX('Inputs from Uganda staff'!$E$61:$BM$80,MATCH('HRH Need estimation'!AL$2,'Inputs from Uganda staff'!$E$61:$E$80,0),MATCH('HRH Need estimation'!$D269,'Inputs from Uganda staff'!$E$6:$BM$6,0)),
""))</f>
        <v>0</v>
      </c>
      <c r="AN269">
        <v>1</v>
      </c>
      <c r="AO269" t="e">
        <f t="shared" si="12"/>
        <v>#N/A</v>
      </c>
    </row>
    <row r="270" spans="1:41">
      <c r="A270" s="106" t="s">
        <v>915</v>
      </c>
      <c r="B270" s="106" t="s">
        <v>724</v>
      </c>
      <c r="C270" s="107" t="s">
        <v>755</v>
      </c>
      <c r="D270" s="115" t="s">
        <v>756</v>
      </c>
      <c r="E270" s="252"/>
      <c r="F270" s="252"/>
      <c r="G270" s="122" t="str">
        <f>IF(F270&lt;&gt;"", VLOOKUP(F270,'WFOM - Cadre and Service List'!$E$4:$F$52,2,FALSE), "")</f>
        <v/>
      </c>
      <c r="H270" s="122"/>
      <c r="I270" s="207"/>
      <c r="J270" s="207"/>
      <c r="K270" s="207"/>
      <c r="L270" s="207"/>
      <c r="M270" s="207"/>
      <c r="N270" s="207"/>
      <c r="O270" s="207"/>
      <c r="P270" s="207">
        <f t="shared" si="11"/>
        <v>0</v>
      </c>
      <c r="Q270" s="122" t="s">
        <v>1947</v>
      </c>
      <c r="R270" s="122">
        <f>IFERROR(
$AN270 * INDEX('WFOM - Time_Base'!$A$4:$API$29, MATCH("CenHos", 'WFOM - Time_Base'!$B$4:$B$29,0), MATCH(CONCATENATE($G270,R$2),'WFOM - Time_Base'!$A$8:$API$8,0)) *
INDEX('WFOM - Time_Base'!$A$4:$API$29, MATCH("CenHos_Per", 'WFOM - Time_Base'!$B$4:$B$29,0), MATCH(CONCATENATE($G270,R$2),'WFOM - Time_Base'!$A$8:$API$8,0)),
IFERROR($AN270 * INDEX('Inputs from Uganda staff'!$E$61:$BM$80,MATCH('HRH Need estimation'!R$2,'Inputs from Uganda staff'!$E$61:$E$80,0),MATCH('HRH Need estimation'!$D270,'Inputs from Uganda staff'!$E$6:$BM$6,0)),
""))</f>
        <v>0</v>
      </c>
      <c r="S270" s="122">
        <f>IFERROR(
$AN270 * INDEX('WFOM - Time_Base'!$A$4:$API$29, MATCH("CenHos", 'WFOM - Time_Base'!$B$4:$B$29,0), MATCH(CONCATENATE($G270,S$2),'WFOM - Time_Base'!$A$8:$API$8,0)) *
INDEX('WFOM - Time_Base'!$A$4:$API$29, MATCH("CenHos_Per", 'WFOM - Time_Base'!$B$4:$B$29,0), MATCH(CONCATENATE($G270,S$2),'WFOM - Time_Base'!$A$8:$API$8,0)),
IFERROR($AN270 * INDEX('Inputs from Uganda staff'!$E$61:$BM$80,MATCH('HRH Need estimation'!S$2,'Inputs from Uganda staff'!$E$61:$E$80,0),MATCH('HRH Need estimation'!$D270,'Inputs from Uganda staff'!$E$6:$BM$6,0)),
""))</f>
        <v>0</v>
      </c>
      <c r="T270" s="122">
        <f>IFERROR(
$AN270 * INDEX('WFOM - Time_Base'!$A$4:$API$29, MATCH("CenHos", 'WFOM - Time_Base'!$B$4:$B$29,0), MATCH(CONCATENATE($G270,T$2),'WFOM - Time_Base'!$A$8:$API$8,0)) *
INDEX('WFOM - Time_Base'!$A$4:$API$29, MATCH("CenHos_Per", 'WFOM - Time_Base'!$B$4:$B$29,0), MATCH(CONCATENATE($G270,T$2),'WFOM - Time_Base'!$A$8:$API$8,0)),
IFERROR($AN270 * INDEX('Inputs from Uganda staff'!$E$61:$BM$80,MATCH('HRH Need estimation'!T$2,'Inputs from Uganda staff'!$E$61:$E$80,0),MATCH('HRH Need estimation'!$D270,'Inputs from Uganda staff'!$E$6:$BM$6,0)),
""))</f>
        <v>0</v>
      </c>
      <c r="U270" s="122">
        <f>IFERROR(
$AN270 * INDEX('WFOM - Time_Base'!$A$4:$API$29, MATCH("CenHos", 'WFOM - Time_Base'!$B$4:$B$29,0), MATCH(CONCATENATE($G270,U$2),'WFOM - Time_Base'!$A$8:$API$8,0)) *
INDEX('WFOM - Time_Base'!$A$4:$API$29, MATCH("CenHos_Per", 'WFOM - Time_Base'!$B$4:$B$29,0), MATCH(CONCATENATE($G270,U$2),'WFOM - Time_Base'!$A$8:$API$8,0)),
IFERROR($AN270 * INDEX('Inputs from Uganda staff'!$E$61:$BM$80,MATCH('HRH Need estimation'!U$2,'Inputs from Uganda staff'!$E$61:$E$80,0),MATCH('HRH Need estimation'!$D270,'Inputs from Uganda staff'!$E$6:$BM$6,0)),
""))</f>
        <v>1.2</v>
      </c>
      <c r="V270" s="122">
        <f>IFERROR(
$AN270 * INDEX('WFOM - Time_Base'!$A$4:$API$29, MATCH("CenHos", 'WFOM - Time_Base'!$B$4:$B$29,0), MATCH(CONCATENATE($G270,V$2),'WFOM - Time_Base'!$A$8:$API$8,0)) *
INDEX('WFOM - Time_Base'!$A$4:$API$29, MATCH("CenHos_Per", 'WFOM - Time_Base'!$B$4:$B$29,0), MATCH(CONCATENATE($G270,V$2),'WFOM - Time_Base'!$A$8:$API$8,0)),
IFERROR($AN270 * INDEX('Inputs from Uganda staff'!$E$61:$BM$80,MATCH('HRH Need estimation'!V$2,'Inputs from Uganda staff'!$E$61:$E$80,0),MATCH('HRH Need estimation'!$D270,'Inputs from Uganda staff'!$E$6:$BM$6,0)),
""))</f>
        <v>1.2</v>
      </c>
      <c r="W270" s="122">
        <f>IFERROR(
$AN270 * INDEX('WFOM - Time_Base'!$A$4:$API$29, MATCH("CenHos", 'WFOM - Time_Base'!$B$4:$B$29,0), MATCH(CONCATENATE($G270,W$2),'WFOM - Time_Base'!$A$8:$API$8,0)) *
INDEX('WFOM - Time_Base'!$A$4:$API$29, MATCH("CenHos_Per", 'WFOM - Time_Base'!$B$4:$B$29,0), MATCH(CONCATENATE($G270,W$2),'WFOM - Time_Base'!$A$8:$API$8,0)),
IFERROR($AN270 * INDEX('Inputs from Uganda staff'!$E$61:$BM$80,MATCH('HRH Need estimation'!W$2,'Inputs from Uganda staff'!$E$61:$E$80,0),MATCH('HRH Need estimation'!$D270,'Inputs from Uganda staff'!$E$6:$BM$6,0)),
""))</f>
        <v>0</v>
      </c>
      <c r="X270" s="122">
        <f>IFERROR(
$AN270 * INDEX('WFOM - Time_Base'!$A$4:$API$29, MATCH("CenHos", 'WFOM - Time_Base'!$B$4:$B$29,0), MATCH(CONCATENATE($G270,X$2),'WFOM - Time_Base'!$A$8:$API$8,0)) *
INDEX('WFOM - Time_Base'!$A$4:$API$29, MATCH("CenHos_Per", 'WFOM - Time_Base'!$B$4:$B$29,0), MATCH(CONCATENATE($G270,X$2),'WFOM - Time_Base'!$A$8:$API$8,0)),
IFERROR($AN270 * INDEX('Inputs from Uganda staff'!$E$61:$BM$80,MATCH('HRH Need estimation'!X$2,'Inputs from Uganda staff'!$E$61:$E$80,0),MATCH('HRH Need estimation'!$D270,'Inputs from Uganda staff'!$E$6:$BM$6,0)),
""))</f>
        <v>0</v>
      </c>
      <c r="Y270" s="122">
        <f>IFERROR(
$AN270 * INDEX('WFOM - Time_Base'!$A$4:$API$29, MATCH("CenHos", 'WFOM - Time_Base'!$B$4:$B$29,0), MATCH(CONCATENATE($G270,Y$2),'WFOM - Time_Base'!$A$8:$API$8,0)) *
INDEX('WFOM - Time_Base'!$A$4:$API$29, MATCH("CenHos_Per", 'WFOM - Time_Base'!$B$4:$B$29,0), MATCH(CONCATENATE($G270,Y$2),'WFOM - Time_Base'!$A$8:$API$8,0)),
IFERROR($AN270 * INDEX('Inputs from Uganda staff'!$E$61:$BM$80,MATCH('HRH Need estimation'!Y$2,'Inputs from Uganda staff'!$E$61:$E$80,0),MATCH('HRH Need estimation'!$D270,'Inputs from Uganda staff'!$E$6:$BM$6,0)),
""))</f>
        <v>0</v>
      </c>
      <c r="Z270" s="122">
        <f>IFERROR(
$AN270 * INDEX('WFOM - Time_Base'!$A$4:$API$29, MATCH("CenHos", 'WFOM - Time_Base'!$B$4:$B$29,0), MATCH(CONCATENATE($G270,Z$2),'WFOM - Time_Base'!$A$8:$API$8,0)) *
INDEX('WFOM - Time_Base'!$A$4:$API$29, MATCH("CenHos_Per", 'WFOM - Time_Base'!$B$4:$B$29,0), MATCH(CONCATENATE($G270,Z$2),'WFOM - Time_Base'!$A$8:$API$8,0)),
IFERROR($AN270 * INDEX('Inputs from Uganda staff'!$E$61:$BM$80,MATCH('HRH Need estimation'!Z$2,'Inputs from Uganda staff'!$E$61:$E$80,0),MATCH('HRH Need estimation'!$D270,'Inputs from Uganda staff'!$E$6:$BM$6,0)),
""))</f>
        <v>0</v>
      </c>
      <c r="AA270" s="122">
        <f>IFERROR(
$AN270 * INDEX('WFOM - Time_Base'!$A$4:$API$29, MATCH("CenHos", 'WFOM - Time_Base'!$B$4:$B$29,0), MATCH(CONCATENATE($G270,AA$2),'WFOM - Time_Base'!$A$8:$API$8,0)) *
INDEX('WFOM - Time_Base'!$A$4:$API$29, MATCH("CenHos_Per", 'WFOM - Time_Base'!$B$4:$B$29,0), MATCH(CONCATENATE($G270,AA$2),'WFOM - Time_Base'!$A$8:$API$8,0)),
IFERROR($AN270 * INDEX('Inputs from Uganda staff'!$E$61:$BM$80,MATCH('HRH Need estimation'!AA$2,'Inputs from Uganda staff'!$E$61:$E$80,0),MATCH('HRH Need estimation'!$D270,'Inputs from Uganda staff'!$E$6:$BM$6,0)),
""))</f>
        <v>0</v>
      </c>
      <c r="AB270" s="122">
        <f>IFERROR(
$AN270 * INDEX('WFOM - Time_Base'!$A$4:$API$29, MATCH("CenHos", 'WFOM - Time_Base'!$B$4:$B$29,0), MATCH(CONCATENATE($G270,AB$2),'WFOM - Time_Base'!$A$8:$API$8,0)) *
INDEX('WFOM - Time_Base'!$A$4:$API$29, MATCH("CenHos_Per", 'WFOM - Time_Base'!$B$4:$B$29,0), MATCH(CONCATENATE($G270,AB$2),'WFOM - Time_Base'!$A$8:$API$8,0)),
IFERROR($AN270 * INDEX('Inputs from Uganda staff'!$E$61:$BM$80,MATCH('HRH Need estimation'!AB$2,'Inputs from Uganda staff'!$E$61:$E$80,0),MATCH('HRH Need estimation'!$D270,'Inputs from Uganda staff'!$E$6:$BM$6,0)),
""))</f>
        <v>0</v>
      </c>
      <c r="AC270" s="122" t="str">
        <f>IFERROR(
$AN270 * INDEX('WFOM - Time_Base'!$A$4:$API$29, MATCH("CenHos", 'WFOM - Time_Base'!$B$4:$B$29,0), MATCH(CONCATENATE($G270,AC$2),'WFOM - Time_Base'!$A$8:$API$8,0)) *
INDEX('WFOM - Time_Base'!$A$4:$API$29, MATCH("CenHos_Per", 'WFOM - Time_Base'!$B$4:$B$29,0), MATCH(CONCATENATE($G270,AC$2),'WFOM - Time_Base'!$A$8:$API$8,0)),
IFERROR($AN270 * INDEX('Inputs from Uganda staff'!$E$61:$BM$80,MATCH('HRH Need estimation'!AC$2,'Inputs from Uganda staff'!$E$61:$E$80,0),MATCH('HRH Need estimation'!$D270,'Inputs from Uganda staff'!$E$6:$BM$6,0)),
""))</f>
        <v/>
      </c>
      <c r="AD270" s="122">
        <f>IFERROR(
$AN270 * INDEX('WFOM - Time_Base'!$A$4:$API$29, MATCH("CenHos", 'WFOM - Time_Base'!$B$4:$B$29,0), MATCH(CONCATENATE($G270,AD$2),'WFOM - Time_Base'!$A$8:$API$8,0)) *
INDEX('WFOM - Time_Base'!$A$4:$API$29, MATCH("CenHos_Per", 'WFOM - Time_Base'!$B$4:$B$29,0), MATCH(CONCATENATE($G270,AD$2),'WFOM - Time_Base'!$A$8:$API$8,0)),
IFERROR($AN270 * INDEX('Inputs from Uganda staff'!$E$61:$BM$80,MATCH('HRH Need estimation'!AD$2,'Inputs from Uganda staff'!$E$61:$E$80,0),MATCH('HRH Need estimation'!$D270,'Inputs from Uganda staff'!$E$6:$BM$6,0)),
""))</f>
        <v>24</v>
      </c>
      <c r="AE270" s="122">
        <f>IFERROR(
$AN270 * INDEX('WFOM - Time_Base'!$A$4:$API$29, MATCH("CenHos", 'WFOM - Time_Base'!$B$4:$B$29,0), MATCH(CONCATENATE($G270,AE$2),'WFOM - Time_Base'!$A$8:$API$8,0)) *
INDEX('WFOM - Time_Base'!$A$4:$API$29, MATCH("CenHos_Per", 'WFOM - Time_Base'!$B$4:$B$29,0), MATCH(CONCATENATE($G270,AE$2),'WFOM - Time_Base'!$A$8:$API$8,0)),
IFERROR($AN270 * INDEX('Inputs from Uganda staff'!$E$61:$BM$80,MATCH('HRH Need estimation'!AE$2,'Inputs from Uganda staff'!$E$61:$E$80,0),MATCH('HRH Need estimation'!$D270,'Inputs from Uganda staff'!$E$6:$BM$6,0)),
""))</f>
        <v>0</v>
      </c>
      <c r="AF270" s="122">
        <f>IFERROR(
$AN270 * INDEX('WFOM - Time_Base'!$A$4:$API$29, MATCH("CenHos", 'WFOM - Time_Base'!$B$4:$B$29,0), MATCH(CONCATENATE($G270,AF$2),'WFOM - Time_Base'!$A$8:$API$8,0)) *
INDEX('WFOM - Time_Base'!$A$4:$API$29, MATCH("CenHos_Per", 'WFOM - Time_Base'!$B$4:$B$29,0), MATCH(CONCATENATE($G270,AF$2),'WFOM - Time_Base'!$A$8:$API$8,0)),
IFERROR($AN270 * INDEX('Inputs from Uganda staff'!$E$61:$BM$80,MATCH('HRH Need estimation'!AF$2,'Inputs from Uganda staff'!$E$61:$E$80,0),MATCH('HRH Need estimation'!$D270,'Inputs from Uganda staff'!$E$6:$BM$6,0)),
""))</f>
        <v>18</v>
      </c>
      <c r="AG270" s="122">
        <f>IFERROR(
$AN270 * INDEX('WFOM - Time_Base'!$A$4:$API$29, MATCH("CenHos", 'WFOM - Time_Base'!$B$4:$B$29,0), MATCH(CONCATENATE($G270,AG$2),'WFOM - Time_Base'!$A$8:$API$8,0)) *
INDEX('WFOM - Time_Base'!$A$4:$API$29, MATCH("CenHos_Per", 'WFOM - Time_Base'!$B$4:$B$29,0), MATCH(CONCATENATE($G270,AG$2),'WFOM - Time_Base'!$A$8:$API$8,0)),
IFERROR($AN270 * INDEX('Inputs from Uganda staff'!$E$61:$BM$80,MATCH('HRH Need estimation'!AG$2,'Inputs from Uganda staff'!$E$61:$E$80,0),MATCH('HRH Need estimation'!$D270,'Inputs from Uganda staff'!$E$6:$BM$6,0)),
""))</f>
        <v>0</v>
      </c>
      <c r="AH270" s="122">
        <f>IFERROR(
$AN270 * INDEX('WFOM - Time_Base'!$A$4:$API$29, MATCH("CenHos", 'WFOM - Time_Base'!$B$4:$B$29,0), MATCH(CONCATENATE($G270,AH$2),'WFOM - Time_Base'!$A$8:$API$8,0)) *
INDEX('WFOM - Time_Base'!$A$4:$API$29, MATCH("CenHos_Per", 'WFOM - Time_Base'!$B$4:$B$29,0), MATCH(CONCATENATE($G270,AH$2),'WFOM - Time_Base'!$A$8:$API$8,0)),
IFERROR($AN270 * INDEX('Inputs from Uganda staff'!$E$61:$BM$80,MATCH('HRH Need estimation'!AH$2,'Inputs from Uganda staff'!$E$61:$E$80,0),MATCH('HRH Need estimation'!$D270,'Inputs from Uganda staff'!$E$6:$BM$6,0)),
""))</f>
        <v>0</v>
      </c>
      <c r="AI270" s="122">
        <f>IFERROR(
$AN270 * INDEX('WFOM - Time_Base'!$A$4:$API$29, MATCH("CenHos", 'WFOM - Time_Base'!$B$4:$B$29,0), MATCH(CONCATENATE($G270,AI$2),'WFOM - Time_Base'!$A$8:$API$8,0)) *
INDEX('WFOM - Time_Base'!$A$4:$API$29, MATCH("CenHos_Per", 'WFOM - Time_Base'!$B$4:$B$29,0), MATCH(CONCATENATE($G270,AI$2),'WFOM - Time_Base'!$A$8:$API$8,0)),
IFERROR($AN270 * INDEX('Inputs from Uganda staff'!$E$61:$BM$80,MATCH('HRH Need estimation'!AI$2,'Inputs from Uganda staff'!$E$61:$E$80,0),MATCH('HRH Need estimation'!$D270,'Inputs from Uganda staff'!$E$6:$BM$6,0)),
""))</f>
        <v>0.8</v>
      </c>
      <c r="AJ270" s="122">
        <f>IFERROR(
$AN270 * INDEX('WFOM - Time_Base'!$A$4:$API$29, MATCH("CenHos", 'WFOM - Time_Base'!$B$4:$B$29,0), MATCH(CONCATENATE($G270,AJ$2),'WFOM - Time_Base'!$A$8:$API$8,0)) *
INDEX('WFOM - Time_Base'!$A$4:$API$29, MATCH("CenHos_Per", 'WFOM - Time_Base'!$B$4:$B$29,0), MATCH(CONCATENATE($G270,AJ$2),'WFOM - Time_Base'!$A$8:$API$8,0)),
IFERROR($AN270 * INDEX('Inputs from Uganda staff'!$E$61:$BM$80,MATCH('HRH Need estimation'!AJ$2,'Inputs from Uganda staff'!$E$61:$E$80,0),MATCH('HRH Need estimation'!$D270,'Inputs from Uganda staff'!$E$6:$BM$6,0)),
""))</f>
        <v>0</v>
      </c>
      <c r="AK270" s="122">
        <f>IFERROR(
$AN270 * INDEX('WFOM - Time_Base'!$A$4:$API$29, MATCH("CenHos", 'WFOM - Time_Base'!$B$4:$B$29,0), MATCH(CONCATENATE($G270,AK$2),'WFOM - Time_Base'!$A$8:$API$8,0)) *
INDEX('WFOM - Time_Base'!$A$4:$API$29, MATCH("CenHos_Per", 'WFOM - Time_Base'!$B$4:$B$29,0), MATCH(CONCATENATE($G270,AK$2),'WFOM - Time_Base'!$A$8:$API$8,0)),
IFERROR($AN270 * INDEX('Inputs from Uganda staff'!$E$61:$BM$80,MATCH('HRH Need estimation'!AK$2,'Inputs from Uganda staff'!$E$61:$E$80,0),MATCH('HRH Need estimation'!$D270,'Inputs from Uganda staff'!$E$6:$BM$6,0)),
""))</f>
        <v>0</v>
      </c>
      <c r="AL270" s="122">
        <f>IFERROR(
$AN270 * INDEX('WFOM - Time_Base'!$A$4:$API$29, MATCH("CenHos", 'WFOM - Time_Base'!$B$4:$B$29,0), MATCH(CONCATENATE($G270,AL$2),'WFOM - Time_Base'!$A$8:$API$8,0)) *
INDEX('WFOM - Time_Base'!$A$4:$API$29, MATCH("CenHos_Per", 'WFOM - Time_Base'!$B$4:$B$29,0), MATCH(CONCATENATE($G270,AL$2),'WFOM - Time_Base'!$A$8:$API$8,0)),
IFERROR($AN270 * INDEX('Inputs from Uganda staff'!$E$61:$BM$80,MATCH('HRH Need estimation'!AL$2,'Inputs from Uganda staff'!$E$61:$E$80,0),MATCH('HRH Need estimation'!$D270,'Inputs from Uganda staff'!$E$6:$BM$6,0)),
""))</f>
        <v>0</v>
      </c>
      <c r="AN270">
        <v>1</v>
      </c>
      <c r="AO270" t="e">
        <f t="shared" si="12"/>
        <v>#N/A</v>
      </c>
    </row>
    <row r="271" spans="1:41">
      <c r="A271" s="106" t="s">
        <v>915</v>
      </c>
      <c r="B271" s="106" t="s">
        <v>724</v>
      </c>
      <c r="C271" s="107" t="s">
        <v>757</v>
      </c>
      <c r="D271" s="115" t="s">
        <v>758</v>
      </c>
      <c r="E271" s="252"/>
      <c r="F271" s="252"/>
      <c r="G271" s="122" t="str">
        <f>IF(F271&lt;&gt;"", VLOOKUP(F271,'WFOM - Cadre and Service List'!$E$4:$F$52,2,FALSE), "")</f>
        <v/>
      </c>
      <c r="H271" s="122"/>
      <c r="I271" s="207"/>
      <c r="J271" s="207"/>
      <c r="K271" s="207"/>
      <c r="L271" s="207"/>
      <c r="M271" s="207"/>
      <c r="N271" s="207"/>
      <c r="O271" s="207"/>
      <c r="P271" s="207">
        <f t="shared" si="11"/>
        <v>0</v>
      </c>
      <c r="Q271" s="122" t="s">
        <v>1947</v>
      </c>
      <c r="R271" s="122">
        <f>IFERROR(
$AN271 * INDEX('WFOM - Time_Base'!$A$4:$API$29, MATCH("CenHos", 'WFOM - Time_Base'!$B$4:$B$29,0), MATCH(CONCATENATE($G271,R$2),'WFOM - Time_Base'!$A$8:$API$8,0)) *
INDEX('WFOM - Time_Base'!$A$4:$API$29, MATCH("CenHos_Per", 'WFOM - Time_Base'!$B$4:$B$29,0), MATCH(CONCATENATE($G271,R$2),'WFOM - Time_Base'!$A$8:$API$8,0)),
IFERROR($AN271 * INDEX('Inputs from Uganda staff'!$E$61:$BM$80,MATCH('HRH Need estimation'!R$2,'Inputs from Uganda staff'!$E$61:$E$80,0),MATCH('HRH Need estimation'!$D271,'Inputs from Uganda staff'!$E$6:$BM$6,0)),
""))</f>
        <v>0</v>
      </c>
      <c r="S271" s="122">
        <f>IFERROR(
$AN271 * INDEX('WFOM - Time_Base'!$A$4:$API$29, MATCH("CenHos", 'WFOM - Time_Base'!$B$4:$B$29,0), MATCH(CONCATENATE($G271,S$2),'WFOM - Time_Base'!$A$8:$API$8,0)) *
INDEX('WFOM - Time_Base'!$A$4:$API$29, MATCH("CenHos_Per", 'WFOM - Time_Base'!$B$4:$B$29,0), MATCH(CONCATENATE($G271,S$2),'WFOM - Time_Base'!$A$8:$API$8,0)),
IFERROR($AN271 * INDEX('Inputs from Uganda staff'!$E$61:$BM$80,MATCH('HRH Need estimation'!S$2,'Inputs from Uganda staff'!$E$61:$E$80,0),MATCH('HRH Need estimation'!$D271,'Inputs from Uganda staff'!$E$6:$BM$6,0)),
""))</f>
        <v>0</v>
      </c>
      <c r="T271" s="122">
        <f>IFERROR(
$AN271 * INDEX('WFOM - Time_Base'!$A$4:$API$29, MATCH("CenHos", 'WFOM - Time_Base'!$B$4:$B$29,0), MATCH(CONCATENATE($G271,T$2),'WFOM - Time_Base'!$A$8:$API$8,0)) *
INDEX('WFOM - Time_Base'!$A$4:$API$29, MATCH("CenHos_Per", 'WFOM - Time_Base'!$B$4:$B$29,0), MATCH(CONCATENATE($G271,T$2),'WFOM - Time_Base'!$A$8:$API$8,0)),
IFERROR($AN271 * INDEX('Inputs from Uganda staff'!$E$61:$BM$80,MATCH('HRH Need estimation'!T$2,'Inputs from Uganda staff'!$E$61:$E$80,0),MATCH('HRH Need estimation'!$D271,'Inputs from Uganda staff'!$E$6:$BM$6,0)),
""))</f>
        <v>0</v>
      </c>
      <c r="U271" s="122">
        <f>IFERROR(
$AN271 * INDEX('WFOM - Time_Base'!$A$4:$API$29, MATCH("CenHos", 'WFOM - Time_Base'!$B$4:$B$29,0), MATCH(CONCATENATE($G271,U$2),'WFOM - Time_Base'!$A$8:$API$8,0)) *
INDEX('WFOM - Time_Base'!$A$4:$API$29, MATCH("CenHos_Per", 'WFOM - Time_Base'!$B$4:$B$29,0), MATCH(CONCATENATE($G271,U$2),'WFOM - Time_Base'!$A$8:$API$8,0)),
IFERROR($AN271 * INDEX('Inputs from Uganda staff'!$E$61:$BM$80,MATCH('HRH Need estimation'!U$2,'Inputs from Uganda staff'!$E$61:$E$80,0),MATCH('HRH Need estimation'!$D271,'Inputs from Uganda staff'!$E$6:$BM$6,0)),
""))</f>
        <v>1.2</v>
      </c>
      <c r="V271" s="122">
        <f>IFERROR(
$AN271 * INDEX('WFOM - Time_Base'!$A$4:$API$29, MATCH("CenHos", 'WFOM - Time_Base'!$B$4:$B$29,0), MATCH(CONCATENATE($G271,V$2),'WFOM - Time_Base'!$A$8:$API$8,0)) *
INDEX('WFOM - Time_Base'!$A$4:$API$29, MATCH("CenHos_Per", 'WFOM - Time_Base'!$B$4:$B$29,0), MATCH(CONCATENATE($G271,V$2),'WFOM - Time_Base'!$A$8:$API$8,0)),
IFERROR($AN271 * INDEX('Inputs from Uganda staff'!$E$61:$BM$80,MATCH('HRH Need estimation'!V$2,'Inputs from Uganda staff'!$E$61:$E$80,0),MATCH('HRH Need estimation'!$D271,'Inputs from Uganda staff'!$E$6:$BM$6,0)),
""))</f>
        <v>1.2</v>
      </c>
      <c r="W271" s="122">
        <f>IFERROR(
$AN271 * INDEX('WFOM - Time_Base'!$A$4:$API$29, MATCH("CenHos", 'WFOM - Time_Base'!$B$4:$B$29,0), MATCH(CONCATENATE($G271,W$2),'WFOM - Time_Base'!$A$8:$API$8,0)) *
INDEX('WFOM - Time_Base'!$A$4:$API$29, MATCH("CenHos_Per", 'WFOM - Time_Base'!$B$4:$B$29,0), MATCH(CONCATENATE($G271,W$2),'WFOM - Time_Base'!$A$8:$API$8,0)),
IFERROR($AN271 * INDEX('Inputs from Uganda staff'!$E$61:$BM$80,MATCH('HRH Need estimation'!W$2,'Inputs from Uganda staff'!$E$61:$E$80,0),MATCH('HRH Need estimation'!$D271,'Inputs from Uganda staff'!$E$6:$BM$6,0)),
""))</f>
        <v>0</v>
      </c>
      <c r="X271" s="122">
        <f>IFERROR(
$AN271 * INDEX('WFOM - Time_Base'!$A$4:$API$29, MATCH("CenHos", 'WFOM - Time_Base'!$B$4:$B$29,0), MATCH(CONCATENATE($G271,X$2),'WFOM - Time_Base'!$A$8:$API$8,0)) *
INDEX('WFOM - Time_Base'!$A$4:$API$29, MATCH("CenHos_Per", 'WFOM - Time_Base'!$B$4:$B$29,0), MATCH(CONCATENATE($G271,X$2),'WFOM - Time_Base'!$A$8:$API$8,0)),
IFERROR($AN271 * INDEX('Inputs from Uganda staff'!$E$61:$BM$80,MATCH('HRH Need estimation'!X$2,'Inputs from Uganda staff'!$E$61:$E$80,0),MATCH('HRH Need estimation'!$D271,'Inputs from Uganda staff'!$E$6:$BM$6,0)),
""))</f>
        <v>0</v>
      </c>
      <c r="Y271" s="122">
        <f>IFERROR(
$AN271 * INDEX('WFOM - Time_Base'!$A$4:$API$29, MATCH("CenHos", 'WFOM - Time_Base'!$B$4:$B$29,0), MATCH(CONCATENATE($G271,Y$2),'WFOM - Time_Base'!$A$8:$API$8,0)) *
INDEX('WFOM - Time_Base'!$A$4:$API$29, MATCH("CenHos_Per", 'WFOM - Time_Base'!$B$4:$B$29,0), MATCH(CONCATENATE($G271,Y$2),'WFOM - Time_Base'!$A$8:$API$8,0)),
IFERROR($AN271 * INDEX('Inputs from Uganda staff'!$E$61:$BM$80,MATCH('HRH Need estimation'!Y$2,'Inputs from Uganda staff'!$E$61:$E$80,0),MATCH('HRH Need estimation'!$D271,'Inputs from Uganda staff'!$E$6:$BM$6,0)),
""))</f>
        <v>0</v>
      </c>
      <c r="Z271" s="122">
        <f>IFERROR(
$AN271 * INDEX('WFOM - Time_Base'!$A$4:$API$29, MATCH("CenHos", 'WFOM - Time_Base'!$B$4:$B$29,0), MATCH(CONCATENATE($G271,Z$2),'WFOM - Time_Base'!$A$8:$API$8,0)) *
INDEX('WFOM - Time_Base'!$A$4:$API$29, MATCH("CenHos_Per", 'WFOM - Time_Base'!$B$4:$B$29,0), MATCH(CONCATENATE($G271,Z$2),'WFOM - Time_Base'!$A$8:$API$8,0)),
IFERROR($AN271 * INDEX('Inputs from Uganda staff'!$E$61:$BM$80,MATCH('HRH Need estimation'!Z$2,'Inputs from Uganda staff'!$E$61:$E$80,0),MATCH('HRH Need estimation'!$D271,'Inputs from Uganda staff'!$E$6:$BM$6,0)),
""))</f>
        <v>0</v>
      </c>
      <c r="AA271" s="122">
        <f>IFERROR(
$AN271 * INDEX('WFOM - Time_Base'!$A$4:$API$29, MATCH("CenHos", 'WFOM - Time_Base'!$B$4:$B$29,0), MATCH(CONCATENATE($G271,AA$2),'WFOM - Time_Base'!$A$8:$API$8,0)) *
INDEX('WFOM - Time_Base'!$A$4:$API$29, MATCH("CenHos_Per", 'WFOM - Time_Base'!$B$4:$B$29,0), MATCH(CONCATENATE($G271,AA$2),'WFOM - Time_Base'!$A$8:$API$8,0)),
IFERROR($AN271 * INDEX('Inputs from Uganda staff'!$E$61:$BM$80,MATCH('HRH Need estimation'!AA$2,'Inputs from Uganda staff'!$E$61:$E$80,0),MATCH('HRH Need estimation'!$D271,'Inputs from Uganda staff'!$E$6:$BM$6,0)),
""))</f>
        <v>0</v>
      </c>
      <c r="AB271" s="122">
        <f>IFERROR(
$AN271 * INDEX('WFOM - Time_Base'!$A$4:$API$29, MATCH("CenHos", 'WFOM - Time_Base'!$B$4:$B$29,0), MATCH(CONCATENATE($G271,AB$2),'WFOM - Time_Base'!$A$8:$API$8,0)) *
INDEX('WFOM - Time_Base'!$A$4:$API$29, MATCH("CenHos_Per", 'WFOM - Time_Base'!$B$4:$B$29,0), MATCH(CONCATENATE($G271,AB$2),'WFOM - Time_Base'!$A$8:$API$8,0)),
IFERROR($AN271 * INDEX('Inputs from Uganda staff'!$E$61:$BM$80,MATCH('HRH Need estimation'!AB$2,'Inputs from Uganda staff'!$E$61:$E$80,0),MATCH('HRH Need estimation'!$D271,'Inputs from Uganda staff'!$E$6:$BM$6,0)),
""))</f>
        <v>0</v>
      </c>
      <c r="AC271" s="122" t="str">
        <f>IFERROR(
$AN271 * INDEX('WFOM - Time_Base'!$A$4:$API$29, MATCH("CenHos", 'WFOM - Time_Base'!$B$4:$B$29,0), MATCH(CONCATENATE($G271,AC$2),'WFOM - Time_Base'!$A$8:$API$8,0)) *
INDEX('WFOM - Time_Base'!$A$4:$API$29, MATCH("CenHos_Per", 'WFOM - Time_Base'!$B$4:$B$29,0), MATCH(CONCATENATE($G271,AC$2),'WFOM - Time_Base'!$A$8:$API$8,0)),
IFERROR($AN271 * INDEX('Inputs from Uganda staff'!$E$61:$BM$80,MATCH('HRH Need estimation'!AC$2,'Inputs from Uganda staff'!$E$61:$E$80,0),MATCH('HRH Need estimation'!$D271,'Inputs from Uganda staff'!$E$6:$BM$6,0)),
""))</f>
        <v/>
      </c>
      <c r="AD271" s="122">
        <f>IFERROR(
$AN271 * INDEX('WFOM - Time_Base'!$A$4:$API$29, MATCH("CenHos", 'WFOM - Time_Base'!$B$4:$B$29,0), MATCH(CONCATENATE($G271,AD$2),'WFOM - Time_Base'!$A$8:$API$8,0)) *
INDEX('WFOM - Time_Base'!$A$4:$API$29, MATCH("CenHos_Per", 'WFOM - Time_Base'!$B$4:$B$29,0), MATCH(CONCATENATE($G271,AD$2),'WFOM - Time_Base'!$A$8:$API$8,0)),
IFERROR($AN271 * INDEX('Inputs from Uganda staff'!$E$61:$BM$80,MATCH('HRH Need estimation'!AD$2,'Inputs from Uganda staff'!$E$61:$E$80,0),MATCH('HRH Need estimation'!$D271,'Inputs from Uganda staff'!$E$6:$BM$6,0)),
""))</f>
        <v>3</v>
      </c>
      <c r="AE271" s="122">
        <f>IFERROR(
$AN271 * INDEX('WFOM - Time_Base'!$A$4:$API$29, MATCH("CenHos", 'WFOM - Time_Base'!$B$4:$B$29,0), MATCH(CONCATENATE($G271,AE$2),'WFOM - Time_Base'!$A$8:$API$8,0)) *
INDEX('WFOM - Time_Base'!$A$4:$API$29, MATCH("CenHos_Per", 'WFOM - Time_Base'!$B$4:$B$29,0), MATCH(CONCATENATE($G271,AE$2),'WFOM - Time_Base'!$A$8:$API$8,0)),
IFERROR($AN271 * INDEX('Inputs from Uganda staff'!$E$61:$BM$80,MATCH('HRH Need estimation'!AE$2,'Inputs from Uganda staff'!$E$61:$E$80,0),MATCH('HRH Need estimation'!$D271,'Inputs from Uganda staff'!$E$6:$BM$6,0)),
""))</f>
        <v>0</v>
      </c>
      <c r="AF271" s="122">
        <f>IFERROR(
$AN271 * INDEX('WFOM - Time_Base'!$A$4:$API$29, MATCH("CenHos", 'WFOM - Time_Base'!$B$4:$B$29,0), MATCH(CONCATENATE($G271,AF$2),'WFOM - Time_Base'!$A$8:$API$8,0)) *
INDEX('WFOM - Time_Base'!$A$4:$API$29, MATCH("CenHos_Per", 'WFOM - Time_Base'!$B$4:$B$29,0), MATCH(CONCATENATE($G271,AF$2),'WFOM - Time_Base'!$A$8:$API$8,0)),
IFERROR($AN271 * INDEX('Inputs from Uganda staff'!$E$61:$BM$80,MATCH('HRH Need estimation'!AF$2,'Inputs from Uganda staff'!$E$61:$E$80,0),MATCH('HRH Need estimation'!$D271,'Inputs from Uganda staff'!$E$6:$BM$6,0)),
""))</f>
        <v>18</v>
      </c>
      <c r="AG271" s="122">
        <f>IFERROR(
$AN271 * INDEX('WFOM - Time_Base'!$A$4:$API$29, MATCH("CenHos", 'WFOM - Time_Base'!$B$4:$B$29,0), MATCH(CONCATENATE($G271,AG$2),'WFOM - Time_Base'!$A$8:$API$8,0)) *
INDEX('WFOM - Time_Base'!$A$4:$API$29, MATCH("CenHos_Per", 'WFOM - Time_Base'!$B$4:$B$29,0), MATCH(CONCATENATE($G271,AG$2),'WFOM - Time_Base'!$A$8:$API$8,0)),
IFERROR($AN271 * INDEX('Inputs from Uganda staff'!$E$61:$BM$80,MATCH('HRH Need estimation'!AG$2,'Inputs from Uganda staff'!$E$61:$E$80,0),MATCH('HRH Need estimation'!$D271,'Inputs from Uganda staff'!$E$6:$BM$6,0)),
""))</f>
        <v>0</v>
      </c>
      <c r="AH271" s="122">
        <f>IFERROR(
$AN271 * INDEX('WFOM - Time_Base'!$A$4:$API$29, MATCH("CenHos", 'WFOM - Time_Base'!$B$4:$B$29,0), MATCH(CONCATENATE($G271,AH$2),'WFOM - Time_Base'!$A$8:$API$8,0)) *
INDEX('WFOM - Time_Base'!$A$4:$API$29, MATCH("CenHos_Per", 'WFOM - Time_Base'!$B$4:$B$29,0), MATCH(CONCATENATE($G271,AH$2),'WFOM - Time_Base'!$A$8:$API$8,0)),
IFERROR($AN271 * INDEX('Inputs from Uganda staff'!$E$61:$BM$80,MATCH('HRH Need estimation'!AH$2,'Inputs from Uganda staff'!$E$61:$E$80,0),MATCH('HRH Need estimation'!$D271,'Inputs from Uganda staff'!$E$6:$BM$6,0)),
""))</f>
        <v>0</v>
      </c>
      <c r="AI271" s="122">
        <f>IFERROR(
$AN271 * INDEX('WFOM - Time_Base'!$A$4:$API$29, MATCH("CenHos", 'WFOM - Time_Base'!$B$4:$B$29,0), MATCH(CONCATENATE($G271,AI$2),'WFOM - Time_Base'!$A$8:$API$8,0)) *
INDEX('WFOM - Time_Base'!$A$4:$API$29, MATCH("CenHos_Per", 'WFOM - Time_Base'!$B$4:$B$29,0), MATCH(CONCATENATE($G271,AI$2),'WFOM - Time_Base'!$A$8:$API$8,0)),
IFERROR($AN271 * INDEX('Inputs from Uganda staff'!$E$61:$BM$80,MATCH('HRH Need estimation'!AI$2,'Inputs from Uganda staff'!$E$61:$E$80,0),MATCH('HRH Need estimation'!$D271,'Inputs from Uganda staff'!$E$6:$BM$6,0)),
""))</f>
        <v>0.8</v>
      </c>
      <c r="AJ271" s="122">
        <f>IFERROR(
$AN271 * INDEX('WFOM - Time_Base'!$A$4:$API$29, MATCH("CenHos", 'WFOM - Time_Base'!$B$4:$B$29,0), MATCH(CONCATENATE($G271,AJ$2),'WFOM - Time_Base'!$A$8:$API$8,0)) *
INDEX('WFOM - Time_Base'!$A$4:$API$29, MATCH("CenHos_Per", 'WFOM - Time_Base'!$B$4:$B$29,0), MATCH(CONCATENATE($G271,AJ$2),'WFOM - Time_Base'!$A$8:$API$8,0)),
IFERROR($AN271 * INDEX('Inputs from Uganda staff'!$E$61:$BM$80,MATCH('HRH Need estimation'!AJ$2,'Inputs from Uganda staff'!$E$61:$E$80,0),MATCH('HRH Need estimation'!$D271,'Inputs from Uganda staff'!$E$6:$BM$6,0)),
""))</f>
        <v>0</v>
      </c>
      <c r="AK271" s="122">
        <f>IFERROR(
$AN271 * INDEX('WFOM - Time_Base'!$A$4:$API$29, MATCH("CenHos", 'WFOM - Time_Base'!$B$4:$B$29,0), MATCH(CONCATENATE($G271,AK$2),'WFOM - Time_Base'!$A$8:$API$8,0)) *
INDEX('WFOM - Time_Base'!$A$4:$API$29, MATCH("CenHos_Per", 'WFOM - Time_Base'!$B$4:$B$29,0), MATCH(CONCATENATE($G271,AK$2),'WFOM - Time_Base'!$A$8:$API$8,0)),
IFERROR($AN271 * INDEX('Inputs from Uganda staff'!$E$61:$BM$80,MATCH('HRH Need estimation'!AK$2,'Inputs from Uganda staff'!$E$61:$E$80,0),MATCH('HRH Need estimation'!$D271,'Inputs from Uganda staff'!$E$6:$BM$6,0)),
""))</f>
        <v>0</v>
      </c>
      <c r="AL271" s="122">
        <f>IFERROR(
$AN271 * INDEX('WFOM - Time_Base'!$A$4:$API$29, MATCH("CenHos", 'WFOM - Time_Base'!$B$4:$B$29,0), MATCH(CONCATENATE($G271,AL$2),'WFOM - Time_Base'!$A$8:$API$8,0)) *
INDEX('WFOM - Time_Base'!$A$4:$API$29, MATCH("CenHos_Per", 'WFOM - Time_Base'!$B$4:$B$29,0), MATCH(CONCATENATE($G271,AL$2),'WFOM - Time_Base'!$A$8:$API$8,0)),
IFERROR($AN271 * INDEX('Inputs from Uganda staff'!$E$61:$BM$80,MATCH('HRH Need estimation'!AL$2,'Inputs from Uganda staff'!$E$61:$E$80,0),MATCH('HRH Need estimation'!$D271,'Inputs from Uganda staff'!$E$6:$BM$6,0)),
""))</f>
        <v>0</v>
      </c>
      <c r="AN271">
        <v>1</v>
      </c>
      <c r="AO271" t="e">
        <f t="shared" si="12"/>
        <v>#N/A</v>
      </c>
    </row>
    <row r="272" spans="1:41">
      <c r="A272" s="106" t="s">
        <v>915</v>
      </c>
      <c r="B272" s="106" t="s">
        <v>25</v>
      </c>
      <c r="C272" s="107" t="s">
        <v>759</v>
      </c>
      <c r="D272" s="115" t="s">
        <v>760</v>
      </c>
      <c r="E272" s="122" t="s">
        <v>25</v>
      </c>
      <c r="F272" s="122" t="s">
        <v>38</v>
      </c>
      <c r="G272" s="122" t="str">
        <f>IF(F272&lt;&gt;"", VLOOKUP(F272,'WFOM - Cadre and Service List'!$E$4:$F$52,2,FALSE), "")</f>
        <v>FamPlan</v>
      </c>
      <c r="H272" s="122"/>
      <c r="I272" s="207"/>
      <c r="J272" s="207"/>
      <c r="K272" s="207"/>
      <c r="L272" s="207"/>
      <c r="M272" s="207"/>
      <c r="N272" s="207"/>
      <c r="O272" s="207"/>
      <c r="P272" s="207">
        <f t="shared" si="11"/>
        <v>0</v>
      </c>
      <c r="Q272" s="122" t="s">
        <v>1947</v>
      </c>
      <c r="R272" s="252">
        <f>IFERROR(
$AN272 * INDEX('WFOM - Time_Base'!$A$4:$API$29, MATCH("ComHos", 'WFOM - Time_Base'!$B$4:$B$29,0), MATCH(CONCATENATE($G272,R$2),'WFOM - Time_Base'!$A$8:$API$8,0)) *
INDEX('WFOM - Time_Base'!$A$4:$API$29, MATCH("ComHos_Per", 'WFOM - Time_Base'!$B$4:$B$29,0), MATCH(CONCATENATE($G272,R$2),'WFOM - Time_Base'!$A$8:$API$8,0)),
IFERROR($AN272 * INDEX('Inputs from Uganda staff'!$E$61:$BM$80,MATCH('HRH Need estimation'!R$2,'Inputs from Uganda staff'!$E$61:$E$80,0),MATCH('HRH Need estimation'!$D272,'Inputs from Uganda staff'!$E$6:$BM$6,0)),
""))</f>
        <v>0</v>
      </c>
      <c r="S272" s="252">
        <f>IFERROR(
$AN272 * INDEX('WFOM - Time_Base'!$A$4:$API$29, MATCH("ComHos", 'WFOM - Time_Base'!$B$4:$B$29,0), MATCH(CONCATENATE($G272,S$2),'WFOM - Time_Base'!$A$8:$API$8,0)) *
INDEX('WFOM - Time_Base'!$A$4:$API$29, MATCH("ComHos_Per", 'WFOM - Time_Base'!$B$4:$B$29,0), MATCH(CONCATENATE($G272,S$2),'WFOM - Time_Base'!$A$8:$API$8,0)),
IFERROR($AN272 * INDEX('Inputs from Uganda staff'!$E$61:$BM$80,MATCH('HRH Need estimation'!S$2,'Inputs from Uganda staff'!$E$61:$E$80,0),MATCH('HRH Need estimation'!$D272,'Inputs from Uganda staff'!$E$6:$BM$6,0)),
""))</f>
        <v>0</v>
      </c>
      <c r="T272" s="252">
        <f>IFERROR(
$AN272 * INDEX('WFOM - Time_Base'!$A$4:$API$29, MATCH("ComHos", 'WFOM - Time_Base'!$B$4:$B$29,0), MATCH(CONCATENATE($G272,T$2),'WFOM - Time_Base'!$A$8:$API$8,0)) *
INDEX('WFOM - Time_Base'!$A$4:$API$29, MATCH("ComHos_Per", 'WFOM - Time_Base'!$B$4:$B$29,0), MATCH(CONCATENATE($G272,T$2),'WFOM - Time_Base'!$A$8:$API$8,0)),
IFERROR($AN272 * INDEX('Inputs from Uganda staff'!$E$61:$BM$80,MATCH('HRH Need estimation'!T$2,'Inputs from Uganda staff'!$E$61:$E$80,0),MATCH('HRH Need estimation'!$D272,'Inputs from Uganda staff'!$E$6:$BM$6,0)),
""))</f>
        <v>0</v>
      </c>
      <c r="U272" s="252">
        <f>IFERROR(
$AN272 * INDEX('WFOM - Time_Base'!$A$4:$API$29, MATCH("ComHos", 'WFOM - Time_Base'!$B$4:$B$29,0), MATCH(CONCATENATE($G272,U$2),'WFOM - Time_Base'!$A$8:$API$8,0)) *
INDEX('WFOM - Time_Base'!$A$4:$API$29, MATCH("ComHos_Per", 'WFOM - Time_Base'!$B$4:$B$29,0), MATCH(CONCATENATE($G272,U$2),'WFOM - Time_Base'!$A$8:$API$8,0)),
IFERROR($AN272 * INDEX('Inputs from Uganda staff'!$E$61:$BM$80,MATCH('HRH Need estimation'!U$2,'Inputs from Uganda staff'!$E$61:$E$80,0),MATCH('HRH Need estimation'!$D272,'Inputs from Uganda staff'!$E$6:$BM$6,0)),
""))</f>
        <v>0</v>
      </c>
      <c r="V272" s="252">
        <f>IFERROR(
$AN272 * INDEX('WFOM - Time_Base'!$A$4:$API$29, MATCH("ComHos", 'WFOM - Time_Base'!$B$4:$B$29,0), MATCH(CONCATENATE($G272,V$2),'WFOM - Time_Base'!$A$8:$API$8,0)) *
INDEX('WFOM - Time_Base'!$A$4:$API$29, MATCH("ComHos_Per", 'WFOM - Time_Base'!$B$4:$B$29,0), MATCH(CONCATENATE($G272,V$2),'WFOM - Time_Base'!$A$8:$API$8,0)),
IFERROR($AN272 * INDEX('Inputs from Uganda staff'!$E$61:$BM$80,MATCH('HRH Need estimation'!V$2,'Inputs from Uganda staff'!$E$61:$E$80,0),MATCH('HRH Need estimation'!$D272,'Inputs from Uganda staff'!$E$6:$BM$6,0)),
""))</f>
        <v>16</v>
      </c>
      <c r="W272" s="252">
        <f>IFERROR(
$AN272 * INDEX('WFOM - Time_Base'!$A$4:$API$29, MATCH("ComHos", 'WFOM - Time_Base'!$B$4:$B$29,0), MATCH(CONCATENATE($G272,W$2),'WFOM - Time_Base'!$A$8:$API$8,0)) *
INDEX('WFOM - Time_Base'!$A$4:$API$29, MATCH("ComHos_Per", 'WFOM - Time_Base'!$B$4:$B$29,0), MATCH(CONCATENATE($G272,W$2),'WFOM - Time_Base'!$A$8:$API$8,0)),
IFERROR($AN272 * INDEX('Inputs from Uganda staff'!$E$61:$BM$80,MATCH('HRH Need estimation'!W$2,'Inputs from Uganda staff'!$E$61:$E$80,0),MATCH('HRH Need estimation'!$D272,'Inputs from Uganda staff'!$E$6:$BM$6,0)),
""))</f>
        <v>0</v>
      </c>
      <c r="X272" s="252">
        <f>IFERROR(
$AN272 * INDEX('WFOM - Time_Base'!$A$4:$API$29, MATCH("ComHos", 'WFOM - Time_Base'!$B$4:$B$29,0), MATCH(CONCATENATE($G272,X$2),'WFOM - Time_Base'!$A$8:$API$8,0)) *
INDEX('WFOM - Time_Base'!$A$4:$API$29, MATCH("ComHos_Per", 'WFOM - Time_Base'!$B$4:$B$29,0), MATCH(CONCATENATE($G272,X$2),'WFOM - Time_Base'!$A$8:$API$8,0)),
IFERROR($AN272 * INDEX('Inputs from Uganda staff'!$E$61:$BM$80,MATCH('HRH Need estimation'!X$2,'Inputs from Uganda staff'!$E$61:$E$80,0),MATCH('HRH Need estimation'!$D272,'Inputs from Uganda staff'!$E$6:$BM$6,0)),
""))</f>
        <v>0</v>
      </c>
      <c r="Y272" s="252">
        <f>Y231</f>
        <v>0.8</v>
      </c>
      <c r="Z272" s="252">
        <f>IFERROR(
$AN272 * INDEX('WFOM - Time_Base'!$A$4:$API$29, MATCH("ComHos", 'WFOM - Time_Base'!$B$4:$B$29,0), MATCH(CONCATENATE($G272,Z$2),'WFOM - Time_Base'!$A$8:$API$8,0)) *
INDEX('WFOM - Time_Base'!$A$4:$API$29, MATCH("ComHos_Per", 'WFOM - Time_Base'!$B$4:$B$29,0), MATCH(CONCATENATE($G272,Z$2),'WFOM - Time_Base'!$A$8:$API$8,0)),
IFERROR($AN272 * INDEX('Inputs from Uganda staff'!$E$61:$BM$80,MATCH('HRH Need estimation'!Z$2,'Inputs from Uganda staff'!$E$61:$E$80,0),MATCH('HRH Need estimation'!$D272,'Inputs from Uganda staff'!$E$6:$BM$6,0)),
""))</f>
        <v>0</v>
      </c>
      <c r="AA272" s="252">
        <f>IFERROR(
$AN272 * INDEX('WFOM - Time_Base'!$A$4:$API$29, MATCH("ComHos", 'WFOM - Time_Base'!$B$4:$B$29,0), MATCH(CONCATENATE($G272,AA$2),'WFOM - Time_Base'!$A$8:$API$8,0)) *
INDEX('WFOM - Time_Base'!$A$4:$API$29, MATCH("ComHos_Per", 'WFOM - Time_Base'!$B$4:$B$29,0), MATCH(CONCATENATE($G272,AA$2),'WFOM - Time_Base'!$A$8:$API$8,0)),
IFERROR($AN272 * INDEX('Inputs from Uganda staff'!$E$61:$BM$80,MATCH('HRH Need estimation'!AA$2,'Inputs from Uganda staff'!$E$61:$E$80,0),MATCH('HRH Need estimation'!$D272,'Inputs from Uganda staff'!$E$6:$BM$6,0)),
""))</f>
        <v>0</v>
      </c>
      <c r="AB272" s="252">
        <f>IFERROR(
$AN272 * INDEX('WFOM - Time_Base'!$A$4:$API$29, MATCH("ComHos", 'WFOM - Time_Base'!$B$4:$B$29,0), MATCH(CONCATENATE($G272,AB$2),'WFOM - Time_Base'!$A$8:$API$8,0)) *
INDEX('WFOM - Time_Base'!$A$4:$API$29, MATCH("ComHos_Per", 'WFOM - Time_Base'!$B$4:$B$29,0), MATCH(CONCATENATE($G272,AB$2),'WFOM - Time_Base'!$A$8:$API$8,0)),
IFERROR($AN272 * INDEX('Inputs from Uganda staff'!$E$61:$BM$80,MATCH('HRH Need estimation'!AB$2,'Inputs from Uganda staff'!$E$61:$E$80,0),MATCH('HRH Need estimation'!$D272,'Inputs from Uganda staff'!$E$6:$BM$6,0)),
""))</f>
        <v>0</v>
      </c>
      <c r="AC272" s="252" t="str">
        <f>IFERROR(
$AN272 * INDEX('WFOM - Time_Base'!$A$4:$API$29, MATCH("CenHos", 'WFOM - Time_Base'!$B$4:$B$29,0), MATCH(CONCATENATE($G272,AC$2),'WFOM - Time_Base'!$A$8:$API$8,0)) *
INDEX('WFOM - Time_Base'!$A$4:$API$29, MATCH("CenHos_Per", 'WFOM - Time_Base'!$B$4:$B$29,0), MATCH(CONCATENATE($G272,AC$2),'WFOM - Time_Base'!$A$8:$API$8,0)),
IFERROR($AN272 * INDEX('Inputs from Uganda staff'!$E$61:$BM$80,MATCH('HRH Need estimation'!AC$2,'Inputs from Uganda staff'!$E$61:$E$80,0),MATCH('HRH Need estimation'!$D272,'Inputs from Uganda staff'!$E$6:$BM$6,0)),
""))</f>
        <v/>
      </c>
      <c r="AD272" s="252">
        <f>IFERROR(
$AN272 * INDEX('WFOM - Time_Base'!$A$4:$API$29, MATCH("CenHos", 'WFOM - Time_Base'!$B$4:$B$29,0), MATCH(CONCATENATE($G272,AD$2),'WFOM - Time_Base'!$A$8:$API$8,0)) *
INDEX('WFOM - Time_Base'!$A$4:$API$29, MATCH("CenHos_Per", 'WFOM - Time_Base'!$B$4:$B$29,0), MATCH(CONCATENATE($G272,AD$2),'WFOM - Time_Base'!$A$8:$API$8,0)),
IFERROR($AN272 * INDEX('Inputs from Uganda staff'!$E$61:$BM$80,MATCH('HRH Need estimation'!AD$2,'Inputs from Uganda staff'!$E$61:$E$80,0),MATCH('HRH Need estimation'!$D272,'Inputs from Uganda staff'!$E$6:$BM$6,0)),
""))</f>
        <v>0</v>
      </c>
      <c r="AE272" s="252">
        <f>IFERROR(
$AN272 * INDEX('WFOM - Time_Base'!$A$4:$API$29, MATCH("CenHos", 'WFOM - Time_Base'!$B$4:$B$29,0), MATCH(CONCATENATE($G272,AE$2),'WFOM - Time_Base'!$A$8:$API$8,0)) *
INDEX('WFOM - Time_Base'!$A$4:$API$29, MATCH("CenHos_Per", 'WFOM - Time_Base'!$B$4:$B$29,0), MATCH(CONCATENATE($G272,AE$2),'WFOM - Time_Base'!$A$8:$API$8,0)),
IFERROR($AN272 * INDEX('Inputs from Uganda staff'!$E$61:$BM$80,MATCH('HRH Need estimation'!AE$2,'Inputs from Uganda staff'!$E$61:$E$80,0),MATCH('HRH Need estimation'!$D272,'Inputs from Uganda staff'!$E$6:$BM$6,0)),
""))</f>
        <v>0</v>
      </c>
      <c r="AF272" s="252">
        <f>IFERROR(
$AN272 * INDEX('WFOM - Time_Base'!$A$4:$API$29, MATCH("CenHos", 'WFOM - Time_Base'!$B$4:$B$29,0), MATCH(CONCATENATE($G272,AF$2),'WFOM - Time_Base'!$A$8:$API$8,0)) *
INDEX('WFOM - Time_Base'!$A$4:$API$29, MATCH("CenHos_Per", 'WFOM - Time_Base'!$B$4:$B$29,0), MATCH(CONCATENATE($G272,AF$2),'WFOM - Time_Base'!$A$8:$API$8,0)),
IFERROR($AN272 * INDEX('Inputs from Uganda staff'!$E$61:$BM$80,MATCH('HRH Need estimation'!AF$2,'Inputs from Uganda staff'!$E$61:$E$80,0),MATCH('HRH Need estimation'!$D272,'Inputs from Uganda staff'!$E$6:$BM$6,0)),
""))</f>
        <v>0</v>
      </c>
      <c r="AG272" s="252">
        <f>IFERROR(
$AN272 * INDEX('WFOM - Time_Base'!$A$4:$API$29, MATCH("CenHos", 'WFOM - Time_Base'!$B$4:$B$29,0), MATCH(CONCATENATE($G272,AG$2),'WFOM - Time_Base'!$A$8:$API$8,0)) *
INDEX('WFOM - Time_Base'!$A$4:$API$29, MATCH("CenHos_Per", 'WFOM - Time_Base'!$B$4:$B$29,0), MATCH(CONCATENATE($G272,AG$2),'WFOM - Time_Base'!$A$8:$API$8,0)),
IFERROR($AN272 * INDEX('Inputs from Uganda staff'!$E$61:$BM$80,MATCH('HRH Need estimation'!AG$2,'Inputs from Uganda staff'!$E$61:$E$80,0),MATCH('HRH Need estimation'!$D272,'Inputs from Uganda staff'!$E$6:$BM$6,0)),
""))</f>
        <v>0</v>
      </c>
      <c r="AH272" s="252">
        <f>IFERROR(
$AN272 * INDEX('WFOM - Time_Base'!$A$4:$API$29, MATCH("CenHos", 'WFOM - Time_Base'!$B$4:$B$29,0), MATCH(CONCATENATE($G272,AH$2),'WFOM - Time_Base'!$A$8:$API$8,0)) *
INDEX('WFOM - Time_Base'!$A$4:$API$29, MATCH("CenHos_Per", 'WFOM - Time_Base'!$B$4:$B$29,0), MATCH(CONCATENATE($G272,AH$2),'WFOM - Time_Base'!$A$8:$API$8,0)),
IFERROR($AN272 * INDEX('Inputs from Uganda staff'!$E$61:$BM$80,MATCH('HRH Need estimation'!AH$2,'Inputs from Uganda staff'!$E$61:$E$80,0),MATCH('HRH Need estimation'!$D272,'Inputs from Uganda staff'!$E$6:$BM$6,0)),
""))</f>
        <v>0</v>
      </c>
      <c r="AI272" s="252">
        <f>IFERROR(
$AN272 * INDEX('WFOM - Time_Base'!$A$4:$API$29, MATCH("CenHos", 'WFOM - Time_Base'!$B$4:$B$29,0), MATCH(CONCATENATE($G272,AI$2),'WFOM - Time_Base'!$A$8:$API$8,0)) *
INDEX('WFOM - Time_Base'!$A$4:$API$29, MATCH("CenHos_Per", 'WFOM - Time_Base'!$B$4:$B$29,0), MATCH(CONCATENATE($G272,AI$2),'WFOM - Time_Base'!$A$8:$API$8,0)),
IFERROR($AN272 * INDEX('Inputs from Uganda staff'!$E$61:$BM$80,MATCH('HRH Need estimation'!AI$2,'Inputs from Uganda staff'!$E$61:$E$80,0),MATCH('HRH Need estimation'!$D272,'Inputs from Uganda staff'!$E$6:$BM$6,0)),
""))</f>
        <v>0</v>
      </c>
      <c r="AJ272" s="252">
        <f>IFERROR(
$AN272 * INDEX('WFOM - Time_Base'!$A$4:$API$29, MATCH("CenHos", 'WFOM - Time_Base'!$B$4:$B$29,0), MATCH(CONCATENATE($G272,AJ$2),'WFOM - Time_Base'!$A$8:$API$8,0)) *
INDEX('WFOM - Time_Base'!$A$4:$API$29, MATCH("CenHos_Per", 'WFOM - Time_Base'!$B$4:$B$29,0), MATCH(CONCATENATE($G272,AJ$2),'WFOM - Time_Base'!$A$8:$API$8,0)),
IFERROR($AN272 * INDEX('Inputs from Uganda staff'!$E$61:$BM$80,MATCH('HRH Need estimation'!AJ$2,'Inputs from Uganda staff'!$E$61:$E$80,0),MATCH('HRH Need estimation'!$D272,'Inputs from Uganda staff'!$E$6:$BM$6,0)),
""))</f>
        <v>0</v>
      </c>
      <c r="AK272" s="252">
        <f>IFERROR(
$AN272 * INDEX('WFOM - Time_Base'!$A$4:$API$29, MATCH("CenHos", 'WFOM - Time_Base'!$B$4:$B$29,0), MATCH(CONCATENATE($G272,AK$2),'WFOM - Time_Base'!$A$8:$API$8,0)) *
INDEX('WFOM - Time_Base'!$A$4:$API$29, MATCH("CenHos_Per", 'WFOM - Time_Base'!$B$4:$B$29,0), MATCH(CONCATENATE($G272,AK$2),'WFOM - Time_Base'!$A$8:$API$8,0)),
IFERROR($AN272 * INDEX('Inputs from Uganda staff'!$E$61:$BM$80,MATCH('HRH Need estimation'!AK$2,'Inputs from Uganda staff'!$E$61:$E$80,0),MATCH('HRH Need estimation'!$D272,'Inputs from Uganda staff'!$E$6:$BM$6,0)),
""))</f>
        <v>0</v>
      </c>
      <c r="AL272" s="252">
        <f>IFERROR(
$AN272 * INDEX('WFOM - Time_Base'!$A$4:$API$29, MATCH("CenHos", 'WFOM - Time_Base'!$B$4:$B$29,0), MATCH(CONCATENATE($G272,AL$2),'WFOM - Time_Base'!$A$8:$API$8,0)) *
INDEX('WFOM - Time_Base'!$A$4:$API$29, MATCH("CenHos_Per", 'WFOM - Time_Base'!$B$4:$B$29,0), MATCH(CONCATENATE($G272,AL$2),'WFOM - Time_Base'!$A$8:$API$8,0)),
IFERROR($AN272 * INDEX('Inputs from Uganda staff'!$E$61:$BM$80,MATCH('HRH Need estimation'!AL$2,'Inputs from Uganda staff'!$E$61:$E$80,0),MATCH('HRH Need estimation'!$D272,'Inputs from Uganda staff'!$E$6:$BM$6,0)),
""))</f>
        <v>0</v>
      </c>
      <c r="AM272" t="s">
        <v>2084</v>
      </c>
      <c r="AN272">
        <v>1</v>
      </c>
      <c r="AO272" t="str">
        <f t="shared" si="12"/>
        <v>291</v>
      </c>
    </row>
    <row r="273" spans="1:41">
      <c r="A273" s="106" t="s">
        <v>1038</v>
      </c>
      <c r="B273" s="106" t="s">
        <v>25</v>
      </c>
      <c r="C273" s="107" t="s">
        <v>761</v>
      </c>
      <c r="D273" s="115" t="s">
        <v>762</v>
      </c>
      <c r="E273" s="122" t="s">
        <v>25</v>
      </c>
      <c r="F273" s="122" t="s">
        <v>38</v>
      </c>
      <c r="G273" s="122" t="str">
        <f>IF(F273&lt;&gt;"", VLOOKUP(F273,'WFOM - Cadre and Service List'!$E$4:$F$52,2,FALSE), "")</f>
        <v>FamPlan</v>
      </c>
      <c r="H273" s="122"/>
      <c r="I273" s="207"/>
      <c r="J273" s="207"/>
      <c r="K273" s="207"/>
      <c r="L273" s="207"/>
      <c r="M273" s="207"/>
      <c r="N273" s="207"/>
      <c r="O273" s="207"/>
      <c r="P273" s="207">
        <f t="shared" si="11"/>
        <v>0</v>
      </c>
      <c r="Q273" s="122" t="s">
        <v>1947</v>
      </c>
      <c r="R273" s="252">
        <f>IFERROR(
$AN273 * INDEX('WFOM - Time_Base'!$A$4:$API$29, MATCH("ComHos", 'WFOM - Time_Base'!$B$4:$B$29,0), MATCH(CONCATENATE($G273,R$2),'WFOM - Time_Base'!$A$8:$API$8,0)) *
INDEX('WFOM - Time_Base'!$A$4:$API$29, MATCH("ComHos_Per", 'WFOM - Time_Base'!$B$4:$B$29,0), MATCH(CONCATENATE($G273,R$2),'WFOM - Time_Base'!$A$8:$API$8,0)),
IFERROR($AN273 * INDEX('Inputs from Uganda staff'!$E$61:$BM$80,MATCH('HRH Need estimation'!R$2,'Inputs from Uganda staff'!$E$61:$E$80,0),MATCH('HRH Need estimation'!$D273,'Inputs from Uganda staff'!$E$6:$BM$6,0)),
""))</f>
        <v>0</v>
      </c>
      <c r="S273" s="252">
        <f>IFERROR(
$AN273 * INDEX('WFOM - Time_Base'!$A$4:$API$29, MATCH("ComHos", 'WFOM - Time_Base'!$B$4:$B$29,0), MATCH(CONCATENATE($G273,S$2),'WFOM - Time_Base'!$A$8:$API$8,0)) *
INDEX('WFOM - Time_Base'!$A$4:$API$29, MATCH("ComHos_Per", 'WFOM - Time_Base'!$B$4:$B$29,0), MATCH(CONCATENATE($G273,S$2),'WFOM - Time_Base'!$A$8:$API$8,0)),
IFERROR($AN273 * INDEX('Inputs from Uganda staff'!$E$61:$BM$80,MATCH('HRH Need estimation'!S$2,'Inputs from Uganda staff'!$E$61:$E$80,0),MATCH('HRH Need estimation'!$D273,'Inputs from Uganda staff'!$E$6:$BM$6,0)),
""))</f>
        <v>0</v>
      </c>
      <c r="T273" s="252">
        <f>IFERROR(
$AN273 * INDEX('WFOM - Time_Base'!$A$4:$API$29, MATCH("ComHos", 'WFOM - Time_Base'!$B$4:$B$29,0), MATCH(CONCATENATE($G273,T$2),'WFOM - Time_Base'!$A$8:$API$8,0)) *
INDEX('WFOM - Time_Base'!$A$4:$API$29, MATCH("ComHos_Per", 'WFOM - Time_Base'!$B$4:$B$29,0), MATCH(CONCATENATE($G273,T$2),'WFOM - Time_Base'!$A$8:$API$8,0)),
IFERROR($AN273 * INDEX('Inputs from Uganda staff'!$E$61:$BM$80,MATCH('HRH Need estimation'!T$2,'Inputs from Uganda staff'!$E$61:$E$80,0),MATCH('HRH Need estimation'!$D273,'Inputs from Uganda staff'!$E$6:$BM$6,0)),
""))</f>
        <v>0</v>
      </c>
      <c r="U273" s="252">
        <f>IFERROR(
$AN273 * INDEX('WFOM - Time_Base'!$A$4:$API$29, MATCH("ComHos", 'WFOM - Time_Base'!$B$4:$B$29,0), MATCH(CONCATENATE($G273,U$2),'WFOM - Time_Base'!$A$8:$API$8,0)) *
INDEX('WFOM - Time_Base'!$A$4:$API$29, MATCH("ComHos_Per", 'WFOM - Time_Base'!$B$4:$B$29,0), MATCH(CONCATENATE($G273,U$2),'WFOM - Time_Base'!$A$8:$API$8,0)),
IFERROR($AN273 * INDEX('Inputs from Uganda staff'!$E$61:$BM$80,MATCH('HRH Need estimation'!U$2,'Inputs from Uganda staff'!$E$61:$E$80,0),MATCH('HRH Need estimation'!$D273,'Inputs from Uganda staff'!$E$6:$BM$6,0)),
""))</f>
        <v>0</v>
      </c>
      <c r="V273" s="252">
        <f>IFERROR(
$AN273 * INDEX('WFOM - Time_Base'!$A$4:$API$29, MATCH("ComHos", 'WFOM - Time_Base'!$B$4:$B$29,0), MATCH(CONCATENATE($G273,V$2),'WFOM - Time_Base'!$A$8:$API$8,0)) *
INDEX('WFOM - Time_Base'!$A$4:$API$29, MATCH("ComHos_Per", 'WFOM - Time_Base'!$B$4:$B$29,0), MATCH(CONCATENATE($G273,V$2),'WFOM - Time_Base'!$A$8:$API$8,0)),
IFERROR($AN273 * INDEX('Inputs from Uganda staff'!$E$61:$BM$80,MATCH('HRH Need estimation'!V$2,'Inputs from Uganda staff'!$E$61:$E$80,0),MATCH('HRH Need estimation'!$D273,'Inputs from Uganda staff'!$E$6:$BM$6,0)),
""))</f>
        <v>16</v>
      </c>
      <c r="W273" s="252">
        <f>IFERROR(
$AN273 * INDEX('WFOM - Time_Base'!$A$4:$API$29, MATCH("ComHos", 'WFOM - Time_Base'!$B$4:$B$29,0), MATCH(CONCATENATE($G273,W$2),'WFOM - Time_Base'!$A$8:$API$8,0)) *
INDEX('WFOM - Time_Base'!$A$4:$API$29, MATCH("ComHos_Per", 'WFOM - Time_Base'!$B$4:$B$29,0), MATCH(CONCATENATE($G273,W$2),'WFOM - Time_Base'!$A$8:$API$8,0)),
IFERROR($AN273 * INDEX('Inputs from Uganda staff'!$E$61:$BM$80,MATCH('HRH Need estimation'!W$2,'Inputs from Uganda staff'!$E$61:$E$80,0),MATCH('HRH Need estimation'!$D273,'Inputs from Uganda staff'!$E$6:$BM$6,0)),
""))</f>
        <v>0</v>
      </c>
      <c r="X273" s="252">
        <f>IFERROR(
$AN273 * INDEX('WFOM - Time_Base'!$A$4:$API$29, MATCH("ComHos", 'WFOM - Time_Base'!$B$4:$B$29,0), MATCH(CONCATENATE($G273,X$2),'WFOM - Time_Base'!$A$8:$API$8,0)) *
INDEX('WFOM - Time_Base'!$A$4:$API$29, MATCH("ComHos_Per", 'WFOM - Time_Base'!$B$4:$B$29,0), MATCH(CONCATENATE($G273,X$2),'WFOM - Time_Base'!$A$8:$API$8,0)),
IFERROR($AN273 * INDEX('Inputs from Uganda staff'!$E$61:$BM$80,MATCH('HRH Need estimation'!X$2,'Inputs from Uganda staff'!$E$61:$E$80,0),MATCH('HRH Need estimation'!$D273,'Inputs from Uganda staff'!$E$6:$BM$6,0)),
""))</f>
        <v>0</v>
      </c>
      <c r="Y273" s="252">
        <f>Y231</f>
        <v>0.8</v>
      </c>
      <c r="Z273" s="252">
        <f>IFERROR(
$AN273 * INDEX('WFOM - Time_Base'!$A$4:$API$29, MATCH("ComHos", 'WFOM - Time_Base'!$B$4:$B$29,0), MATCH(CONCATENATE($G273,Z$2),'WFOM - Time_Base'!$A$8:$API$8,0)) *
INDEX('WFOM - Time_Base'!$A$4:$API$29, MATCH("ComHos_Per", 'WFOM - Time_Base'!$B$4:$B$29,0), MATCH(CONCATENATE($G273,Z$2),'WFOM - Time_Base'!$A$8:$API$8,0)),
IFERROR($AN273 * INDEX('Inputs from Uganda staff'!$E$61:$BM$80,MATCH('HRH Need estimation'!Z$2,'Inputs from Uganda staff'!$E$61:$E$80,0),MATCH('HRH Need estimation'!$D273,'Inputs from Uganda staff'!$E$6:$BM$6,0)),
""))</f>
        <v>0</v>
      </c>
      <c r="AA273" s="252">
        <f>IFERROR(
$AN273 * INDEX('WFOM - Time_Base'!$A$4:$API$29, MATCH("ComHos", 'WFOM - Time_Base'!$B$4:$B$29,0), MATCH(CONCATENATE($G273,AA$2),'WFOM - Time_Base'!$A$8:$API$8,0)) *
INDEX('WFOM - Time_Base'!$A$4:$API$29, MATCH("ComHos_Per", 'WFOM - Time_Base'!$B$4:$B$29,0), MATCH(CONCATENATE($G273,AA$2),'WFOM - Time_Base'!$A$8:$API$8,0)),
IFERROR($AN273 * INDEX('Inputs from Uganda staff'!$E$61:$BM$80,MATCH('HRH Need estimation'!AA$2,'Inputs from Uganda staff'!$E$61:$E$80,0),MATCH('HRH Need estimation'!$D273,'Inputs from Uganda staff'!$E$6:$BM$6,0)),
""))</f>
        <v>0</v>
      </c>
      <c r="AB273" s="252">
        <f>IFERROR(
$AN273 * INDEX('WFOM - Time_Base'!$A$4:$API$29, MATCH("ComHos", 'WFOM - Time_Base'!$B$4:$B$29,0), MATCH(CONCATENATE($G273,AB$2),'WFOM - Time_Base'!$A$8:$API$8,0)) *
INDEX('WFOM - Time_Base'!$A$4:$API$29, MATCH("ComHos_Per", 'WFOM - Time_Base'!$B$4:$B$29,0), MATCH(CONCATENATE($G273,AB$2),'WFOM - Time_Base'!$A$8:$API$8,0)),
IFERROR($AN273 * INDEX('Inputs from Uganda staff'!$E$61:$BM$80,MATCH('HRH Need estimation'!AB$2,'Inputs from Uganda staff'!$E$61:$E$80,0),MATCH('HRH Need estimation'!$D273,'Inputs from Uganda staff'!$E$6:$BM$6,0)),
""))</f>
        <v>0</v>
      </c>
      <c r="AC273" s="252" t="str">
        <f>IFERROR(
$AN273 * INDEX('WFOM - Time_Base'!$A$4:$API$29, MATCH("CenHos", 'WFOM - Time_Base'!$B$4:$B$29,0), MATCH(CONCATENATE($G273,AC$2),'WFOM - Time_Base'!$A$8:$API$8,0)) *
INDEX('WFOM - Time_Base'!$A$4:$API$29, MATCH("CenHos_Per", 'WFOM - Time_Base'!$B$4:$B$29,0), MATCH(CONCATENATE($G273,AC$2),'WFOM - Time_Base'!$A$8:$API$8,0)),
IFERROR($AN273 * INDEX('Inputs from Uganda staff'!$E$61:$BM$80,MATCH('HRH Need estimation'!AC$2,'Inputs from Uganda staff'!$E$61:$E$80,0),MATCH('HRH Need estimation'!$D273,'Inputs from Uganda staff'!$E$6:$BM$6,0)),
""))</f>
        <v/>
      </c>
      <c r="AD273" s="252">
        <f>IFERROR(
$AN273 * INDEX('WFOM - Time_Base'!$A$4:$API$29, MATCH("CenHos", 'WFOM - Time_Base'!$B$4:$B$29,0), MATCH(CONCATENATE($G273,AD$2),'WFOM - Time_Base'!$A$8:$API$8,0)) *
INDEX('WFOM - Time_Base'!$A$4:$API$29, MATCH("CenHos_Per", 'WFOM - Time_Base'!$B$4:$B$29,0), MATCH(CONCATENATE($G273,AD$2),'WFOM - Time_Base'!$A$8:$API$8,0)),
IFERROR($AN273 * INDEX('Inputs from Uganda staff'!$E$61:$BM$80,MATCH('HRH Need estimation'!AD$2,'Inputs from Uganda staff'!$E$61:$E$80,0),MATCH('HRH Need estimation'!$D273,'Inputs from Uganda staff'!$E$6:$BM$6,0)),
""))</f>
        <v>0</v>
      </c>
      <c r="AE273" s="252">
        <f>IFERROR(
$AN273 * INDEX('WFOM - Time_Base'!$A$4:$API$29, MATCH("CenHos", 'WFOM - Time_Base'!$B$4:$B$29,0), MATCH(CONCATENATE($G273,AE$2),'WFOM - Time_Base'!$A$8:$API$8,0)) *
INDEX('WFOM - Time_Base'!$A$4:$API$29, MATCH("CenHos_Per", 'WFOM - Time_Base'!$B$4:$B$29,0), MATCH(CONCATENATE($G273,AE$2),'WFOM - Time_Base'!$A$8:$API$8,0)),
IFERROR($AN273 * INDEX('Inputs from Uganda staff'!$E$61:$BM$80,MATCH('HRH Need estimation'!AE$2,'Inputs from Uganda staff'!$E$61:$E$80,0),MATCH('HRH Need estimation'!$D273,'Inputs from Uganda staff'!$E$6:$BM$6,0)),
""))</f>
        <v>0</v>
      </c>
      <c r="AF273" s="252">
        <f>IFERROR(
$AN273 * INDEX('WFOM - Time_Base'!$A$4:$API$29, MATCH("CenHos", 'WFOM - Time_Base'!$B$4:$B$29,0), MATCH(CONCATENATE($G273,AF$2),'WFOM - Time_Base'!$A$8:$API$8,0)) *
INDEX('WFOM - Time_Base'!$A$4:$API$29, MATCH("CenHos_Per", 'WFOM - Time_Base'!$B$4:$B$29,0), MATCH(CONCATENATE($G273,AF$2),'WFOM - Time_Base'!$A$8:$API$8,0)),
IFERROR($AN273 * INDEX('Inputs from Uganda staff'!$E$61:$BM$80,MATCH('HRH Need estimation'!AF$2,'Inputs from Uganda staff'!$E$61:$E$80,0),MATCH('HRH Need estimation'!$D273,'Inputs from Uganda staff'!$E$6:$BM$6,0)),
""))</f>
        <v>0</v>
      </c>
      <c r="AG273" s="252">
        <f>IFERROR(
$AN273 * INDEX('WFOM - Time_Base'!$A$4:$API$29, MATCH("CenHos", 'WFOM - Time_Base'!$B$4:$B$29,0), MATCH(CONCATENATE($G273,AG$2),'WFOM - Time_Base'!$A$8:$API$8,0)) *
INDEX('WFOM - Time_Base'!$A$4:$API$29, MATCH("CenHos_Per", 'WFOM - Time_Base'!$B$4:$B$29,0), MATCH(CONCATENATE($G273,AG$2),'WFOM - Time_Base'!$A$8:$API$8,0)),
IFERROR($AN273 * INDEX('Inputs from Uganda staff'!$E$61:$BM$80,MATCH('HRH Need estimation'!AG$2,'Inputs from Uganda staff'!$E$61:$E$80,0),MATCH('HRH Need estimation'!$D273,'Inputs from Uganda staff'!$E$6:$BM$6,0)),
""))</f>
        <v>0</v>
      </c>
      <c r="AH273" s="252">
        <f>IFERROR(
$AN273 * INDEX('WFOM - Time_Base'!$A$4:$API$29, MATCH("CenHos", 'WFOM - Time_Base'!$B$4:$B$29,0), MATCH(CONCATENATE($G273,AH$2),'WFOM - Time_Base'!$A$8:$API$8,0)) *
INDEX('WFOM - Time_Base'!$A$4:$API$29, MATCH("CenHos_Per", 'WFOM - Time_Base'!$B$4:$B$29,0), MATCH(CONCATENATE($G273,AH$2),'WFOM - Time_Base'!$A$8:$API$8,0)),
IFERROR($AN273 * INDEX('Inputs from Uganda staff'!$E$61:$BM$80,MATCH('HRH Need estimation'!AH$2,'Inputs from Uganda staff'!$E$61:$E$80,0),MATCH('HRH Need estimation'!$D273,'Inputs from Uganda staff'!$E$6:$BM$6,0)),
""))</f>
        <v>0</v>
      </c>
      <c r="AI273" s="252">
        <f>IFERROR(
$AN273 * INDEX('WFOM - Time_Base'!$A$4:$API$29, MATCH("CenHos", 'WFOM - Time_Base'!$B$4:$B$29,0), MATCH(CONCATENATE($G273,AI$2),'WFOM - Time_Base'!$A$8:$API$8,0)) *
INDEX('WFOM - Time_Base'!$A$4:$API$29, MATCH("CenHos_Per", 'WFOM - Time_Base'!$B$4:$B$29,0), MATCH(CONCATENATE($G273,AI$2),'WFOM - Time_Base'!$A$8:$API$8,0)),
IFERROR($AN273 * INDEX('Inputs from Uganda staff'!$E$61:$BM$80,MATCH('HRH Need estimation'!AI$2,'Inputs from Uganda staff'!$E$61:$E$80,0),MATCH('HRH Need estimation'!$D273,'Inputs from Uganda staff'!$E$6:$BM$6,0)),
""))</f>
        <v>0</v>
      </c>
      <c r="AJ273" s="252">
        <f>IFERROR(
$AN273 * INDEX('WFOM - Time_Base'!$A$4:$API$29, MATCH("CenHos", 'WFOM - Time_Base'!$B$4:$B$29,0), MATCH(CONCATENATE($G273,AJ$2),'WFOM - Time_Base'!$A$8:$API$8,0)) *
INDEX('WFOM - Time_Base'!$A$4:$API$29, MATCH("CenHos_Per", 'WFOM - Time_Base'!$B$4:$B$29,0), MATCH(CONCATENATE($G273,AJ$2),'WFOM - Time_Base'!$A$8:$API$8,0)),
IFERROR($AN273 * INDEX('Inputs from Uganda staff'!$E$61:$BM$80,MATCH('HRH Need estimation'!AJ$2,'Inputs from Uganda staff'!$E$61:$E$80,0),MATCH('HRH Need estimation'!$D273,'Inputs from Uganda staff'!$E$6:$BM$6,0)),
""))</f>
        <v>0</v>
      </c>
      <c r="AK273" s="252">
        <f>IFERROR(
$AN273 * INDEX('WFOM - Time_Base'!$A$4:$API$29, MATCH("CenHos", 'WFOM - Time_Base'!$B$4:$B$29,0), MATCH(CONCATENATE($G273,AK$2),'WFOM - Time_Base'!$A$8:$API$8,0)) *
INDEX('WFOM - Time_Base'!$A$4:$API$29, MATCH("CenHos_Per", 'WFOM - Time_Base'!$B$4:$B$29,0), MATCH(CONCATENATE($G273,AK$2),'WFOM - Time_Base'!$A$8:$API$8,0)),
IFERROR($AN273 * INDEX('Inputs from Uganda staff'!$E$61:$BM$80,MATCH('HRH Need estimation'!AK$2,'Inputs from Uganda staff'!$E$61:$E$80,0),MATCH('HRH Need estimation'!$D273,'Inputs from Uganda staff'!$E$6:$BM$6,0)),
""))</f>
        <v>0</v>
      </c>
      <c r="AL273" s="252">
        <f>IFERROR(
$AN273 * INDEX('WFOM - Time_Base'!$A$4:$API$29, MATCH("CenHos", 'WFOM - Time_Base'!$B$4:$B$29,0), MATCH(CONCATENATE($G273,AL$2),'WFOM - Time_Base'!$A$8:$API$8,0)) *
INDEX('WFOM - Time_Base'!$A$4:$API$29, MATCH("CenHos_Per", 'WFOM - Time_Base'!$B$4:$B$29,0), MATCH(CONCATENATE($G273,AL$2),'WFOM - Time_Base'!$A$8:$API$8,0)),
IFERROR($AN273 * INDEX('Inputs from Uganda staff'!$E$61:$BM$80,MATCH('HRH Need estimation'!AL$2,'Inputs from Uganda staff'!$E$61:$E$80,0),MATCH('HRH Need estimation'!$D273,'Inputs from Uganda staff'!$E$6:$BM$6,0)),
""))</f>
        <v>0</v>
      </c>
      <c r="AM273" t="s">
        <v>2084</v>
      </c>
      <c r="AN273">
        <v>1</v>
      </c>
      <c r="AO273" t="str">
        <f t="shared" si="12"/>
        <v>292</v>
      </c>
    </row>
    <row r="274" spans="1:41">
      <c r="A274" s="106" t="s">
        <v>971</v>
      </c>
      <c r="B274" s="106" t="s">
        <v>25</v>
      </c>
      <c r="C274" s="107" t="s">
        <v>763</v>
      </c>
      <c r="D274" s="115" t="s">
        <v>764</v>
      </c>
      <c r="E274" s="122" t="s">
        <v>25</v>
      </c>
      <c r="F274" s="122" t="s">
        <v>49</v>
      </c>
      <c r="G274" s="122" t="str">
        <f>IF(F274&lt;&gt;"", VLOOKUP(F274,'WFOM - Cadre and Service List'!$E$4:$F$52,2,FALSE), "")</f>
        <v>EPI</v>
      </c>
      <c r="H274" s="122"/>
      <c r="I274" s="207"/>
      <c r="J274" s="207"/>
      <c r="K274" s="207"/>
      <c r="L274" s="207"/>
      <c r="M274" s="207"/>
      <c r="N274" s="207"/>
      <c r="O274" s="207"/>
      <c r="P274" s="207">
        <f t="shared" si="11"/>
        <v>0</v>
      </c>
      <c r="Q274" s="122" t="s">
        <v>1947</v>
      </c>
      <c r="R274" s="122">
        <f>IFERROR(
$AN274 * INDEX('WFOM - Time_Base'!$A$4:$API$29, MATCH("CenHos", 'WFOM - Time_Base'!$B$4:$B$29,0), MATCH(CONCATENATE($G274,R$2),'WFOM - Time_Base'!$A$8:$API$8,0)) *
INDEX('WFOM - Time_Base'!$A$4:$API$29, MATCH("CenHos_Per", 'WFOM - Time_Base'!$B$4:$B$29,0), MATCH(CONCATENATE($G274,R$2),'WFOM - Time_Base'!$A$8:$API$8,0)),
IFERROR($AN274 * INDEX('Inputs from Uganda staff'!$E$61:$BM$80,MATCH('HRH Need estimation'!R$2,'Inputs from Uganda staff'!$E$61:$E$80,0),MATCH('HRH Need estimation'!$D274,'Inputs from Uganda staff'!$E$6:$BM$6,0)),
""))</f>
        <v>0</v>
      </c>
      <c r="S274" s="122">
        <f>IFERROR(
$AN274 * INDEX('WFOM - Time_Base'!$A$4:$API$29, MATCH("CenHos", 'WFOM - Time_Base'!$B$4:$B$29,0), MATCH(CONCATENATE($G274,S$2),'WFOM - Time_Base'!$A$8:$API$8,0)) *
INDEX('WFOM - Time_Base'!$A$4:$API$29, MATCH("CenHos_Per", 'WFOM - Time_Base'!$B$4:$B$29,0), MATCH(CONCATENATE($G274,S$2),'WFOM - Time_Base'!$A$8:$API$8,0)),
IFERROR($AN274 * INDEX('Inputs from Uganda staff'!$E$61:$BM$80,MATCH('HRH Need estimation'!S$2,'Inputs from Uganda staff'!$E$61:$E$80,0),MATCH('HRH Need estimation'!$D274,'Inputs from Uganda staff'!$E$6:$BM$6,0)),
""))</f>
        <v>0</v>
      </c>
      <c r="T274" s="122">
        <f>IFERROR(
$AN274 * INDEX('WFOM - Time_Base'!$A$4:$API$29, MATCH("CenHos", 'WFOM - Time_Base'!$B$4:$B$29,0), MATCH(CONCATENATE($G274,T$2),'WFOM - Time_Base'!$A$8:$API$8,0)) *
INDEX('WFOM - Time_Base'!$A$4:$API$29, MATCH("CenHos_Per", 'WFOM - Time_Base'!$B$4:$B$29,0), MATCH(CONCATENATE($G274,T$2),'WFOM - Time_Base'!$A$8:$API$8,0)),
IFERROR($AN274 * INDEX('Inputs from Uganda staff'!$E$61:$BM$80,MATCH('HRH Need estimation'!T$2,'Inputs from Uganda staff'!$E$61:$E$80,0),MATCH('HRH Need estimation'!$D274,'Inputs from Uganda staff'!$E$6:$BM$6,0)),
""))</f>
        <v>0</v>
      </c>
      <c r="U274" s="122">
        <f>IFERROR(
$AN274 * INDEX('WFOM - Time_Base'!$A$4:$API$29, MATCH("CenHos", 'WFOM - Time_Base'!$B$4:$B$29,0), MATCH(CONCATENATE($G274,U$2),'WFOM - Time_Base'!$A$8:$API$8,0)) *
INDEX('WFOM - Time_Base'!$A$4:$API$29, MATCH("CenHos_Per", 'WFOM - Time_Base'!$B$4:$B$29,0), MATCH(CONCATENATE($G274,U$2),'WFOM - Time_Base'!$A$8:$API$8,0)),
IFERROR($AN274 * INDEX('Inputs from Uganda staff'!$E$61:$BM$80,MATCH('HRH Need estimation'!U$2,'Inputs from Uganda staff'!$E$61:$E$80,0),MATCH('HRH Need estimation'!$D274,'Inputs from Uganda staff'!$E$6:$BM$6,0)),
""))</f>
        <v>0</v>
      </c>
      <c r="V274" s="122">
        <f>IFERROR(
$AN274 * INDEX('WFOM - Time_Base'!$A$4:$API$29, MATCH("CenHos", 'WFOM - Time_Base'!$B$4:$B$29,0), MATCH(CONCATENATE($G274,V$2),'WFOM - Time_Base'!$A$8:$API$8,0)) *
INDEX('WFOM - Time_Base'!$A$4:$API$29, MATCH("CenHos_Per", 'WFOM - Time_Base'!$B$4:$B$29,0), MATCH(CONCATENATE($G274,V$2),'WFOM - Time_Base'!$A$8:$API$8,0)),
IFERROR($AN274 * INDEX('Inputs from Uganda staff'!$E$61:$BM$80,MATCH('HRH Need estimation'!V$2,'Inputs from Uganda staff'!$E$61:$E$80,0),MATCH('HRH Need estimation'!$D274,'Inputs from Uganda staff'!$E$6:$BM$6,0)),
""))</f>
        <v>1</v>
      </c>
      <c r="W274" s="122">
        <f>IFERROR(
$AN274 * INDEX('WFOM - Time_Base'!$A$4:$API$29, MATCH("CenHos", 'WFOM - Time_Base'!$B$4:$B$29,0), MATCH(CONCATENATE($G274,W$2),'WFOM - Time_Base'!$A$8:$API$8,0)) *
INDEX('WFOM - Time_Base'!$A$4:$API$29, MATCH("CenHos_Per", 'WFOM - Time_Base'!$B$4:$B$29,0), MATCH(CONCATENATE($G274,W$2),'WFOM - Time_Base'!$A$8:$API$8,0)),
IFERROR($AN274 * INDEX('Inputs from Uganda staff'!$E$61:$BM$80,MATCH('HRH Need estimation'!W$2,'Inputs from Uganda staff'!$E$61:$E$80,0),MATCH('HRH Need estimation'!$D274,'Inputs from Uganda staff'!$E$6:$BM$6,0)),
""))</f>
        <v>0</v>
      </c>
      <c r="X274" s="122">
        <f>IFERROR(
$AN274 * INDEX('WFOM - Time_Base'!$A$4:$API$29, MATCH("CenHos", 'WFOM - Time_Base'!$B$4:$B$29,0), MATCH(CONCATENATE($G274,X$2),'WFOM - Time_Base'!$A$8:$API$8,0)) *
INDEX('WFOM - Time_Base'!$A$4:$API$29, MATCH("CenHos_Per", 'WFOM - Time_Base'!$B$4:$B$29,0), MATCH(CONCATENATE($G274,X$2),'WFOM - Time_Base'!$A$8:$API$8,0)),
IFERROR($AN274 * INDEX('Inputs from Uganda staff'!$E$61:$BM$80,MATCH('HRH Need estimation'!X$2,'Inputs from Uganda staff'!$E$61:$E$80,0),MATCH('HRH Need estimation'!$D274,'Inputs from Uganda staff'!$E$6:$BM$6,0)),
""))</f>
        <v>0</v>
      </c>
      <c r="Y274" s="122">
        <f>IFERROR(
$AN274 * INDEX('WFOM - Time_Base'!$A$4:$API$29, MATCH("CenHos", 'WFOM - Time_Base'!$B$4:$B$29,0), MATCH(CONCATENATE($G274,Y$2),'WFOM - Time_Base'!$A$8:$API$8,0)) *
INDEX('WFOM - Time_Base'!$A$4:$API$29, MATCH("CenHos_Per", 'WFOM - Time_Base'!$B$4:$B$29,0), MATCH(CONCATENATE($G274,Y$2),'WFOM - Time_Base'!$A$8:$API$8,0)),
IFERROR($AN274 * INDEX('Inputs from Uganda staff'!$E$61:$BM$80,MATCH('HRH Need estimation'!Y$2,'Inputs from Uganda staff'!$E$61:$E$80,0),MATCH('HRH Need estimation'!$D274,'Inputs from Uganda staff'!$E$6:$BM$6,0)),
""))</f>
        <v>1</v>
      </c>
      <c r="Z274" s="122">
        <f>IFERROR(
$AN274 * INDEX('WFOM - Time_Base'!$A$4:$API$29, MATCH("CenHos", 'WFOM - Time_Base'!$B$4:$B$29,0), MATCH(CONCATENATE($G274,Z$2),'WFOM - Time_Base'!$A$8:$API$8,0)) *
INDEX('WFOM - Time_Base'!$A$4:$API$29, MATCH("CenHos_Per", 'WFOM - Time_Base'!$B$4:$B$29,0), MATCH(CONCATENATE($G274,Z$2),'WFOM - Time_Base'!$A$8:$API$8,0)),
IFERROR($AN274 * INDEX('Inputs from Uganda staff'!$E$61:$BM$80,MATCH('HRH Need estimation'!Z$2,'Inputs from Uganda staff'!$E$61:$E$80,0),MATCH('HRH Need estimation'!$D274,'Inputs from Uganda staff'!$E$6:$BM$6,0)),
""))</f>
        <v>0</v>
      </c>
      <c r="AA274" s="122">
        <f>IFERROR(
$AN274 * INDEX('WFOM - Time_Base'!$A$4:$API$29, MATCH("CenHos", 'WFOM - Time_Base'!$B$4:$B$29,0), MATCH(CONCATENATE($G274,AA$2),'WFOM - Time_Base'!$A$8:$API$8,0)) *
INDEX('WFOM - Time_Base'!$A$4:$API$29, MATCH("CenHos_Per", 'WFOM - Time_Base'!$B$4:$B$29,0), MATCH(CONCATENATE($G274,AA$2),'WFOM - Time_Base'!$A$8:$API$8,0)),
IFERROR($AN274 * INDEX('Inputs from Uganda staff'!$E$61:$BM$80,MATCH('HRH Need estimation'!AA$2,'Inputs from Uganda staff'!$E$61:$E$80,0),MATCH('HRH Need estimation'!$D274,'Inputs from Uganda staff'!$E$6:$BM$6,0)),
""))</f>
        <v>0</v>
      </c>
      <c r="AB274" s="122">
        <f>IFERROR(
$AN274 * INDEX('WFOM - Time_Base'!$A$4:$API$29, MATCH("CenHos", 'WFOM - Time_Base'!$B$4:$B$29,0), MATCH(CONCATENATE($G274,AB$2),'WFOM - Time_Base'!$A$8:$API$8,0)) *
INDEX('WFOM - Time_Base'!$A$4:$API$29, MATCH("CenHos_Per", 'WFOM - Time_Base'!$B$4:$B$29,0), MATCH(CONCATENATE($G274,AB$2),'WFOM - Time_Base'!$A$8:$API$8,0)),
IFERROR($AN274 * INDEX('Inputs from Uganda staff'!$E$61:$BM$80,MATCH('HRH Need estimation'!AB$2,'Inputs from Uganda staff'!$E$61:$E$80,0),MATCH('HRH Need estimation'!$D274,'Inputs from Uganda staff'!$E$6:$BM$6,0)),
""))</f>
        <v>0</v>
      </c>
      <c r="AC274" s="122" t="str">
        <f>IFERROR(
$AN274 * INDEX('WFOM - Time_Base'!$A$4:$API$29, MATCH("CenHos", 'WFOM - Time_Base'!$B$4:$B$29,0), MATCH(CONCATENATE($G274,AC$2),'WFOM - Time_Base'!$A$8:$API$8,0)) *
INDEX('WFOM - Time_Base'!$A$4:$API$29, MATCH("CenHos_Per", 'WFOM - Time_Base'!$B$4:$B$29,0), MATCH(CONCATENATE($G274,AC$2),'WFOM - Time_Base'!$A$8:$API$8,0)),
IFERROR($AN274 * INDEX('Inputs from Uganda staff'!$E$61:$BM$80,MATCH('HRH Need estimation'!AC$2,'Inputs from Uganda staff'!$E$61:$E$80,0),MATCH('HRH Need estimation'!$D274,'Inputs from Uganda staff'!$E$6:$BM$6,0)),
""))</f>
        <v/>
      </c>
      <c r="AD274" s="122">
        <f>IFERROR(
$AN274 * INDEX('WFOM - Time_Base'!$A$4:$API$29, MATCH("CenHos", 'WFOM - Time_Base'!$B$4:$B$29,0), MATCH(CONCATENATE($G274,AD$2),'WFOM - Time_Base'!$A$8:$API$8,0)) *
INDEX('WFOM - Time_Base'!$A$4:$API$29, MATCH("CenHos_Per", 'WFOM - Time_Base'!$B$4:$B$29,0), MATCH(CONCATENATE($G274,AD$2),'WFOM - Time_Base'!$A$8:$API$8,0)),
IFERROR($AN274 * INDEX('Inputs from Uganda staff'!$E$61:$BM$80,MATCH('HRH Need estimation'!AD$2,'Inputs from Uganda staff'!$E$61:$E$80,0),MATCH('HRH Need estimation'!$D274,'Inputs from Uganda staff'!$E$6:$BM$6,0)),
""))</f>
        <v>0</v>
      </c>
      <c r="AE274" s="122">
        <f>IFERROR(
$AN274 * INDEX('WFOM - Time_Base'!$A$4:$API$29, MATCH("CenHos", 'WFOM - Time_Base'!$B$4:$B$29,0), MATCH(CONCATENATE($G274,AE$2),'WFOM - Time_Base'!$A$8:$API$8,0)) *
INDEX('WFOM - Time_Base'!$A$4:$API$29, MATCH("CenHos_Per", 'WFOM - Time_Base'!$B$4:$B$29,0), MATCH(CONCATENATE($G274,AE$2),'WFOM - Time_Base'!$A$8:$API$8,0)),
IFERROR($AN274 * INDEX('Inputs from Uganda staff'!$E$61:$BM$80,MATCH('HRH Need estimation'!AE$2,'Inputs from Uganda staff'!$E$61:$E$80,0),MATCH('HRH Need estimation'!$D274,'Inputs from Uganda staff'!$E$6:$BM$6,0)),
""))</f>
        <v>0</v>
      </c>
      <c r="AF274" s="122">
        <f>IFERROR(
$AN274 * INDEX('WFOM - Time_Base'!$A$4:$API$29, MATCH("CenHos", 'WFOM - Time_Base'!$B$4:$B$29,0), MATCH(CONCATENATE($G274,AF$2),'WFOM - Time_Base'!$A$8:$API$8,0)) *
INDEX('WFOM - Time_Base'!$A$4:$API$29, MATCH("CenHos_Per", 'WFOM - Time_Base'!$B$4:$B$29,0), MATCH(CONCATENATE($G274,AF$2),'WFOM - Time_Base'!$A$8:$API$8,0)),
IFERROR($AN274 * INDEX('Inputs from Uganda staff'!$E$61:$BM$80,MATCH('HRH Need estimation'!AF$2,'Inputs from Uganda staff'!$E$61:$E$80,0),MATCH('HRH Need estimation'!$D274,'Inputs from Uganda staff'!$E$6:$BM$6,0)),
""))</f>
        <v>0</v>
      </c>
      <c r="AG274" s="122">
        <f>IFERROR(
$AN274 * INDEX('WFOM - Time_Base'!$A$4:$API$29, MATCH("CenHos", 'WFOM - Time_Base'!$B$4:$B$29,0), MATCH(CONCATENATE($G274,AG$2),'WFOM - Time_Base'!$A$8:$API$8,0)) *
INDEX('WFOM - Time_Base'!$A$4:$API$29, MATCH("CenHos_Per", 'WFOM - Time_Base'!$B$4:$B$29,0), MATCH(CONCATENATE($G274,AG$2),'WFOM - Time_Base'!$A$8:$API$8,0)),
IFERROR($AN274 * INDEX('Inputs from Uganda staff'!$E$61:$BM$80,MATCH('HRH Need estimation'!AG$2,'Inputs from Uganda staff'!$E$61:$E$80,0),MATCH('HRH Need estimation'!$D274,'Inputs from Uganda staff'!$E$6:$BM$6,0)),
""))</f>
        <v>0</v>
      </c>
      <c r="AH274" s="122">
        <f>IFERROR(
$AN274 * INDEX('WFOM - Time_Base'!$A$4:$API$29, MATCH("CenHos", 'WFOM - Time_Base'!$B$4:$B$29,0), MATCH(CONCATENATE($G274,AH$2),'WFOM - Time_Base'!$A$8:$API$8,0)) *
INDEX('WFOM - Time_Base'!$A$4:$API$29, MATCH("CenHos_Per", 'WFOM - Time_Base'!$B$4:$B$29,0), MATCH(CONCATENATE($G274,AH$2),'WFOM - Time_Base'!$A$8:$API$8,0)),
IFERROR($AN274 * INDEX('Inputs from Uganda staff'!$E$61:$BM$80,MATCH('HRH Need estimation'!AH$2,'Inputs from Uganda staff'!$E$61:$E$80,0),MATCH('HRH Need estimation'!$D274,'Inputs from Uganda staff'!$E$6:$BM$6,0)),
""))</f>
        <v>0</v>
      </c>
      <c r="AI274" s="122">
        <f>IFERROR(
$AN274 * INDEX('WFOM - Time_Base'!$A$4:$API$29, MATCH("CenHos", 'WFOM - Time_Base'!$B$4:$B$29,0), MATCH(CONCATENATE($G274,AI$2),'WFOM - Time_Base'!$A$8:$API$8,0)) *
INDEX('WFOM - Time_Base'!$A$4:$API$29, MATCH("CenHos_Per", 'WFOM - Time_Base'!$B$4:$B$29,0), MATCH(CONCATENATE($G274,AI$2),'WFOM - Time_Base'!$A$8:$API$8,0)),
IFERROR($AN274 * INDEX('Inputs from Uganda staff'!$E$61:$BM$80,MATCH('HRH Need estimation'!AI$2,'Inputs from Uganda staff'!$E$61:$E$80,0),MATCH('HRH Need estimation'!$D274,'Inputs from Uganda staff'!$E$6:$BM$6,0)),
""))</f>
        <v>0</v>
      </c>
      <c r="AJ274" s="122">
        <f>IFERROR(
$AN274 * INDEX('WFOM - Time_Base'!$A$4:$API$29, MATCH("CenHos", 'WFOM - Time_Base'!$B$4:$B$29,0), MATCH(CONCATENATE($G274,AJ$2),'WFOM - Time_Base'!$A$8:$API$8,0)) *
INDEX('WFOM - Time_Base'!$A$4:$API$29, MATCH("CenHos_Per", 'WFOM - Time_Base'!$B$4:$B$29,0), MATCH(CONCATENATE($G274,AJ$2),'WFOM - Time_Base'!$A$8:$API$8,0)),
IFERROR($AN274 * INDEX('Inputs from Uganda staff'!$E$61:$BM$80,MATCH('HRH Need estimation'!AJ$2,'Inputs from Uganda staff'!$E$61:$E$80,0),MATCH('HRH Need estimation'!$D274,'Inputs from Uganda staff'!$E$6:$BM$6,0)),
""))</f>
        <v>0</v>
      </c>
      <c r="AK274" s="122">
        <f>IFERROR(
$AN274 * INDEX('WFOM - Time_Base'!$A$4:$API$29, MATCH("CenHos", 'WFOM - Time_Base'!$B$4:$B$29,0), MATCH(CONCATENATE($G274,AK$2),'WFOM - Time_Base'!$A$8:$API$8,0)) *
INDEX('WFOM - Time_Base'!$A$4:$API$29, MATCH("CenHos_Per", 'WFOM - Time_Base'!$B$4:$B$29,0), MATCH(CONCATENATE($G274,AK$2),'WFOM - Time_Base'!$A$8:$API$8,0)),
IFERROR($AN274 * INDEX('Inputs from Uganda staff'!$E$61:$BM$80,MATCH('HRH Need estimation'!AK$2,'Inputs from Uganda staff'!$E$61:$E$80,0),MATCH('HRH Need estimation'!$D274,'Inputs from Uganda staff'!$E$6:$BM$6,0)),
""))</f>
        <v>0</v>
      </c>
      <c r="AL274" s="122">
        <f>IFERROR(
$AN274 * INDEX('WFOM - Time_Base'!$A$4:$API$29, MATCH("CenHos", 'WFOM - Time_Base'!$B$4:$B$29,0), MATCH(CONCATENATE($G274,AL$2),'WFOM - Time_Base'!$A$8:$API$8,0)) *
INDEX('WFOM - Time_Base'!$A$4:$API$29, MATCH("CenHos_Per", 'WFOM - Time_Base'!$B$4:$B$29,0), MATCH(CONCATENATE($G274,AL$2),'WFOM - Time_Base'!$A$8:$API$8,0)),
IFERROR($AN274 * INDEX('Inputs from Uganda staff'!$E$61:$BM$80,MATCH('HRH Need estimation'!AL$2,'Inputs from Uganda staff'!$E$61:$E$80,0),MATCH('HRH Need estimation'!$D274,'Inputs from Uganda staff'!$E$6:$BM$6,0)),
""))</f>
        <v>0</v>
      </c>
      <c r="AM274" t="s">
        <v>2034</v>
      </c>
      <c r="AN274">
        <v>1</v>
      </c>
      <c r="AO274" t="e">
        <f t="shared" si="12"/>
        <v>#N/A</v>
      </c>
    </row>
    <row r="275" spans="1:41">
      <c r="A275" s="106" t="s">
        <v>1039</v>
      </c>
      <c r="B275" s="106" t="s">
        <v>25</v>
      </c>
      <c r="C275" s="107" t="s">
        <v>765</v>
      </c>
      <c r="D275" s="115" t="s">
        <v>766</v>
      </c>
      <c r="E275" s="199"/>
      <c r="F275" s="199"/>
      <c r="G275" s="199" t="str">
        <f>IF(F275&lt;&gt;"", VLOOKUP(F275,'WFOM - Cadre and Service List'!$E$4:$F$52,2,FALSE), "")</f>
        <v/>
      </c>
      <c r="H275" s="199" t="s">
        <v>910</v>
      </c>
      <c r="I275" s="208"/>
      <c r="J275" s="208"/>
      <c r="K275" s="208"/>
      <c r="L275" s="208"/>
      <c r="M275" s="208"/>
      <c r="N275" s="208"/>
      <c r="O275" s="208"/>
      <c r="P275" s="207">
        <f t="shared" si="11"/>
        <v>0</v>
      </c>
      <c r="Q275" s="122" t="s">
        <v>1947</v>
      </c>
      <c r="R275" s="122" t="str">
        <f>IFERROR(
$AN275 * INDEX('WFOM - Time_Base'!$A$4:$API$29, MATCH("CenHos", 'WFOM - Time_Base'!$B$4:$B$29,0), MATCH(CONCATENATE($G275,R$2),'WFOM - Time_Base'!$A$8:$API$8,0)) *
INDEX('WFOM - Time_Base'!$A$4:$API$29, MATCH("CenHos_Per", 'WFOM - Time_Base'!$B$4:$B$29,0), MATCH(CONCATENATE($G275,R$2),'WFOM - Time_Base'!$A$8:$API$8,0)),
IFERROR($AN275 * INDEX('Inputs from Uganda staff'!$E$61:$BM$80,MATCH('HRH Need estimation'!R$2,'Inputs from Uganda staff'!$E$61:$E$80,0),MATCH('HRH Need estimation'!$D275,'Inputs from Uganda staff'!$E$6:$BM$6,0)),
""))</f>
        <v/>
      </c>
      <c r="S275" s="122" t="str">
        <f>IFERROR(
$AN275 * INDEX('WFOM - Time_Base'!$A$4:$API$29, MATCH("CenHos", 'WFOM - Time_Base'!$B$4:$B$29,0), MATCH(CONCATENATE($G275,S$2),'WFOM - Time_Base'!$A$8:$API$8,0)) *
INDEX('WFOM - Time_Base'!$A$4:$API$29, MATCH("CenHos_Per", 'WFOM - Time_Base'!$B$4:$B$29,0), MATCH(CONCATENATE($G275,S$2),'WFOM - Time_Base'!$A$8:$API$8,0)),
IFERROR($AN275 * INDEX('Inputs from Uganda staff'!$E$61:$BM$80,MATCH('HRH Need estimation'!S$2,'Inputs from Uganda staff'!$E$61:$E$80,0),MATCH('HRH Need estimation'!$D275,'Inputs from Uganda staff'!$E$6:$BM$6,0)),
""))</f>
        <v/>
      </c>
      <c r="T275" s="122" t="str">
        <f>IFERROR(
$AN275 * INDEX('WFOM - Time_Base'!$A$4:$API$29, MATCH("CenHos", 'WFOM - Time_Base'!$B$4:$B$29,0), MATCH(CONCATENATE($G275,T$2),'WFOM - Time_Base'!$A$8:$API$8,0)) *
INDEX('WFOM - Time_Base'!$A$4:$API$29, MATCH("CenHos_Per", 'WFOM - Time_Base'!$B$4:$B$29,0), MATCH(CONCATENATE($G275,T$2),'WFOM - Time_Base'!$A$8:$API$8,0)),
IFERROR($AN275 * INDEX('Inputs from Uganda staff'!$E$61:$BM$80,MATCH('HRH Need estimation'!T$2,'Inputs from Uganda staff'!$E$61:$E$80,0),MATCH('HRH Need estimation'!$D275,'Inputs from Uganda staff'!$E$6:$BM$6,0)),
""))</f>
        <v/>
      </c>
      <c r="U275" s="122" t="str">
        <f>IFERROR(
$AN275 * INDEX('WFOM - Time_Base'!$A$4:$API$29, MATCH("CenHos", 'WFOM - Time_Base'!$B$4:$B$29,0), MATCH(CONCATENATE($G275,U$2),'WFOM - Time_Base'!$A$8:$API$8,0)) *
INDEX('WFOM - Time_Base'!$A$4:$API$29, MATCH("CenHos_Per", 'WFOM - Time_Base'!$B$4:$B$29,0), MATCH(CONCATENATE($G275,U$2),'WFOM - Time_Base'!$A$8:$API$8,0)),
IFERROR($AN275 * INDEX('Inputs from Uganda staff'!$E$61:$BM$80,MATCH('HRH Need estimation'!U$2,'Inputs from Uganda staff'!$E$61:$E$80,0),MATCH('HRH Need estimation'!$D275,'Inputs from Uganda staff'!$E$6:$BM$6,0)),
""))</f>
        <v/>
      </c>
      <c r="V275" s="122" t="str">
        <f>IFERROR(
$AN275 * INDEX('WFOM - Time_Base'!$A$4:$API$29, MATCH("CenHos", 'WFOM - Time_Base'!$B$4:$B$29,0), MATCH(CONCATENATE($G275,V$2),'WFOM - Time_Base'!$A$8:$API$8,0)) *
INDEX('WFOM - Time_Base'!$A$4:$API$29, MATCH("CenHos_Per", 'WFOM - Time_Base'!$B$4:$B$29,0), MATCH(CONCATENATE($G275,V$2),'WFOM - Time_Base'!$A$8:$API$8,0)),
IFERROR($AN275 * INDEX('Inputs from Uganda staff'!$E$61:$BM$80,MATCH('HRH Need estimation'!V$2,'Inputs from Uganda staff'!$E$61:$E$80,0),MATCH('HRH Need estimation'!$D275,'Inputs from Uganda staff'!$E$6:$BM$6,0)),
""))</f>
        <v/>
      </c>
      <c r="W275" s="122" t="str">
        <f>IFERROR(
$AN275 * INDEX('WFOM - Time_Base'!$A$4:$API$29, MATCH("CenHos", 'WFOM - Time_Base'!$B$4:$B$29,0), MATCH(CONCATENATE($G275,W$2),'WFOM - Time_Base'!$A$8:$API$8,0)) *
INDEX('WFOM - Time_Base'!$A$4:$API$29, MATCH("CenHos_Per", 'WFOM - Time_Base'!$B$4:$B$29,0), MATCH(CONCATENATE($G275,W$2),'WFOM - Time_Base'!$A$8:$API$8,0)),
IFERROR($AN275 * INDEX('Inputs from Uganda staff'!$E$61:$BM$80,MATCH('HRH Need estimation'!W$2,'Inputs from Uganda staff'!$E$61:$E$80,0),MATCH('HRH Need estimation'!$D275,'Inputs from Uganda staff'!$E$6:$BM$6,0)),
""))</f>
        <v/>
      </c>
      <c r="X275" s="122" t="str">
        <f>IFERROR(
$AN275 * INDEX('WFOM - Time_Base'!$A$4:$API$29, MATCH("CenHos", 'WFOM - Time_Base'!$B$4:$B$29,0), MATCH(CONCATENATE($G275,X$2),'WFOM - Time_Base'!$A$8:$API$8,0)) *
INDEX('WFOM - Time_Base'!$A$4:$API$29, MATCH("CenHos_Per", 'WFOM - Time_Base'!$B$4:$B$29,0), MATCH(CONCATENATE($G275,X$2),'WFOM - Time_Base'!$A$8:$API$8,0)),
IFERROR($AN275 * INDEX('Inputs from Uganda staff'!$E$61:$BM$80,MATCH('HRH Need estimation'!X$2,'Inputs from Uganda staff'!$E$61:$E$80,0),MATCH('HRH Need estimation'!$D275,'Inputs from Uganda staff'!$E$6:$BM$6,0)),
""))</f>
        <v/>
      </c>
      <c r="Y275" s="122" t="str">
        <f>IFERROR(
$AN275 * INDEX('WFOM - Time_Base'!$A$4:$API$29, MATCH("CenHos", 'WFOM - Time_Base'!$B$4:$B$29,0), MATCH(CONCATENATE($G275,Y$2),'WFOM - Time_Base'!$A$8:$API$8,0)) *
INDEX('WFOM - Time_Base'!$A$4:$API$29, MATCH("CenHos_Per", 'WFOM - Time_Base'!$B$4:$B$29,0), MATCH(CONCATENATE($G275,Y$2),'WFOM - Time_Base'!$A$8:$API$8,0)),
IFERROR($AN275 * INDEX('Inputs from Uganda staff'!$E$61:$BM$80,MATCH('HRH Need estimation'!Y$2,'Inputs from Uganda staff'!$E$61:$E$80,0),MATCH('HRH Need estimation'!$D275,'Inputs from Uganda staff'!$E$6:$BM$6,0)),
""))</f>
        <v/>
      </c>
      <c r="Z275" s="122" t="str">
        <f>IFERROR(
$AN275 * INDEX('WFOM - Time_Base'!$A$4:$API$29, MATCH("CenHos", 'WFOM - Time_Base'!$B$4:$B$29,0), MATCH(CONCATENATE($G275,Z$2),'WFOM - Time_Base'!$A$8:$API$8,0)) *
INDEX('WFOM - Time_Base'!$A$4:$API$29, MATCH("CenHos_Per", 'WFOM - Time_Base'!$B$4:$B$29,0), MATCH(CONCATENATE($G275,Z$2),'WFOM - Time_Base'!$A$8:$API$8,0)),
IFERROR($AN275 * INDEX('Inputs from Uganda staff'!$E$61:$BM$80,MATCH('HRH Need estimation'!Z$2,'Inputs from Uganda staff'!$E$61:$E$80,0),MATCH('HRH Need estimation'!$D275,'Inputs from Uganda staff'!$E$6:$BM$6,0)),
""))</f>
        <v/>
      </c>
      <c r="AA275" s="122" t="str">
        <f>IFERROR(
$AN275 * INDEX('WFOM - Time_Base'!$A$4:$API$29, MATCH("CenHos", 'WFOM - Time_Base'!$B$4:$B$29,0), MATCH(CONCATENATE($G275,AA$2),'WFOM - Time_Base'!$A$8:$API$8,0)) *
INDEX('WFOM - Time_Base'!$A$4:$API$29, MATCH("CenHos_Per", 'WFOM - Time_Base'!$B$4:$B$29,0), MATCH(CONCATENATE($G275,AA$2),'WFOM - Time_Base'!$A$8:$API$8,0)),
IFERROR($AN275 * INDEX('Inputs from Uganda staff'!$E$61:$BM$80,MATCH('HRH Need estimation'!AA$2,'Inputs from Uganda staff'!$E$61:$E$80,0),MATCH('HRH Need estimation'!$D275,'Inputs from Uganda staff'!$E$6:$BM$6,0)),
""))</f>
        <v/>
      </c>
      <c r="AB275" s="122" t="str">
        <f>IFERROR(
$AN275 * INDEX('WFOM - Time_Base'!$A$4:$API$29, MATCH("CenHos", 'WFOM - Time_Base'!$B$4:$B$29,0), MATCH(CONCATENATE($G275,AB$2),'WFOM - Time_Base'!$A$8:$API$8,0)) *
INDEX('WFOM - Time_Base'!$A$4:$API$29, MATCH("CenHos_Per", 'WFOM - Time_Base'!$B$4:$B$29,0), MATCH(CONCATENATE($G275,AB$2),'WFOM - Time_Base'!$A$8:$API$8,0)),
IFERROR($AN275 * INDEX('Inputs from Uganda staff'!$E$61:$BM$80,MATCH('HRH Need estimation'!AB$2,'Inputs from Uganda staff'!$E$61:$E$80,0),MATCH('HRH Need estimation'!$D275,'Inputs from Uganda staff'!$E$6:$BM$6,0)),
""))</f>
        <v/>
      </c>
      <c r="AC275" s="122" t="str">
        <f>IFERROR(
$AN275 * INDEX('WFOM - Time_Base'!$A$4:$API$29, MATCH("CenHos", 'WFOM - Time_Base'!$B$4:$B$29,0), MATCH(CONCATENATE($G275,AC$2),'WFOM - Time_Base'!$A$8:$API$8,0)) *
INDEX('WFOM - Time_Base'!$A$4:$API$29, MATCH("CenHos_Per", 'WFOM - Time_Base'!$B$4:$B$29,0), MATCH(CONCATENATE($G275,AC$2),'WFOM - Time_Base'!$A$8:$API$8,0)),
IFERROR($AN275 * INDEX('Inputs from Uganda staff'!$E$61:$BM$80,MATCH('HRH Need estimation'!AC$2,'Inputs from Uganda staff'!$E$61:$E$80,0),MATCH('HRH Need estimation'!$D275,'Inputs from Uganda staff'!$E$6:$BM$6,0)),
""))</f>
        <v/>
      </c>
      <c r="AD275" s="122" t="str">
        <f>IFERROR(
$AN275 * INDEX('WFOM - Time_Base'!$A$4:$API$29, MATCH("CenHos", 'WFOM - Time_Base'!$B$4:$B$29,0), MATCH(CONCATENATE($G275,AD$2),'WFOM - Time_Base'!$A$8:$API$8,0)) *
INDEX('WFOM - Time_Base'!$A$4:$API$29, MATCH("CenHos_Per", 'WFOM - Time_Base'!$B$4:$B$29,0), MATCH(CONCATENATE($G275,AD$2),'WFOM - Time_Base'!$A$8:$API$8,0)),
IFERROR($AN275 * INDEX('Inputs from Uganda staff'!$E$61:$BM$80,MATCH('HRH Need estimation'!AD$2,'Inputs from Uganda staff'!$E$61:$E$80,0),MATCH('HRH Need estimation'!$D275,'Inputs from Uganda staff'!$E$6:$BM$6,0)),
""))</f>
        <v/>
      </c>
      <c r="AE275" s="122" t="str">
        <f>IFERROR(
$AN275 * INDEX('WFOM - Time_Base'!$A$4:$API$29, MATCH("CenHos", 'WFOM - Time_Base'!$B$4:$B$29,0), MATCH(CONCATENATE($G275,AE$2),'WFOM - Time_Base'!$A$8:$API$8,0)) *
INDEX('WFOM - Time_Base'!$A$4:$API$29, MATCH("CenHos_Per", 'WFOM - Time_Base'!$B$4:$B$29,0), MATCH(CONCATENATE($G275,AE$2),'WFOM - Time_Base'!$A$8:$API$8,0)),
IFERROR($AN275 * INDEX('Inputs from Uganda staff'!$E$61:$BM$80,MATCH('HRH Need estimation'!AE$2,'Inputs from Uganda staff'!$E$61:$E$80,0),MATCH('HRH Need estimation'!$D275,'Inputs from Uganda staff'!$E$6:$BM$6,0)),
""))</f>
        <v/>
      </c>
      <c r="AF275" s="122" t="str">
        <f>IFERROR(
$AN275 * INDEX('WFOM - Time_Base'!$A$4:$API$29, MATCH("CenHos", 'WFOM - Time_Base'!$B$4:$B$29,0), MATCH(CONCATENATE($G275,AF$2),'WFOM - Time_Base'!$A$8:$API$8,0)) *
INDEX('WFOM - Time_Base'!$A$4:$API$29, MATCH("CenHos_Per", 'WFOM - Time_Base'!$B$4:$B$29,0), MATCH(CONCATENATE($G275,AF$2),'WFOM - Time_Base'!$A$8:$API$8,0)),
IFERROR($AN275 * INDEX('Inputs from Uganda staff'!$E$61:$BM$80,MATCH('HRH Need estimation'!AF$2,'Inputs from Uganda staff'!$E$61:$E$80,0),MATCH('HRH Need estimation'!$D275,'Inputs from Uganda staff'!$E$6:$BM$6,0)),
""))</f>
        <v/>
      </c>
      <c r="AG275" s="122" t="str">
        <f>IFERROR(
$AN275 * INDEX('WFOM - Time_Base'!$A$4:$API$29, MATCH("CenHos", 'WFOM - Time_Base'!$B$4:$B$29,0), MATCH(CONCATENATE($G275,AG$2),'WFOM - Time_Base'!$A$8:$API$8,0)) *
INDEX('WFOM - Time_Base'!$A$4:$API$29, MATCH("CenHos_Per", 'WFOM - Time_Base'!$B$4:$B$29,0), MATCH(CONCATENATE($G275,AG$2),'WFOM - Time_Base'!$A$8:$API$8,0)),
IFERROR($AN275 * INDEX('Inputs from Uganda staff'!$E$61:$BM$80,MATCH('HRH Need estimation'!AG$2,'Inputs from Uganda staff'!$E$61:$E$80,0),MATCH('HRH Need estimation'!$D275,'Inputs from Uganda staff'!$E$6:$BM$6,0)),
""))</f>
        <v/>
      </c>
      <c r="AH275" s="122" t="str">
        <f>IFERROR(
$AN275 * INDEX('WFOM - Time_Base'!$A$4:$API$29, MATCH("CenHos", 'WFOM - Time_Base'!$B$4:$B$29,0), MATCH(CONCATENATE($G275,AH$2),'WFOM - Time_Base'!$A$8:$API$8,0)) *
INDEX('WFOM - Time_Base'!$A$4:$API$29, MATCH("CenHos_Per", 'WFOM - Time_Base'!$B$4:$B$29,0), MATCH(CONCATENATE($G275,AH$2),'WFOM - Time_Base'!$A$8:$API$8,0)),
IFERROR($AN275 * INDEX('Inputs from Uganda staff'!$E$61:$BM$80,MATCH('HRH Need estimation'!AH$2,'Inputs from Uganda staff'!$E$61:$E$80,0),MATCH('HRH Need estimation'!$D275,'Inputs from Uganda staff'!$E$6:$BM$6,0)),
""))</f>
        <v/>
      </c>
      <c r="AI275" s="122" t="str">
        <f>IFERROR(
$AN275 * INDEX('WFOM - Time_Base'!$A$4:$API$29, MATCH("CenHos", 'WFOM - Time_Base'!$B$4:$B$29,0), MATCH(CONCATENATE($G275,AI$2),'WFOM - Time_Base'!$A$8:$API$8,0)) *
INDEX('WFOM - Time_Base'!$A$4:$API$29, MATCH("CenHos_Per", 'WFOM - Time_Base'!$B$4:$B$29,0), MATCH(CONCATENATE($G275,AI$2),'WFOM - Time_Base'!$A$8:$API$8,0)),
IFERROR($AN275 * INDEX('Inputs from Uganda staff'!$E$61:$BM$80,MATCH('HRH Need estimation'!AI$2,'Inputs from Uganda staff'!$E$61:$E$80,0),MATCH('HRH Need estimation'!$D275,'Inputs from Uganda staff'!$E$6:$BM$6,0)),
""))</f>
        <v/>
      </c>
      <c r="AJ275" s="122" t="str">
        <f>IFERROR(
$AN275 * INDEX('WFOM - Time_Base'!$A$4:$API$29, MATCH("CenHos", 'WFOM - Time_Base'!$B$4:$B$29,0), MATCH(CONCATENATE($G275,AJ$2),'WFOM - Time_Base'!$A$8:$API$8,0)) *
INDEX('WFOM - Time_Base'!$A$4:$API$29, MATCH("CenHos_Per", 'WFOM - Time_Base'!$B$4:$B$29,0), MATCH(CONCATENATE($G275,AJ$2),'WFOM - Time_Base'!$A$8:$API$8,0)),
IFERROR($AN275 * INDEX('Inputs from Uganda staff'!$E$61:$BM$80,MATCH('HRH Need estimation'!AJ$2,'Inputs from Uganda staff'!$E$61:$E$80,0),MATCH('HRH Need estimation'!$D275,'Inputs from Uganda staff'!$E$6:$BM$6,0)),
""))</f>
        <v/>
      </c>
      <c r="AK275" s="122" t="str">
        <f>IFERROR(
$AN275 * INDEX('WFOM - Time_Base'!$A$4:$API$29, MATCH("CenHos", 'WFOM - Time_Base'!$B$4:$B$29,0), MATCH(CONCATENATE($G275,AK$2),'WFOM - Time_Base'!$A$8:$API$8,0)) *
INDEX('WFOM - Time_Base'!$A$4:$API$29, MATCH("CenHos_Per", 'WFOM - Time_Base'!$B$4:$B$29,0), MATCH(CONCATENATE($G275,AK$2),'WFOM - Time_Base'!$A$8:$API$8,0)),
IFERROR($AN275 * INDEX('Inputs from Uganda staff'!$E$61:$BM$80,MATCH('HRH Need estimation'!AK$2,'Inputs from Uganda staff'!$E$61:$E$80,0),MATCH('HRH Need estimation'!$D275,'Inputs from Uganda staff'!$E$6:$BM$6,0)),
""))</f>
        <v/>
      </c>
      <c r="AL275" s="122" t="str">
        <f>IFERROR(
$AN275 * INDEX('WFOM - Time_Base'!$A$4:$API$29, MATCH("CenHos", 'WFOM - Time_Base'!$B$4:$B$29,0), MATCH(CONCATENATE($G275,AL$2),'WFOM - Time_Base'!$A$8:$API$8,0)) *
INDEX('WFOM - Time_Base'!$A$4:$API$29, MATCH("CenHos_Per", 'WFOM - Time_Base'!$B$4:$B$29,0), MATCH(CONCATENATE($G275,AL$2),'WFOM - Time_Base'!$A$8:$API$8,0)),
IFERROR($AN275 * INDEX('Inputs from Uganda staff'!$E$61:$BM$80,MATCH('HRH Need estimation'!AL$2,'Inputs from Uganda staff'!$E$61:$E$80,0),MATCH('HRH Need estimation'!$D275,'Inputs from Uganda staff'!$E$6:$BM$6,0)),
""))</f>
        <v/>
      </c>
      <c r="AN275">
        <v>1</v>
      </c>
      <c r="AO275" t="e">
        <f t="shared" si="12"/>
        <v>#N/A</v>
      </c>
    </row>
    <row r="276" spans="1:41">
      <c r="A276" s="106" t="s">
        <v>1040</v>
      </c>
      <c r="B276" s="106" t="s">
        <v>25</v>
      </c>
      <c r="C276" s="107" t="s">
        <v>767</v>
      </c>
      <c r="D276" s="115" t="s">
        <v>768</v>
      </c>
      <c r="E276" s="199"/>
      <c r="F276" s="199"/>
      <c r="G276" s="199" t="str">
        <f>IF(F276&lt;&gt;"", VLOOKUP(F276,'WFOM - Cadre and Service List'!$E$4:$F$52,2,FALSE), "")</f>
        <v/>
      </c>
      <c r="H276" s="199" t="s">
        <v>910</v>
      </c>
      <c r="I276" s="208"/>
      <c r="J276" s="208"/>
      <c r="K276" s="208"/>
      <c r="L276" s="208"/>
      <c r="M276" s="208"/>
      <c r="N276" s="208"/>
      <c r="O276" s="208"/>
      <c r="P276" s="207">
        <f t="shared" si="11"/>
        <v>0</v>
      </c>
      <c r="Q276" s="122" t="s">
        <v>1947</v>
      </c>
      <c r="R276" s="122" t="str">
        <f>IFERROR(
$AN276 * INDEX('WFOM - Time_Base'!$A$4:$API$29, MATCH("CenHos", 'WFOM - Time_Base'!$B$4:$B$29,0), MATCH(CONCATENATE($G276,R$2),'WFOM - Time_Base'!$A$8:$API$8,0)) *
INDEX('WFOM - Time_Base'!$A$4:$API$29, MATCH("CenHos_Per", 'WFOM - Time_Base'!$B$4:$B$29,0), MATCH(CONCATENATE($G276,R$2),'WFOM - Time_Base'!$A$8:$API$8,0)),
IFERROR($AN276 * INDEX('Inputs from Uganda staff'!$E$61:$BM$80,MATCH('HRH Need estimation'!R$2,'Inputs from Uganda staff'!$E$61:$E$80,0),MATCH('HRH Need estimation'!$D276,'Inputs from Uganda staff'!$E$6:$BM$6,0)),
""))</f>
        <v/>
      </c>
      <c r="S276" s="122" t="str">
        <f>IFERROR(
$AN276 * INDEX('WFOM - Time_Base'!$A$4:$API$29, MATCH("CenHos", 'WFOM - Time_Base'!$B$4:$B$29,0), MATCH(CONCATENATE($G276,S$2),'WFOM - Time_Base'!$A$8:$API$8,0)) *
INDEX('WFOM - Time_Base'!$A$4:$API$29, MATCH("CenHos_Per", 'WFOM - Time_Base'!$B$4:$B$29,0), MATCH(CONCATENATE($G276,S$2),'WFOM - Time_Base'!$A$8:$API$8,0)),
IFERROR($AN276 * INDEX('Inputs from Uganda staff'!$E$61:$BM$80,MATCH('HRH Need estimation'!S$2,'Inputs from Uganda staff'!$E$61:$E$80,0),MATCH('HRH Need estimation'!$D276,'Inputs from Uganda staff'!$E$6:$BM$6,0)),
""))</f>
        <v/>
      </c>
      <c r="T276" s="122" t="str">
        <f>IFERROR(
$AN276 * INDEX('WFOM - Time_Base'!$A$4:$API$29, MATCH("CenHos", 'WFOM - Time_Base'!$B$4:$B$29,0), MATCH(CONCATENATE($G276,T$2),'WFOM - Time_Base'!$A$8:$API$8,0)) *
INDEX('WFOM - Time_Base'!$A$4:$API$29, MATCH("CenHos_Per", 'WFOM - Time_Base'!$B$4:$B$29,0), MATCH(CONCATENATE($G276,T$2),'WFOM - Time_Base'!$A$8:$API$8,0)),
IFERROR($AN276 * INDEX('Inputs from Uganda staff'!$E$61:$BM$80,MATCH('HRH Need estimation'!T$2,'Inputs from Uganda staff'!$E$61:$E$80,0),MATCH('HRH Need estimation'!$D276,'Inputs from Uganda staff'!$E$6:$BM$6,0)),
""))</f>
        <v/>
      </c>
      <c r="U276" s="122" t="str">
        <f>IFERROR(
$AN276 * INDEX('WFOM - Time_Base'!$A$4:$API$29, MATCH("CenHos", 'WFOM - Time_Base'!$B$4:$B$29,0), MATCH(CONCATENATE($G276,U$2),'WFOM - Time_Base'!$A$8:$API$8,0)) *
INDEX('WFOM - Time_Base'!$A$4:$API$29, MATCH("CenHos_Per", 'WFOM - Time_Base'!$B$4:$B$29,0), MATCH(CONCATENATE($G276,U$2),'WFOM - Time_Base'!$A$8:$API$8,0)),
IFERROR($AN276 * INDEX('Inputs from Uganda staff'!$E$61:$BM$80,MATCH('HRH Need estimation'!U$2,'Inputs from Uganda staff'!$E$61:$E$80,0),MATCH('HRH Need estimation'!$D276,'Inputs from Uganda staff'!$E$6:$BM$6,0)),
""))</f>
        <v/>
      </c>
      <c r="V276" s="122" t="str">
        <f>IFERROR(
$AN276 * INDEX('WFOM - Time_Base'!$A$4:$API$29, MATCH("CenHos", 'WFOM - Time_Base'!$B$4:$B$29,0), MATCH(CONCATENATE($G276,V$2),'WFOM - Time_Base'!$A$8:$API$8,0)) *
INDEX('WFOM - Time_Base'!$A$4:$API$29, MATCH("CenHos_Per", 'WFOM - Time_Base'!$B$4:$B$29,0), MATCH(CONCATENATE($G276,V$2),'WFOM - Time_Base'!$A$8:$API$8,0)),
IFERROR($AN276 * INDEX('Inputs from Uganda staff'!$E$61:$BM$80,MATCH('HRH Need estimation'!V$2,'Inputs from Uganda staff'!$E$61:$E$80,0),MATCH('HRH Need estimation'!$D276,'Inputs from Uganda staff'!$E$6:$BM$6,0)),
""))</f>
        <v/>
      </c>
      <c r="W276" s="122" t="str">
        <f>IFERROR(
$AN276 * INDEX('WFOM - Time_Base'!$A$4:$API$29, MATCH("CenHos", 'WFOM - Time_Base'!$B$4:$B$29,0), MATCH(CONCATENATE($G276,W$2),'WFOM - Time_Base'!$A$8:$API$8,0)) *
INDEX('WFOM - Time_Base'!$A$4:$API$29, MATCH("CenHos_Per", 'WFOM - Time_Base'!$B$4:$B$29,0), MATCH(CONCATENATE($G276,W$2),'WFOM - Time_Base'!$A$8:$API$8,0)),
IFERROR($AN276 * INDEX('Inputs from Uganda staff'!$E$61:$BM$80,MATCH('HRH Need estimation'!W$2,'Inputs from Uganda staff'!$E$61:$E$80,0),MATCH('HRH Need estimation'!$D276,'Inputs from Uganda staff'!$E$6:$BM$6,0)),
""))</f>
        <v/>
      </c>
      <c r="X276" s="122" t="str">
        <f>IFERROR(
$AN276 * INDEX('WFOM - Time_Base'!$A$4:$API$29, MATCH("CenHos", 'WFOM - Time_Base'!$B$4:$B$29,0), MATCH(CONCATENATE($G276,X$2),'WFOM - Time_Base'!$A$8:$API$8,0)) *
INDEX('WFOM - Time_Base'!$A$4:$API$29, MATCH("CenHos_Per", 'WFOM - Time_Base'!$B$4:$B$29,0), MATCH(CONCATENATE($G276,X$2),'WFOM - Time_Base'!$A$8:$API$8,0)),
IFERROR($AN276 * INDEX('Inputs from Uganda staff'!$E$61:$BM$80,MATCH('HRH Need estimation'!X$2,'Inputs from Uganda staff'!$E$61:$E$80,0),MATCH('HRH Need estimation'!$D276,'Inputs from Uganda staff'!$E$6:$BM$6,0)),
""))</f>
        <v/>
      </c>
      <c r="Y276" s="122" t="str">
        <f>IFERROR(
$AN276 * INDEX('WFOM - Time_Base'!$A$4:$API$29, MATCH("CenHos", 'WFOM - Time_Base'!$B$4:$B$29,0), MATCH(CONCATENATE($G276,Y$2),'WFOM - Time_Base'!$A$8:$API$8,0)) *
INDEX('WFOM - Time_Base'!$A$4:$API$29, MATCH("CenHos_Per", 'WFOM - Time_Base'!$B$4:$B$29,0), MATCH(CONCATENATE($G276,Y$2),'WFOM - Time_Base'!$A$8:$API$8,0)),
IFERROR($AN276 * INDEX('Inputs from Uganda staff'!$E$61:$BM$80,MATCH('HRH Need estimation'!Y$2,'Inputs from Uganda staff'!$E$61:$E$80,0),MATCH('HRH Need estimation'!$D276,'Inputs from Uganda staff'!$E$6:$BM$6,0)),
""))</f>
        <v/>
      </c>
      <c r="Z276" s="122" t="str">
        <f>IFERROR(
$AN276 * INDEX('WFOM - Time_Base'!$A$4:$API$29, MATCH("CenHos", 'WFOM - Time_Base'!$B$4:$B$29,0), MATCH(CONCATENATE($G276,Z$2),'WFOM - Time_Base'!$A$8:$API$8,0)) *
INDEX('WFOM - Time_Base'!$A$4:$API$29, MATCH("CenHos_Per", 'WFOM - Time_Base'!$B$4:$B$29,0), MATCH(CONCATENATE($G276,Z$2),'WFOM - Time_Base'!$A$8:$API$8,0)),
IFERROR($AN276 * INDEX('Inputs from Uganda staff'!$E$61:$BM$80,MATCH('HRH Need estimation'!Z$2,'Inputs from Uganda staff'!$E$61:$E$80,0),MATCH('HRH Need estimation'!$D276,'Inputs from Uganda staff'!$E$6:$BM$6,0)),
""))</f>
        <v/>
      </c>
      <c r="AA276" s="122" t="str">
        <f>IFERROR(
$AN276 * INDEX('WFOM - Time_Base'!$A$4:$API$29, MATCH("CenHos", 'WFOM - Time_Base'!$B$4:$B$29,0), MATCH(CONCATENATE($G276,AA$2),'WFOM - Time_Base'!$A$8:$API$8,0)) *
INDEX('WFOM - Time_Base'!$A$4:$API$29, MATCH("CenHos_Per", 'WFOM - Time_Base'!$B$4:$B$29,0), MATCH(CONCATENATE($G276,AA$2),'WFOM - Time_Base'!$A$8:$API$8,0)),
IFERROR($AN276 * INDEX('Inputs from Uganda staff'!$E$61:$BM$80,MATCH('HRH Need estimation'!AA$2,'Inputs from Uganda staff'!$E$61:$E$80,0),MATCH('HRH Need estimation'!$D276,'Inputs from Uganda staff'!$E$6:$BM$6,0)),
""))</f>
        <v/>
      </c>
      <c r="AB276" s="122" t="str">
        <f>IFERROR(
$AN276 * INDEX('WFOM - Time_Base'!$A$4:$API$29, MATCH("CenHos", 'WFOM - Time_Base'!$B$4:$B$29,0), MATCH(CONCATENATE($G276,AB$2),'WFOM - Time_Base'!$A$8:$API$8,0)) *
INDEX('WFOM - Time_Base'!$A$4:$API$29, MATCH("CenHos_Per", 'WFOM - Time_Base'!$B$4:$B$29,0), MATCH(CONCATENATE($G276,AB$2),'WFOM - Time_Base'!$A$8:$API$8,0)),
IFERROR($AN276 * INDEX('Inputs from Uganda staff'!$E$61:$BM$80,MATCH('HRH Need estimation'!AB$2,'Inputs from Uganda staff'!$E$61:$E$80,0),MATCH('HRH Need estimation'!$D276,'Inputs from Uganda staff'!$E$6:$BM$6,0)),
""))</f>
        <v/>
      </c>
      <c r="AC276" s="122" t="str">
        <f>IFERROR(
$AN276 * INDEX('WFOM - Time_Base'!$A$4:$API$29, MATCH("CenHos", 'WFOM - Time_Base'!$B$4:$B$29,0), MATCH(CONCATENATE($G276,AC$2),'WFOM - Time_Base'!$A$8:$API$8,0)) *
INDEX('WFOM - Time_Base'!$A$4:$API$29, MATCH("CenHos_Per", 'WFOM - Time_Base'!$B$4:$B$29,0), MATCH(CONCATENATE($G276,AC$2),'WFOM - Time_Base'!$A$8:$API$8,0)),
IFERROR($AN276 * INDEX('Inputs from Uganda staff'!$E$61:$BM$80,MATCH('HRH Need estimation'!AC$2,'Inputs from Uganda staff'!$E$61:$E$80,0),MATCH('HRH Need estimation'!$D276,'Inputs from Uganda staff'!$E$6:$BM$6,0)),
""))</f>
        <v/>
      </c>
      <c r="AD276" s="122" t="str">
        <f>IFERROR(
$AN276 * INDEX('WFOM - Time_Base'!$A$4:$API$29, MATCH("CenHos", 'WFOM - Time_Base'!$B$4:$B$29,0), MATCH(CONCATENATE($G276,AD$2),'WFOM - Time_Base'!$A$8:$API$8,0)) *
INDEX('WFOM - Time_Base'!$A$4:$API$29, MATCH("CenHos_Per", 'WFOM - Time_Base'!$B$4:$B$29,0), MATCH(CONCATENATE($G276,AD$2),'WFOM - Time_Base'!$A$8:$API$8,0)),
IFERROR($AN276 * INDEX('Inputs from Uganda staff'!$E$61:$BM$80,MATCH('HRH Need estimation'!AD$2,'Inputs from Uganda staff'!$E$61:$E$80,0),MATCH('HRH Need estimation'!$D276,'Inputs from Uganda staff'!$E$6:$BM$6,0)),
""))</f>
        <v/>
      </c>
      <c r="AE276" s="122" t="str">
        <f>IFERROR(
$AN276 * INDEX('WFOM - Time_Base'!$A$4:$API$29, MATCH("CenHos", 'WFOM - Time_Base'!$B$4:$B$29,0), MATCH(CONCATENATE($G276,AE$2),'WFOM - Time_Base'!$A$8:$API$8,0)) *
INDEX('WFOM - Time_Base'!$A$4:$API$29, MATCH("CenHos_Per", 'WFOM - Time_Base'!$B$4:$B$29,0), MATCH(CONCATENATE($G276,AE$2),'WFOM - Time_Base'!$A$8:$API$8,0)),
IFERROR($AN276 * INDEX('Inputs from Uganda staff'!$E$61:$BM$80,MATCH('HRH Need estimation'!AE$2,'Inputs from Uganda staff'!$E$61:$E$80,0),MATCH('HRH Need estimation'!$D276,'Inputs from Uganda staff'!$E$6:$BM$6,0)),
""))</f>
        <v/>
      </c>
      <c r="AF276" s="122" t="str">
        <f>IFERROR(
$AN276 * INDEX('WFOM - Time_Base'!$A$4:$API$29, MATCH("CenHos", 'WFOM - Time_Base'!$B$4:$B$29,0), MATCH(CONCATENATE($G276,AF$2),'WFOM - Time_Base'!$A$8:$API$8,0)) *
INDEX('WFOM - Time_Base'!$A$4:$API$29, MATCH("CenHos_Per", 'WFOM - Time_Base'!$B$4:$B$29,0), MATCH(CONCATENATE($G276,AF$2),'WFOM - Time_Base'!$A$8:$API$8,0)),
IFERROR($AN276 * INDEX('Inputs from Uganda staff'!$E$61:$BM$80,MATCH('HRH Need estimation'!AF$2,'Inputs from Uganda staff'!$E$61:$E$80,0),MATCH('HRH Need estimation'!$D276,'Inputs from Uganda staff'!$E$6:$BM$6,0)),
""))</f>
        <v/>
      </c>
      <c r="AG276" s="122" t="str">
        <f>IFERROR(
$AN276 * INDEX('WFOM - Time_Base'!$A$4:$API$29, MATCH("CenHos", 'WFOM - Time_Base'!$B$4:$B$29,0), MATCH(CONCATENATE($G276,AG$2),'WFOM - Time_Base'!$A$8:$API$8,0)) *
INDEX('WFOM - Time_Base'!$A$4:$API$29, MATCH("CenHos_Per", 'WFOM - Time_Base'!$B$4:$B$29,0), MATCH(CONCATENATE($G276,AG$2),'WFOM - Time_Base'!$A$8:$API$8,0)),
IFERROR($AN276 * INDEX('Inputs from Uganda staff'!$E$61:$BM$80,MATCH('HRH Need estimation'!AG$2,'Inputs from Uganda staff'!$E$61:$E$80,0),MATCH('HRH Need estimation'!$D276,'Inputs from Uganda staff'!$E$6:$BM$6,0)),
""))</f>
        <v/>
      </c>
      <c r="AH276" s="122" t="str">
        <f>IFERROR(
$AN276 * INDEX('WFOM - Time_Base'!$A$4:$API$29, MATCH("CenHos", 'WFOM - Time_Base'!$B$4:$B$29,0), MATCH(CONCATENATE($G276,AH$2),'WFOM - Time_Base'!$A$8:$API$8,0)) *
INDEX('WFOM - Time_Base'!$A$4:$API$29, MATCH("CenHos_Per", 'WFOM - Time_Base'!$B$4:$B$29,0), MATCH(CONCATENATE($G276,AH$2),'WFOM - Time_Base'!$A$8:$API$8,0)),
IFERROR($AN276 * INDEX('Inputs from Uganda staff'!$E$61:$BM$80,MATCH('HRH Need estimation'!AH$2,'Inputs from Uganda staff'!$E$61:$E$80,0),MATCH('HRH Need estimation'!$D276,'Inputs from Uganda staff'!$E$6:$BM$6,0)),
""))</f>
        <v/>
      </c>
      <c r="AI276" s="122" t="str">
        <f>IFERROR(
$AN276 * INDEX('WFOM - Time_Base'!$A$4:$API$29, MATCH("CenHos", 'WFOM - Time_Base'!$B$4:$B$29,0), MATCH(CONCATENATE($G276,AI$2),'WFOM - Time_Base'!$A$8:$API$8,0)) *
INDEX('WFOM - Time_Base'!$A$4:$API$29, MATCH("CenHos_Per", 'WFOM - Time_Base'!$B$4:$B$29,0), MATCH(CONCATENATE($G276,AI$2),'WFOM - Time_Base'!$A$8:$API$8,0)),
IFERROR($AN276 * INDEX('Inputs from Uganda staff'!$E$61:$BM$80,MATCH('HRH Need estimation'!AI$2,'Inputs from Uganda staff'!$E$61:$E$80,0),MATCH('HRH Need estimation'!$D276,'Inputs from Uganda staff'!$E$6:$BM$6,0)),
""))</f>
        <v/>
      </c>
      <c r="AJ276" s="122" t="str">
        <f>IFERROR(
$AN276 * INDEX('WFOM - Time_Base'!$A$4:$API$29, MATCH("CenHos", 'WFOM - Time_Base'!$B$4:$B$29,0), MATCH(CONCATENATE($G276,AJ$2),'WFOM - Time_Base'!$A$8:$API$8,0)) *
INDEX('WFOM - Time_Base'!$A$4:$API$29, MATCH("CenHos_Per", 'WFOM - Time_Base'!$B$4:$B$29,0), MATCH(CONCATENATE($G276,AJ$2),'WFOM - Time_Base'!$A$8:$API$8,0)),
IFERROR($AN276 * INDEX('Inputs from Uganda staff'!$E$61:$BM$80,MATCH('HRH Need estimation'!AJ$2,'Inputs from Uganda staff'!$E$61:$E$80,0),MATCH('HRH Need estimation'!$D276,'Inputs from Uganda staff'!$E$6:$BM$6,0)),
""))</f>
        <v/>
      </c>
      <c r="AK276" s="122" t="str">
        <f>IFERROR(
$AN276 * INDEX('WFOM - Time_Base'!$A$4:$API$29, MATCH("CenHos", 'WFOM - Time_Base'!$B$4:$B$29,0), MATCH(CONCATENATE($G276,AK$2),'WFOM - Time_Base'!$A$8:$API$8,0)) *
INDEX('WFOM - Time_Base'!$A$4:$API$29, MATCH("CenHos_Per", 'WFOM - Time_Base'!$B$4:$B$29,0), MATCH(CONCATENATE($G276,AK$2),'WFOM - Time_Base'!$A$8:$API$8,0)),
IFERROR($AN276 * INDEX('Inputs from Uganda staff'!$E$61:$BM$80,MATCH('HRH Need estimation'!AK$2,'Inputs from Uganda staff'!$E$61:$E$80,0),MATCH('HRH Need estimation'!$D276,'Inputs from Uganda staff'!$E$6:$BM$6,0)),
""))</f>
        <v/>
      </c>
      <c r="AL276" s="122" t="str">
        <f>IFERROR(
$AN276 * INDEX('WFOM - Time_Base'!$A$4:$API$29, MATCH("CenHos", 'WFOM - Time_Base'!$B$4:$B$29,0), MATCH(CONCATENATE($G276,AL$2),'WFOM - Time_Base'!$A$8:$API$8,0)) *
INDEX('WFOM - Time_Base'!$A$4:$API$29, MATCH("CenHos_Per", 'WFOM - Time_Base'!$B$4:$B$29,0), MATCH(CONCATENATE($G276,AL$2),'WFOM - Time_Base'!$A$8:$API$8,0)),
IFERROR($AN276 * INDEX('Inputs from Uganda staff'!$E$61:$BM$80,MATCH('HRH Need estimation'!AL$2,'Inputs from Uganda staff'!$E$61:$E$80,0),MATCH('HRH Need estimation'!$D276,'Inputs from Uganda staff'!$E$6:$BM$6,0)),
""))</f>
        <v/>
      </c>
      <c r="AN276">
        <v>1</v>
      </c>
      <c r="AO276" t="e">
        <f t="shared" si="12"/>
        <v>#N/A</v>
      </c>
    </row>
    <row r="277" spans="1:41">
      <c r="A277" s="106" t="s">
        <v>1041</v>
      </c>
      <c r="B277" s="106" t="s">
        <v>25</v>
      </c>
      <c r="C277" s="107" t="s">
        <v>769</v>
      </c>
      <c r="D277" s="115" t="s">
        <v>770</v>
      </c>
      <c r="E277" s="252"/>
      <c r="F277" s="252"/>
      <c r="G277" s="122" t="str">
        <f>IF(F277&lt;&gt;"", VLOOKUP(F277,'WFOM - Cadre and Service List'!$E$4:$F$52,2,FALSE), "")</f>
        <v/>
      </c>
      <c r="H277" s="122"/>
      <c r="I277" s="207"/>
      <c r="J277" s="207"/>
      <c r="K277" s="207"/>
      <c r="L277" s="207"/>
      <c r="M277" s="207"/>
      <c r="N277" s="207"/>
      <c r="O277" s="207"/>
      <c r="P277" s="207">
        <f t="shared" si="11"/>
        <v>0</v>
      </c>
      <c r="Q277" s="122" t="s">
        <v>1947</v>
      </c>
      <c r="R277" s="122">
        <f>IFERROR(
$AN277 * INDEX('WFOM - Time_Base'!$A$4:$API$29, MATCH("CenHos", 'WFOM - Time_Base'!$B$4:$B$29,0), MATCH(CONCATENATE($G277,R$2),'WFOM - Time_Base'!$A$8:$API$8,0)) *
INDEX('WFOM - Time_Base'!$A$4:$API$29, MATCH("CenHos_Per", 'WFOM - Time_Base'!$B$4:$B$29,0), MATCH(CONCATENATE($G277,R$2),'WFOM - Time_Base'!$A$8:$API$8,0)),
IFERROR($AN277 * INDEX('Inputs from Uganda staff'!$E$61:$BM$80,MATCH('HRH Need estimation'!R$2,'Inputs from Uganda staff'!$E$61:$E$80,0),MATCH('HRH Need estimation'!$D277,'Inputs from Uganda staff'!$E$6:$BM$6,0)),
""))</f>
        <v>3.6</v>
      </c>
      <c r="S277" s="122">
        <f>IFERROR(
$AN277 * INDEX('WFOM - Time_Base'!$A$4:$API$29, MATCH("CenHos", 'WFOM - Time_Base'!$B$4:$B$29,0), MATCH(CONCATENATE($G277,S$2),'WFOM - Time_Base'!$A$8:$API$8,0)) *
INDEX('WFOM - Time_Base'!$A$4:$API$29, MATCH("CenHos_Per", 'WFOM - Time_Base'!$B$4:$B$29,0), MATCH(CONCATENATE($G277,S$2),'WFOM - Time_Base'!$A$8:$API$8,0)),
IFERROR($AN277 * INDEX('Inputs from Uganda staff'!$E$61:$BM$80,MATCH('HRH Need estimation'!S$2,'Inputs from Uganda staff'!$E$61:$E$80,0),MATCH('HRH Need estimation'!$D277,'Inputs from Uganda staff'!$E$6:$BM$6,0)),
""))</f>
        <v>0</v>
      </c>
      <c r="T277" s="122">
        <f>IFERROR(
$AN277 * INDEX('WFOM - Time_Base'!$A$4:$API$29, MATCH("CenHos", 'WFOM - Time_Base'!$B$4:$B$29,0), MATCH(CONCATENATE($G277,T$2),'WFOM - Time_Base'!$A$8:$API$8,0)) *
INDEX('WFOM - Time_Base'!$A$4:$API$29, MATCH("CenHos_Per", 'WFOM - Time_Base'!$B$4:$B$29,0), MATCH(CONCATENATE($G277,T$2),'WFOM - Time_Base'!$A$8:$API$8,0)),
IFERROR($AN277 * INDEX('Inputs from Uganda staff'!$E$61:$BM$80,MATCH('HRH Need estimation'!T$2,'Inputs from Uganda staff'!$E$61:$E$80,0),MATCH('HRH Need estimation'!$D277,'Inputs from Uganda staff'!$E$6:$BM$6,0)),
""))</f>
        <v>0</v>
      </c>
      <c r="U277" s="122">
        <f>IFERROR(
$AN277 * INDEX('WFOM - Time_Base'!$A$4:$API$29, MATCH("CenHos", 'WFOM - Time_Base'!$B$4:$B$29,0), MATCH(CONCATENATE($G277,U$2),'WFOM - Time_Base'!$A$8:$API$8,0)) *
INDEX('WFOM - Time_Base'!$A$4:$API$29, MATCH("CenHos_Per", 'WFOM - Time_Base'!$B$4:$B$29,0), MATCH(CONCATENATE($G277,U$2),'WFOM - Time_Base'!$A$8:$API$8,0)),
IFERROR($AN277 * INDEX('Inputs from Uganda staff'!$E$61:$BM$80,MATCH('HRH Need estimation'!U$2,'Inputs from Uganda staff'!$E$61:$E$80,0),MATCH('HRH Need estimation'!$D277,'Inputs from Uganda staff'!$E$6:$BM$6,0)),
""))</f>
        <v>10.8</v>
      </c>
      <c r="V277" s="122">
        <f>IFERROR(
$AN277 * INDEX('WFOM - Time_Base'!$A$4:$API$29, MATCH("CenHos", 'WFOM - Time_Base'!$B$4:$B$29,0), MATCH(CONCATENATE($G277,V$2),'WFOM - Time_Base'!$A$8:$API$8,0)) *
INDEX('WFOM - Time_Base'!$A$4:$API$29, MATCH("CenHos_Per", 'WFOM - Time_Base'!$B$4:$B$29,0), MATCH(CONCATENATE($G277,V$2),'WFOM - Time_Base'!$A$8:$API$8,0)),
IFERROR($AN277 * INDEX('Inputs from Uganda staff'!$E$61:$BM$80,MATCH('HRH Need estimation'!V$2,'Inputs from Uganda staff'!$E$61:$E$80,0),MATCH('HRH Need estimation'!$D277,'Inputs from Uganda staff'!$E$6:$BM$6,0)),
""))</f>
        <v>1.8</v>
      </c>
      <c r="W277" s="122">
        <f>IFERROR(
$AN277 * INDEX('WFOM - Time_Base'!$A$4:$API$29, MATCH("CenHos", 'WFOM - Time_Base'!$B$4:$B$29,0), MATCH(CONCATENATE($G277,W$2),'WFOM - Time_Base'!$A$8:$API$8,0)) *
INDEX('WFOM - Time_Base'!$A$4:$API$29, MATCH("CenHos_Per", 'WFOM - Time_Base'!$B$4:$B$29,0), MATCH(CONCATENATE($G277,W$2),'WFOM - Time_Base'!$A$8:$API$8,0)),
IFERROR($AN277 * INDEX('Inputs from Uganda staff'!$E$61:$BM$80,MATCH('HRH Need estimation'!W$2,'Inputs from Uganda staff'!$E$61:$E$80,0),MATCH('HRH Need estimation'!$D277,'Inputs from Uganda staff'!$E$6:$BM$6,0)),
""))</f>
        <v>0</v>
      </c>
      <c r="X277" s="122">
        <f>IFERROR(
$AN277 * INDEX('WFOM - Time_Base'!$A$4:$API$29, MATCH("CenHos", 'WFOM - Time_Base'!$B$4:$B$29,0), MATCH(CONCATENATE($G277,X$2),'WFOM - Time_Base'!$A$8:$API$8,0)) *
INDEX('WFOM - Time_Base'!$A$4:$API$29, MATCH("CenHos_Per", 'WFOM - Time_Base'!$B$4:$B$29,0), MATCH(CONCATENATE($G277,X$2),'WFOM - Time_Base'!$A$8:$API$8,0)),
IFERROR($AN277 * INDEX('Inputs from Uganda staff'!$E$61:$BM$80,MATCH('HRH Need estimation'!X$2,'Inputs from Uganda staff'!$E$61:$E$80,0),MATCH('HRH Need estimation'!$D277,'Inputs from Uganda staff'!$E$6:$BM$6,0)),
""))</f>
        <v>0</v>
      </c>
      <c r="Y277" s="122">
        <f>IFERROR(
$AN277 * INDEX('WFOM - Time_Base'!$A$4:$API$29, MATCH("CenHos", 'WFOM - Time_Base'!$B$4:$B$29,0), MATCH(CONCATENATE($G277,Y$2),'WFOM - Time_Base'!$A$8:$API$8,0)) *
INDEX('WFOM - Time_Base'!$A$4:$API$29, MATCH("CenHos_Per", 'WFOM - Time_Base'!$B$4:$B$29,0), MATCH(CONCATENATE($G277,Y$2),'WFOM - Time_Base'!$A$8:$API$8,0)),
IFERROR($AN277 * INDEX('Inputs from Uganda staff'!$E$61:$BM$80,MATCH('HRH Need estimation'!Y$2,'Inputs from Uganda staff'!$E$61:$E$80,0),MATCH('HRH Need estimation'!$D277,'Inputs from Uganda staff'!$E$6:$BM$6,0)),
""))</f>
        <v>0</v>
      </c>
      <c r="Z277" s="122">
        <f>IFERROR(
$AN277 * INDEX('WFOM - Time_Base'!$A$4:$API$29, MATCH("CenHos", 'WFOM - Time_Base'!$B$4:$B$29,0), MATCH(CONCATENATE($G277,Z$2),'WFOM - Time_Base'!$A$8:$API$8,0)) *
INDEX('WFOM - Time_Base'!$A$4:$API$29, MATCH("CenHos_Per", 'WFOM - Time_Base'!$B$4:$B$29,0), MATCH(CONCATENATE($G277,Z$2),'WFOM - Time_Base'!$A$8:$API$8,0)),
IFERROR($AN277 * INDEX('Inputs from Uganda staff'!$E$61:$BM$80,MATCH('HRH Need estimation'!Z$2,'Inputs from Uganda staff'!$E$61:$E$80,0),MATCH('HRH Need estimation'!$D277,'Inputs from Uganda staff'!$E$6:$BM$6,0)),
""))</f>
        <v>0</v>
      </c>
      <c r="AA277" s="122">
        <f>IFERROR(
$AN277 * INDEX('WFOM - Time_Base'!$A$4:$API$29, MATCH("CenHos", 'WFOM - Time_Base'!$B$4:$B$29,0), MATCH(CONCATENATE($G277,AA$2),'WFOM - Time_Base'!$A$8:$API$8,0)) *
INDEX('WFOM - Time_Base'!$A$4:$API$29, MATCH("CenHos_Per", 'WFOM - Time_Base'!$B$4:$B$29,0), MATCH(CONCATENATE($G277,AA$2),'WFOM - Time_Base'!$A$8:$API$8,0)),
IFERROR($AN277 * INDEX('Inputs from Uganda staff'!$E$61:$BM$80,MATCH('HRH Need estimation'!AA$2,'Inputs from Uganda staff'!$E$61:$E$80,0),MATCH('HRH Need estimation'!$D277,'Inputs from Uganda staff'!$E$6:$BM$6,0)),
""))</f>
        <v>0</v>
      </c>
      <c r="AB277" s="122">
        <f>IFERROR(
$AN277 * INDEX('WFOM - Time_Base'!$A$4:$API$29, MATCH("CenHos", 'WFOM - Time_Base'!$B$4:$B$29,0), MATCH(CONCATENATE($G277,AB$2),'WFOM - Time_Base'!$A$8:$API$8,0)) *
INDEX('WFOM - Time_Base'!$A$4:$API$29, MATCH("CenHos_Per", 'WFOM - Time_Base'!$B$4:$B$29,0), MATCH(CONCATENATE($G277,AB$2),'WFOM - Time_Base'!$A$8:$API$8,0)),
IFERROR($AN277 * INDEX('Inputs from Uganda staff'!$E$61:$BM$80,MATCH('HRH Need estimation'!AB$2,'Inputs from Uganda staff'!$E$61:$E$80,0),MATCH('HRH Need estimation'!$D277,'Inputs from Uganda staff'!$E$6:$BM$6,0)),
""))</f>
        <v>0</v>
      </c>
      <c r="AC277" s="122" t="str">
        <f>IFERROR(
$AN277 * INDEX('WFOM - Time_Base'!$A$4:$API$29, MATCH("CenHos", 'WFOM - Time_Base'!$B$4:$B$29,0), MATCH(CONCATENATE($G277,AC$2),'WFOM - Time_Base'!$A$8:$API$8,0)) *
INDEX('WFOM - Time_Base'!$A$4:$API$29, MATCH("CenHos_Per", 'WFOM - Time_Base'!$B$4:$B$29,0), MATCH(CONCATENATE($G277,AC$2),'WFOM - Time_Base'!$A$8:$API$8,0)),
IFERROR($AN277 * INDEX('Inputs from Uganda staff'!$E$61:$BM$80,MATCH('HRH Need estimation'!AC$2,'Inputs from Uganda staff'!$E$61:$E$80,0),MATCH('HRH Need estimation'!$D277,'Inputs from Uganda staff'!$E$6:$BM$6,0)),
""))</f>
        <v/>
      </c>
      <c r="AD277" s="122">
        <f>IFERROR(
$AN277 * INDEX('WFOM - Time_Base'!$A$4:$API$29, MATCH("CenHos", 'WFOM - Time_Base'!$B$4:$B$29,0), MATCH(CONCATENATE($G277,AD$2),'WFOM - Time_Base'!$A$8:$API$8,0)) *
INDEX('WFOM - Time_Base'!$A$4:$API$29, MATCH("CenHos_Per", 'WFOM - Time_Base'!$B$4:$B$29,0), MATCH(CONCATENATE($G277,AD$2),'WFOM - Time_Base'!$A$8:$API$8,0)),
IFERROR($AN277 * INDEX('Inputs from Uganda staff'!$E$61:$BM$80,MATCH('HRH Need estimation'!AD$2,'Inputs from Uganda staff'!$E$61:$E$80,0),MATCH('HRH Need estimation'!$D277,'Inputs from Uganda staff'!$E$6:$BM$6,0)),
""))</f>
        <v>0</v>
      </c>
      <c r="AE277" s="122">
        <f>IFERROR(
$AN277 * INDEX('WFOM - Time_Base'!$A$4:$API$29, MATCH("CenHos", 'WFOM - Time_Base'!$B$4:$B$29,0), MATCH(CONCATENATE($G277,AE$2),'WFOM - Time_Base'!$A$8:$API$8,0)) *
INDEX('WFOM - Time_Base'!$A$4:$API$29, MATCH("CenHos_Per", 'WFOM - Time_Base'!$B$4:$B$29,0), MATCH(CONCATENATE($G277,AE$2),'WFOM - Time_Base'!$A$8:$API$8,0)),
IFERROR($AN277 * INDEX('Inputs from Uganda staff'!$E$61:$BM$80,MATCH('HRH Need estimation'!AE$2,'Inputs from Uganda staff'!$E$61:$E$80,0),MATCH('HRH Need estimation'!$D277,'Inputs from Uganda staff'!$E$6:$BM$6,0)),
""))</f>
        <v>0</v>
      </c>
      <c r="AF277" s="122">
        <f>IFERROR(
$AN277 * INDEX('WFOM - Time_Base'!$A$4:$API$29, MATCH("CenHos", 'WFOM - Time_Base'!$B$4:$B$29,0), MATCH(CONCATENATE($G277,AF$2),'WFOM - Time_Base'!$A$8:$API$8,0)) *
INDEX('WFOM - Time_Base'!$A$4:$API$29, MATCH("CenHos_Per", 'WFOM - Time_Base'!$B$4:$B$29,0), MATCH(CONCATENATE($G277,AF$2),'WFOM - Time_Base'!$A$8:$API$8,0)),
IFERROR($AN277 * INDEX('Inputs from Uganda staff'!$E$61:$BM$80,MATCH('HRH Need estimation'!AF$2,'Inputs from Uganda staff'!$E$61:$E$80,0),MATCH('HRH Need estimation'!$D277,'Inputs from Uganda staff'!$E$6:$BM$6,0)),
""))</f>
        <v>0</v>
      </c>
      <c r="AG277" s="122">
        <f>IFERROR(
$AN277 * INDEX('WFOM - Time_Base'!$A$4:$API$29, MATCH("CenHos", 'WFOM - Time_Base'!$B$4:$B$29,0), MATCH(CONCATENATE($G277,AG$2),'WFOM - Time_Base'!$A$8:$API$8,0)) *
INDEX('WFOM - Time_Base'!$A$4:$API$29, MATCH("CenHos_Per", 'WFOM - Time_Base'!$B$4:$B$29,0), MATCH(CONCATENATE($G277,AG$2),'WFOM - Time_Base'!$A$8:$API$8,0)),
IFERROR($AN277 * INDEX('Inputs from Uganda staff'!$E$61:$BM$80,MATCH('HRH Need estimation'!AG$2,'Inputs from Uganda staff'!$E$61:$E$80,0),MATCH('HRH Need estimation'!$D277,'Inputs from Uganda staff'!$E$6:$BM$6,0)),
""))</f>
        <v>0</v>
      </c>
      <c r="AH277" s="122">
        <f>IFERROR(
$AN277 * INDEX('WFOM - Time_Base'!$A$4:$API$29, MATCH("CenHos", 'WFOM - Time_Base'!$B$4:$B$29,0), MATCH(CONCATENATE($G277,AH$2),'WFOM - Time_Base'!$A$8:$API$8,0)) *
INDEX('WFOM - Time_Base'!$A$4:$API$29, MATCH("CenHos_Per", 'WFOM - Time_Base'!$B$4:$B$29,0), MATCH(CONCATENATE($G277,AH$2),'WFOM - Time_Base'!$A$8:$API$8,0)),
IFERROR($AN277 * INDEX('Inputs from Uganda staff'!$E$61:$BM$80,MATCH('HRH Need estimation'!AH$2,'Inputs from Uganda staff'!$E$61:$E$80,0),MATCH('HRH Need estimation'!$D277,'Inputs from Uganda staff'!$E$6:$BM$6,0)),
""))</f>
        <v>0</v>
      </c>
      <c r="AI277" s="122">
        <f>IFERROR(
$AN277 * INDEX('WFOM - Time_Base'!$A$4:$API$29, MATCH("CenHos", 'WFOM - Time_Base'!$B$4:$B$29,0), MATCH(CONCATENATE($G277,AI$2),'WFOM - Time_Base'!$A$8:$API$8,0)) *
INDEX('WFOM - Time_Base'!$A$4:$API$29, MATCH("CenHos_Per", 'WFOM - Time_Base'!$B$4:$B$29,0), MATCH(CONCATENATE($G277,AI$2),'WFOM - Time_Base'!$A$8:$API$8,0)),
IFERROR($AN277 * INDEX('Inputs from Uganda staff'!$E$61:$BM$80,MATCH('HRH Need estimation'!AI$2,'Inputs from Uganda staff'!$E$61:$E$80,0),MATCH('HRH Need estimation'!$D277,'Inputs from Uganda staff'!$E$6:$BM$6,0)),
""))</f>
        <v>0</v>
      </c>
      <c r="AJ277" s="122">
        <f>IFERROR(
$AN277 * INDEX('WFOM - Time_Base'!$A$4:$API$29, MATCH("CenHos", 'WFOM - Time_Base'!$B$4:$B$29,0), MATCH(CONCATENATE($G277,AJ$2),'WFOM - Time_Base'!$A$8:$API$8,0)) *
INDEX('WFOM - Time_Base'!$A$4:$API$29, MATCH("CenHos_Per", 'WFOM - Time_Base'!$B$4:$B$29,0), MATCH(CONCATENATE($G277,AJ$2),'WFOM - Time_Base'!$A$8:$API$8,0)),
IFERROR($AN277 * INDEX('Inputs from Uganda staff'!$E$61:$BM$80,MATCH('HRH Need estimation'!AJ$2,'Inputs from Uganda staff'!$E$61:$E$80,0),MATCH('HRH Need estimation'!$D277,'Inputs from Uganda staff'!$E$6:$BM$6,0)),
""))</f>
        <v>0</v>
      </c>
      <c r="AK277" s="122">
        <f>IFERROR(
$AN277 * INDEX('WFOM - Time_Base'!$A$4:$API$29, MATCH("CenHos", 'WFOM - Time_Base'!$B$4:$B$29,0), MATCH(CONCATENATE($G277,AK$2),'WFOM - Time_Base'!$A$8:$API$8,0)) *
INDEX('WFOM - Time_Base'!$A$4:$API$29, MATCH("CenHos_Per", 'WFOM - Time_Base'!$B$4:$B$29,0), MATCH(CONCATENATE($G277,AK$2),'WFOM - Time_Base'!$A$8:$API$8,0)),
IFERROR($AN277 * INDEX('Inputs from Uganda staff'!$E$61:$BM$80,MATCH('HRH Need estimation'!AK$2,'Inputs from Uganda staff'!$E$61:$E$80,0),MATCH('HRH Need estimation'!$D277,'Inputs from Uganda staff'!$E$6:$BM$6,0)),
""))</f>
        <v>0</v>
      </c>
      <c r="AL277" s="122">
        <f>IFERROR(
$AN277 * INDEX('WFOM - Time_Base'!$A$4:$API$29, MATCH("CenHos", 'WFOM - Time_Base'!$B$4:$B$29,0), MATCH(CONCATENATE($G277,AL$2),'WFOM - Time_Base'!$A$8:$API$8,0)) *
INDEX('WFOM - Time_Base'!$A$4:$API$29, MATCH("CenHos_Per", 'WFOM - Time_Base'!$B$4:$B$29,0), MATCH(CONCATENATE($G277,AL$2),'WFOM - Time_Base'!$A$8:$API$8,0)),
IFERROR($AN277 * INDEX('Inputs from Uganda staff'!$E$61:$BM$80,MATCH('HRH Need estimation'!AL$2,'Inputs from Uganda staff'!$E$61:$E$80,0),MATCH('HRH Need estimation'!$D277,'Inputs from Uganda staff'!$E$6:$BM$6,0)),
""))</f>
        <v>0</v>
      </c>
      <c r="AN277">
        <v>1</v>
      </c>
      <c r="AO277" t="str">
        <f t="shared" si="12"/>
        <v>296</v>
      </c>
    </row>
    <row r="278" spans="1:41">
      <c r="A278" s="106" t="s">
        <v>1042</v>
      </c>
      <c r="B278" s="106" t="s">
        <v>25</v>
      </c>
      <c r="C278" s="107" t="s">
        <v>771</v>
      </c>
      <c r="D278" s="115" t="s">
        <v>772</v>
      </c>
      <c r="E278" s="122" t="s">
        <v>25</v>
      </c>
      <c r="F278" s="122" t="s">
        <v>38</v>
      </c>
      <c r="G278" s="122" t="str">
        <f>IF(F278&lt;&gt;"", VLOOKUP(F278,'WFOM - Cadre and Service List'!$E$4:$F$52,2,FALSE), "")</f>
        <v>FamPlan</v>
      </c>
      <c r="H278" s="122"/>
      <c r="I278" s="207"/>
      <c r="J278" s="207"/>
      <c r="K278" s="207"/>
      <c r="L278" s="207"/>
      <c r="M278" s="207"/>
      <c r="N278" s="207"/>
      <c r="O278" s="207"/>
      <c r="P278" s="207">
        <f t="shared" si="11"/>
        <v>0</v>
      </c>
      <c r="Q278" s="122" t="s">
        <v>1947</v>
      </c>
      <c r="R278" s="122">
        <f>IFERROR(
$AN278 * INDEX('WFOM - Time_Base'!$A$4:$API$29, MATCH("CenHos", 'WFOM - Time_Base'!$B$4:$B$29,0), MATCH(CONCATENATE($G278,R$2),'WFOM - Time_Base'!$A$8:$API$8,0)) *
INDEX('WFOM - Time_Base'!$A$4:$API$29, MATCH("CenHos_Per", 'WFOM - Time_Base'!$B$4:$B$29,0), MATCH(CONCATENATE($G278,R$2),'WFOM - Time_Base'!$A$8:$API$8,0)),
IFERROR($AN278 * INDEX('Inputs from Uganda staff'!$E$61:$BM$80,MATCH('HRH Need estimation'!R$2,'Inputs from Uganda staff'!$E$61:$E$80,0),MATCH('HRH Need estimation'!$D278,'Inputs from Uganda staff'!$E$6:$BM$6,0)),
""))</f>
        <v>0</v>
      </c>
      <c r="S278" s="122">
        <f>IFERROR(
$AN278 * INDEX('WFOM - Time_Base'!$A$4:$API$29, MATCH("CenHos", 'WFOM - Time_Base'!$B$4:$B$29,0), MATCH(CONCATENATE($G278,S$2),'WFOM - Time_Base'!$A$8:$API$8,0)) *
INDEX('WFOM - Time_Base'!$A$4:$API$29, MATCH("CenHos_Per", 'WFOM - Time_Base'!$B$4:$B$29,0), MATCH(CONCATENATE($G278,S$2),'WFOM - Time_Base'!$A$8:$API$8,0)),
IFERROR($AN278 * INDEX('Inputs from Uganda staff'!$E$61:$BM$80,MATCH('HRH Need estimation'!S$2,'Inputs from Uganda staff'!$E$61:$E$80,0),MATCH('HRH Need estimation'!$D278,'Inputs from Uganda staff'!$E$6:$BM$6,0)),
""))</f>
        <v>0</v>
      </c>
      <c r="T278" s="122">
        <f>IFERROR(
$AN278 * INDEX('WFOM - Time_Base'!$A$4:$API$29, MATCH("CenHos", 'WFOM - Time_Base'!$B$4:$B$29,0), MATCH(CONCATENATE($G278,T$2),'WFOM - Time_Base'!$A$8:$API$8,0)) *
INDEX('WFOM - Time_Base'!$A$4:$API$29, MATCH("CenHos_Per", 'WFOM - Time_Base'!$B$4:$B$29,0), MATCH(CONCATENATE($G278,T$2),'WFOM - Time_Base'!$A$8:$API$8,0)),
IFERROR($AN278 * INDEX('Inputs from Uganda staff'!$E$61:$BM$80,MATCH('HRH Need estimation'!T$2,'Inputs from Uganda staff'!$E$61:$E$80,0),MATCH('HRH Need estimation'!$D278,'Inputs from Uganda staff'!$E$6:$BM$6,0)),
""))</f>
        <v>0</v>
      </c>
      <c r="U278" s="122">
        <f>IFERROR(
$AN278 * INDEX('WFOM - Time_Base'!$A$4:$API$29, MATCH("CenHos", 'WFOM - Time_Base'!$B$4:$B$29,0), MATCH(CONCATENATE($G278,U$2),'WFOM - Time_Base'!$A$8:$API$8,0)) *
INDEX('WFOM - Time_Base'!$A$4:$API$29, MATCH("CenHos_Per", 'WFOM - Time_Base'!$B$4:$B$29,0), MATCH(CONCATENATE($G278,U$2),'WFOM - Time_Base'!$A$8:$API$8,0)),
IFERROR($AN278 * INDEX('Inputs from Uganda staff'!$E$61:$BM$80,MATCH('HRH Need estimation'!U$2,'Inputs from Uganda staff'!$E$61:$E$80,0),MATCH('HRH Need estimation'!$D278,'Inputs from Uganda staff'!$E$6:$BM$6,0)),
""))</f>
        <v>10</v>
      </c>
      <c r="V278" s="122">
        <f>IFERROR(
$AN278 * INDEX('WFOM - Time_Base'!$A$4:$API$29, MATCH("CenHos", 'WFOM - Time_Base'!$B$4:$B$29,0), MATCH(CONCATENATE($G278,V$2),'WFOM - Time_Base'!$A$8:$API$8,0)) *
INDEX('WFOM - Time_Base'!$A$4:$API$29, MATCH("CenHos_Per", 'WFOM - Time_Base'!$B$4:$B$29,0), MATCH(CONCATENATE($G278,V$2),'WFOM - Time_Base'!$A$8:$API$8,0)),
IFERROR($AN278 * INDEX('Inputs from Uganda staff'!$E$61:$BM$80,MATCH('HRH Need estimation'!V$2,'Inputs from Uganda staff'!$E$61:$E$80,0),MATCH('HRH Need estimation'!$D278,'Inputs from Uganda staff'!$E$6:$BM$6,0)),
""))</f>
        <v>10</v>
      </c>
      <c r="W278" s="122">
        <f>IFERROR(
$AN278 * INDEX('WFOM - Time_Base'!$A$4:$API$29, MATCH("CenHos", 'WFOM - Time_Base'!$B$4:$B$29,0), MATCH(CONCATENATE($G278,W$2),'WFOM - Time_Base'!$A$8:$API$8,0)) *
INDEX('WFOM - Time_Base'!$A$4:$API$29, MATCH("CenHos_Per", 'WFOM - Time_Base'!$B$4:$B$29,0), MATCH(CONCATENATE($G278,W$2),'WFOM - Time_Base'!$A$8:$API$8,0)),
IFERROR($AN278 * INDEX('Inputs from Uganda staff'!$E$61:$BM$80,MATCH('HRH Need estimation'!W$2,'Inputs from Uganda staff'!$E$61:$E$80,0),MATCH('HRH Need estimation'!$D278,'Inputs from Uganda staff'!$E$6:$BM$6,0)),
""))</f>
        <v>0</v>
      </c>
      <c r="X278" s="122">
        <f>IFERROR(
$AN278 * INDEX('WFOM - Time_Base'!$A$4:$API$29, MATCH("CenHos", 'WFOM - Time_Base'!$B$4:$B$29,0), MATCH(CONCATENATE($G278,X$2),'WFOM - Time_Base'!$A$8:$API$8,0)) *
INDEX('WFOM - Time_Base'!$A$4:$API$29, MATCH("CenHos_Per", 'WFOM - Time_Base'!$B$4:$B$29,0), MATCH(CONCATENATE($G278,X$2),'WFOM - Time_Base'!$A$8:$API$8,0)),
IFERROR($AN278 * INDEX('Inputs from Uganda staff'!$E$61:$BM$80,MATCH('HRH Need estimation'!X$2,'Inputs from Uganda staff'!$E$61:$E$80,0),MATCH('HRH Need estimation'!$D278,'Inputs from Uganda staff'!$E$6:$BM$6,0)),
""))</f>
        <v>0</v>
      </c>
      <c r="Y278" s="122">
        <f>IFERROR(
$AN278 * INDEX('WFOM - Time_Base'!$A$4:$API$29, MATCH("CenHos", 'WFOM - Time_Base'!$B$4:$B$29,0), MATCH(CONCATENATE($G278,Y$2),'WFOM - Time_Base'!$A$8:$API$8,0)) *
INDEX('WFOM - Time_Base'!$A$4:$API$29, MATCH("CenHos_Per", 'WFOM - Time_Base'!$B$4:$B$29,0), MATCH(CONCATENATE($G278,Y$2),'WFOM - Time_Base'!$A$8:$API$8,0)),
IFERROR($AN278 * INDEX('Inputs from Uganda staff'!$E$61:$BM$80,MATCH('HRH Need estimation'!Y$2,'Inputs from Uganda staff'!$E$61:$E$80,0),MATCH('HRH Need estimation'!$D278,'Inputs from Uganda staff'!$E$6:$BM$6,0)),
""))</f>
        <v>0</v>
      </c>
      <c r="Z278" s="122">
        <f>IFERROR(
$AN278 * INDEX('WFOM - Time_Base'!$A$4:$API$29, MATCH("CenHos", 'WFOM - Time_Base'!$B$4:$B$29,0), MATCH(CONCATENATE($G278,Z$2),'WFOM - Time_Base'!$A$8:$API$8,0)) *
INDEX('WFOM - Time_Base'!$A$4:$API$29, MATCH("CenHos_Per", 'WFOM - Time_Base'!$B$4:$B$29,0), MATCH(CONCATENATE($G278,Z$2),'WFOM - Time_Base'!$A$8:$API$8,0)),
IFERROR($AN278 * INDEX('Inputs from Uganda staff'!$E$61:$BM$80,MATCH('HRH Need estimation'!Z$2,'Inputs from Uganda staff'!$E$61:$E$80,0),MATCH('HRH Need estimation'!$D278,'Inputs from Uganda staff'!$E$6:$BM$6,0)),
""))</f>
        <v>0</v>
      </c>
      <c r="AA278" s="122">
        <f>IFERROR(
$AN278 * INDEX('WFOM - Time_Base'!$A$4:$API$29, MATCH("CenHos", 'WFOM - Time_Base'!$B$4:$B$29,0), MATCH(CONCATENATE($G278,AA$2),'WFOM - Time_Base'!$A$8:$API$8,0)) *
INDEX('WFOM - Time_Base'!$A$4:$API$29, MATCH("CenHos_Per", 'WFOM - Time_Base'!$B$4:$B$29,0), MATCH(CONCATENATE($G278,AA$2),'WFOM - Time_Base'!$A$8:$API$8,0)),
IFERROR($AN278 * INDEX('Inputs from Uganda staff'!$E$61:$BM$80,MATCH('HRH Need estimation'!AA$2,'Inputs from Uganda staff'!$E$61:$E$80,0),MATCH('HRH Need estimation'!$D278,'Inputs from Uganda staff'!$E$6:$BM$6,0)),
""))</f>
        <v>0</v>
      </c>
      <c r="AB278" s="122">
        <f>IFERROR(
$AN278 * INDEX('WFOM - Time_Base'!$A$4:$API$29, MATCH("CenHos", 'WFOM - Time_Base'!$B$4:$B$29,0), MATCH(CONCATENATE($G278,AB$2),'WFOM - Time_Base'!$A$8:$API$8,0)) *
INDEX('WFOM - Time_Base'!$A$4:$API$29, MATCH("CenHos_Per", 'WFOM - Time_Base'!$B$4:$B$29,0), MATCH(CONCATENATE($G278,AB$2),'WFOM - Time_Base'!$A$8:$API$8,0)),
IFERROR($AN278 * INDEX('Inputs from Uganda staff'!$E$61:$BM$80,MATCH('HRH Need estimation'!AB$2,'Inputs from Uganda staff'!$E$61:$E$80,0),MATCH('HRH Need estimation'!$D278,'Inputs from Uganda staff'!$E$6:$BM$6,0)),
""))</f>
        <v>0</v>
      </c>
      <c r="AC278" s="122" t="str">
        <f>IFERROR(
$AN278 * INDEX('WFOM - Time_Base'!$A$4:$API$29, MATCH("CenHos", 'WFOM - Time_Base'!$B$4:$B$29,0), MATCH(CONCATENATE($G278,AC$2),'WFOM - Time_Base'!$A$8:$API$8,0)) *
INDEX('WFOM - Time_Base'!$A$4:$API$29, MATCH("CenHos_Per", 'WFOM - Time_Base'!$B$4:$B$29,0), MATCH(CONCATENATE($G278,AC$2),'WFOM - Time_Base'!$A$8:$API$8,0)),
IFERROR($AN278 * INDEX('Inputs from Uganda staff'!$E$61:$BM$80,MATCH('HRH Need estimation'!AC$2,'Inputs from Uganda staff'!$E$61:$E$80,0),MATCH('HRH Need estimation'!$D278,'Inputs from Uganda staff'!$E$6:$BM$6,0)),
""))</f>
        <v/>
      </c>
      <c r="AD278" s="122">
        <f>IFERROR(
$AN278 * INDEX('WFOM - Time_Base'!$A$4:$API$29, MATCH("CenHos", 'WFOM - Time_Base'!$B$4:$B$29,0), MATCH(CONCATENATE($G278,AD$2),'WFOM - Time_Base'!$A$8:$API$8,0)) *
INDEX('WFOM - Time_Base'!$A$4:$API$29, MATCH("CenHos_Per", 'WFOM - Time_Base'!$B$4:$B$29,0), MATCH(CONCATENATE($G278,AD$2),'WFOM - Time_Base'!$A$8:$API$8,0)),
IFERROR($AN278 * INDEX('Inputs from Uganda staff'!$E$61:$BM$80,MATCH('HRH Need estimation'!AD$2,'Inputs from Uganda staff'!$E$61:$E$80,0),MATCH('HRH Need estimation'!$D278,'Inputs from Uganda staff'!$E$6:$BM$6,0)),
""))</f>
        <v>0</v>
      </c>
      <c r="AE278" s="122">
        <f>IFERROR(
$AN278 * INDEX('WFOM - Time_Base'!$A$4:$API$29, MATCH("CenHos", 'WFOM - Time_Base'!$B$4:$B$29,0), MATCH(CONCATENATE($G278,AE$2),'WFOM - Time_Base'!$A$8:$API$8,0)) *
INDEX('WFOM - Time_Base'!$A$4:$API$29, MATCH("CenHos_Per", 'WFOM - Time_Base'!$B$4:$B$29,0), MATCH(CONCATENATE($G278,AE$2),'WFOM - Time_Base'!$A$8:$API$8,0)),
IFERROR($AN278 * INDEX('Inputs from Uganda staff'!$E$61:$BM$80,MATCH('HRH Need estimation'!AE$2,'Inputs from Uganda staff'!$E$61:$E$80,0),MATCH('HRH Need estimation'!$D278,'Inputs from Uganda staff'!$E$6:$BM$6,0)),
""))</f>
        <v>0</v>
      </c>
      <c r="AF278" s="122">
        <f>IFERROR(
$AN278 * INDEX('WFOM - Time_Base'!$A$4:$API$29, MATCH("CenHos", 'WFOM - Time_Base'!$B$4:$B$29,0), MATCH(CONCATENATE($G278,AF$2),'WFOM - Time_Base'!$A$8:$API$8,0)) *
INDEX('WFOM - Time_Base'!$A$4:$API$29, MATCH("CenHos_Per", 'WFOM - Time_Base'!$B$4:$B$29,0), MATCH(CONCATENATE($G278,AF$2),'WFOM - Time_Base'!$A$8:$API$8,0)),
IFERROR($AN278 * INDEX('Inputs from Uganda staff'!$E$61:$BM$80,MATCH('HRH Need estimation'!AF$2,'Inputs from Uganda staff'!$E$61:$E$80,0),MATCH('HRH Need estimation'!$D278,'Inputs from Uganda staff'!$E$6:$BM$6,0)),
""))</f>
        <v>0</v>
      </c>
      <c r="AG278" s="122">
        <f>IFERROR(
$AN278 * INDEX('WFOM - Time_Base'!$A$4:$API$29, MATCH("CenHos", 'WFOM - Time_Base'!$B$4:$B$29,0), MATCH(CONCATENATE($G278,AG$2),'WFOM - Time_Base'!$A$8:$API$8,0)) *
INDEX('WFOM - Time_Base'!$A$4:$API$29, MATCH("CenHos_Per", 'WFOM - Time_Base'!$B$4:$B$29,0), MATCH(CONCATENATE($G278,AG$2),'WFOM - Time_Base'!$A$8:$API$8,0)),
IFERROR($AN278 * INDEX('Inputs from Uganda staff'!$E$61:$BM$80,MATCH('HRH Need estimation'!AG$2,'Inputs from Uganda staff'!$E$61:$E$80,0),MATCH('HRH Need estimation'!$D278,'Inputs from Uganda staff'!$E$6:$BM$6,0)),
""))</f>
        <v>0</v>
      </c>
      <c r="AH278" s="122">
        <f>IFERROR(
$AN278 * INDEX('WFOM - Time_Base'!$A$4:$API$29, MATCH("CenHos", 'WFOM - Time_Base'!$B$4:$B$29,0), MATCH(CONCATENATE($G278,AH$2),'WFOM - Time_Base'!$A$8:$API$8,0)) *
INDEX('WFOM - Time_Base'!$A$4:$API$29, MATCH("CenHos_Per", 'WFOM - Time_Base'!$B$4:$B$29,0), MATCH(CONCATENATE($G278,AH$2),'WFOM - Time_Base'!$A$8:$API$8,0)),
IFERROR($AN278 * INDEX('Inputs from Uganda staff'!$E$61:$BM$80,MATCH('HRH Need estimation'!AH$2,'Inputs from Uganda staff'!$E$61:$E$80,0),MATCH('HRH Need estimation'!$D278,'Inputs from Uganda staff'!$E$6:$BM$6,0)),
""))</f>
        <v>0</v>
      </c>
      <c r="AI278" s="122">
        <f>IFERROR(
$AN278 * INDEX('WFOM - Time_Base'!$A$4:$API$29, MATCH("CenHos", 'WFOM - Time_Base'!$B$4:$B$29,0), MATCH(CONCATENATE($G278,AI$2),'WFOM - Time_Base'!$A$8:$API$8,0)) *
INDEX('WFOM - Time_Base'!$A$4:$API$29, MATCH("CenHos_Per", 'WFOM - Time_Base'!$B$4:$B$29,0), MATCH(CONCATENATE($G278,AI$2),'WFOM - Time_Base'!$A$8:$API$8,0)),
IFERROR($AN278 * INDEX('Inputs from Uganda staff'!$E$61:$BM$80,MATCH('HRH Need estimation'!AI$2,'Inputs from Uganda staff'!$E$61:$E$80,0),MATCH('HRH Need estimation'!$D278,'Inputs from Uganda staff'!$E$6:$BM$6,0)),
""))</f>
        <v>0</v>
      </c>
      <c r="AJ278" s="122">
        <f>IFERROR(
$AN278 * INDEX('WFOM - Time_Base'!$A$4:$API$29, MATCH("CenHos", 'WFOM - Time_Base'!$B$4:$B$29,0), MATCH(CONCATENATE($G278,AJ$2),'WFOM - Time_Base'!$A$8:$API$8,0)) *
INDEX('WFOM - Time_Base'!$A$4:$API$29, MATCH("CenHos_Per", 'WFOM - Time_Base'!$B$4:$B$29,0), MATCH(CONCATENATE($G278,AJ$2),'WFOM - Time_Base'!$A$8:$API$8,0)),
IFERROR($AN278 * INDEX('Inputs from Uganda staff'!$E$61:$BM$80,MATCH('HRH Need estimation'!AJ$2,'Inputs from Uganda staff'!$E$61:$E$80,0),MATCH('HRH Need estimation'!$D278,'Inputs from Uganda staff'!$E$6:$BM$6,0)),
""))</f>
        <v>0</v>
      </c>
      <c r="AK278" s="122">
        <f>IFERROR(
$AN278 * INDEX('WFOM - Time_Base'!$A$4:$API$29, MATCH("CenHos", 'WFOM - Time_Base'!$B$4:$B$29,0), MATCH(CONCATENATE($G278,AK$2),'WFOM - Time_Base'!$A$8:$API$8,0)) *
INDEX('WFOM - Time_Base'!$A$4:$API$29, MATCH("CenHos_Per", 'WFOM - Time_Base'!$B$4:$B$29,0), MATCH(CONCATENATE($G278,AK$2),'WFOM - Time_Base'!$A$8:$API$8,0)),
IFERROR($AN278 * INDEX('Inputs from Uganda staff'!$E$61:$BM$80,MATCH('HRH Need estimation'!AK$2,'Inputs from Uganda staff'!$E$61:$E$80,0),MATCH('HRH Need estimation'!$D278,'Inputs from Uganda staff'!$E$6:$BM$6,0)),
""))</f>
        <v>0</v>
      </c>
      <c r="AL278" s="122">
        <f>IFERROR(
$AN278 * INDEX('WFOM - Time_Base'!$A$4:$API$29, MATCH("CenHos", 'WFOM - Time_Base'!$B$4:$B$29,0), MATCH(CONCATENATE($G278,AL$2),'WFOM - Time_Base'!$A$8:$API$8,0)) *
INDEX('WFOM - Time_Base'!$A$4:$API$29, MATCH("CenHos_Per", 'WFOM - Time_Base'!$B$4:$B$29,0), MATCH(CONCATENATE($G278,AL$2),'WFOM - Time_Base'!$A$8:$API$8,0)),
IFERROR($AN278 * INDEX('Inputs from Uganda staff'!$E$61:$BM$80,MATCH('HRH Need estimation'!AL$2,'Inputs from Uganda staff'!$E$61:$E$80,0),MATCH('HRH Need estimation'!$D278,'Inputs from Uganda staff'!$E$6:$BM$6,0)),
""))</f>
        <v>0</v>
      </c>
      <c r="AN278">
        <v>1</v>
      </c>
      <c r="AO278" t="e">
        <f t="shared" si="12"/>
        <v>#N/A</v>
      </c>
    </row>
    <row r="279" spans="1:41">
      <c r="A279" s="106" t="s">
        <v>915</v>
      </c>
      <c r="B279" s="106" t="s">
        <v>25</v>
      </c>
      <c r="C279" s="107" t="s">
        <v>773</v>
      </c>
      <c r="D279" s="115" t="s">
        <v>774</v>
      </c>
      <c r="E279" s="122" t="s">
        <v>867</v>
      </c>
      <c r="F279" s="122" t="s">
        <v>21</v>
      </c>
      <c r="G279" s="122" t="str">
        <f>IF(F279&lt;&gt;"", VLOOKUP(F279,'WFOM - Cadre and Service List'!$E$4:$F$52,2,FALSE), "")</f>
        <v>Over5OPD</v>
      </c>
      <c r="H279" s="122"/>
      <c r="I279" s="207"/>
      <c r="J279" s="207"/>
      <c r="K279" s="207"/>
      <c r="L279" s="207"/>
      <c r="M279" s="207"/>
      <c r="N279" s="207"/>
      <c r="O279" s="207"/>
      <c r="P279" s="207">
        <f t="shared" si="11"/>
        <v>0</v>
      </c>
      <c r="Q279" s="122" t="s">
        <v>1947</v>
      </c>
      <c r="R279" s="252">
        <f>IFERROR(
$AN279 * INDEX('WFOM - Time_Base'!$A$4:$API$29, MATCH("CenHos", 'WFOM - Time_Base'!$B$4:$B$29,0), MATCH(CONCATENATE($G279,R$2),'WFOM - Time_Base'!$A$8:$API$8,0)) *
INDEX('WFOM - Time_Base'!$A$4:$API$29, MATCH("CenHos_Per", 'WFOM - Time_Base'!$B$4:$B$29,0), MATCH(CONCATENATE($G279,R$2),'WFOM - Time_Base'!$A$8:$API$8,0)),
IFERROR($AN279 * INDEX('Inputs from Uganda staff'!$E$61:$BM$80,MATCH('HRH Need estimation'!R$2,'Inputs from Uganda staff'!$E$61:$E$80,0),MATCH('HRH Need estimation'!$D279,'Inputs from Uganda staff'!$E$6:$BM$6,0)),
""))</f>
        <v>3.5</v>
      </c>
      <c r="S279" s="252">
        <f>IFERROR(
$AN279 * INDEX('WFOM - Time_Base'!$A$4:$API$29, MATCH("CenHos", 'WFOM - Time_Base'!$B$4:$B$29,0), MATCH(CONCATENATE($G279,S$2),'WFOM - Time_Base'!$A$8:$API$8,0)) *
INDEX('WFOM - Time_Base'!$A$4:$API$29, MATCH("CenHos_Per", 'WFOM - Time_Base'!$B$4:$B$29,0), MATCH(CONCATENATE($G279,S$2),'WFOM - Time_Base'!$A$8:$API$8,0)),
IFERROR($AN279 * INDEX('Inputs from Uganda staff'!$E$61:$BM$80,MATCH('HRH Need estimation'!S$2,'Inputs from Uganda staff'!$E$61:$E$80,0),MATCH('HRH Need estimation'!$D279,'Inputs from Uganda staff'!$E$6:$BM$6,0)),
""))</f>
        <v>6</v>
      </c>
      <c r="T279" s="252">
        <f>IFERROR(
$AN279 * INDEX('WFOM - Time_Base'!$A$4:$API$29, MATCH("CenHos", 'WFOM - Time_Base'!$B$4:$B$29,0), MATCH(CONCATENATE($G279,T$2),'WFOM - Time_Base'!$A$8:$API$8,0)) *
INDEX('WFOM - Time_Base'!$A$4:$API$29, MATCH("CenHos_Per", 'WFOM - Time_Base'!$B$4:$B$29,0), MATCH(CONCATENATE($G279,T$2),'WFOM - Time_Base'!$A$8:$API$8,0)),
IFERROR($AN279 * INDEX('Inputs from Uganda staff'!$E$61:$BM$80,MATCH('HRH Need estimation'!T$2,'Inputs from Uganda staff'!$E$61:$E$80,0),MATCH('HRH Need estimation'!$D279,'Inputs from Uganda staff'!$E$6:$BM$6,0)),
""))</f>
        <v>0</v>
      </c>
      <c r="U279" s="252">
        <f>IFERROR(
$AN279 * INDEX('WFOM - Time_Base'!$A$4:$API$29, MATCH("CenHos", 'WFOM - Time_Base'!$B$4:$B$29,0), MATCH(CONCATENATE($G279,U$2),'WFOM - Time_Base'!$A$8:$API$8,0)) *
INDEX('WFOM - Time_Base'!$A$4:$API$29, MATCH("CenHos_Per", 'WFOM - Time_Base'!$B$4:$B$29,0), MATCH(CONCATENATE($G279,U$2),'WFOM - Time_Base'!$A$8:$API$8,0)),
IFERROR($AN279 * INDEX('Inputs from Uganda staff'!$E$61:$BM$80,MATCH('HRH Need estimation'!U$2,'Inputs from Uganda staff'!$E$61:$E$80,0),MATCH('HRH Need estimation'!$D279,'Inputs from Uganda staff'!$E$6:$BM$6,0)),
""))</f>
        <v>1</v>
      </c>
      <c r="V279" s="252">
        <f>IFERROR(
$AN279 * INDEX('WFOM - Time_Base'!$A$4:$API$29, MATCH("CenHos", 'WFOM - Time_Base'!$B$4:$B$29,0), MATCH(CONCATENATE($G279,V$2),'WFOM - Time_Base'!$A$8:$API$8,0)) *
INDEX('WFOM - Time_Base'!$A$4:$API$29, MATCH("CenHos_Per", 'WFOM - Time_Base'!$B$4:$B$29,0), MATCH(CONCATENATE($G279,V$2),'WFOM - Time_Base'!$A$8:$API$8,0)),
IFERROR($AN279 * INDEX('Inputs from Uganda staff'!$E$61:$BM$80,MATCH('HRH Need estimation'!V$2,'Inputs from Uganda staff'!$E$61:$E$80,0),MATCH('HRH Need estimation'!$D279,'Inputs from Uganda staff'!$E$6:$BM$6,0)),
""))</f>
        <v>4</v>
      </c>
      <c r="W279" s="252">
        <f>IFERROR(
$AN279 * INDEX('WFOM - Time_Base'!$A$4:$API$29, MATCH("CenHos", 'WFOM - Time_Base'!$B$4:$B$29,0), MATCH(CONCATENATE($G279,W$2),'WFOM - Time_Base'!$A$8:$API$8,0)) *
INDEX('WFOM - Time_Base'!$A$4:$API$29, MATCH("CenHos_Per", 'WFOM - Time_Base'!$B$4:$B$29,0), MATCH(CONCATENATE($G279,W$2),'WFOM - Time_Base'!$A$8:$API$8,0)),
IFERROR($AN279 * INDEX('Inputs from Uganda staff'!$E$61:$BM$80,MATCH('HRH Need estimation'!W$2,'Inputs from Uganda staff'!$E$61:$E$80,0),MATCH('HRH Need estimation'!$D279,'Inputs from Uganda staff'!$E$6:$BM$6,0)),
""))</f>
        <v>0</v>
      </c>
      <c r="X279" s="252">
        <f>IFERROR(
$AN279 * INDEX('WFOM - Time_Base'!$A$4:$API$29, MATCH("CenHos", 'WFOM - Time_Base'!$B$4:$B$29,0), MATCH(CONCATENATE($G279,X$2),'WFOM - Time_Base'!$A$8:$API$8,0)) *
INDEX('WFOM - Time_Base'!$A$4:$API$29, MATCH("CenHos_Per", 'WFOM - Time_Base'!$B$4:$B$29,0), MATCH(CONCATENATE($G279,X$2),'WFOM - Time_Base'!$A$8:$API$8,0)),
IFERROR($AN279 * INDEX('Inputs from Uganda staff'!$E$61:$BM$80,MATCH('HRH Need estimation'!X$2,'Inputs from Uganda staff'!$E$61:$E$80,0),MATCH('HRH Need estimation'!$D279,'Inputs from Uganda staff'!$E$6:$BM$6,0)),
""))</f>
        <v>0</v>
      </c>
      <c r="Y279" s="396">
        <f>Y231</f>
        <v>0.8</v>
      </c>
      <c r="Z279" s="252">
        <f>IFERROR(
$AN279 * INDEX('WFOM - Time_Base'!$A$4:$API$29, MATCH("CenHos", 'WFOM - Time_Base'!$B$4:$B$29,0), MATCH(CONCATENATE($G279,Z$2),'WFOM - Time_Base'!$A$8:$API$8,0)) *
INDEX('WFOM - Time_Base'!$A$4:$API$29, MATCH("CenHos_Per", 'WFOM - Time_Base'!$B$4:$B$29,0), MATCH(CONCATENATE($G279,Z$2),'WFOM - Time_Base'!$A$8:$API$8,0)),
IFERROR($AN279 * INDEX('Inputs from Uganda staff'!$E$61:$BM$80,MATCH('HRH Need estimation'!Z$2,'Inputs from Uganda staff'!$E$61:$E$80,0),MATCH('HRH Need estimation'!$D279,'Inputs from Uganda staff'!$E$6:$BM$6,0)),
""))</f>
        <v>0</v>
      </c>
      <c r="AA279" s="252">
        <f>IFERROR(
$AN279 * INDEX('WFOM - Time_Base'!$A$4:$API$29, MATCH("CenHos", 'WFOM - Time_Base'!$B$4:$B$29,0), MATCH(CONCATENATE($G279,AA$2),'WFOM - Time_Base'!$A$8:$API$8,0)) *
INDEX('WFOM - Time_Base'!$A$4:$API$29, MATCH("CenHos_Per", 'WFOM - Time_Base'!$B$4:$B$29,0), MATCH(CONCATENATE($G279,AA$2),'WFOM - Time_Base'!$A$8:$API$8,0)),
IFERROR($AN279 * INDEX('Inputs from Uganda staff'!$E$61:$BM$80,MATCH('HRH Need estimation'!AA$2,'Inputs from Uganda staff'!$E$61:$E$80,0),MATCH('HRH Need estimation'!$D279,'Inputs from Uganda staff'!$E$6:$BM$6,0)),
""))</f>
        <v>0</v>
      </c>
      <c r="AB279" s="252">
        <f>IFERROR(
$AN279 * INDEX('WFOM - Time_Base'!$A$4:$API$29, MATCH("CenHos", 'WFOM - Time_Base'!$B$4:$B$29,0), MATCH(CONCATENATE($G279,AB$2),'WFOM - Time_Base'!$A$8:$API$8,0)) *
INDEX('WFOM - Time_Base'!$A$4:$API$29, MATCH("CenHos_Per", 'WFOM - Time_Base'!$B$4:$B$29,0), MATCH(CONCATENATE($G279,AB$2),'WFOM - Time_Base'!$A$8:$API$8,0)),
IFERROR($AN279 * INDEX('Inputs from Uganda staff'!$E$61:$BM$80,MATCH('HRH Need estimation'!AB$2,'Inputs from Uganda staff'!$E$61:$E$80,0),MATCH('HRH Need estimation'!$D279,'Inputs from Uganda staff'!$E$6:$BM$6,0)),
""))</f>
        <v>0</v>
      </c>
      <c r="AC279" s="252" t="str">
        <f>IFERROR(
$AN279 * INDEX('WFOM - Time_Base'!$A$4:$API$29, MATCH("CenHos", 'WFOM - Time_Base'!$B$4:$B$29,0), MATCH(CONCATENATE($G279,AC$2),'WFOM - Time_Base'!$A$8:$API$8,0)) *
INDEX('WFOM - Time_Base'!$A$4:$API$29, MATCH("CenHos_Per", 'WFOM - Time_Base'!$B$4:$B$29,0), MATCH(CONCATENATE($G279,AC$2),'WFOM - Time_Base'!$A$8:$API$8,0)),
IFERROR($AN279 * INDEX('Inputs from Uganda staff'!$E$61:$BM$80,MATCH('HRH Need estimation'!AC$2,'Inputs from Uganda staff'!$E$61:$E$80,0),MATCH('HRH Need estimation'!$D279,'Inputs from Uganda staff'!$E$6:$BM$6,0)),
""))</f>
        <v/>
      </c>
      <c r="AD279" s="252">
        <f>IFERROR(
$AN279 * INDEX('WFOM - Time_Base'!$A$4:$API$29, MATCH("CenHos", 'WFOM - Time_Base'!$B$4:$B$29,0), MATCH(CONCATENATE($G279,AD$2),'WFOM - Time_Base'!$A$8:$API$8,0)) *
INDEX('WFOM - Time_Base'!$A$4:$API$29, MATCH("CenHos_Per", 'WFOM - Time_Base'!$B$4:$B$29,0), MATCH(CONCATENATE($G279,AD$2),'WFOM - Time_Base'!$A$8:$API$8,0)),
IFERROR($AN279 * INDEX('Inputs from Uganda staff'!$E$61:$BM$80,MATCH('HRH Need estimation'!AD$2,'Inputs from Uganda staff'!$E$61:$E$80,0),MATCH('HRH Need estimation'!$D279,'Inputs from Uganda staff'!$E$6:$BM$6,0)),
""))</f>
        <v>0</v>
      </c>
      <c r="AE279" s="252">
        <f>IFERROR(
$AN279 * INDEX('WFOM - Time_Base'!$A$4:$API$29, MATCH("CenHos", 'WFOM - Time_Base'!$B$4:$B$29,0), MATCH(CONCATENATE($G279,AE$2),'WFOM - Time_Base'!$A$8:$API$8,0)) *
INDEX('WFOM - Time_Base'!$A$4:$API$29, MATCH("CenHos_Per", 'WFOM - Time_Base'!$B$4:$B$29,0), MATCH(CONCATENATE($G279,AE$2),'WFOM - Time_Base'!$A$8:$API$8,0)),
IFERROR($AN279 * INDEX('Inputs from Uganda staff'!$E$61:$BM$80,MATCH('HRH Need estimation'!AE$2,'Inputs from Uganda staff'!$E$61:$E$80,0),MATCH('HRH Need estimation'!$D279,'Inputs from Uganda staff'!$E$6:$BM$6,0)),
""))</f>
        <v>0</v>
      </c>
      <c r="AF279" s="252">
        <f>IFERROR(
$AN279 * INDEX('WFOM - Time_Base'!$A$4:$API$29, MATCH("CenHos", 'WFOM - Time_Base'!$B$4:$B$29,0), MATCH(CONCATENATE($G279,AF$2),'WFOM - Time_Base'!$A$8:$API$8,0)) *
INDEX('WFOM - Time_Base'!$A$4:$API$29, MATCH("CenHos_Per", 'WFOM - Time_Base'!$B$4:$B$29,0), MATCH(CONCATENATE($G279,AF$2),'WFOM - Time_Base'!$A$8:$API$8,0)),
IFERROR($AN279 * INDEX('Inputs from Uganda staff'!$E$61:$BM$80,MATCH('HRH Need estimation'!AF$2,'Inputs from Uganda staff'!$E$61:$E$80,0),MATCH('HRH Need estimation'!$D279,'Inputs from Uganda staff'!$E$6:$BM$6,0)),
""))</f>
        <v>0</v>
      </c>
      <c r="AG279" s="252">
        <f>IFERROR(
$AN279 * INDEX('WFOM - Time_Base'!$A$4:$API$29, MATCH("CenHos", 'WFOM - Time_Base'!$B$4:$B$29,0), MATCH(CONCATENATE($G279,AG$2),'WFOM - Time_Base'!$A$8:$API$8,0)) *
INDEX('WFOM - Time_Base'!$A$4:$API$29, MATCH("CenHos_Per", 'WFOM - Time_Base'!$B$4:$B$29,0), MATCH(CONCATENATE($G279,AG$2),'WFOM - Time_Base'!$A$8:$API$8,0)),
IFERROR($AN279 * INDEX('Inputs from Uganda staff'!$E$61:$BM$80,MATCH('HRH Need estimation'!AG$2,'Inputs from Uganda staff'!$E$61:$E$80,0),MATCH('HRH Need estimation'!$D279,'Inputs from Uganda staff'!$E$6:$BM$6,0)),
""))</f>
        <v>0</v>
      </c>
      <c r="AH279" s="252">
        <f>IFERROR(
$AN279 * INDEX('WFOM - Time_Base'!$A$4:$API$29, MATCH("CenHos", 'WFOM - Time_Base'!$B$4:$B$29,0), MATCH(CONCATENATE($G279,AH$2),'WFOM - Time_Base'!$A$8:$API$8,0)) *
INDEX('WFOM - Time_Base'!$A$4:$API$29, MATCH("CenHos_Per", 'WFOM - Time_Base'!$B$4:$B$29,0), MATCH(CONCATENATE($G279,AH$2),'WFOM - Time_Base'!$A$8:$API$8,0)),
IFERROR($AN279 * INDEX('Inputs from Uganda staff'!$E$61:$BM$80,MATCH('HRH Need estimation'!AH$2,'Inputs from Uganda staff'!$E$61:$E$80,0),MATCH('HRH Need estimation'!$D279,'Inputs from Uganda staff'!$E$6:$BM$6,0)),
""))</f>
        <v>0</v>
      </c>
      <c r="AI279" s="252">
        <f>IFERROR(
$AN279 * INDEX('WFOM - Time_Base'!$A$4:$API$29, MATCH("CenHos", 'WFOM - Time_Base'!$B$4:$B$29,0), MATCH(CONCATENATE($G279,AI$2),'WFOM - Time_Base'!$A$8:$API$8,0)) *
INDEX('WFOM - Time_Base'!$A$4:$API$29, MATCH("CenHos_Per", 'WFOM - Time_Base'!$B$4:$B$29,0), MATCH(CONCATENATE($G279,AI$2),'WFOM - Time_Base'!$A$8:$API$8,0)),
IFERROR($AN279 * INDEX('Inputs from Uganda staff'!$E$61:$BM$80,MATCH('HRH Need estimation'!AI$2,'Inputs from Uganda staff'!$E$61:$E$80,0),MATCH('HRH Need estimation'!$D279,'Inputs from Uganda staff'!$E$6:$BM$6,0)),
""))</f>
        <v>0</v>
      </c>
      <c r="AJ279" s="252">
        <f>IFERROR(
$AN279 * INDEX('WFOM - Time_Base'!$A$4:$API$29, MATCH("CenHos", 'WFOM - Time_Base'!$B$4:$B$29,0), MATCH(CONCATENATE($G279,AJ$2),'WFOM - Time_Base'!$A$8:$API$8,0)) *
INDEX('WFOM - Time_Base'!$A$4:$API$29, MATCH("CenHos_Per", 'WFOM - Time_Base'!$B$4:$B$29,0), MATCH(CONCATENATE($G279,AJ$2),'WFOM - Time_Base'!$A$8:$API$8,0)),
IFERROR($AN279 * INDEX('Inputs from Uganda staff'!$E$61:$BM$80,MATCH('HRH Need estimation'!AJ$2,'Inputs from Uganda staff'!$E$61:$E$80,0),MATCH('HRH Need estimation'!$D279,'Inputs from Uganda staff'!$E$6:$BM$6,0)),
""))</f>
        <v>0</v>
      </c>
      <c r="AK279" s="252">
        <f>IFERROR(
$AN279 * INDEX('WFOM - Time_Base'!$A$4:$API$29, MATCH("CenHos", 'WFOM - Time_Base'!$B$4:$B$29,0), MATCH(CONCATENATE($G279,AK$2),'WFOM - Time_Base'!$A$8:$API$8,0)) *
INDEX('WFOM - Time_Base'!$A$4:$API$29, MATCH("CenHos_Per", 'WFOM - Time_Base'!$B$4:$B$29,0), MATCH(CONCATENATE($G279,AK$2),'WFOM - Time_Base'!$A$8:$API$8,0)),
IFERROR($AN279 * INDEX('Inputs from Uganda staff'!$E$61:$BM$80,MATCH('HRH Need estimation'!AK$2,'Inputs from Uganda staff'!$E$61:$E$80,0),MATCH('HRH Need estimation'!$D279,'Inputs from Uganda staff'!$E$6:$BM$6,0)),
""))</f>
        <v>0</v>
      </c>
      <c r="AL279" s="252">
        <f>IFERROR(
$AN279 * INDEX('WFOM - Time_Base'!$A$4:$API$29, MATCH("CenHos", 'WFOM - Time_Base'!$B$4:$B$29,0), MATCH(CONCATENATE($G279,AL$2),'WFOM - Time_Base'!$A$8:$API$8,0)) *
INDEX('WFOM - Time_Base'!$A$4:$API$29, MATCH("CenHos_Per", 'WFOM - Time_Base'!$B$4:$B$29,0), MATCH(CONCATENATE($G279,AL$2),'WFOM - Time_Base'!$A$8:$API$8,0)),
IFERROR($AN279 * INDEX('Inputs from Uganda staff'!$E$61:$BM$80,MATCH('HRH Need estimation'!AL$2,'Inputs from Uganda staff'!$E$61:$E$80,0),MATCH('HRH Need estimation'!$D279,'Inputs from Uganda staff'!$E$6:$BM$6,0)),
""))</f>
        <v>0</v>
      </c>
      <c r="AN279">
        <v>1</v>
      </c>
      <c r="AO279" t="str">
        <f t="shared" si="12"/>
        <v>298</v>
      </c>
    </row>
    <row r="280" spans="1:41">
      <c r="A280" s="106" t="s">
        <v>915</v>
      </c>
      <c r="B280" s="106" t="s">
        <v>25</v>
      </c>
      <c r="C280" s="107" t="s">
        <v>775</v>
      </c>
      <c r="D280" s="115" t="s">
        <v>776</v>
      </c>
      <c r="E280" s="122" t="s">
        <v>867</v>
      </c>
      <c r="F280" s="122" t="s">
        <v>13</v>
      </c>
      <c r="G280" s="122" t="str">
        <f>IF(F280&lt;&gt;"", VLOOKUP(F280,'WFOM - Cadre and Service List'!$E$4:$F$52,2,FALSE), "")</f>
        <v>IPAdmission</v>
      </c>
      <c r="H280" s="122"/>
      <c r="I280" s="207"/>
      <c r="J280" s="207"/>
      <c r="K280" s="207"/>
      <c r="L280" s="207"/>
      <c r="M280" s="207"/>
      <c r="N280" s="207"/>
      <c r="O280" s="207"/>
      <c r="P280" s="207">
        <f t="shared" si="11"/>
        <v>0</v>
      </c>
      <c r="Q280" s="122" t="s">
        <v>1947</v>
      </c>
      <c r="R280" s="252">
        <f>2*R281+R279</f>
        <v>18.5</v>
      </c>
      <c r="S280" s="252">
        <f t="shared" ref="S280:AL280" si="13">2*S281+S279</f>
        <v>26</v>
      </c>
      <c r="T280" s="252">
        <f t="shared" si="13"/>
        <v>0</v>
      </c>
      <c r="U280" s="252">
        <f t="shared" si="13"/>
        <v>13</v>
      </c>
      <c r="V280" s="252">
        <f t="shared" si="13"/>
        <v>32</v>
      </c>
      <c r="W280" s="252">
        <f t="shared" si="13"/>
        <v>0</v>
      </c>
      <c r="X280" s="252">
        <f t="shared" si="13"/>
        <v>0</v>
      </c>
      <c r="Y280" s="252">
        <f>Y231</f>
        <v>0.8</v>
      </c>
      <c r="Z280" s="252">
        <f t="shared" si="13"/>
        <v>0</v>
      </c>
      <c r="AA280" s="252">
        <f t="shared" si="13"/>
        <v>0</v>
      </c>
      <c r="AB280" s="252">
        <f t="shared" si="13"/>
        <v>0</v>
      </c>
      <c r="AC280" s="252"/>
      <c r="AD280" s="252">
        <f t="shared" si="13"/>
        <v>0</v>
      </c>
      <c r="AE280" s="252">
        <f t="shared" si="13"/>
        <v>0</v>
      </c>
      <c r="AF280" s="252">
        <f t="shared" si="13"/>
        <v>0</v>
      </c>
      <c r="AG280" s="252">
        <f t="shared" si="13"/>
        <v>0</v>
      </c>
      <c r="AH280" s="252">
        <f t="shared" si="13"/>
        <v>0</v>
      </c>
      <c r="AI280" s="252">
        <f t="shared" si="13"/>
        <v>0</v>
      </c>
      <c r="AJ280" s="252">
        <f t="shared" si="13"/>
        <v>0</v>
      </c>
      <c r="AK280" s="252">
        <f t="shared" si="13"/>
        <v>0</v>
      </c>
      <c r="AL280" s="252">
        <f t="shared" si="13"/>
        <v>0</v>
      </c>
      <c r="AM280" t="s">
        <v>2075</v>
      </c>
      <c r="AN280">
        <v>3</v>
      </c>
      <c r="AO280" t="str">
        <f t="shared" si="12"/>
        <v>299</v>
      </c>
    </row>
    <row r="281" spans="1:41">
      <c r="A281" s="106" t="s">
        <v>915</v>
      </c>
      <c r="B281" s="106" t="s">
        <v>25</v>
      </c>
      <c r="C281" s="107" t="s">
        <v>777</v>
      </c>
      <c r="D281" s="115" t="s">
        <v>778</v>
      </c>
      <c r="E281" s="122" t="s">
        <v>867</v>
      </c>
      <c r="F281" s="122" t="s">
        <v>13</v>
      </c>
      <c r="G281" s="122" t="str">
        <f>IF(F281&lt;&gt;"", VLOOKUP(F281,'WFOM - Cadre and Service List'!$E$4:$F$52,2,FALSE), "")</f>
        <v>IPAdmission</v>
      </c>
      <c r="H281" s="122"/>
      <c r="I281" s="207"/>
      <c r="J281" s="207"/>
      <c r="K281" s="207"/>
      <c r="L281" s="207"/>
      <c r="M281" s="207"/>
      <c r="N281" s="207"/>
      <c r="O281" s="207"/>
      <c r="P281" s="207">
        <f t="shared" si="11"/>
        <v>0</v>
      </c>
      <c r="Q281" s="122" t="s">
        <v>1947</v>
      </c>
      <c r="R281" s="122">
        <f>IFERROR(
$AN281 * INDEX('WFOM - Time_Base'!$A$4:$API$29, MATCH("CenHos", 'WFOM - Time_Base'!$B$4:$B$29,0), MATCH(CONCATENATE($G281,R$2),'WFOM - Time_Base'!$A$8:$API$8,0)) *
INDEX('WFOM - Time_Base'!$A$4:$API$29, MATCH("CenHos_Per", 'WFOM - Time_Base'!$B$4:$B$29,0), MATCH(CONCATENATE($G281,R$2),'WFOM - Time_Base'!$A$8:$API$8,0)),
IFERROR($AN281 * INDEX('Inputs from Uganda staff'!$E$61:$BM$80,MATCH('HRH Need estimation'!R$2,'Inputs from Uganda staff'!$E$61:$E$80,0),MATCH('HRH Need estimation'!$D281,'Inputs from Uganda staff'!$E$6:$BM$6,0)),
""))</f>
        <v>7.5</v>
      </c>
      <c r="S281" s="122">
        <f>IFERROR(
$AN281 * INDEX('WFOM - Time_Base'!$A$4:$API$29, MATCH("CenHos", 'WFOM - Time_Base'!$B$4:$B$29,0), MATCH(CONCATENATE($G281,S$2),'WFOM - Time_Base'!$A$8:$API$8,0)) *
INDEX('WFOM - Time_Base'!$A$4:$API$29, MATCH("CenHos_Per", 'WFOM - Time_Base'!$B$4:$B$29,0), MATCH(CONCATENATE($G281,S$2),'WFOM - Time_Base'!$A$8:$API$8,0)),
IFERROR($AN281 * INDEX('Inputs from Uganda staff'!$E$61:$BM$80,MATCH('HRH Need estimation'!S$2,'Inputs from Uganda staff'!$E$61:$E$80,0),MATCH('HRH Need estimation'!$D281,'Inputs from Uganda staff'!$E$6:$BM$6,0)),
""))</f>
        <v>10</v>
      </c>
      <c r="T281" s="122">
        <f>IFERROR(
$AN281 * INDEX('WFOM - Time_Base'!$A$4:$API$29, MATCH("CenHos", 'WFOM - Time_Base'!$B$4:$B$29,0), MATCH(CONCATENATE($G281,T$2),'WFOM - Time_Base'!$A$8:$API$8,0)) *
INDEX('WFOM - Time_Base'!$A$4:$API$29, MATCH("CenHos_Per", 'WFOM - Time_Base'!$B$4:$B$29,0), MATCH(CONCATENATE($G281,T$2),'WFOM - Time_Base'!$A$8:$API$8,0)),
IFERROR($AN281 * INDEX('Inputs from Uganda staff'!$E$61:$BM$80,MATCH('HRH Need estimation'!T$2,'Inputs from Uganda staff'!$E$61:$E$80,0),MATCH('HRH Need estimation'!$D281,'Inputs from Uganda staff'!$E$6:$BM$6,0)),
""))</f>
        <v>0</v>
      </c>
      <c r="U281" s="122">
        <f>IFERROR(
$AN281 * INDEX('WFOM - Time_Base'!$A$4:$API$29, MATCH("CenHos", 'WFOM - Time_Base'!$B$4:$B$29,0), MATCH(CONCATENATE($G281,U$2),'WFOM - Time_Base'!$A$8:$API$8,0)) *
INDEX('WFOM - Time_Base'!$A$4:$API$29, MATCH("CenHos_Per", 'WFOM - Time_Base'!$B$4:$B$29,0), MATCH(CONCATENATE($G281,U$2),'WFOM - Time_Base'!$A$8:$API$8,0)),
IFERROR($AN281 * INDEX('Inputs from Uganda staff'!$E$61:$BM$80,MATCH('HRH Need estimation'!U$2,'Inputs from Uganda staff'!$E$61:$E$80,0),MATCH('HRH Need estimation'!$D281,'Inputs from Uganda staff'!$E$6:$BM$6,0)),
""))</f>
        <v>6</v>
      </c>
      <c r="V281" s="122">
        <f>IFERROR(
$AN281 * INDEX('WFOM - Time_Base'!$A$4:$API$29, MATCH("CenHos", 'WFOM - Time_Base'!$B$4:$B$29,0), MATCH(CONCATENATE($G281,V$2),'WFOM - Time_Base'!$A$8:$API$8,0)) *
INDEX('WFOM - Time_Base'!$A$4:$API$29, MATCH("CenHos_Per", 'WFOM - Time_Base'!$B$4:$B$29,0), MATCH(CONCATENATE($G281,V$2),'WFOM - Time_Base'!$A$8:$API$8,0)),
IFERROR($AN281 * INDEX('Inputs from Uganda staff'!$E$61:$BM$80,MATCH('HRH Need estimation'!V$2,'Inputs from Uganda staff'!$E$61:$E$80,0),MATCH('HRH Need estimation'!$D281,'Inputs from Uganda staff'!$E$6:$BM$6,0)),
""))</f>
        <v>14</v>
      </c>
      <c r="W281" s="122">
        <f>IFERROR(
$AN281 * INDEX('WFOM - Time_Base'!$A$4:$API$29, MATCH("CenHos", 'WFOM - Time_Base'!$B$4:$B$29,0), MATCH(CONCATENATE($G281,W$2),'WFOM - Time_Base'!$A$8:$API$8,0)) *
INDEX('WFOM - Time_Base'!$A$4:$API$29, MATCH("CenHos_Per", 'WFOM - Time_Base'!$B$4:$B$29,0), MATCH(CONCATENATE($G281,W$2),'WFOM - Time_Base'!$A$8:$API$8,0)),
IFERROR($AN281 * INDEX('Inputs from Uganda staff'!$E$61:$BM$80,MATCH('HRH Need estimation'!W$2,'Inputs from Uganda staff'!$E$61:$E$80,0),MATCH('HRH Need estimation'!$D281,'Inputs from Uganda staff'!$E$6:$BM$6,0)),
""))</f>
        <v>0</v>
      </c>
      <c r="X281" s="122">
        <f>IFERROR(
$AN281 * INDEX('WFOM - Time_Base'!$A$4:$API$29, MATCH("CenHos", 'WFOM - Time_Base'!$B$4:$B$29,0), MATCH(CONCATENATE($G281,X$2),'WFOM - Time_Base'!$A$8:$API$8,0)) *
INDEX('WFOM - Time_Base'!$A$4:$API$29, MATCH("CenHos_Per", 'WFOM - Time_Base'!$B$4:$B$29,0), MATCH(CONCATENATE($G281,X$2),'WFOM - Time_Base'!$A$8:$API$8,0)),
IFERROR($AN281 * INDEX('Inputs from Uganda staff'!$E$61:$BM$80,MATCH('HRH Need estimation'!X$2,'Inputs from Uganda staff'!$E$61:$E$80,0),MATCH('HRH Need estimation'!$D281,'Inputs from Uganda staff'!$E$6:$BM$6,0)),
""))</f>
        <v>0</v>
      </c>
      <c r="Y281" s="122">
        <f>IFERROR(
$AN281 * INDEX('WFOM - Time_Base'!$A$4:$API$29, MATCH("CenHos", 'WFOM - Time_Base'!$B$4:$B$29,0), MATCH(CONCATENATE($G281,Y$2),'WFOM - Time_Base'!$A$8:$API$8,0)) *
INDEX('WFOM - Time_Base'!$A$4:$API$29, MATCH("CenHos_Per", 'WFOM - Time_Base'!$B$4:$B$29,0), MATCH(CONCATENATE($G281,Y$2),'WFOM - Time_Base'!$A$8:$API$8,0)),
IFERROR($AN281 * INDEX('Inputs from Uganda staff'!$E$61:$BM$80,MATCH('HRH Need estimation'!Y$2,'Inputs from Uganda staff'!$E$61:$E$80,0),MATCH('HRH Need estimation'!$D281,'Inputs from Uganda staff'!$E$6:$BM$6,0)),
""))</f>
        <v>2</v>
      </c>
      <c r="Z281" s="122">
        <f>IFERROR(
$AN281 * INDEX('WFOM - Time_Base'!$A$4:$API$29, MATCH("CenHos", 'WFOM - Time_Base'!$B$4:$B$29,0), MATCH(CONCATENATE($G281,Z$2),'WFOM - Time_Base'!$A$8:$API$8,0)) *
INDEX('WFOM - Time_Base'!$A$4:$API$29, MATCH("CenHos_Per", 'WFOM - Time_Base'!$B$4:$B$29,0), MATCH(CONCATENATE($G281,Z$2),'WFOM - Time_Base'!$A$8:$API$8,0)),
IFERROR($AN281 * INDEX('Inputs from Uganda staff'!$E$61:$BM$80,MATCH('HRH Need estimation'!Z$2,'Inputs from Uganda staff'!$E$61:$E$80,0),MATCH('HRH Need estimation'!$D281,'Inputs from Uganda staff'!$E$6:$BM$6,0)),
""))</f>
        <v>0</v>
      </c>
      <c r="AA281" s="122">
        <f>IFERROR(
$AN281 * INDEX('WFOM - Time_Base'!$A$4:$API$29, MATCH("CenHos", 'WFOM - Time_Base'!$B$4:$B$29,0), MATCH(CONCATENATE($G281,AA$2),'WFOM - Time_Base'!$A$8:$API$8,0)) *
INDEX('WFOM - Time_Base'!$A$4:$API$29, MATCH("CenHos_Per", 'WFOM - Time_Base'!$B$4:$B$29,0), MATCH(CONCATENATE($G281,AA$2),'WFOM - Time_Base'!$A$8:$API$8,0)),
IFERROR($AN281 * INDEX('Inputs from Uganda staff'!$E$61:$BM$80,MATCH('HRH Need estimation'!AA$2,'Inputs from Uganda staff'!$E$61:$E$80,0),MATCH('HRH Need estimation'!$D281,'Inputs from Uganda staff'!$E$6:$BM$6,0)),
""))</f>
        <v>0</v>
      </c>
      <c r="AB281" s="122">
        <f>IFERROR(
$AN281 * INDEX('WFOM - Time_Base'!$A$4:$API$29, MATCH("CenHos", 'WFOM - Time_Base'!$B$4:$B$29,0), MATCH(CONCATENATE($G281,AB$2),'WFOM - Time_Base'!$A$8:$API$8,0)) *
INDEX('WFOM - Time_Base'!$A$4:$API$29, MATCH("CenHos_Per", 'WFOM - Time_Base'!$B$4:$B$29,0), MATCH(CONCATENATE($G281,AB$2),'WFOM - Time_Base'!$A$8:$API$8,0)),
IFERROR($AN281 * INDEX('Inputs from Uganda staff'!$E$61:$BM$80,MATCH('HRH Need estimation'!AB$2,'Inputs from Uganda staff'!$E$61:$E$80,0),MATCH('HRH Need estimation'!$D281,'Inputs from Uganda staff'!$E$6:$BM$6,0)),
""))</f>
        <v>0</v>
      </c>
      <c r="AC281" s="122" t="str">
        <f>IFERROR(
$AN281 * INDEX('WFOM - Time_Base'!$A$4:$API$29, MATCH("CenHos", 'WFOM - Time_Base'!$B$4:$B$29,0), MATCH(CONCATENATE($G281,AC$2),'WFOM - Time_Base'!$A$8:$API$8,0)) *
INDEX('WFOM - Time_Base'!$A$4:$API$29, MATCH("CenHos_Per", 'WFOM - Time_Base'!$B$4:$B$29,0), MATCH(CONCATENATE($G281,AC$2),'WFOM - Time_Base'!$A$8:$API$8,0)),
IFERROR($AN281 * INDEX('Inputs from Uganda staff'!$E$61:$BM$80,MATCH('HRH Need estimation'!AC$2,'Inputs from Uganda staff'!$E$61:$E$80,0),MATCH('HRH Need estimation'!$D281,'Inputs from Uganda staff'!$E$6:$BM$6,0)),
""))</f>
        <v/>
      </c>
      <c r="AD281" s="122">
        <f>IFERROR(
$AN281 * INDEX('WFOM - Time_Base'!$A$4:$API$29, MATCH("CenHos", 'WFOM - Time_Base'!$B$4:$B$29,0), MATCH(CONCATENATE($G281,AD$2),'WFOM - Time_Base'!$A$8:$API$8,0)) *
INDEX('WFOM - Time_Base'!$A$4:$API$29, MATCH("CenHos_Per", 'WFOM - Time_Base'!$B$4:$B$29,0), MATCH(CONCATENATE($G281,AD$2),'WFOM - Time_Base'!$A$8:$API$8,0)),
IFERROR($AN281 * INDEX('Inputs from Uganda staff'!$E$61:$BM$80,MATCH('HRH Need estimation'!AD$2,'Inputs from Uganda staff'!$E$61:$E$80,0),MATCH('HRH Need estimation'!$D281,'Inputs from Uganda staff'!$E$6:$BM$6,0)),
""))</f>
        <v>0</v>
      </c>
      <c r="AE281" s="122">
        <f>IFERROR(
$AN281 * INDEX('WFOM - Time_Base'!$A$4:$API$29, MATCH("CenHos", 'WFOM - Time_Base'!$B$4:$B$29,0), MATCH(CONCATENATE($G281,AE$2),'WFOM - Time_Base'!$A$8:$API$8,0)) *
INDEX('WFOM - Time_Base'!$A$4:$API$29, MATCH("CenHos_Per", 'WFOM - Time_Base'!$B$4:$B$29,0), MATCH(CONCATENATE($G281,AE$2),'WFOM - Time_Base'!$A$8:$API$8,0)),
IFERROR($AN281 * INDEX('Inputs from Uganda staff'!$E$61:$BM$80,MATCH('HRH Need estimation'!AE$2,'Inputs from Uganda staff'!$E$61:$E$80,0),MATCH('HRH Need estimation'!$D281,'Inputs from Uganda staff'!$E$6:$BM$6,0)),
""))</f>
        <v>0</v>
      </c>
      <c r="AF281" s="122">
        <f>IFERROR(
$AN281 * INDEX('WFOM - Time_Base'!$A$4:$API$29, MATCH("CenHos", 'WFOM - Time_Base'!$B$4:$B$29,0), MATCH(CONCATENATE($G281,AF$2),'WFOM - Time_Base'!$A$8:$API$8,0)) *
INDEX('WFOM - Time_Base'!$A$4:$API$29, MATCH("CenHos_Per", 'WFOM - Time_Base'!$B$4:$B$29,0), MATCH(CONCATENATE($G281,AF$2),'WFOM - Time_Base'!$A$8:$API$8,0)),
IFERROR($AN281 * INDEX('Inputs from Uganda staff'!$E$61:$BM$80,MATCH('HRH Need estimation'!AF$2,'Inputs from Uganda staff'!$E$61:$E$80,0),MATCH('HRH Need estimation'!$D281,'Inputs from Uganda staff'!$E$6:$BM$6,0)),
""))</f>
        <v>0</v>
      </c>
      <c r="AG281" s="122">
        <f>IFERROR(
$AN281 * INDEX('WFOM - Time_Base'!$A$4:$API$29, MATCH("CenHos", 'WFOM - Time_Base'!$B$4:$B$29,0), MATCH(CONCATENATE($G281,AG$2),'WFOM - Time_Base'!$A$8:$API$8,0)) *
INDEX('WFOM - Time_Base'!$A$4:$API$29, MATCH("CenHos_Per", 'WFOM - Time_Base'!$B$4:$B$29,0), MATCH(CONCATENATE($G281,AG$2),'WFOM - Time_Base'!$A$8:$API$8,0)),
IFERROR($AN281 * INDEX('Inputs from Uganda staff'!$E$61:$BM$80,MATCH('HRH Need estimation'!AG$2,'Inputs from Uganda staff'!$E$61:$E$80,0),MATCH('HRH Need estimation'!$D281,'Inputs from Uganda staff'!$E$6:$BM$6,0)),
""))</f>
        <v>0</v>
      </c>
      <c r="AH281" s="122">
        <f>IFERROR(
$AN281 * INDEX('WFOM - Time_Base'!$A$4:$API$29, MATCH("CenHos", 'WFOM - Time_Base'!$B$4:$B$29,0), MATCH(CONCATENATE($G281,AH$2),'WFOM - Time_Base'!$A$8:$API$8,0)) *
INDEX('WFOM - Time_Base'!$A$4:$API$29, MATCH("CenHos_Per", 'WFOM - Time_Base'!$B$4:$B$29,0), MATCH(CONCATENATE($G281,AH$2),'WFOM - Time_Base'!$A$8:$API$8,0)),
IFERROR($AN281 * INDEX('Inputs from Uganda staff'!$E$61:$BM$80,MATCH('HRH Need estimation'!AH$2,'Inputs from Uganda staff'!$E$61:$E$80,0),MATCH('HRH Need estimation'!$D281,'Inputs from Uganda staff'!$E$6:$BM$6,0)),
""))</f>
        <v>0</v>
      </c>
      <c r="AI281" s="122">
        <f>IFERROR(
$AN281 * INDEX('WFOM - Time_Base'!$A$4:$API$29, MATCH("CenHos", 'WFOM - Time_Base'!$B$4:$B$29,0), MATCH(CONCATENATE($G281,AI$2),'WFOM - Time_Base'!$A$8:$API$8,0)) *
INDEX('WFOM - Time_Base'!$A$4:$API$29, MATCH("CenHos_Per", 'WFOM - Time_Base'!$B$4:$B$29,0), MATCH(CONCATENATE($G281,AI$2),'WFOM - Time_Base'!$A$8:$API$8,0)),
IFERROR($AN281 * INDEX('Inputs from Uganda staff'!$E$61:$BM$80,MATCH('HRH Need estimation'!AI$2,'Inputs from Uganda staff'!$E$61:$E$80,0),MATCH('HRH Need estimation'!$D281,'Inputs from Uganda staff'!$E$6:$BM$6,0)),
""))</f>
        <v>0</v>
      </c>
      <c r="AJ281" s="122">
        <f>IFERROR(
$AN281 * INDEX('WFOM - Time_Base'!$A$4:$API$29, MATCH("CenHos", 'WFOM - Time_Base'!$B$4:$B$29,0), MATCH(CONCATENATE($G281,AJ$2),'WFOM - Time_Base'!$A$8:$API$8,0)) *
INDEX('WFOM - Time_Base'!$A$4:$API$29, MATCH("CenHos_Per", 'WFOM - Time_Base'!$B$4:$B$29,0), MATCH(CONCATENATE($G281,AJ$2),'WFOM - Time_Base'!$A$8:$API$8,0)),
IFERROR($AN281 * INDEX('Inputs from Uganda staff'!$E$61:$BM$80,MATCH('HRH Need estimation'!AJ$2,'Inputs from Uganda staff'!$E$61:$E$80,0),MATCH('HRH Need estimation'!$D281,'Inputs from Uganda staff'!$E$6:$BM$6,0)),
""))</f>
        <v>0</v>
      </c>
      <c r="AK281" s="122">
        <f>IFERROR(
$AN281 * INDEX('WFOM - Time_Base'!$A$4:$API$29, MATCH("CenHos", 'WFOM - Time_Base'!$B$4:$B$29,0), MATCH(CONCATENATE($G281,AK$2),'WFOM - Time_Base'!$A$8:$API$8,0)) *
INDEX('WFOM - Time_Base'!$A$4:$API$29, MATCH("CenHos_Per", 'WFOM - Time_Base'!$B$4:$B$29,0), MATCH(CONCATENATE($G281,AK$2),'WFOM - Time_Base'!$A$8:$API$8,0)),
IFERROR($AN281 * INDEX('Inputs from Uganda staff'!$E$61:$BM$80,MATCH('HRH Need estimation'!AK$2,'Inputs from Uganda staff'!$E$61:$E$80,0),MATCH('HRH Need estimation'!$D281,'Inputs from Uganda staff'!$E$6:$BM$6,0)),
""))</f>
        <v>0</v>
      </c>
      <c r="AL281" s="122">
        <f>IFERROR(
$AN281 * INDEX('WFOM - Time_Base'!$A$4:$API$29, MATCH("CenHos", 'WFOM - Time_Base'!$B$4:$B$29,0), MATCH(CONCATENATE($G281,AL$2),'WFOM - Time_Base'!$A$8:$API$8,0)) *
INDEX('WFOM - Time_Base'!$A$4:$API$29, MATCH("CenHos_Per", 'WFOM - Time_Base'!$B$4:$B$29,0), MATCH(CONCATENATE($G281,AL$2),'WFOM - Time_Base'!$A$8:$API$8,0)),
IFERROR($AN281 * INDEX('Inputs from Uganda staff'!$E$61:$BM$80,MATCH('HRH Need estimation'!AL$2,'Inputs from Uganda staff'!$E$61:$E$80,0),MATCH('HRH Need estimation'!$D281,'Inputs from Uganda staff'!$E$6:$BM$6,0)),
""))</f>
        <v>0</v>
      </c>
      <c r="AN281">
        <v>1</v>
      </c>
      <c r="AO281" t="str">
        <f t="shared" si="12"/>
        <v>300</v>
      </c>
    </row>
    <row r="282" spans="1:41">
      <c r="A282" s="106" t="s">
        <v>915</v>
      </c>
      <c r="B282" s="106" t="s">
        <v>25</v>
      </c>
      <c r="C282" s="107" t="s">
        <v>779</v>
      </c>
      <c r="D282" s="115" t="s">
        <v>780</v>
      </c>
      <c r="E282" s="122" t="s">
        <v>866</v>
      </c>
      <c r="F282" s="122" t="s">
        <v>72</v>
      </c>
      <c r="G282" s="122" t="str">
        <f>IF(F282&lt;&gt;"", VLOOKUP(F282,'WFOM - Cadre and Service List'!$E$4:$F$52,2,FALSE), "")</f>
        <v>MinorSurg</v>
      </c>
      <c r="H282" s="122"/>
      <c r="I282" s="207"/>
      <c r="J282" s="207"/>
      <c r="K282" s="207"/>
      <c r="L282" s="207"/>
      <c r="M282" s="207"/>
      <c r="N282" s="207"/>
      <c r="O282" s="207"/>
      <c r="P282" s="207">
        <f t="shared" si="11"/>
        <v>0</v>
      </c>
      <c r="Q282" s="122" t="s">
        <v>1947</v>
      </c>
      <c r="R282" s="122">
        <f>IFERROR(
$AN282 * INDEX('WFOM - Time_Base'!$A$4:$API$29, MATCH("CenHos", 'WFOM - Time_Base'!$B$4:$B$29,0), MATCH(CONCATENATE($G282,R$2),'WFOM - Time_Base'!$A$8:$API$8,0)) *
INDEX('WFOM - Time_Base'!$A$4:$API$29, MATCH("CenHos_Per", 'WFOM - Time_Base'!$B$4:$B$29,0), MATCH(CONCATENATE($G282,R$2),'WFOM - Time_Base'!$A$8:$API$8,0)),
IFERROR($AN282 * INDEX('Inputs from Uganda staff'!$E$61:$BM$80,MATCH('HRH Need estimation'!R$2,'Inputs from Uganda staff'!$E$61:$E$80,0),MATCH('HRH Need estimation'!$D282,'Inputs from Uganda staff'!$E$6:$BM$6,0)),
""))</f>
        <v>60</v>
      </c>
      <c r="S282" s="122">
        <f>IFERROR(
$AN282 * INDEX('WFOM - Time_Base'!$A$4:$API$29, MATCH("CenHos", 'WFOM - Time_Base'!$B$4:$B$29,0), MATCH(CONCATENATE($G282,S$2),'WFOM - Time_Base'!$A$8:$API$8,0)) *
INDEX('WFOM - Time_Base'!$A$4:$API$29, MATCH("CenHos_Per", 'WFOM - Time_Base'!$B$4:$B$29,0), MATCH(CONCATENATE($G282,S$2),'WFOM - Time_Base'!$A$8:$API$8,0)),
IFERROR($AN282 * INDEX('Inputs from Uganda staff'!$E$61:$BM$80,MATCH('HRH Need estimation'!S$2,'Inputs from Uganda staff'!$E$61:$E$80,0),MATCH('HRH Need estimation'!$D282,'Inputs from Uganda staff'!$E$6:$BM$6,0)),
""))</f>
        <v>80</v>
      </c>
      <c r="T282" s="122">
        <f>IFERROR(
$AN282 * INDEX('WFOM - Time_Base'!$A$4:$API$29, MATCH("CenHos", 'WFOM - Time_Base'!$B$4:$B$29,0), MATCH(CONCATENATE($G282,T$2),'WFOM - Time_Base'!$A$8:$API$8,0)) *
INDEX('WFOM - Time_Base'!$A$4:$API$29, MATCH("CenHos_Per", 'WFOM - Time_Base'!$B$4:$B$29,0), MATCH(CONCATENATE($G282,T$2),'WFOM - Time_Base'!$A$8:$API$8,0)),
IFERROR($AN282 * INDEX('Inputs from Uganda staff'!$E$61:$BM$80,MATCH('HRH Need estimation'!T$2,'Inputs from Uganda staff'!$E$61:$E$80,0),MATCH('HRH Need estimation'!$D282,'Inputs from Uganda staff'!$E$6:$BM$6,0)),
""))</f>
        <v>0</v>
      </c>
      <c r="U282" s="122">
        <f>IFERROR(
$AN282 * INDEX('WFOM - Time_Base'!$A$4:$API$29, MATCH("CenHos", 'WFOM - Time_Base'!$B$4:$B$29,0), MATCH(CONCATENATE($G282,U$2),'WFOM - Time_Base'!$A$8:$API$8,0)) *
INDEX('WFOM - Time_Base'!$A$4:$API$29, MATCH("CenHos_Per", 'WFOM - Time_Base'!$B$4:$B$29,0), MATCH(CONCATENATE($G282,U$2),'WFOM - Time_Base'!$A$8:$API$8,0)),
IFERROR($AN282 * INDEX('Inputs from Uganda staff'!$E$61:$BM$80,MATCH('HRH Need estimation'!U$2,'Inputs from Uganda staff'!$E$61:$E$80,0),MATCH('HRH Need estimation'!$D282,'Inputs from Uganda staff'!$E$6:$BM$6,0)),
""))</f>
        <v>18</v>
      </c>
      <c r="V282" s="122">
        <f>IFERROR(
$AN282 * INDEX('WFOM - Time_Base'!$A$4:$API$29, MATCH("CenHos", 'WFOM - Time_Base'!$B$4:$B$29,0), MATCH(CONCATENATE($G282,V$2),'WFOM - Time_Base'!$A$8:$API$8,0)) *
INDEX('WFOM - Time_Base'!$A$4:$API$29, MATCH("CenHos_Per", 'WFOM - Time_Base'!$B$4:$B$29,0), MATCH(CONCATENATE($G282,V$2),'WFOM - Time_Base'!$A$8:$API$8,0)),
IFERROR($AN282 * INDEX('Inputs from Uganda staff'!$E$61:$BM$80,MATCH('HRH Need estimation'!V$2,'Inputs from Uganda staff'!$E$61:$E$80,0),MATCH('HRH Need estimation'!$D282,'Inputs from Uganda staff'!$E$6:$BM$6,0)),
""))</f>
        <v>42</v>
      </c>
      <c r="W282" s="122">
        <f>IFERROR(
$AN282 * INDEX('WFOM - Time_Base'!$A$4:$API$29, MATCH("CenHos", 'WFOM - Time_Base'!$B$4:$B$29,0), MATCH(CONCATENATE($G282,W$2),'WFOM - Time_Base'!$A$8:$API$8,0)) *
INDEX('WFOM - Time_Base'!$A$4:$API$29, MATCH("CenHos_Per", 'WFOM - Time_Base'!$B$4:$B$29,0), MATCH(CONCATENATE($G282,W$2),'WFOM - Time_Base'!$A$8:$API$8,0)),
IFERROR($AN282 * INDEX('Inputs from Uganda staff'!$E$61:$BM$80,MATCH('HRH Need estimation'!W$2,'Inputs from Uganda staff'!$E$61:$E$80,0),MATCH('HRH Need estimation'!$D282,'Inputs from Uganda staff'!$E$6:$BM$6,0)),
""))</f>
        <v>2.5</v>
      </c>
      <c r="X282" s="122">
        <f>IFERROR(
$AN282 * INDEX('WFOM - Time_Base'!$A$4:$API$29, MATCH("CenHos", 'WFOM - Time_Base'!$B$4:$B$29,0), MATCH(CONCATENATE($G282,X$2),'WFOM - Time_Base'!$A$8:$API$8,0)) *
INDEX('WFOM - Time_Base'!$A$4:$API$29, MATCH("CenHos_Per", 'WFOM - Time_Base'!$B$4:$B$29,0), MATCH(CONCATENATE($G282,X$2),'WFOM - Time_Base'!$A$8:$API$8,0)),
IFERROR($AN282 * INDEX('Inputs from Uganda staff'!$E$61:$BM$80,MATCH('HRH Need estimation'!X$2,'Inputs from Uganda staff'!$E$61:$E$80,0),MATCH('HRH Need estimation'!$D282,'Inputs from Uganda staff'!$E$6:$BM$6,0)),
""))</f>
        <v>2.5</v>
      </c>
      <c r="Y282" s="122">
        <f>IFERROR(
$AN282 * INDEX('WFOM - Time_Base'!$A$4:$API$29, MATCH("CenHos", 'WFOM - Time_Base'!$B$4:$B$29,0), MATCH(CONCATENATE($G282,Y$2),'WFOM - Time_Base'!$A$8:$API$8,0)) *
INDEX('WFOM - Time_Base'!$A$4:$API$29, MATCH("CenHos_Per", 'WFOM - Time_Base'!$B$4:$B$29,0), MATCH(CONCATENATE($G282,Y$2),'WFOM - Time_Base'!$A$8:$API$8,0)),
IFERROR($AN282 * INDEX('Inputs from Uganda staff'!$E$61:$BM$80,MATCH('HRH Need estimation'!Y$2,'Inputs from Uganda staff'!$E$61:$E$80,0),MATCH('HRH Need estimation'!$D282,'Inputs from Uganda staff'!$E$6:$BM$6,0)),
""))</f>
        <v>0</v>
      </c>
      <c r="Z282" s="122">
        <f>IFERROR(
$AN282 * INDEX('WFOM - Time_Base'!$A$4:$API$29, MATCH("CenHos", 'WFOM - Time_Base'!$B$4:$B$29,0), MATCH(CONCATENATE($G282,Z$2),'WFOM - Time_Base'!$A$8:$API$8,0)) *
INDEX('WFOM - Time_Base'!$A$4:$API$29, MATCH("CenHos_Per", 'WFOM - Time_Base'!$B$4:$B$29,0), MATCH(CONCATENATE($G282,Z$2),'WFOM - Time_Base'!$A$8:$API$8,0)),
IFERROR($AN282 * INDEX('Inputs from Uganda staff'!$E$61:$BM$80,MATCH('HRH Need estimation'!Z$2,'Inputs from Uganda staff'!$E$61:$E$80,0),MATCH('HRH Need estimation'!$D282,'Inputs from Uganda staff'!$E$6:$BM$6,0)),
""))</f>
        <v>0</v>
      </c>
      <c r="AA282" s="122">
        <f>IFERROR(
$AN282 * INDEX('WFOM - Time_Base'!$A$4:$API$29, MATCH("CenHos", 'WFOM - Time_Base'!$B$4:$B$29,0), MATCH(CONCATENATE($G282,AA$2),'WFOM - Time_Base'!$A$8:$API$8,0)) *
INDEX('WFOM - Time_Base'!$A$4:$API$29, MATCH("CenHos_Per", 'WFOM - Time_Base'!$B$4:$B$29,0), MATCH(CONCATENATE($G282,AA$2),'WFOM - Time_Base'!$A$8:$API$8,0)),
IFERROR($AN282 * INDEX('Inputs from Uganda staff'!$E$61:$BM$80,MATCH('HRH Need estimation'!AA$2,'Inputs from Uganda staff'!$E$61:$E$80,0),MATCH('HRH Need estimation'!$D282,'Inputs from Uganda staff'!$E$6:$BM$6,0)),
""))</f>
        <v>0</v>
      </c>
      <c r="AB282" s="122">
        <f>IFERROR(
$AN282 * INDEX('WFOM - Time_Base'!$A$4:$API$29, MATCH("CenHos", 'WFOM - Time_Base'!$B$4:$B$29,0), MATCH(CONCATENATE($G282,AB$2),'WFOM - Time_Base'!$A$8:$API$8,0)) *
INDEX('WFOM - Time_Base'!$A$4:$API$29, MATCH("CenHos_Per", 'WFOM - Time_Base'!$B$4:$B$29,0), MATCH(CONCATENATE($G282,AB$2),'WFOM - Time_Base'!$A$8:$API$8,0)),
IFERROR($AN282 * INDEX('Inputs from Uganda staff'!$E$61:$BM$80,MATCH('HRH Need estimation'!AB$2,'Inputs from Uganda staff'!$E$61:$E$80,0),MATCH('HRH Need estimation'!$D282,'Inputs from Uganda staff'!$E$6:$BM$6,0)),
""))</f>
        <v>0</v>
      </c>
      <c r="AC282" s="122" t="str">
        <f>IFERROR(
$AN282 * INDEX('WFOM - Time_Base'!$A$4:$API$29, MATCH("CenHos", 'WFOM - Time_Base'!$B$4:$B$29,0), MATCH(CONCATENATE($G282,AC$2),'WFOM - Time_Base'!$A$8:$API$8,0)) *
INDEX('WFOM - Time_Base'!$A$4:$API$29, MATCH("CenHos_Per", 'WFOM - Time_Base'!$B$4:$B$29,0), MATCH(CONCATENATE($G282,AC$2),'WFOM - Time_Base'!$A$8:$API$8,0)),
IFERROR($AN282 * INDEX('Inputs from Uganda staff'!$E$61:$BM$80,MATCH('HRH Need estimation'!AC$2,'Inputs from Uganda staff'!$E$61:$E$80,0),MATCH('HRH Need estimation'!$D282,'Inputs from Uganda staff'!$E$6:$BM$6,0)),
""))</f>
        <v/>
      </c>
      <c r="AD282" s="122">
        <f>IFERROR(
$AN282 * INDEX('WFOM - Time_Base'!$A$4:$API$29, MATCH("CenHos", 'WFOM - Time_Base'!$B$4:$B$29,0), MATCH(CONCATENATE($G282,AD$2),'WFOM - Time_Base'!$A$8:$API$8,0)) *
INDEX('WFOM - Time_Base'!$A$4:$API$29, MATCH("CenHos_Per", 'WFOM - Time_Base'!$B$4:$B$29,0), MATCH(CONCATENATE($G282,AD$2),'WFOM - Time_Base'!$A$8:$API$8,0)),
IFERROR($AN282 * INDEX('Inputs from Uganda staff'!$E$61:$BM$80,MATCH('HRH Need estimation'!AD$2,'Inputs from Uganda staff'!$E$61:$E$80,0),MATCH('HRH Need estimation'!$D282,'Inputs from Uganda staff'!$E$6:$BM$6,0)),
""))</f>
        <v>0</v>
      </c>
      <c r="AE282" s="122">
        <f>IFERROR(
$AN282 * INDEX('WFOM - Time_Base'!$A$4:$API$29, MATCH("CenHos", 'WFOM - Time_Base'!$B$4:$B$29,0), MATCH(CONCATENATE($G282,AE$2),'WFOM - Time_Base'!$A$8:$API$8,0)) *
INDEX('WFOM - Time_Base'!$A$4:$API$29, MATCH("CenHos_Per", 'WFOM - Time_Base'!$B$4:$B$29,0), MATCH(CONCATENATE($G282,AE$2),'WFOM - Time_Base'!$A$8:$API$8,0)),
IFERROR($AN282 * INDEX('Inputs from Uganda staff'!$E$61:$BM$80,MATCH('HRH Need estimation'!AE$2,'Inputs from Uganda staff'!$E$61:$E$80,0),MATCH('HRH Need estimation'!$D282,'Inputs from Uganda staff'!$E$6:$BM$6,0)),
""))</f>
        <v>0</v>
      </c>
      <c r="AF282" s="122">
        <f>IFERROR(
$AN282 * INDEX('WFOM - Time_Base'!$A$4:$API$29, MATCH("CenHos", 'WFOM - Time_Base'!$B$4:$B$29,0), MATCH(CONCATENATE($G282,AF$2),'WFOM - Time_Base'!$A$8:$API$8,0)) *
INDEX('WFOM - Time_Base'!$A$4:$API$29, MATCH("CenHos_Per", 'WFOM - Time_Base'!$B$4:$B$29,0), MATCH(CONCATENATE($G282,AF$2),'WFOM - Time_Base'!$A$8:$API$8,0)),
IFERROR($AN282 * INDEX('Inputs from Uganda staff'!$E$61:$BM$80,MATCH('HRH Need estimation'!AF$2,'Inputs from Uganda staff'!$E$61:$E$80,0),MATCH('HRH Need estimation'!$D282,'Inputs from Uganda staff'!$E$6:$BM$6,0)),
""))</f>
        <v>0</v>
      </c>
      <c r="AG282" s="122">
        <f>IFERROR(
$AN282 * INDEX('WFOM - Time_Base'!$A$4:$API$29, MATCH("CenHos", 'WFOM - Time_Base'!$B$4:$B$29,0), MATCH(CONCATENATE($G282,AG$2),'WFOM - Time_Base'!$A$8:$API$8,0)) *
INDEX('WFOM - Time_Base'!$A$4:$API$29, MATCH("CenHos_Per", 'WFOM - Time_Base'!$B$4:$B$29,0), MATCH(CONCATENATE($G282,AG$2),'WFOM - Time_Base'!$A$8:$API$8,0)),
IFERROR($AN282 * INDEX('Inputs from Uganda staff'!$E$61:$BM$80,MATCH('HRH Need estimation'!AG$2,'Inputs from Uganda staff'!$E$61:$E$80,0),MATCH('HRH Need estimation'!$D282,'Inputs from Uganda staff'!$E$6:$BM$6,0)),
""))</f>
        <v>0</v>
      </c>
      <c r="AH282" s="122">
        <f>IFERROR(
$AN282 * INDEX('WFOM - Time_Base'!$A$4:$API$29, MATCH("CenHos", 'WFOM - Time_Base'!$B$4:$B$29,0), MATCH(CONCATENATE($G282,AH$2),'WFOM - Time_Base'!$A$8:$API$8,0)) *
INDEX('WFOM - Time_Base'!$A$4:$API$29, MATCH("CenHos_Per", 'WFOM - Time_Base'!$B$4:$B$29,0), MATCH(CONCATENATE($G282,AH$2),'WFOM - Time_Base'!$A$8:$API$8,0)),
IFERROR($AN282 * INDEX('Inputs from Uganda staff'!$E$61:$BM$80,MATCH('HRH Need estimation'!AH$2,'Inputs from Uganda staff'!$E$61:$E$80,0),MATCH('HRH Need estimation'!$D282,'Inputs from Uganda staff'!$E$6:$BM$6,0)),
""))</f>
        <v>0</v>
      </c>
      <c r="AI282" s="122">
        <f>IFERROR(
$AN282 * INDEX('WFOM - Time_Base'!$A$4:$API$29, MATCH("CenHos", 'WFOM - Time_Base'!$B$4:$B$29,0), MATCH(CONCATENATE($G282,AI$2),'WFOM - Time_Base'!$A$8:$API$8,0)) *
INDEX('WFOM - Time_Base'!$A$4:$API$29, MATCH("CenHos_Per", 'WFOM - Time_Base'!$B$4:$B$29,0), MATCH(CONCATENATE($G282,AI$2),'WFOM - Time_Base'!$A$8:$API$8,0)),
IFERROR($AN282 * INDEX('Inputs from Uganda staff'!$E$61:$BM$80,MATCH('HRH Need estimation'!AI$2,'Inputs from Uganda staff'!$E$61:$E$80,0),MATCH('HRH Need estimation'!$D282,'Inputs from Uganda staff'!$E$6:$BM$6,0)),
""))</f>
        <v>0</v>
      </c>
      <c r="AJ282" s="122">
        <f>IFERROR(
$AN282 * INDEX('WFOM - Time_Base'!$A$4:$API$29, MATCH("CenHos", 'WFOM - Time_Base'!$B$4:$B$29,0), MATCH(CONCATENATE($G282,AJ$2),'WFOM - Time_Base'!$A$8:$API$8,0)) *
INDEX('WFOM - Time_Base'!$A$4:$API$29, MATCH("CenHos_Per", 'WFOM - Time_Base'!$B$4:$B$29,0), MATCH(CONCATENATE($G282,AJ$2),'WFOM - Time_Base'!$A$8:$API$8,0)),
IFERROR($AN282 * INDEX('Inputs from Uganda staff'!$E$61:$BM$80,MATCH('HRH Need estimation'!AJ$2,'Inputs from Uganda staff'!$E$61:$E$80,0),MATCH('HRH Need estimation'!$D282,'Inputs from Uganda staff'!$E$6:$BM$6,0)),
""))</f>
        <v>0</v>
      </c>
      <c r="AK282" s="122">
        <f>IFERROR(
$AN282 * INDEX('WFOM - Time_Base'!$A$4:$API$29, MATCH("CenHos", 'WFOM - Time_Base'!$B$4:$B$29,0), MATCH(CONCATENATE($G282,AK$2),'WFOM - Time_Base'!$A$8:$API$8,0)) *
INDEX('WFOM - Time_Base'!$A$4:$API$29, MATCH("CenHos_Per", 'WFOM - Time_Base'!$B$4:$B$29,0), MATCH(CONCATENATE($G282,AK$2),'WFOM - Time_Base'!$A$8:$API$8,0)),
IFERROR($AN282 * INDEX('Inputs from Uganda staff'!$E$61:$BM$80,MATCH('HRH Need estimation'!AK$2,'Inputs from Uganda staff'!$E$61:$E$80,0),MATCH('HRH Need estimation'!$D282,'Inputs from Uganda staff'!$E$6:$BM$6,0)),
""))</f>
        <v>0</v>
      </c>
      <c r="AL282" s="122">
        <f>IFERROR(
$AN282 * INDEX('WFOM - Time_Base'!$A$4:$API$29, MATCH("CenHos", 'WFOM - Time_Base'!$B$4:$B$29,0), MATCH(CONCATENATE($G282,AL$2),'WFOM - Time_Base'!$A$8:$API$8,0)) *
INDEX('WFOM - Time_Base'!$A$4:$API$29, MATCH("CenHos_Per", 'WFOM - Time_Base'!$B$4:$B$29,0), MATCH(CONCATENATE($G282,AL$2),'WFOM - Time_Base'!$A$8:$API$8,0)),
IFERROR($AN282 * INDEX('Inputs from Uganda staff'!$E$61:$BM$80,MATCH('HRH Need estimation'!AL$2,'Inputs from Uganda staff'!$E$61:$E$80,0),MATCH('HRH Need estimation'!$D282,'Inputs from Uganda staff'!$E$6:$BM$6,0)),
""))</f>
        <v>0</v>
      </c>
      <c r="AN282">
        <v>1</v>
      </c>
      <c r="AO282" t="str">
        <f t="shared" si="12"/>
        <v>301</v>
      </c>
    </row>
    <row r="283" spans="1:41">
      <c r="A283" s="106" t="s">
        <v>915</v>
      </c>
      <c r="B283" s="106" t="s">
        <v>25</v>
      </c>
      <c r="C283" s="107" t="s">
        <v>781</v>
      </c>
      <c r="D283" s="115" t="s">
        <v>782</v>
      </c>
      <c r="E283" s="122" t="s">
        <v>866</v>
      </c>
      <c r="F283" s="122" t="s">
        <v>72</v>
      </c>
      <c r="G283" s="122" t="str">
        <f>IF(F283&lt;&gt;"", VLOOKUP(F283,'WFOM - Cadre and Service List'!$E$4:$F$52,2,FALSE), "")</f>
        <v>MinorSurg</v>
      </c>
      <c r="H283" s="122"/>
      <c r="I283" s="207"/>
      <c r="J283" s="207"/>
      <c r="K283" s="207"/>
      <c r="L283" s="207"/>
      <c r="M283" s="207"/>
      <c r="N283" s="207"/>
      <c r="O283" s="207"/>
      <c r="P283" s="207">
        <f t="shared" si="11"/>
        <v>0</v>
      </c>
      <c r="Q283" s="122" t="s">
        <v>1947</v>
      </c>
      <c r="R283" s="122">
        <f>IFERROR(
$AN283 * INDEX('WFOM - Time_Base'!$A$4:$API$29, MATCH("CenHos", 'WFOM - Time_Base'!$B$4:$B$29,0), MATCH(CONCATENATE($G283,R$2),'WFOM - Time_Base'!$A$8:$API$8,0)) *
INDEX('WFOM - Time_Base'!$A$4:$API$29, MATCH("CenHos_Per", 'WFOM - Time_Base'!$B$4:$B$29,0), MATCH(CONCATENATE($G283,R$2),'WFOM - Time_Base'!$A$8:$API$8,0)),
IFERROR($AN283 * INDEX('Inputs from Uganda staff'!$E$61:$BM$80,MATCH('HRH Need estimation'!R$2,'Inputs from Uganda staff'!$E$61:$E$80,0),MATCH('HRH Need estimation'!$D283,'Inputs from Uganda staff'!$E$6:$BM$6,0)),
""))</f>
        <v>60</v>
      </c>
      <c r="S283" s="122">
        <f>IFERROR(
$AN283 * INDEX('WFOM - Time_Base'!$A$4:$API$29, MATCH("CenHos", 'WFOM - Time_Base'!$B$4:$B$29,0), MATCH(CONCATENATE($G283,S$2),'WFOM - Time_Base'!$A$8:$API$8,0)) *
INDEX('WFOM - Time_Base'!$A$4:$API$29, MATCH("CenHos_Per", 'WFOM - Time_Base'!$B$4:$B$29,0), MATCH(CONCATENATE($G283,S$2),'WFOM - Time_Base'!$A$8:$API$8,0)),
IFERROR($AN283 * INDEX('Inputs from Uganda staff'!$E$61:$BM$80,MATCH('HRH Need estimation'!S$2,'Inputs from Uganda staff'!$E$61:$E$80,0),MATCH('HRH Need estimation'!$D283,'Inputs from Uganda staff'!$E$6:$BM$6,0)),
""))</f>
        <v>80</v>
      </c>
      <c r="T283" s="122">
        <f>IFERROR(
$AN283 * INDEX('WFOM - Time_Base'!$A$4:$API$29, MATCH("CenHos", 'WFOM - Time_Base'!$B$4:$B$29,0), MATCH(CONCATENATE($G283,T$2),'WFOM - Time_Base'!$A$8:$API$8,0)) *
INDEX('WFOM - Time_Base'!$A$4:$API$29, MATCH("CenHos_Per", 'WFOM - Time_Base'!$B$4:$B$29,0), MATCH(CONCATENATE($G283,T$2),'WFOM - Time_Base'!$A$8:$API$8,0)),
IFERROR($AN283 * INDEX('Inputs from Uganda staff'!$E$61:$BM$80,MATCH('HRH Need estimation'!T$2,'Inputs from Uganda staff'!$E$61:$E$80,0),MATCH('HRH Need estimation'!$D283,'Inputs from Uganda staff'!$E$6:$BM$6,0)),
""))</f>
        <v>0</v>
      </c>
      <c r="U283" s="122">
        <f>IFERROR(
$AN283 * INDEX('WFOM - Time_Base'!$A$4:$API$29, MATCH("CenHos", 'WFOM - Time_Base'!$B$4:$B$29,0), MATCH(CONCATENATE($G283,U$2),'WFOM - Time_Base'!$A$8:$API$8,0)) *
INDEX('WFOM - Time_Base'!$A$4:$API$29, MATCH("CenHos_Per", 'WFOM - Time_Base'!$B$4:$B$29,0), MATCH(CONCATENATE($G283,U$2),'WFOM - Time_Base'!$A$8:$API$8,0)),
IFERROR($AN283 * INDEX('Inputs from Uganda staff'!$E$61:$BM$80,MATCH('HRH Need estimation'!U$2,'Inputs from Uganda staff'!$E$61:$E$80,0),MATCH('HRH Need estimation'!$D283,'Inputs from Uganda staff'!$E$6:$BM$6,0)),
""))</f>
        <v>18</v>
      </c>
      <c r="V283" s="122">
        <f>IFERROR(
$AN283 * INDEX('WFOM - Time_Base'!$A$4:$API$29, MATCH("CenHos", 'WFOM - Time_Base'!$B$4:$B$29,0), MATCH(CONCATENATE($G283,V$2),'WFOM - Time_Base'!$A$8:$API$8,0)) *
INDEX('WFOM - Time_Base'!$A$4:$API$29, MATCH("CenHos_Per", 'WFOM - Time_Base'!$B$4:$B$29,0), MATCH(CONCATENATE($G283,V$2),'WFOM - Time_Base'!$A$8:$API$8,0)),
IFERROR($AN283 * INDEX('Inputs from Uganda staff'!$E$61:$BM$80,MATCH('HRH Need estimation'!V$2,'Inputs from Uganda staff'!$E$61:$E$80,0),MATCH('HRH Need estimation'!$D283,'Inputs from Uganda staff'!$E$6:$BM$6,0)),
""))</f>
        <v>42</v>
      </c>
      <c r="W283" s="122">
        <f>IFERROR(
$AN283 * INDEX('WFOM - Time_Base'!$A$4:$API$29, MATCH("CenHos", 'WFOM - Time_Base'!$B$4:$B$29,0), MATCH(CONCATENATE($G283,W$2),'WFOM - Time_Base'!$A$8:$API$8,0)) *
INDEX('WFOM - Time_Base'!$A$4:$API$29, MATCH("CenHos_Per", 'WFOM - Time_Base'!$B$4:$B$29,0), MATCH(CONCATENATE($G283,W$2),'WFOM - Time_Base'!$A$8:$API$8,0)),
IFERROR($AN283 * INDEX('Inputs from Uganda staff'!$E$61:$BM$80,MATCH('HRH Need estimation'!W$2,'Inputs from Uganda staff'!$E$61:$E$80,0),MATCH('HRH Need estimation'!$D283,'Inputs from Uganda staff'!$E$6:$BM$6,0)),
""))</f>
        <v>2.5</v>
      </c>
      <c r="X283" s="122">
        <f>IFERROR(
$AN283 * INDEX('WFOM - Time_Base'!$A$4:$API$29, MATCH("CenHos", 'WFOM - Time_Base'!$B$4:$B$29,0), MATCH(CONCATENATE($G283,X$2),'WFOM - Time_Base'!$A$8:$API$8,0)) *
INDEX('WFOM - Time_Base'!$A$4:$API$29, MATCH("CenHos_Per", 'WFOM - Time_Base'!$B$4:$B$29,0), MATCH(CONCATENATE($G283,X$2),'WFOM - Time_Base'!$A$8:$API$8,0)),
IFERROR($AN283 * INDEX('Inputs from Uganda staff'!$E$61:$BM$80,MATCH('HRH Need estimation'!X$2,'Inputs from Uganda staff'!$E$61:$E$80,0),MATCH('HRH Need estimation'!$D283,'Inputs from Uganda staff'!$E$6:$BM$6,0)),
""))</f>
        <v>2.5</v>
      </c>
      <c r="Y283" s="122">
        <f>IFERROR(
$AN283 * INDEX('WFOM - Time_Base'!$A$4:$API$29, MATCH("CenHos", 'WFOM - Time_Base'!$B$4:$B$29,0), MATCH(CONCATENATE($G283,Y$2),'WFOM - Time_Base'!$A$8:$API$8,0)) *
INDEX('WFOM - Time_Base'!$A$4:$API$29, MATCH("CenHos_Per", 'WFOM - Time_Base'!$B$4:$B$29,0), MATCH(CONCATENATE($G283,Y$2),'WFOM - Time_Base'!$A$8:$API$8,0)),
IFERROR($AN283 * INDEX('Inputs from Uganda staff'!$E$61:$BM$80,MATCH('HRH Need estimation'!Y$2,'Inputs from Uganda staff'!$E$61:$E$80,0),MATCH('HRH Need estimation'!$D283,'Inputs from Uganda staff'!$E$6:$BM$6,0)),
""))</f>
        <v>0</v>
      </c>
      <c r="Z283" s="122">
        <f>IFERROR(
$AN283 * INDEX('WFOM - Time_Base'!$A$4:$API$29, MATCH("CenHos", 'WFOM - Time_Base'!$B$4:$B$29,0), MATCH(CONCATENATE($G283,Z$2),'WFOM - Time_Base'!$A$8:$API$8,0)) *
INDEX('WFOM - Time_Base'!$A$4:$API$29, MATCH("CenHos_Per", 'WFOM - Time_Base'!$B$4:$B$29,0), MATCH(CONCATENATE($G283,Z$2),'WFOM - Time_Base'!$A$8:$API$8,0)),
IFERROR($AN283 * INDEX('Inputs from Uganda staff'!$E$61:$BM$80,MATCH('HRH Need estimation'!Z$2,'Inputs from Uganda staff'!$E$61:$E$80,0),MATCH('HRH Need estimation'!$D283,'Inputs from Uganda staff'!$E$6:$BM$6,0)),
""))</f>
        <v>0</v>
      </c>
      <c r="AA283" s="122">
        <f>IFERROR(
$AN283 * INDEX('WFOM - Time_Base'!$A$4:$API$29, MATCH("CenHos", 'WFOM - Time_Base'!$B$4:$B$29,0), MATCH(CONCATENATE($G283,AA$2),'WFOM - Time_Base'!$A$8:$API$8,0)) *
INDEX('WFOM - Time_Base'!$A$4:$API$29, MATCH("CenHos_Per", 'WFOM - Time_Base'!$B$4:$B$29,0), MATCH(CONCATENATE($G283,AA$2),'WFOM - Time_Base'!$A$8:$API$8,0)),
IFERROR($AN283 * INDEX('Inputs from Uganda staff'!$E$61:$BM$80,MATCH('HRH Need estimation'!AA$2,'Inputs from Uganda staff'!$E$61:$E$80,0),MATCH('HRH Need estimation'!$D283,'Inputs from Uganda staff'!$E$6:$BM$6,0)),
""))</f>
        <v>0</v>
      </c>
      <c r="AB283" s="122">
        <f>IFERROR(
$AN283 * INDEX('WFOM - Time_Base'!$A$4:$API$29, MATCH("CenHos", 'WFOM - Time_Base'!$B$4:$B$29,0), MATCH(CONCATENATE($G283,AB$2),'WFOM - Time_Base'!$A$8:$API$8,0)) *
INDEX('WFOM - Time_Base'!$A$4:$API$29, MATCH("CenHos_Per", 'WFOM - Time_Base'!$B$4:$B$29,0), MATCH(CONCATENATE($G283,AB$2),'WFOM - Time_Base'!$A$8:$API$8,0)),
IFERROR($AN283 * INDEX('Inputs from Uganda staff'!$E$61:$BM$80,MATCH('HRH Need estimation'!AB$2,'Inputs from Uganda staff'!$E$61:$E$80,0),MATCH('HRH Need estimation'!$D283,'Inputs from Uganda staff'!$E$6:$BM$6,0)),
""))</f>
        <v>0</v>
      </c>
      <c r="AC283" s="122" t="str">
        <f>IFERROR(
$AN283 * INDEX('WFOM - Time_Base'!$A$4:$API$29, MATCH("CenHos", 'WFOM - Time_Base'!$B$4:$B$29,0), MATCH(CONCATENATE($G283,AC$2),'WFOM - Time_Base'!$A$8:$API$8,0)) *
INDEX('WFOM - Time_Base'!$A$4:$API$29, MATCH("CenHos_Per", 'WFOM - Time_Base'!$B$4:$B$29,0), MATCH(CONCATENATE($G283,AC$2),'WFOM - Time_Base'!$A$8:$API$8,0)),
IFERROR($AN283 * INDEX('Inputs from Uganda staff'!$E$61:$BM$80,MATCH('HRH Need estimation'!AC$2,'Inputs from Uganda staff'!$E$61:$E$80,0),MATCH('HRH Need estimation'!$D283,'Inputs from Uganda staff'!$E$6:$BM$6,0)),
""))</f>
        <v/>
      </c>
      <c r="AD283" s="122">
        <f>IFERROR(
$AN283 * INDEX('WFOM - Time_Base'!$A$4:$API$29, MATCH("CenHos", 'WFOM - Time_Base'!$B$4:$B$29,0), MATCH(CONCATENATE($G283,AD$2),'WFOM - Time_Base'!$A$8:$API$8,0)) *
INDEX('WFOM - Time_Base'!$A$4:$API$29, MATCH("CenHos_Per", 'WFOM - Time_Base'!$B$4:$B$29,0), MATCH(CONCATENATE($G283,AD$2),'WFOM - Time_Base'!$A$8:$API$8,0)),
IFERROR($AN283 * INDEX('Inputs from Uganda staff'!$E$61:$BM$80,MATCH('HRH Need estimation'!AD$2,'Inputs from Uganda staff'!$E$61:$E$80,0),MATCH('HRH Need estimation'!$D283,'Inputs from Uganda staff'!$E$6:$BM$6,0)),
""))</f>
        <v>0</v>
      </c>
      <c r="AE283" s="122">
        <f>IFERROR(
$AN283 * INDEX('WFOM - Time_Base'!$A$4:$API$29, MATCH("CenHos", 'WFOM - Time_Base'!$B$4:$B$29,0), MATCH(CONCATENATE($G283,AE$2),'WFOM - Time_Base'!$A$8:$API$8,0)) *
INDEX('WFOM - Time_Base'!$A$4:$API$29, MATCH("CenHos_Per", 'WFOM - Time_Base'!$B$4:$B$29,0), MATCH(CONCATENATE($G283,AE$2),'WFOM - Time_Base'!$A$8:$API$8,0)),
IFERROR($AN283 * INDEX('Inputs from Uganda staff'!$E$61:$BM$80,MATCH('HRH Need estimation'!AE$2,'Inputs from Uganda staff'!$E$61:$E$80,0),MATCH('HRH Need estimation'!$D283,'Inputs from Uganda staff'!$E$6:$BM$6,0)),
""))</f>
        <v>0</v>
      </c>
      <c r="AF283" s="122">
        <f>IFERROR(
$AN283 * INDEX('WFOM - Time_Base'!$A$4:$API$29, MATCH("CenHos", 'WFOM - Time_Base'!$B$4:$B$29,0), MATCH(CONCATENATE($G283,AF$2),'WFOM - Time_Base'!$A$8:$API$8,0)) *
INDEX('WFOM - Time_Base'!$A$4:$API$29, MATCH("CenHos_Per", 'WFOM - Time_Base'!$B$4:$B$29,0), MATCH(CONCATENATE($G283,AF$2),'WFOM - Time_Base'!$A$8:$API$8,0)),
IFERROR($AN283 * INDEX('Inputs from Uganda staff'!$E$61:$BM$80,MATCH('HRH Need estimation'!AF$2,'Inputs from Uganda staff'!$E$61:$E$80,0),MATCH('HRH Need estimation'!$D283,'Inputs from Uganda staff'!$E$6:$BM$6,0)),
""))</f>
        <v>0</v>
      </c>
      <c r="AG283" s="122">
        <f>IFERROR(
$AN283 * INDEX('WFOM - Time_Base'!$A$4:$API$29, MATCH("CenHos", 'WFOM - Time_Base'!$B$4:$B$29,0), MATCH(CONCATENATE($G283,AG$2),'WFOM - Time_Base'!$A$8:$API$8,0)) *
INDEX('WFOM - Time_Base'!$A$4:$API$29, MATCH("CenHos_Per", 'WFOM - Time_Base'!$B$4:$B$29,0), MATCH(CONCATENATE($G283,AG$2),'WFOM - Time_Base'!$A$8:$API$8,0)),
IFERROR($AN283 * INDEX('Inputs from Uganda staff'!$E$61:$BM$80,MATCH('HRH Need estimation'!AG$2,'Inputs from Uganda staff'!$E$61:$E$80,0),MATCH('HRH Need estimation'!$D283,'Inputs from Uganda staff'!$E$6:$BM$6,0)),
""))</f>
        <v>0</v>
      </c>
      <c r="AH283" s="122">
        <f>IFERROR(
$AN283 * INDEX('WFOM - Time_Base'!$A$4:$API$29, MATCH("CenHos", 'WFOM - Time_Base'!$B$4:$B$29,0), MATCH(CONCATENATE($G283,AH$2),'WFOM - Time_Base'!$A$8:$API$8,0)) *
INDEX('WFOM - Time_Base'!$A$4:$API$29, MATCH("CenHos_Per", 'WFOM - Time_Base'!$B$4:$B$29,0), MATCH(CONCATENATE($G283,AH$2),'WFOM - Time_Base'!$A$8:$API$8,0)),
IFERROR($AN283 * INDEX('Inputs from Uganda staff'!$E$61:$BM$80,MATCH('HRH Need estimation'!AH$2,'Inputs from Uganda staff'!$E$61:$E$80,0),MATCH('HRH Need estimation'!$D283,'Inputs from Uganda staff'!$E$6:$BM$6,0)),
""))</f>
        <v>0</v>
      </c>
      <c r="AI283" s="122">
        <f>IFERROR(
$AN283 * INDEX('WFOM - Time_Base'!$A$4:$API$29, MATCH("CenHos", 'WFOM - Time_Base'!$B$4:$B$29,0), MATCH(CONCATENATE($G283,AI$2),'WFOM - Time_Base'!$A$8:$API$8,0)) *
INDEX('WFOM - Time_Base'!$A$4:$API$29, MATCH("CenHos_Per", 'WFOM - Time_Base'!$B$4:$B$29,0), MATCH(CONCATENATE($G283,AI$2),'WFOM - Time_Base'!$A$8:$API$8,0)),
IFERROR($AN283 * INDEX('Inputs from Uganda staff'!$E$61:$BM$80,MATCH('HRH Need estimation'!AI$2,'Inputs from Uganda staff'!$E$61:$E$80,0),MATCH('HRH Need estimation'!$D283,'Inputs from Uganda staff'!$E$6:$BM$6,0)),
""))</f>
        <v>0</v>
      </c>
      <c r="AJ283" s="122">
        <f>IFERROR(
$AN283 * INDEX('WFOM - Time_Base'!$A$4:$API$29, MATCH("CenHos", 'WFOM - Time_Base'!$B$4:$B$29,0), MATCH(CONCATENATE($G283,AJ$2),'WFOM - Time_Base'!$A$8:$API$8,0)) *
INDEX('WFOM - Time_Base'!$A$4:$API$29, MATCH("CenHos_Per", 'WFOM - Time_Base'!$B$4:$B$29,0), MATCH(CONCATENATE($G283,AJ$2),'WFOM - Time_Base'!$A$8:$API$8,0)),
IFERROR($AN283 * INDEX('Inputs from Uganda staff'!$E$61:$BM$80,MATCH('HRH Need estimation'!AJ$2,'Inputs from Uganda staff'!$E$61:$E$80,0),MATCH('HRH Need estimation'!$D283,'Inputs from Uganda staff'!$E$6:$BM$6,0)),
""))</f>
        <v>0</v>
      </c>
      <c r="AK283" s="122">
        <f>IFERROR(
$AN283 * INDEX('WFOM - Time_Base'!$A$4:$API$29, MATCH("CenHos", 'WFOM - Time_Base'!$B$4:$B$29,0), MATCH(CONCATENATE($G283,AK$2),'WFOM - Time_Base'!$A$8:$API$8,0)) *
INDEX('WFOM - Time_Base'!$A$4:$API$29, MATCH("CenHos_Per", 'WFOM - Time_Base'!$B$4:$B$29,0), MATCH(CONCATENATE($G283,AK$2),'WFOM - Time_Base'!$A$8:$API$8,0)),
IFERROR($AN283 * INDEX('Inputs from Uganda staff'!$E$61:$BM$80,MATCH('HRH Need estimation'!AK$2,'Inputs from Uganda staff'!$E$61:$E$80,0),MATCH('HRH Need estimation'!$D283,'Inputs from Uganda staff'!$E$6:$BM$6,0)),
""))</f>
        <v>0</v>
      </c>
      <c r="AL283" s="122">
        <f>IFERROR(
$AN283 * INDEX('WFOM - Time_Base'!$A$4:$API$29, MATCH("CenHos", 'WFOM - Time_Base'!$B$4:$B$29,0), MATCH(CONCATENATE($G283,AL$2),'WFOM - Time_Base'!$A$8:$API$8,0)) *
INDEX('WFOM - Time_Base'!$A$4:$API$29, MATCH("CenHos_Per", 'WFOM - Time_Base'!$B$4:$B$29,0), MATCH(CONCATENATE($G283,AL$2),'WFOM - Time_Base'!$A$8:$API$8,0)),
IFERROR($AN283 * INDEX('Inputs from Uganda staff'!$E$61:$BM$80,MATCH('HRH Need estimation'!AL$2,'Inputs from Uganda staff'!$E$61:$E$80,0),MATCH('HRH Need estimation'!$D283,'Inputs from Uganda staff'!$E$6:$BM$6,0)),
""))</f>
        <v>0</v>
      </c>
      <c r="AN283">
        <v>1</v>
      </c>
      <c r="AO283" t="str">
        <f t="shared" si="12"/>
        <v>302</v>
      </c>
    </row>
    <row r="284" spans="1:41">
      <c r="A284" s="106" t="s">
        <v>915</v>
      </c>
      <c r="B284" s="106" t="s">
        <v>25</v>
      </c>
      <c r="C284" s="107" t="s">
        <v>783</v>
      </c>
      <c r="D284" s="115" t="s">
        <v>784</v>
      </c>
      <c r="E284" s="122" t="s">
        <v>25</v>
      </c>
      <c r="F284" s="122" t="s">
        <v>49</v>
      </c>
      <c r="G284" s="122" t="str">
        <f>IF(F284&lt;&gt;"", VLOOKUP(F284,'WFOM - Cadre and Service List'!$E$4:$F$52,2,FALSE), "")</f>
        <v>EPI</v>
      </c>
      <c r="H284" s="122"/>
      <c r="I284" s="207"/>
      <c r="J284" s="207"/>
      <c r="K284" s="207"/>
      <c r="L284" s="207"/>
      <c r="M284" s="207"/>
      <c r="N284" s="207"/>
      <c r="O284" s="207"/>
      <c r="P284" s="207">
        <f t="shared" si="11"/>
        <v>0</v>
      </c>
      <c r="Q284" s="122" t="s">
        <v>1947</v>
      </c>
      <c r="R284" s="252">
        <f xml:space="preserve"> 4 *IFERROR(
INDEX('WFOM - Time_Base'!$A$4:$API$29, MATCH("CenHos", 'WFOM - Time_Base'!$B$4:$B$29,0), MATCH(CONCATENATE($G284,R$2),'WFOM - Time_Base'!$A$8:$API$8,0)) *
INDEX('WFOM - Time_Base'!$A$4:$API$29, MATCH("CenHos_Per", 'WFOM - Time_Base'!$B$4:$B$29,0), MATCH(CONCATENATE($G284,R$2),'WFOM - Time_Base'!$A$8:$API$8,0)),
IFERROR( INDEX('Inputs from Uganda staff'!$E$61:$BM$80,MATCH('HRH Need estimation'!R$2,'Inputs from Uganda staff'!$E$61:$E$80,0),MATCH('HRH Need estimation'!$D284,'Inputs from Uganda staff'!$E$6:$BM$6,0)),
""))</f>
        <v>0</v>
      </c>
      <c r="S284" s="252">
        <f xml:space="preserve"> 4 *IFERROR(
INDEX('WFOM - Time_Base'!$A$4:$API$29, MATCH("CenHos", 'WFOM - Time_Base'!$B$4:$B$29,0), MATCH(CONCATENATE($G284,S$2),'WFOM - Time_Base'!$A$8:$API$8,0)) *
INDEX('WFOM - Time_Base'!$A$4:$API$29, MATCH("CenHos_Per", 'WFOM - Time_Base'!$B$4:$B$29,0), MATCH(CONCATENATE($G284,S$2),'WFOM - Time_Base'!$A$8:$API$8,0)),
IFERROR( INDEX('Inputs from Uganda staff'!$E$61:$BM$80,MATCH('HRH Need estimation'!S$2,'Inputs from Uganda staff'!$E$61:$E$80,0),MATCH('HRH Need estimation'!$D284,'Inputs from Uganda staff'!$E$6:$BM$6,0)),
""))</f>
        <v>0</v>
      </c>
      <c r="T284" s="252">
        <f xml:space="preserve"> 4 *IFERROR(
INDEX('WFOM - Time_Base'!$A$4:$API$29, MATCH("CenHos", 'WFOM - Time_Base'!$B$4:$B$29,0), MATCH(CONCATENATE($G284,T$2),'WFOM - Time_Base'!$A$8:$API$8,0)) *
INDEX('WFOM - Time_Base'!$A$4:$API$29, MATCH("CenHos_Per", 'WFOM - Time_Base'!$B$4:$B$29,0), MATCH(CONCATENATE($G284,T$2),'WFOM - Time_Base'!$A$8:$API$8,0)),
IFERROR( INDEX('Inputs from Uganda staff'!$E$61:$BM$80,MATCH('HRH Need estimation'!T$2,'Inputs from Uganda staff'!$E$61:$E$80,0),MATCH('HRH Need estimation'!$D284,'Inputs from Uganda staff'!$E$6:$BM$6,0)),
""))</f>
        <v>0</v>
      </c>
      <c r="U284" s="252">
        <f xml:space="preserve"> 4 *IFERROR(
INDEX('WFOM - Time_Base'!$A$4:$API$29, MATCH("CenHos", 'WFOM - Time_Base'!$B$4:$B$29,0), MATCH(CONCATENATE($G284,U$2),'WFOM - Time_Base'!$A$8:$API$8,0)) *
INDEX('WFOM - Time_Base'!$A$4:$API$29, MATCH("CenHos_Per", 'WFOM - Time_Base'!$B$4:$B$29,0), MATCH(CONCATENATE($G284,U$2),'WFOM - Time_Base'!$A$8:$API$8,0)),
IFERROR( INDEX('Inputs from Uganda staff'!$E$61:$BM$80,MATCH('HRH Need estimation'!U$2,'Inputs from Uganda staff'!$E$61:$E$80,0),MATCH('HRH Need estimation'!$D284,'Inputs from Uganda staff'!$E$6:$BM$6,0)),
""))</f>
        <v>0</v>
      </c>
      <c r="V284" s="252">
        <f xml:space="preserve"> 4 *IFERROR(
INDEX('WFOM - Time_Base'!$A$4:$API$29, MATCH("CenHos", 'WFOM - Time_Base'!$B$4:$B$29,0), MATCH(CONCATENATE($G284,V$2),'WFOM - Time_Base'!$A$8:$API$8,0)) *
INDEX('WFOM - Time_Base'!$A$4:$API$29, MATCH("CenHos_Per", 'WFOM - Time_Base'!$B$4:$B$29,0), MATCH(CONCATENATE($G284,V$2),'WFOM - Time_Base'!$A$8:$API$8,0)),
IFERROR( INDEX('Inputs from Uganda staff'!$E$61:$BM$80,MATCH('HRH Need estimation'!V$2,'Inputs from Uganda staff'!$E$61:$E$80,0),MATCH('HRH Need estimation'!$D284,'Inputs from Uganda staff'!$E$6:$BM$6,0)),
""))</f>
        <v>4</v>
      </c>
      <c r="W284" s="252">
        <f xml:space="preserve"> 4 *IFERROR(
INDEX('WFOM - Time_Base'!$A$4:$API$29, MATCH("CenHos", 'WFOM - Time_Base'!$B$4:$B$29,0), MATCH(CONCATENATE($G284,W$2),'WFOM - Time_Base'!$A$8:$API$8,0)) *
INDEX('WFOM - Time_Base'!$A$4:$API$29, MATCH("CenHos_Per", 'WFOM - Time_Base'!$B$4:$B$29,0), MATCH(CONCATENATE($G284,W$2),'WFOM - Time_Base'!$A$8:$API$8,0)),
IFERROR( INDEX('Inputs from Uganda staff'!$E$61:$BM$80,MATCH('HRH Need estimation'!W$2,'Inputs from Uganda staff'!$E$61:$E$80,0),MATCH('HRH Need estimation'!$D284,'Inputs from Uganda staff'!$E$6:$BM$6,0)),
""))</f>
        <v>0</v>
      </c>
      <c r="X284" s="252">
        <f xml:space="preserve"> 4 *IFERROR(
INDEX('WFOM - Time_Base'!$A$4:$API$29, MATCH("CenHos", 'WFOM - Time_Base'!$B$4:$B$29,0), MATCH(CONCATENATE($G284,X$2),'WFOM - Time_Base'!$A$8:$API$8,0)) *
INDEX('WFOM - Time_Base'!$A$4:$API$29, MATCH("CenHos_Per", 'WFOM - Time_Base'!$B$4:$B$29,0), MATCH(CONCATENATE($G284,X$2),'WFOM - Time_Base'!$A$8:$API$8,0)),
IFERROR( INDEX('Inputs from Uganda staff'!$E$61:$BM$80,MATCH('HRH Need estimation'!X$2,'Inputs from Uganda staff'!$E$61:$E$80,0),MATCH('HRH Need estimation'!$D284,'Inputs from Uganda staff'!$E$6:$BM$6,0)),
""))</f>
        <v>0</v>
      </c>
      <c r="Y284" s="252">
        <f xml:space="preserve"> 4 *IFERROR(
INDEX('WFOM - Time_Base'!$A$4:$API$29, MATCH("CenHos", 'WFOM - Time_Base'!$B$4:$B$29,0), MATCH(CONCATENATE($G284,Y$2),'WFOM - Time_Base'!$A$8:$API$8,0)) *
INDEX('WFOM - Time_Base'!$A$4:$API$29, MATCH("CenHos_Per", 'WFOM - Time_Base'!$B$4:$B$29,0), MATCH(CONCATENATE($G284,Y$2),'WFOM - Time_Base'!$A$8:$API$8,0)),
IFERROR( INDEX('Inputs from Uganda staff'!$E$61:$BM$80,MATCH('HRH Need estimation'!Y$2,'Inputs from Uganda staff'!$E$61:$E$80,0),MATCH('HRH Need estimation'!$D284,'Inputs from Uganda staff'!$E$6:$BM$6,0)),
""))</f>
        <v>4</v>
      </c>
      <c r="Z284" s="252">
        <f xml:space="preserve"> 4 *IFERROR(
INDEX('WFOM - Time_Base'!$A$4:$API$29, MATCH("CenHos", 'WFOM - Time_Base'!$B$4:$B$29,0), MATCH(CONCATENATE($G284,Z$2),'WFOM - Time_Base'!$A$8:$API$8,0)) *
INDEX('WFOM - Time_Base'!$A$4:$API$29, MATCH("CenHos_Per", 'WFOM - Time_Base'!$B$4:$B$29,0), MATCH(CONCATENATE($G284,Z$2),'WFOM - Time_Base'!$A$8:$API$8,0)),
IFERROR( INDEX('Inputs from Uganda staff'!$E$61:$BM$80,MATCH('HRH Need estimation'!Z$2,'Inputs from Uganda staff'!$E$61:$E$80,0),MATCH('HRH Need estimation'!$D284,'Inputs from Uganda staff'!$E$6:$BM$6,0)),
""))</f>
        <v>0</v>
      </c>
      <c r="AA284" s="252">
        <f xml:space="preserve"> 4 *IFERROR(
INDEX('WFOM - Time_Base'!$A$4:$API$29, MATCH("CenHos", 'WFOM - Time_Base'!$B$4:$B$29,0), MATCH(CONCATENATE($G284,AA$2),'WFOM - Time_Base'!$A$8:$API$8,0)) *
INDEX('WFOM - Time_Base'!$A$4:$API$29, MATCH("CenHos_Per", 'WFOM - Time_Base'!$B$4:$B$29,0), MATCH(CONCATENATE($G284,AA$2),'WFOM - Time_Base'!$A$8:$API$8,0)),
IFERROR( INDEX('Inputs from Uganda staff'!$E$61:$BM$80,MATCH('HRH Need estimation'!AA$2,'Inputs from Uganda staff'!$E$61:$E$80,0),MATCH('HRH Need estimation'!$D284,'Inputs from Uganda staff'!$E$6:$BM$6,0)),
""))</f>
        <v>0</v>
      </c>
      <c r="AB284" s="252">
        <f xml:space="preserve"> 4 *IFERROR(
INDEX('WFOM - Time_Base'!$A$4:$API$29, MATCH("CenHos", 'WFOM - Time_Base'!$B$4:$B$29,0), MATCH(CONCATENATE($G284,AB$2),'WFOM - Time_Base'!$A$8:$API$8,0)) *
INDEX('WFOM - Time_Base'!$A$4:$API$29, MATCH("CenHos_Per", 'WFOM - Time_Base'!$B$4:$B$29,0), MATCH(CONCATENATE($G284,AB$2),'WFOM - Time_Base'!$A$8:$API$8,0)),
IFERROR( INDEX('Inputs from Uganda staff'!$E$61:$BM$80,MATCH('HRH Need estimation'!AB$2,'Inputs from Uganda staff'!$E$61:$E$80,0),MATCH('HRH Need estimation'!$D284,'Inputs from Uganda staff'!$E$6:$BM$6,0)),
""))</f>
        <v>0</v>
      </c>
      <c r="AC284" s="252"/>
      <c r="AD284" s="252">
        <f xml:space="preserve"> 4 *IFERROR(
INDEX('WFOM - Time_Base'!$A$4:$API$29, MATCH("CenHos", 'WFOM - Time_Base'!$B$4:$B$29,0), MATCH(CONCATENATE($G284,AD$2),'WFOM - Time_Base'!$A$8:$API$8,0)) *
INDEX('WFOM - Time_Base'!$A$4:$API$29, MATCH("CenHos_Per", 'WFOM - Time_Base'!$B$4:$B$29,0), MATCH(CONCATENATE($G284,AD$2),'WFOM - Time_Base'!$A$8:$API$8,0)),
IFERROR( INDEX('Inputs from Uganda staff'!$E$61:$BM$80,MATCH('HRH Need estimation'!AD$2,'Inputs from Uganda staff'!$E$61:$E$80,0),MATCH('HRH Need estimation'!$D284,'Inputs from Uganda staff'!$E$6:$BM$6,0)),
""))</f>
        <v>0</v>
      </c>
      <c r="AE284" s="252">
        <f xml:space="preserve"> 4 *IFERROR(
INDEX('WFOM - Time_Base'!$A$4:$API$29, MATCH("CenHos", 'WFOM - Time_Base'!$B$4:$B$29,0), MATCH(CONCATENATE($G284,AE$2),'WFOM - Time_Base'!$A$8:$API$8,0)) *
INDEX('WFOM - Time_Base'!$A$4:$API$29, MATCH("CenHos_Per", 'WFOM - Time_Base'!$B$4:$B$29,0), MATCH(CONCATENATE($G284,AE$2),'WFOM - Time_Base'!$A$8:$API$8,0)),
IFERROR( INDEX('Inputs from Uganda staff'!$E$61:$BM$80,MATCH('HRH Need estimation'!AE$2,'Inputs from Uganda staff'!$E$61:$E$80,0),MATCH('HRH Need estimation'!$D284,'Inputs from Uganda staff'!$E$6:$BM$6,0)),
""))</f>
        <v>0</v>
      </c>
      <c r="AF284" s="252">
        <f xml:space="preserve"> 4 *IFERROR(
INDEX('WFOM - Time_Base'!$A$4:$API$29, MATCH("CenHos", 'WFOM - Time_Base'!$B$4:$B$29,0), MATCH(CONCATENATE($G284,AF$2),'WFOM - Time_Base'!$A$8:$API$8,0)) *
INDEX('WFOM - Time_Base'!$A$4:$API$29, MATCH("CenHos_Per", 'WFOM - Time_Base'!$B$4:$B$29,0), MATCH(CONCATENATE($G284,AF$2),'WFOM - Time_Base'!$A$8:$API$8,0)),
IFERROR( INDEX('Inputs from Uganda staff'!$E$61:$BM$80,MATCH('HRH Need estimation'!AF$2,'Inputs from Uganda staff'!$E$61:$E$80,0),MATCH('HRH Need estimation'!$D284,'Inputs from Uganda staff'!$E$6:$BM$6,0)),
""))</f>
        <v>0</v>
      </c>
      <c r="AG284" s="252">
        <f xml:space="preserve"> 4 *IFERROR(
INDEX('WFOM - Time_Base'!$A$4:$API$29, MATCH("CenHos", 'WFOM - Time_Base'!$B$4:$B$29,0), MATCH(CONCATENATE($G284,AG$2),'WFOM - Time_Base'!$A$8:$API$8,0)) *
INDEX('WFOM - Time_Base'!$A$4:$API$29, MATCH("CenHos_Per", 'WFOM - Time_Base'!$B$4:$B$29,0), MATCH(CONCATENATE($G284,AG$2),'WFOM - Time_Base'!$A$8:$API$8,0)),
IFERROR( INDEX('Inputs from Uganda staff'!$E$61:$BM$80,MATCH('HRH Need estimation'!AG$2,'Inputs from Uganda staff'!$E$61:$E$80,0),MATCH('HRH Need estimation'!$D284,'Inputs from Uganda staff'!$E$6:$BM$6,0)),
""))</f>
        <v>0</v>
      </c>
      <c r="AH284" s="252">
        <f xml:space="preserve"> 4 *IFERROR(
INDEX('WFOM - Time_Base'!$A$4:$API$29, MATCH("CenHos", 'WFOM - Time_Base'!$B$4:$B$29,0), MATCH(CONCATENATE($G284,AH$2),'WFOM - Time_Base'!$A$8:$API$8,0)) *
INDEX('WFOM - Time_Base'!$A$4:$API$29, MATCH("CenHos_Per", 'WFOM - Time_Base'!$B$4:$B$29,0), MATCH(CONCATENATE($G284,AH$2),'WFOM - Time_Base'!$A$8:$API$8,0)),
IFERROR( INDEX('Inputs from Uganda staff'!$E$61:$BM$80,MATCH('HRH Need estimation'!AH$2,'Inputs from Uganda staff'!$E$61:$E$80,0),MATCH('HRH Need estimation'!$D284,'Inputs from Uganda staff'!$E$6:$BM$6,0)),
""))</f>
        <v>0</v>
      </c>
      <c r="AI284" s="252">
        <f xml:space="preserve"> 4 *IFERROR(
INDEX('WFOM - Time_Base'!$A$4:$API$29, MATCH("CenHos", 'WFOM - Time_Base'!$B$4:$B$29,0), MATCH(CONCATENATE($G284,AI$2),'WFOM - Time_Base'!$A$8:$API$8,0)) *
INDEX('WFOM - Time_Base'!$A$4:$API$29, MATCH("CenHos_Per", 'WFOM - Time_Base'!$B$4:$B$29,0), MATCH(CONCATENATE($G284,AI$2),'WFOM - Time_Base'!$A$8:$API$8,0)),
IFERROR( INDEX('Inputs from Uganda staff'!$E$61:$BM$80,MATCH('HRH Need estimation'!AI$2,'Inputs from Uganda staff'!$E$61:$E$80,0),MATCH('HRH Need estimation'!$D284,'Inputs from Uganda staff'!$E$6:$BM$6,0)),
""))</f>
        <v>0</v>
      </c>
      <c r="AJ284" s="252">
        <f xml:space="preserve"> 4 *IFERROR(
INDEX('WFOM - Time_Base'!$A$4:$API$29, MATCH("CenHos", 'WFOM - Time_Base'!$B$4:$B$29,0), MATCH(CONCATENATE($G284,AJ$2),'WFOM - Time_Base'!$A$8:$API$8,0)) *
INDEX('WFOM - Time_Base'!$A$4:$API$29, MATCH("CenHos_Per", 'WFOM - Time_Base'!$B$4:$B$29,0), MATCH(CONCATENATE($G284,AJ$2),'WFOM - Time_Base'!$A$8:$API$8,0)),
IFERROR( INDEX('Inputs from Uganda staff'!$E$61:$BM$80,MATCH('HRH Need estimation'!AJ$2,'Inputs from Uganda staff'!$E$61:$E$80,0),MATCH('HRH Need estimation'!$D284,'Inputs from Uganda staff'!$E$6:$BM$6,0)),
""))</f>
        <v>0</v>
      </c>
      <c r="AK284" s="252">
        <f xml:space="preserve"> 4 *IFERROR(
INDEX('WFOM - Time_Base'!$A$4:$API$29, MATCH("CenHos", 'WFOM - Time_Base'!$B$4:$B$29,0), MATCH(CONCATENATE($G284,AK$2),'WFOM - Time_Base'!$A$8:$API$8,0)) *
INDEX('WFOM - Time_Base'!$A$4:$API$29, MATCH("CenHos_Per", 'WFOM - Time_Base'!$B$4:$B$29,0), MATCH(CONCATENATE($G284,AK$2),'WFOM - Time_Base'!$A$8:$API$8,0)),
IFERROR( INDEX('Inputs from Uganda staff'!$E$61:$BM$80,MATCH('HRH Need estimation'!AK$2,'Inputs from Uganda staff'!$E$61:$E$80,0),MATCH('HRH Need estimation'!$D284,'Inputs from Uganda staff'!$E$6:$BM$6,0)),
""))</f>
        <v>0</v>
      </c>
      <c r="AL284" s="252">
        <f xml:space="preserve"> 4 *IFERROR(
INDEX('WFOM - Time_Base'!$A$4:$API$29, MATCH("CenHos", 'WFOM - Time_Base'!$B$4:$B$29,0), MATCH(CONCATENATE($G284,AL$2),'WFOM - Time_Base'!$A$8:$API$8,0)) *
INDEX('WFOM - Time_Base'!$A$4:$API$29, MATCH("CenHos_Per", 'WFOM - Time_Base'!$B$4:$B$29,0), MATCH(CONCATENATE($G284,AL$2),'WFOM - Time_Base'!$A$8:$API$8,0)),
IFERROR( INDEX('Inputs from Uganda staff'!$E$61:$BM$80,MATCH('HRH Need estimation'!AL$2,'Inputs from Uganda staff'!$E$61:$E$80,0),MATCH('HRH Need estimation'!$D284,'Inputs from Uganda staff'!$E$6:$BM$6,0)),
""))</f>
        <v>0</v>
      </c>
      <c r="AM284" t="s">
        <v>2061</v>
      </c>
      <c r="AN284">
        <v>1</v>
      </c>
      <c r="AO284" t="str">
        <f t="shared" si="12"/>
        <v>303</v>
      </c>
    </row>
    <row r="285" spans="1:41">
      <c r="A285" s="106" t="s">
        <v>915</v>
      </c>
      <c r="B285" s="106" t="s">
        <v>525</v>
      </c>
      <c r="C285" s="107" t="s">
        <v>785</v>
      </c>
      <c r="D285" s="120" t="s">
        <v>786</v>
      </c>
      <c r="E285" s="122" t="s">
        <v>867</v>
      </c>
      <c r="F285" s="122" t="s">
        <v>21</v>
      </c>
      <c r="G285" s="122" t="str">
        <f>IF(F285&lt;&gt;"", VLOOKUP(F285,'WFOM - Cadre and Service List'!$E$4:$F$52,2,FALSE), "")</f>
        <v>Over5OPD</v>
      </c>
      <c r="H285" s="122"/>
      <c r="I285" s="207"/>
      <c r="J285" s="207"/>
      <c r="K285" s="207"/>
      <c r="L285" s="207"/>
      <c r="M285" s="207"/>
      <c r="N285" s="207"/>
      <c r="O285" s="207"/>
      <c r="P285" s="207">
        <f t="shared" si="11"/>
        <v>0</v>
      </c>
      <c r="Q285" s="122" t="s">
        <v>1947</v>
      </c>
      <c r="R285" s="122">
        <f>IFERROR(
$AN285 * INDEX('WFOM - Time_Base'!$A$4:$API$29, MATCH("CenHos", 'WFOM - Time_Base'!$B$4:$B$29,0), MATCH(CONCATENATE($G285,R$2),'WFOM - Time_Base'!$A$8:$API$8,0)) *
INDEX('WFOM - Time_Base'!$A$4:$API$29, MATCH("CenHos_Per", 'WFOM - Time_Base'!$B$4:$B$29,0), MATCH(CONCATENATE($G285,R$2),'WFOM - Time_Base'!$A$8:$API$8,0)),
IFERROR($AN285 * INDEX('Inputs from Uganda staff'!$E$61:$BM$80,MATCH('HRH Need estimation'!R$2,'Inputs from Uganda staff'!$E$61:$E$80,0),MATCH('HRH Need estimation'!$D285,'Inputs from Uganda staff'!$E$6:$BM$6,0)),
""))</f>
        <v>3.5</v>
      </c>
      <c r="S285" s="122">
        <f>IFERROR(
$AN285 * INDEX('WFOM - Time_Base'!$A$4:$API$29, MATCH("CenHos", 'WFOM - Time_Base'!$B$4:$B$29,0), MATCH(CONCATENATE($G285,S$2),'WFOM - Time_Base'!$A$8:$API$8,0)) *
INDEX('WFOM - Time_Base'!$A$4:$API$29, MATCH("CenHos_Per", 'WFOM - Time_Base'!$B$4:$B$29,0), MATCH(CONCATENATE($G285,S$2),'WFOM - Time_Base'!$A$8:$API$8,0)),
IFERROR($AN285 * INDEX('Inputs from Uganda staff'!$E$61:$BM$80,MATCH('HRH Need estimation'!S$2,'Inputs from Uganda staff'!$E$61:$E$80,0),MATCH('HRH Need estimation'!$D285,'Inputs from Uganda staff'!$E$6:$BM$6,0)),
""))</f>
        <v>6</v>
      </c>
      <c r="T285" s="122">
        <f>IFERROR(
$AN285 * INDEX('WFOM - Time_Base'!$A$4:$API$29, MATCH("CenHos", 'WFOM - Time_Base'!$B$4:$B$29,0), MATCH(CONCATENATE($G285,T$2),'WFOM - Time_Base'!$A$8:$API$8,0)) *
INDEX('WFOM - Time_Base'!$A$4:$API$29, MATCH("CenHos_Per", 'WFOM - Time_Base'!$B$4:$B$29,0), MATCH(CONCATENATE($G285,T$2),'WFOM - Time_Base'!$A$8:$API$8,0)),
IFERROR($AN285 * INDEX('Inputs from Uganda staff'!$E$61:$BM$80,MATCH('HRH Need estimation'!T$2,'Inputs from Uganda staff'!$E$61:$E$80,0),MATCH('HRH Need estimation'!$D285,'Inputs from Uganda staff'!$E$6:$BM$6,0)),
""))</f>
        <v>0</v>
      </c>
      <c r="U285" s="122">
        <f>IFERROR(
$AN285 * INDEX('WFOM - Time_Base'!$A$4:$API$29, MATCH("CenHos", 'WFOM - Time_Base'!$B$4:$B$29,0), MATCH(CONCATENATE($G285,U$2),'WFOM - Time_Base'!$A$8:$API$8,0)) *
INDEX('WFOM - Time_Base'!$A$4:$API$29, MATCH("CenHos_Per", 'WFOM - Time_Base'!$B$4:$B$29,0), MATCH(CONCATENATE($G285,U$2),'WFOM - Time_Base'!$A$8:$API$8,0)),
IFERROR($AN285 * INDEX('Inputs from Uganda staff'!$E$61:$BM$80,MATCH('HRH Need estimation'!U$2,'Inputs from Uganda staff'!$E$61:$E$80,0),MATCH('HRH Need estimation'!$D285,'Inputs from Uganda staff'!$E$6:$BM$6,0)),
""))</f>
        <v>1</v>
      </c>
      <c r="V285" s="122">
        <f>IFERROR(
$AN285 * INDEX('WFOM - Time_Base'!$A$4:$API$29, MATCH("CenHos", 'WFOM - Time_Base'!$B$4:$B$29,0), MATCH(CONCATENATE($G285,V$2),'WFOM - Time_Base'!$A$8:$API$8,0)) *
INDEX('WFOM - Time_Base'!$A$4:$API$29, MATCH("CenHos_Per", 'WFOM - Time_Base'!$B$4:$B$29,0), MATCH(CONCATENATE($G285,V$2),'WFOM - Time_Base'!$A$8:$API$8,0)),
IFERROR($AN285 * INDEX('Inputs from Uganda staff'!$E$61:$BM$80,MATCH('HRH Need estimation'!V$2,'Inputs from Uganda staff'!$E$61:$E$80,0),MATCH('HRH Need estimation'!$D285,'Inputs from Uganda staff'!$E$6:$BM$6,0)),
""))</f>
        <v>4</v>
      </c>
      <c r="W285" s="122">
        <f>IFERROR(
$AN285 * INDEX('WFOM - Time_Base'!$A$4:$API$29, MATCH("CenHos", 'WFOM - Time_Base'!$B$4:$B$29,0), MATCH(CONCATENATE($G285,W$2),'WFOM - Time_Base'!$A$8:$API$8,0)) *
INDEX('WFOM - Time_Base'!$A$4:$API$29, MATCH("CenHos_Per", 'WFOM - Time_Base'!$B$4:$B$29,0), MATCH(CONCATENATE($G285,W$2),'WFOM - Time_Base'!$A$8:$API$8,0)),
IFERROR($AN285 * INDEX('Inputs from Uganda staff'!$E$61:$BM$80,MATCH('HRH Need estimation'!W$2,'Inputs from Uganda staff'!$E$61:$E$80,0),MATCH('HRH Need estimation'!$D285,'Inputs from Uganda staff'!$E$6:$BM$6,0)),
""))</f>
        <v>0</v>
      </c>
      <c r="X285" s="122">
        <f>IFERROR(
$AN285 * INDEX('WFOM - Time_Base'!$A$4:$API$29, MATCH("CenHos", 'WFOM - Time_Base'!$B$4:$B$29,0), MATCH(CONCATENATE($G285,X$2),'WFOM - Time_Base'!$A$8:$API$8,0)) *
INDEX('WFOM - Time_Base'!$A$4:$API$29, MATCH("CenHos_Per", 'WFOM - Time_Base'!$B$4:$B$29,0), MATCH(CONCATENATE($G285,X$2),'WFOM - Time_Base'!$A$8:$API$8,0)),
IFERROR($AN285 * INDEX('Inputs from Uganda staff'!$E$61:$BM$80,MATCH('HRH Need estimation'!X$2,'Inputs from Uganda staff'!$E$61:$E$80,0),MATCH('HRH Need estimation'!$D285,'Inputs from Uganda staff'!$E$6:$BM$6,0)),
""))</f>
        <v>0</v>
      </c>
      <c r="Y285" s="122">
        <f>IFERROR(
$AN285 * INDEX('WFOM - Time_Base'!$A$4:$API$29, MATCH("CenHos", 'WFOM - Time_Base'!$B$4:$B$29,0), MATCH(CONCATENATE($G285,Y$2),'WFOM - Time_Base'!$A$8:$API$8,0)) *
INDEX('WFOM - Time_Base'!$A$4:$API$29, MATCH("CenHos_Per", 'WFOM - Time_Base'!$B$4:$B$29,0), MATCH(CONCATENATE($G285,Y$2),'WFOM - Time_Base'!$A$8:$API$8,0)),
IFERROR($AN285 * INDEX('Inputs from Uganda staff'!$E$61:$BM$80,MATCH('HRH Need estimation'!Y$2,'Inputs from Uganda staff'!$E$61:$E$80,0),MATCH('HRH Need estimation'!$D285,'Inputs from Uganda staff'!$E$6:$BM$6,0)),
""))</f>
        <v>0</v>
      </c>
      <c r="Z285" s="122">
        <f>IFERROR(
$AN285 * INDEX('WFOM - Time_Base'!$A$4:$API$29, MATCH("CenHos", 'WFOM - Time_Base'!$B$4:$B$29,0), MATCH(CONCATENATE($G285,Z$2),'WFOM - Time_Base'!$A$8:$API$8,0)) *
INDEX('WFOM - Time_Base'!$A$4:$API$29, MATCH("CenHos_Per", 'WFOM - Time_Base'!$B$4:$B$29,0), MATCH(CONCATENATE($G285,Z$2),'WFOM - Time_Base'!$A$8:$API$8,0)),
IFERROR($AN285 * INDEX('Inputs from Uganda staff'!$E$61:$BM$80,MATCH('HRH Need estimation'!Z$2,'Inputs from Uganda staff'!$E$61:$E$80,0),MATCH('HRH Need estimation'!$D285,'Inputs from Uganda staff'!$E$6:$BM$6,0)),
""))</f>
        <v>0</v>
      </c>
      <c r="AA285" s="122">
        <f>IFERROR(
$AN285 * INDEX('WFOM - Time_Base'!$A$4:$API$29, MATCH("CenHos", 'WFOM - Time_Base'!$B$4:$B$29,0), MATCH(CONCATENATE($G285,AA$2),'WFOM - Time_Base'!$A$8:$API$8,0)) *
INDEX('WFOM - Time_Base'!$A$4:$API$29, MATCH("CenHos_Per", 'WFOM - Time_Base'!$B$4:$B$29,0), MATCH(CONCATENATE($G285,AA$2),'WFOM - Time_Base'!$A$8:$API$8,0)),
IFERROR($AN285 * INDEX('Inputs from Uganda staff'!$E$61:$BM$80,MATCH('HRH Need estimation'!AA$2,'Inputs from Uganda staff'!$E$61:$E$80,0),MATCH('HRH Need estimation'!$D285,'Inputs from Uganda staff'!$E$6:$BM$6,0)),
""))</f>
        <v>0</v>
      </c>
      <c r="AB285" s="122">
        <f>IFERROR(
$AN285 * INDEX('WFOM - Time_Base'!$A$4:$API$29, MATCH("CenHos", 'WFOM - Time_Base'!$B$4:$B$29,0), MATCH(CONCATENATE($G285,AB$2),'WFOM - Time_Base'!$A$8:$API$8,0)) *
INDEX('WFOM - Time_Base'!$A$4:$API$29, MATCH("CenHos_Per", 'WFOM - Time_Base'!$B$4:$B$29,0), MATCH(CONCATENATE($G285,AB$2),'WFOM - Time_Base'!$A$8:$API$8,0)),
IFERROR($AN285 * INDEX('Inputs from Uganda staff'!$E$61:$BM$80,MATCH('HRH Need estimation'!AB$2,'Inputs from Uganda staff'!$E$61:$E$80,0),MATCH('HRH Need estimation'!$D285,'Inputs from Uganda staff'!$E$6:$BM$6,0)),
""))</f>
        <v>0</v>
      </c>
      <c r="AC285" s="122" t="str">
        <f>IFERROR(
$AN285 * INDEX('WFOM - Time_Base'!$A$4:$API$29, MATCH("CenHos", 'WFOM - Time_Base'!$B$4:$B$29,0), MATCH(CONCATENATE($G285,AC$2),'WFOM - Time_Base'!$A$8:$API$8,0)) *
INDEX('WFOM - Time_Base'!$A$4:$API$29, MATCH("CenHos_Per", 'WFOM - Time_Base'!$B$4:$B$29,0), MATCH(CONCATENATE($G285,AC$2),'WFOM - Time_Base'!$A$8:$API$8,0)),
IFERROR($AN285 * INDEX('Inputs from Uganda staff'!$E$61:$BM$80,MATCH('HRH Need estimation'!AC$2,'Inputs from Uganda staff'!$E$61:$E$80,0),MATCH('HRH Need estimation'!$D285,'Inputs from Uganda staff'!$E$6:$BM$6,0)),
""))</f>
        <v/>
      </c>
      <c r="AD285" s="122">
        <f>IFERROR(
$AN285 * INDEX('WFOM - Time_Base'!$A$4:$API$29, MATCH("CenHos", 'WFOM - Time_Base'!$B$4:$B$29,0), MATCH(CONCATENATE($G285,AD$2),'WFOM - Time_Base'!$A$8:$API$8,0)) *
INDEX('WFOM - Time_Base'!$A$4:$API$29, MATCH("CenHos_Per", 'WFOM - Time_Base'!$B$4:$B$29,0), MATCH(CONCATENATE($G285,AD$2),'WFOM - Time_Base'!$A$8:$API$8,0)),
IFERROR($AN285 * INDEX('Inputs from Uganda staff'!$E$61:$BM$80,MATCH('HRH Need estimation'!AD$2,'Inputs from Uganda staff'!$E$61:$E$80,0),MATCH('HRH Need estimation'!$D285,'Inputs from Uganda staff'!$E$6:$BM$6,0)),
""))</f>
        <v>0</v>
      </c>
      <c r="AE285" s="122">
        <f>IFERROR(
$AN285 * INDEX('WFOM - Time_Base'!$A$4:$API$29, MATCH("CenHos", 'WFOM - Time_Base'!$B$4:$B$29,0), MATCH(CONCATENATE($G285,AE$2),'WFOM - Time_Base'!$A$8:$API$8,0)) *
INDEX('WFOM - Time_Base'!$A$4:$API$29, MATCH("CenHos_Per", 'WFOM - Time_Base'!$B$4:$B$29,0), MATCH(CONCATENATE($G285,AE$2),'WFOM - Time_Base'!$A$8:$API$8,0)),
IFERROR($AN285 * INDEX('Inputs from Uganda staff'!$E$61:$BM$80,MATCH('HRH Need estimation'!AE$2,'Inputs from Uganda staff'!$E$61:$E$80,0),MATCH('HRH Need estimation'!$D285,'Inputs from Uganda staff'!$E$6:$BM$6,0)),
""))</f>
        <v>0</v>
      </c>
      <c r="AF285" s="122">
        <f>IFERROR(
$AN285 * INDEX('WFOM - Time_Base'!$A$4:$API$29, MATCH("CenHos", 'WFOM - Time_Base'!$B$4:$B$29,0), MATCH(CONCATENATE($G285,AF$2),'WFOM - Time_Base'!$A$8:$API$8,0)) *
INDEX('WFOM - Time_Base'!$A$4:$API$29, MATCH("CenHos_Per", 'WFOM - Time_Base'!$B$4:$B$29,0), MATCH(CONCATENATE($G285,AF$2),'WFOM - Time_Base'!$A$8:$API$8,0)),
IFERROR($AN285 * INDEX('Inputs from Uganda staff'!$E$61:$BM$80,MATCH('HRH Need estimation'!AF$2,'Inputs from Uganda staff'!$E$61:$E$80,0),MATCH('HRH Need estimation'!$D285,'Inputs from Uganda staff'!$E$6:$BM$6,0)),
""))</f>
        <v>0</v>
      </c>
      <c r="AG285" s="122">
        <f>IFERROR(
$AN285 * INDEX('WFOM - Time_Base'!$A$4:$API$29, MATCH("CenHos", 'WFOM - Time_Base'!$B$4:$B$29,0), MATCH(CONCATENATE($G285,AG$2),'WFOM - Time_Base'!$A$8:$API$8,0)) *
INDEX('WFOM - Time_Base'!$A$4:$API$29, MATCH("CenHos_Per", 'WFOM - Time_Base'!$B$4:$B$29,0), MATCH(CONCATENATE($G285,AG$2),'WFOM - Time_Base'!$A$8:$API$8,0)),
IFERROR($AN285 * INDEX('Inputs from Uganda staff'!$E$61:$BM$80,MATCH('HRH Need estimation'!AG$2,'Inputs from Uganda staff'!$E$61:$E$80,0),MATCH('HRH Need estimation'!$D285,'Inputs from Uganda staff'!$E$6:$BM$6,0)),
""))</f>
        <v>0</v>
      </c>
      <c r="AH285" s="122">
        <f>IFERROR(
$AN285 * INDEX('WFOM - Time_Base'!$A$4:$API$29, MATCH("CenHos", 'WFOM - Time_Base'!$B$4:$B$29,0), MATCH(CONCATENATE($G285,AH$2),'WFOM - Time_Base'!$A$8:$API$8,0)) *
INDEX('WFOM - Time_Base'!$A$4:$API$29, MATCH("CenHos_Per", 'WFOM - Time_Base'!$B$4:$B$29,0), MATCH(CONCATENATE($G285,AH$2),'WFOM - Time_Base'!$A$8:$API$8,0)),
IFERROR($AN285 * INDEX('Inputs from Uganda staff'!$E$61:$BM$80,MATCH('HRH Need estimation'!AH$2,'Inputs from Uganda staff'!$E$61:$E$80,0),MATCH('HRH Need estimation'!$D285,'Inputs from Uganda staff'!$E$6:$BM$6,0)),
""))</f>
        <v>0</v>
      </c>
      <c r="AI285" s="122">
        <f>IFERROR(
$AN285 * INDEX('WFOM - Time_Base'!$A$4:$API$29, MATCH("CenHos", 'WFOM - Time_Base'!$B$4:$B$29,0), MATCH(CONCATENATE($G285,AI$2),'WFOM - Time_Base'!$A$8:$API$8,0)) *
INDEX('WFOM - Time_Base'!$A$4:$API$29, MATCH("CenHos_Per", 'WFOM - Time_Base'!$B$4:$B$29,0), MATCH(CONCATENATE($G285,AI$2),'WFOM - Time_Base'!$A$8:$API$8,0)),
IFERROR($AN285 * INDEX('Inputs from Uganda staff'!$E$61:$BM$80,MATCH('HRH Need estimation'!AI$2,'Inputs from Uganda staff'!$E$61:$E$80,0),MATCH('HRH Need estimation'!$D285,'Inputs from Uganda staff'!$E$6:$BM$6,0)),
""))</f>
        <v>0</v>
      </c>
      <c r="AJ285" s="122">
        <f>IFERROR(
$AN285 * INDEX('WFOM - Time_Base'!$A$4:$API$29, MATCH("CenHos", 'WFOM - Time_Base'!$B$4:$B$29,0), MATCH(CONCATENATE($G285,AJ$2),'WFOM - Time_Base'!$A$8:$API$8,0)) *
INDEX('WFOM - Time_Base'!$A$4:$API$29, MATCH("CenHos_Per", 'WFOM - Time_Base'!$B$4:$B$29,0), MATCH(CONCATENATE($G285,AJ$2),'WFOM - Time_Base'!$A$8:$API$8,0)),
IFERROR($AN285 * INDEX('Inputs from Uganda staff'!$E$61:$BM$80,MATCH('HRH Need estimation'!AJ$2,'Inputs from Uganda staff'!$E$61:$E$80,0),MATCH('HRH Need estimation'!$D285,'Inputs from Uganda staff'!$E$6:$BM$6,0)),
""))</f>
        <v>0</v>
      </c>
      <c r="AK285" s="122">
        <f>IFERROR(
$AN285 * INDEX('WFOM - Time_Base'!$A$4:$API$29, MATCH("CenHos", 'WFOM - Time_Base'!$B$4:$B$29,0), MATCH(CONCATENATE($G285,AK$2),'WFOM - Time_Base'!$A$8:$API$8,0)) *
INDEX('WFOM - Time_Base'!$A$4:$API$29, MATCH("CenHos_Per", 'WFOM - Time_Base'!$B$4:$B$29,0), MATCH(CONCATENATE($G285,AK$2),'WFOM - Time_Base'!$A$8:$API$8,0)),
IFERROR($AN285 * INDEX('Inputs from Uganda staff'!$E$61:$BM$80,MATCH('HRH Need estimation'!AK$2,'Inputs from Uganda staff'!$E$61:$E$80,0),MATCH('HRH Need estimation'!$D285,'Inputs from Uganda staff'!$E$6:$BM$6,0)),
""))</f>
        <v>0</v>
      </c>
      <c r="AL285" s="122">
        <f>IFERROR(
$AN285 * INDEX('WFOM - Time_Base'!$A$4:$API$29, MATCH("CenHos", 'WFOM - Time_Base'!$B$4:$B$29,0), MATCH(CONCATENATE($G285,AL$2),'WFOM - Time_Base'!$A$8:$API$8,0)) *
INDEX('WFOM - Time_Base'!$A$4:$API$29, MATCH("CenHos_Per", 'WFOM - Time_Base'!$B$4:$B$29,0), MATCH(CONCATENATE($G285,AL$2),'WFOM - Time_Base'!$A$8:$API$8,0)),
IFERROR($AN285 * INDEX('Inputs from Uganda staff'!$E$61:$BM$80,MATCH('HRH Need estimation'!AL$2,'Inputs from Uganda staff'!$E$61:$E$80,0),MATCH('HRH Need estimation'!$D285,'Inputs from Uganda staff'!$E$6:$BM$6,0)),
""))</f>
        <v>0</v>
      </c>
      <c r="AN285">
        <v>1</v>
      </c>
      <c r="AO285" t="e">
        <f t="shared" si="12"/>
        <v>#N/A</v>
      </c>
    </row>
    <row r="286" spans="1:41">
      <c r="A286" s="106" t="s">
        <v>915</v>
      </c>
      <c r="B286" s="106" t="s">
        <v>141</v>
      </c>
      <c r="C286" s="107" t="s">
        <v>787</v>
      </c>
      <c r="D286" s="115" t="s">
        <v>788</v>
      </c>
      <c r="E286" s="122" t="s">
        <v>141</v>
      </c>
      <c r="F286" s="122" t="s">
        <v>142</v>
      </c>
      <c r="G286" s="122" t="str">
        <f>IF(F286&lt;&gt;"", VLOOKUP(F286,'WFOM - Cadre and Service List'!$E$4:$F$52,2,FALSE), "")</f>
        <v>MentOPD</v>
      </c>
      <c r="H286" s="122"/>
      <c r="I286" s="207"/>
      <c r="J286" s="207"/>
      <c r="K286" s="207"/>
      <c r="L286" s="207"/>
      <c r="M286" s="207"/>
      <c r="N286" s="207"/>
      <c r="O286" s="207"/>
      <c r="P286" s="207">
        <f t="shared" si="11"/>
        <v>0</v>
      </c>
      <c r="Q286" s="122" t="s">
        <v>1947</v>
      </c>
      <c r="R286" s="122">
        <f>IFERROR(
$AN286 * INDEX('WFOM - Time_Base'!$A$4:$API$29, MATCH("CenHos", 'WFOM - Time_Base'!$B$4:$B$29,0), MATCH(CONCATENATE($G286,R$2),'WFOM - Time_Base'!$A$8:$API$8,0)) *
INDEX('WFOM - Time_Base'!$A$4:$API$29, MATCH("CenHos_Per", 'WFOM - Time_Base'!$B$4:$B$29,0), MATCH(CONCATENATE($G286,R$2),'WFOM - Time_Base'!$A$8:$API$8,0)),
IFERROR($AN286 * INDEX('Inputs from Uganda staff'!$E$61:$BM$80,MATCH('HRH Need estimation'!R$2,'Inputs from Uganda staff'!$E$61:$E$80,0),MATCH('HRH Need estimation'!$D286,'Inputs from Uganda staff'!$E$6:$BM$6,0)),
""))</f>
        <v>0</v>
      </c>
      <c r="S286" s="122">
        <f>IFERROR(
$AN286 * INDEX('WFOM - Time_Base'!$A$4:$API$29, MATCH("CenHos", 'WFOM - Time_Base'!$B$4:$B$29,0), MATCH(CONCATENATE($G286,S$2),'WFOM - Time_Base'!$A$8:$API$8,0)) *
INDEX('WFOM - Time_Base'!$A$4:$API$29, MATCH("CenHos_Per", 'WFOM - Time_Base'!$B$4:$B$29,0), MATCH(CONCATENATE($G286,S$2),'WFOM - Time_Base'!$A$8:$API$8,0)),
IFERROR($AN286 * INDEX('Inputs from Uganda staff'!$E$61:$BM$80,MATCH('HRH Need estimation'!S$2,'Inputs from Uganda staff'!$E$61:$E$80,0),MATCH('HRH Need estimation'!$D286,'Inputs from Uganda staff'!$E$6:$BM$6,0)),
""))</f>
        <v>0</v>
      </c>
      <c r="T286" s="122">
        <f>IFERROR(
$AN286 * INDEX('WFOM - Time_Base'!$A$4:$API$29, MATCH("CenHos", 'WFOM - Time_Base'!$B$4:$B$29,0), MATCH(CONCATENATE($G286,T$2),'WFOM - Time_Base'!$A$8:$API$8,0)) *
INDEX('WFOM - Time_Base'!$A$4:$API$29, MATCH("CenHos_Per", 'WFOM - Time_Base'!$B$4:$B$29,0), MATCH(CONCATENATE($G286,T$2),'WFOM - Time_Base'!$A$8:$API$8,0)),
IFERROR($AN286 * INDEX('Inputs from Uganda staff'!$E$61:$BM$80,MATCH('HRH Need estimation'!T$2,'Inputs from Uganda staff'!$E$61:$E$80,0),MATCH('HRH Need estimation'!$D286,'Inputs from Uganda staff'!$E$6:$BM$6,0)),
""))</f>
        <v>0</v>
      </c>
      <c r="U286" s="122">
        <f>IFERROR(
$AN286 * INDEX('WFOM - Time_Base'!$A$4:$API$29, MATCH("CenHos", 'WFOM - Time_Base'!$B$4:$B$29,0), MATCH(CONCATENATE($G286,U$2),'WFOM - Time_Base'!$A$8:$API$8,0)) *
INDEX('WFOM - Time_Base'!$A$4:$API$29, MATCH("CenHos_Per", 'WFOM - Time_Base'!$B$4:$B$29,0), MATCH(CONCATENATE($G286,U$2),'WFOM - Time_Base'!$A$8:$API$8,0)),
IFERROR($AN286 * INDEX('Inputs from Uganda staff'!$E$61:$BM$80,MATCH('HRH Need estimation'!U$2,'Inputs from Uganda staff'!$E$61:$E$80,0),MATCH('HRH Need estimation'!$D286,'Inputs from Uganda staff'!$E$6:$BM$6,0)),
""))</f>
        <v>0</v>
      </c>
      <c r="V286" s="122">
        <f>IFERROR(
$AN286 * INDEX('WFOM - Time_Base'!$A$4:$API$29, MATCH("CenHos", 'WFOM - Time_Base'!$B$4:$B$29,0), MATCH(CONCATENATE($G286,V$2),'WFOM - Time_Base'!$A$8:$API$8,0)) *
INDEX('WFOM - Time_Base'!$A$4:$API$29, MATCH("CenHos_Per", 'WFOM - Time_Base'!$B$4:$B$29,0), MATCH(CONCATENATE($G286,V$2),'WFOM - Time_Base'!$A$8:$API$8,0)),
IFERROR($AN286 * INDEX('Inputs from Uganda staff'!$E$61:$BM$80,MATCH('HRH Need estimation'!V$2,'Inputs from Uganda staff'!$E$61:$E$80,0),MATCH('HRH Need estimation'!$D286,'Inputs from Uganda staff'!$E$6:$BM$6,0)),
""))</f>
        <v>0</v>
      </c>
      <c r="W286" s="122">
        <f>IFERROR(
$AN286 * INDEX('WFOM - Time_Base'!$A$4:$API$29, MATCH("CenHos", 'WFOM - Time_Base'!$B$4:$B$29,0), MATCH(CONCATENATE($G286,W$2),'WFOM - Time_Base'!$A$8:$API$8,0)) *
INDEX('WFOM - Time_Base'!$A$4:$API$29, MATCH("CenHos_Per", 'WFOM - Time_Base'!$B$4:$B$29,0), MATCH(CONCATENATE($G286,W$2),'WFOM - Time_Base'!$A$8:$API$8,0)),
IFERROR($AN286 * INDEX('Inputs from Uganda staff'!$E$61:$BM$80,MATCH('HRH Need estimation'!W$2,'Inputs from Uganda staff'!$E$61:$E$80,0),MATCH('HRH Need estimation'!$D286,'Inputs from Uganda staff'!$E$6:$BM$6,0)),
""))</f>
        <v>0</v>
      </c>
      <c r="X286" s="122">
        <f>IFERROR(
$AN286 * INDEX('WFOM - Time_Base'!$A$4:$API$29, MATCH("CenHos", 'WFOM - Time_Base'!$B$4:$B$29,0), MATCH(CONCATENATE($G286,X$2),'WFOM - Time_Base'!$A$8:$API$8,0)) *
INDEX('WFOM - Time_Base'!$A$4:$API$29, MATCH("CenHos_Per", 'WFOM - Time_Base'!$B$4:$B$29,0), MATCH(CONCATENATE($G286,X$2),'WFOM - Time_Base'!$A$8:$API$8,0)),
IFERROR($AN286 * INDEX('Inputs from Uganda staff'!$E$61:$BM$80,MATCH('HRH Need estimation'!X$2,'Inputs from Uganda staff'!$E$61:$E$80,0),MATCH('HRH Need estimation'!$D286,'Inputs from Uganda staff'!$E$6:$BM$6,0)),
""))</f>
        <v>0</v>
      </c>
      <c r="Y286" s="122">
        <f>IFERROR(
$AN286 * INDEX('WFOM - Time_Base'!$A$4:$API$29, MATCH("CenHos", 'WFOM - Time_Base'!$B$4:$B$29,0), MATCH(CONCATENATE($G286,Y$2),'WFOM - Time_Base'!$A$8:$API$8,0)) *
INDEX('WFOM - Time_Base'!$A$4:$API$29, MATCH("CenHos_Per", 'WFOM - Time_Base'!$B$4:$B$29,0), MATCH(CONCATENATE($G286,Y$2),'WFOM - Time_Base'!$A$8:$API$8,0)),
IFERROR($AN286 * INDEX('Inputs from Uganda staff'!$E$61:$BM$80,MATCH('HRH Need estimation'!Y$2,'Inputs from Uganda staff'!$E$61:$E$80,0),MATCH('HRH Need estimation'!$D286,'Inputs from Uganda staff'!$E$6:$BM$6,0)),
""))</f>
        <v>0</v>
      </c>
      <c r="Z286" s="122">
        <f>IFERROR(
$AN286 * INDEX('WFOM - Time_Base'!$A$4:$API$29, MATCH("CenHos", 'WFOM - Time_Base'!$B$4:$B$29,0), MATCH(CONCATENATE($G286,Z$2),'WFOM - Time_Base'!$A$8:$API$8,0)) *
INDEX('WFOM - Time_Base'!$A$4:$API$29, MATCH("CenHos_Per", 'WFOM - Time_Base'!$B$4:$B$29,0), MATCH(CONCATENATE($G286,Z$2),'WFOM - Time_Base'!$A$8:$API$8,0)),
IFERROR($AN286 * INDEX('Inputs from Uganda staff'!$E$61:$BM$80,MATCH('HRH Need estimation'!Z$2,'Inputs from Uganda staff'!$E$61:$E$80,0),MATCH('HRH Need estimation'!$D286,'Inputs from Uganda staff'!$E$6:$BM$6,0)),
""))</f>
        <v>0</v>
      </c>
      <c r="AA286" s="122">
        <f>IFERROR(
$AN286 * INDEX('WFOM - Time_Base'!$A$4:$API$29, MATCH("CenHos", 'WFOM - Time_Base'!$B$4:$B$29,0), MATCH(CONCATENATE($G286,AA$2),'WFOM - Time_Base'!$A$8:$API$8,0)) *
INDEX('WFOM - Time_Base'!$A$4:$API$29, MATCH("CenHos_Per", 'WFOM - Time_Base'!$B$4:$B$29,0), MATCH(CONCATENATE($G286,AA$2),'WFOM - Time_Base'!$A$8:$API$8,0)),
IFERROR($AN286 * INDEX('Inputs from Uganda staff'!$E$61:$BM$80,MATCH('HRH Need estimation'!AA$2,'Inputs from Uganda staff'!$E$61:$E$80,0),MATCH('HRH Need estimation'!$D286,'Inputs from Uganda staff'!$E$6:$BM$6,0)),
""))</f>
        <v>0</v>
      </c>
      <c r="AB286" s="122">
        <f>IFERROR(
$AN286 * INDEX('WFOM - Time_Base'!$A$4:$API$29, MATCH("CenHos", 'WFOM - Time_Base'!$B$4:$B$29,0), MATCH(CONCATENATE($G286,AB$2),'WFOM - Time_Base'!$A$8:$API$8,0)) *
INDEX('WFOM - Time_Base'!$A$4:$API$29, MATCH("CenHos_Per", 'WFOM - Time_Base'!$B$4:$B$29,0), MATCH(CONCATENATE($G286,AB$2),'WFOM - Time_Base'!$A$8:$API$8,0)),
IFERROR($AN286 * INDEX('Inputs from Uganda staff'!$E$61:$BM$80,MATCH('HRH Need estimation'!AB$2,'Inputs from Uganda staff'!$E$61:$E$80,0),MATCH('HRH Need estimation'!$D286,'Inputs from Uganda staff'!$E$6:$BM$6,0)),
""))</f>
        <v>0</v>
      </c>
      <c r="AC286" s="122" t="str">
        <f>IFERROR(
$AN286 * INDEX('WFOM - Time_Base'!$A$4:$API$29, MATCH("CenHos", 'WFOM - Time_Base'!$B$4:$B$29,0), MATCH(CONCATENATE($G286,AC$2),'WFOM - Time_Base'!$A$8:$API$8,0)) *
INDEX('WFOM - Time_Base'!$A$4:$API$29, MATCH("CenHos_Per", 'WFOM - Time_Base'!$B$4:$B$29,0), MATCH(CONCATENATE($G286,AC$2),'WFOM - Time_Base'!$A$8:$API$8,0)),
IFERROR($AN286 * INDEX('Inputs from Uganda staff'!$E$61:$BM$80,MATCH('HRH Need estimation'!AC$2,'Inputs from Uganda staff'!$E$61:$E$80,0),MATCH('HRH Need estimation'!$D286,'Inputs from Uganda staff'!$E$6:$BM$6,0)),
""))</f>
        <v/>
      </c>
      <c r="AD286" s="122">
        <f>IFERROR(
$AN286 * INDEX('WFOM - Time_Base'!$A$4:$API$29, MATCH("CenHos", 'WFOM - Time_Base'!$B$4:$B$29,0), MATCH(CONCATENATE($G286,AD$2),'WFOM - Time_Base'!$A$8:$API$8,0)) *
INDEX('WFOM - Time_Base'!$A$4:$API$29, MATCH("CenHos_Per", 'WFOM - Time_Base'!$B$4:$B$29,0), MATCH(CONCATENATE($G286,AD$2),'WFOM - Time_Base'!$A$8:$API$8,0)),
IFERROR($AN286 * INDEX('Inputs from Uganda staff'!$E$61:$BM$80,MATCH('HRH Need estimation'!AD$2,'Inputs from Uganda staff'!$E$61:$E$80,0),MATCH('HRH Need estimation'!$D286,'Inputs from Uganda staff'!$E$6:$BM$6,0)),
""))</f>
        <v>0</v>
      </c>
      <c r="AE286" s="122">
        <f>IFERROR(
$AN286 * INDEX('WFOM - Time_Base'!$A$4:$API$29, MATCH("CenHos", 'WFOM - Time_Base'!$B$4:$B$29,0), MATCH(CONCATENATE($G286,AE$2),'WFOM - Time_Base'!$A$8:$API$8,0)) *
INDEX('WFOM - Time_Base'!$A$4:$API$29, MATCH("CenHos_Per", 'WFOM - Time_Base'!$B$4:$B$29,0), MATCH(CONCATENATE($G286,AE$2),'WFOM - Time_Base'!$A$8:$API$8,0)),
IFERROR($AN286 * INDEX('Inputs from Uganda staff'!$E$61:$BM$80,MATCH('HRH Need estimation'!AE$2,'Inputs from Uganda staff'!$E$61:$E$80,0),MATCH('HRH Need estimation'!$D286,'Inputs from Uganda staff'!$E$6:$BM$6,0)),
""))</f>
        <v>0</v>
      </c>
      <c r="AF286" s="122">
        <f>IFERROR(
$AN286 * INDEX('WFOM - Time_Base'!$A$4:$API$29, MATCH("CenHos", 'WFOM - Time_Base'!$B$4:$B$29,0), MATCH(CONCATENATE($G286,AF$2),'WFOM - Time_Base'!$A$8:$API$8,0)) *
INDEX('WFOM - Time_Base'!$A$4:$API$29, MATCH("CenHos_Per", 'WFOM - Time_Base'!$B$4:$B$29,0), MATCH(CONCATENATE($G286,AF$2),'WFOM - Time_Base'!$A$8:$API$8,0)),
IFERROR($AN286 * INDEX('Inputs from Uganda staff'!$E$61:$BM$80,MATCH('HRH Need estimation'!AF$2,'Inputs from Uganda staff'!$E$61:$E$80,0),MATCH('HRH Need estimation'!$D286,'Inputs from Uganda staff'!$E$6:$BM$6,0)),
""))</f>
        <v>0</v>
      </c>
      <c r="AG286" s="122">
        <f>IFERROR(
$AN286 * INDEX('WFOM - Time_Base'!$A$4:$API$29, MATCH("CenHos", 'WFOM - Time_Base'!$B$4:$B$29,0), MATCH(CONCATENATE($G286,AG$2),'WFOM - Time_Base'!$A$8:$API$8,0)) *
INDEX('WFOM - Time_Base'!$A$4:$API$29, MATCH("CenHos_Per", 'WFOM - Time_Base'!$B$4:$B$29,0), MATCH(CONCATENATE($G286,AG$2),'WFOM - Time_Base'!$A$8:$API$8,0)),
IFERROR($AN286 * INDEX('Inputs from Uganda staff'!$E$61:$BM$80,MATCH('HRH Need estimation'!AG$2,'Inputs from Uganda staff'!$E$61:$E$80,0),MATCH('HRH Need estimation'!$D286,'Inputs from Uganda staff'!$E$6:$BM$6,0)),
""))</f>
        <v>15</v>
      </c>
      <c r="AH286" s="122">
        <f>IFERROR(
$AN286 * INDEX('WFOM - Time_Base'!$A$4:$API$29, MATCH("CenHos", 'WFOM - Time_Base'!$B$4:$B$29,0), MATCH(CONCATENATE($G286,AH$2),'WFOM - Time_Base'!$A$8:$API$8,0)) *
INDEX('WFOM - Time_Base'!$A$4:$API$29, MATCH("CenHos_Per", 'WFOM - Time_Base'!$B$4:$B$29,0), MATCH(CONCATENATE($G286,AH$2),'WFOM - Time_Base'!$A$8:$API$8,0)),
IFERROR($AN286 * INDEX('Inputs from Uganda staff'!$E$61:$BM$80,MATCH('HRH Need estimation'!AH$2,'Inputs from Uganda staff'!$E$61:$E$80,0),MATCH('HRH Need estimation'!$D286,'Inputs from Uganda staff'!$E$6:$BM$6,0)),
""))</f>
        <v>0</v>
      </c>
      <c r="AI286" s="122">
        <f>IFERROR(
$AN286 * INDEX('WFOM - Time_Base'!$A$4:$API$29, MATCH("CenHos", 'WFOM - Time_Base'!$B$4:$B$29,0), MATCH(CONCATENATE($G286,AI$2),'WFOM - Time_Base'!$A$8:$API$8,0)) *
INDEX('WFOM - Time_Base'!$A$4:$API$29, MATCH("CenHos_Per", 'WFOM - Time_Base'!$B$4:$B$29,0), MATCH(CONCATENATE($G286,AI$2),'WFOM - Time_Base'!$A$8:$API$8,0)),
IFERROR($AN286 * INDEX('Inputs from Uganda staff'!$E$61:$BM$80,MATCH('HRH Need estimation'!AI$2,'Inputs from Uganda staff'!$E$61:$E$80,0),MATCH('HRH Need estimation'!$D286,'Inputs from Uganda staff'!$E$6:$BM$6,0)),
""))</f>
        <v>0</v>
      </c>
      <c r="AJ286" s="122">
        <f>IFERROR(
$AN286 * INDEX('WFOM - Time_Base'!$A$4:$API$29, MATCH("CenHos", 'WFOM - Time_Base'!$B$4:$B$29,0), MATCH(CONCATENATE($G286,AJ$2),'WFOM - Time_Base'!$A$8:$API$8,0)) *
INDEX('WFOM - Time_Base'!$A$4:$API$29, MATCH("CenHos_Per", 'WFOM - Time_Base'!$B$4:$B$29,0), MATCH(CONCATENATE($G286,AJ$2),'WFOM - Time_Base'!$A$8:$API$8,0)),
IFERROR($AN286 * INDEX('Inputs from Uganda staff'!$E$61:$BM$80,MATCH('HRH Need estimation'!AJ$2,'Inputs from Uganda staff'!$E$61:$E$80,0),MATCH('HRH Need estimation'!$D286,'Inputs from Uganda staff'!$E$6:$BM$6,0)),
""))</f>
        <v>0</v>
      </c>
      <c r="AK286" s="122">
        <f>IFERROR(
$AN286 * INDEX('WFOM - Time_Base'!$A$4:$API$29, MATCH("CenHos", 'WFOM - Time_Base'!$B$4:$B$29,0), MATCH(CONCATENATE($G286,AK$2),'WFOM - Time_Base'!$A$8:$API$8,0)) *
INDEX('WFOM - Time_Base'!$A$4:$API$29, MATCH("CenHos_Per", 'WFOM - Time_Base'!$B$4:$B$29,0), MATCH(CONCATENATE($G286,AK$2),'WFOM - Time_Base'!$A$8:$API$8,0)),
IFERROR($AN286 * INDEX('Inputs from Uganda staff'!$E$61:$BM$80,MATCH('HRH Need estimation'!AK$2,'Inputs from Uganda staff'!$E$61:$E$80,0),MATCH('HRH Need estimation'!$D286,'Inputs from Uganda staff'!$E$6:$BM$6,0)),
""))</f>
        <v>0</v>
      </c>
      <c r="AL286" s="122">
        <f>IFERROR(
$AN286 * INDEX('WFOM - Time_Base'!$A$4:$API$29, MATCH("CenHos", 'WFOM - Time_Base'!$B$4:$B$29,0), MATCH(CONCATENATE($G286,AL$2),'WFOM - Time_Base'!$A$8:$API$8,0)) *
INDEX('WFOM - Time_Base'!$A$4:$API$29, MATCH("CenHos_Per", 'WFOM - Time_Base'!$B$4:$B$29,0), MATCH(CONCATENATE($G286,AL$2),'WFOM - Time_Base'!$A$8:$API$8,0)),
IFERROR($AN286 * INDEX('Inputs from Uganda staff'!$E$61:$BM$80,MATCH('HRH Need estimation'!AL$2,'Inputs from Uganda staff'!$E$61:$E$80,0),MATCH('HRH Need estimation'!$D286,'Inputs from Uganda staff'!$E$6:$BM$6,0)),
""))</f>
        <v>0</v>
      </c>
      <c r="AN286">
        <v>1</v>
      </c>
      <c r="AO286" t="e">
        <f t="shared" si="12"/>
        <v>#N/A</v>
      </c>
    </row>
    <row r="287" spans="1:41">
      <c r="A287" s="106" t="s">
        <v>1043</v>
      </c>
      <c r="B287" s="106" t="s">
        <v>55</v>
      </c>
      <c r="C287" s="107" t="s">
        <v>789</v>
      </c>
      <c r="D287" s="115" t="s">
        <v>790</v>
      </c>
      <c r="E287" s="199" t="s">
        <v>1056</v>
      </c>
      <c r="F287" s="199"/>
      <c r="G287" s="199" t="str">
        <f>IF(F287&lt;&gt;"", VLOOKUP(F287,'WFOM - Cadre and Service List'!$E$4:$F$52,2,FALSE), "")</f>
        <v/>
      </c>
      <c r="H287" s="199" t="s">
        <v>1058</v>
      </c>
      <c r="I287" s="208"/>
      <c r="J287" s="208"/>
      <c r="K287" s="208"/>
      <c r="L287" s="208"/>
      <c r="M287" s="208"/>
      <c r="N287" s="208"/>
      <c r="O287" s="208"/>
      <c r="P287" s="207">
        <f t="shared" si="11"/>
        <v>0</v>
      </c>
      <c r="Q287" s="122" t="s">
        <v>1947</v>
      </c>
      <c r="R287" s="252">
        <v>0</v>
      </c>
      <c r="S287" s="252">
        <v>0</v>
      </c>
      <c r="T287" s="252">
        <v>0</v>
      </c>
      <c r="U287" s="252">
        <v>0</v>
      </c>
      <c r="V287" s="252">
        <v>0</v>
      </c>
      <c r="W287" s="252">
        <v>0</v>
      </c>
      <c r="X287" s="252">
        <v>0</v>
      </c>
      <c r="Y287" s="252">
        <v>0</v>
      </c>
      <c r="Z287" s="252">
        <v>0</v>
      </c>
      <c r="AA287" s="252">
        <v>0</v>
      </c>
      <c r="AB287" s="252">
        <v>0</v>
      </c>
      <c r="AC287" s="252">
        <v>0</v>
      </c>
      <c r="AD287" s="252">
        <v>0</v>
      </c>
      <c r="AE287" s="252">
        <v>0</v>
      </c>
      <c r="AF287" s="252">
        <v>0</v>
      </c>
      <c r="AG287" s="252">
        <v>0</v>
      </c>
      <c r="AH287" s="252">
        <v>0</v>
      </c>
      <c r="AI287" s="252">
        <v>0</v>
      </c>
      <c r="AJ287" s="252">
        <v>0</v>
      </c>
      <c r="AK287" s="252">
        <v>0</v>
      </c>
      <c r="AL287" s="252">
        <v>0</v>
      </c>
      <c r="AN287">
        <v>1</v>
      </c>
      <c r="AO287" t="str">
        <f t="shared" si="12"/>
        <v>307</v>
      </c>
    </row>
    <row r="288" spans="1:41">
      <c r="A288" s="106" t="s">
        <v>1044</v>
      </c>
      <c r="B288" s="106" t="s">
        <v>55</v>
      </c>
      <c r="C288" s="107" t="s">
        <v>791</v>
      </c>
      <c r="D288" s="115" t="s">
        <v>792</v>
      </c>
      <c r="E288" s="122" t="s">
        <v>867</v>
      </c>
      <c r="F288" s="200" t="s">
        <v>21</v>
      </c>
      <c r="G288" s="122" t="str">
        <f>IF(F288&lt;&gt;"", VLOOKUP(F288,'WFOM - Cadre and Service List'!$E$4:$F$52,2,FALSE), "")</f>
        <v>Over5OPD</v>
      </c>
      <c r="H288" s="122"/>
      <c r="I288" s="207"/>
      <c r="J288" s="207"/>
      <c r="K288" s="207"/>
      <c r="L288" s="207"/>
      <c r="M288" s="207"/>
      <c r="N288" s="207"/>
      <c r="O288" s="207"/>
      <c r="P288" s="207">
        <f t="shared" si="11"/>
        <v>0</v>
      </c>
      <c r="Q288" s="122" t="s">
        <v>1947</v>
      </c>
      <c r="R288" s="122">
        <f>IFERROR(
$AN288 * INDEX('WFOM - Time_Base'!$A$4:$API$29, MATCH("CenHos", 'WFOM - Time_Base'!$B$4:$B$29,0), MATCH(CONCATENATE($G288,R$2),'WFOM - Time_Base'!$A$8:$API$8,0)) *
INDEX('WFOM - Time_Base'!$A$4:$API$29, MATCH("CenHos_Per", 'WFOM - Time_Base'!$B$4:$B$29,0), MATCH(CONCATENATE($G288,R$2),'WFOM - Time_Base'!$A$8:$API$8,0)),
IFERROR($AN288 * INDEX('Inputs from Uganda staff'!$E$61:$BM$80,MATCH('HRH Need estimation'!R$2,'Inputs from Uganda staff'!$E$61:$E$80,0),MATCH('HRH Need estimation'!$D288,'Inputs from Uganda staff'!$E$6:$BM$6,0)),
""))</f>
        <v>3.5</v>
      </c>
      <c r="S288" s="122">
        <f>IFERROR(
$AN288 * INDEX('WFOM - Time_Base'!$A$4:$API$29, MATCH("CenHos", 'WFOM - Time_Base'!$B$4:$B$29,0), MATCH(CONCATENATE($G288,S$2),'WFOM - Time_Base'!$A$8:$API$8,0)) *
INDEX('WFOM - Time_Base'!$A$4:$API$29, MATCH("CenHos_Per", 'WFOM - Time_Base'!$B$4:$B$29,0), MATCH(CONCATENATE($G288,S$2),'WFOM - Time_Base'!$A$8:$API$8,0)),
IFERROR($AN288 * INDEX('Inputs from Uganda staff'!$E$61:$BM$80,MATCH('HRH Need estimation'!S$2,'Inputs from Uganda staff'!$E$61:$E$80,0),MATCH('HRH Need estimation'!$D288,'Inputs from Uganda staff'!$E$6:$BM$6,0)),
""))</f>
        <v>6</v>
      </c>
      <c r="T288" s="122">
        <f>IFERROR(
$AN288 * INDEX('WFOM - Time_Base'!$A$4:$API$29, MATCH("CenHos", 'WFOM - Time_Base'!$B$4:$B$29,0), MATCH(CONCATENATE($G288,T$2),'WFOM - Time_Base'!$A$8:$API$8,0)) *
INDEX('WFOM - Time_Base'!$A$4:$API$29, MATCH("CenHos_Per", 'WFOM - Time_Base'!$B$4:$B$29,0), MATCH(CONCATENATE($G288,T$2),'WFOM - Time_Base'!$A$8:$API$8,0)),
IFERROR($AN288 * INDEX('Inputs from Uganda staff'!$E$61:$BM$80,MATCH('HRH Need estimation'!T$2,'Inputs from Uganda staff'!$E$61:$E$80,0),MATCH('HRH Need estimation'!$D288,'Inputs from Uganda staff'!$E$6:$BM$6,0)),
""))</f>
        <v>0</v>
      </c>
      <c r="U288" s="122">
        <f>IFERROR(
$AN288 * INDEX('WFOM - Time_Base'!$A$4:$API$29, MATCH("CenHos", 'WFOM - Time_Base'!$B$4:$B$29,0), MATCH(CONCATENATE($G288,U$2),'WFOM - Time_Base'!$A$8:$API$8,0)) *
INDEX('WFOM - Time_Base'!$A$4:$API$29, MATCH("CenHos_Per", 'WFOM - Time_Base'!$B$4:$B$29,0), MATCH(CONCATENATE($G288,U$2),'WFOM - Time_Base'!$A$8:$API$8,0)),
IFERROR($AN288 * INDEX('Inputs from Uganda staff'!$E$61:$BM$80,MATCH('HRH Need estimation'!U$2,'Inputs from Uganda staff'!$E$61:$E$80,0),MATCH('HRH Need estimation'!$D288,'Inputs from Uganda staff'!$E$6:$BM$6,0)),
""))</f>
        <v>1</v>
      </c>
      <c r="V288" s="122">
        <f>IFERROR(
$AN288 * INDEX('WFOM - Time_Base'!$A$4:$API$29, MATCH("CenHos", 'WFOM - Time_Base'!$B$4:$B$29,0), MATCH(CONCATENATE($G288,V$2),'WFOM - Time_Base'!$A$8:$API$8,0)) *
INDEX('WFOM - Time_Base'!$A$4:$API$29, MATCH("CenHos_Per", 'WFOM - Time_Base'!$B$4:$B$29,0), MATCH(CONCATENATE($G288,V$2),'WFOM - Time_Base'!$A$8:$API$8,0)),
IFERROR($AN288 * INDEX('Inputs from Uganda staff'!$E$61:$BM$80,MATCH('HRH Need estimation'!V$2,'Inputs from Uganda staff'!$E$61:$E$80,0),MATCH('HRH Need estimation'!$D288,'Inputs from Uganda staff'!$E$6:$BM$6,0)),
""))</f>
        <v>4</v>
      </c>
      <c r="W288" s="122">
        <f>IFERROR(
$AN288 * INDEX('WFOM - Time_Base'!$A$4:$API$29, MATCH("CenHos", 'WFOM - Time_Base'!$B$4:$B$29,0), MATCH(CONCATENATE($G288,W$2),'WFOM - Time_Base'!$A$8:$API$8,0)) *
INDEX('WFOM - Time_Base'!$A$4:$API$29, MATCH("CenHos_Per", 'WFOM - Time_Base'!$B$4:$B$29,0), MATCH(CONCATENATE($G288,W$2),'WFOM - Time_Base'!$A$8:$API$8,0)),
IFERROR($AN288 * INDEX('Inputs from Uganda staff'!$E$61:$BM$80,MATCH('HRH Need estimation'!W$2,'Inputs from Uganda staff'!$E$61:$E$80,0),MATCH('HRH Need estimation'!$D288,'Inputs from Uganda staff'!$E$6:$BM$6,0)),
""))</f>
        <v>0</v>
      </c>
      <c r="X288" s="122">
        <f>IFERROR(
$AN288 * INDEX('WFOM - Time_Base'!$A$4:$API$29, MATCH("CenHos", 'WFOM - Time_Base'!$B$4:$B$29,0), MATCH(CONCATENATE($G288,X$2),'WFOM - Time_Base'!$A$8:$API$8,0)) *
INDEX('WFOM - Time_Base'!$A$4:$API$29, MATCH("CenHos_Per", 'WFOM - Time_Base'!$B$4:$B$29,0), MATCH(CONCATENATE($G288,X$2),'WFOM - Time_Base'!$A$8:$API$8,0)),
IFERROR($AN288 * INDEX('Inputs from Uganda staff'!$E$61:$BM$80,MATCH('HRH Need estimation'!X$2,'Inputs from Uganda staff'!$E$61:$E$80,0),MATCH('HRH Need estimation'!$D288,'Inputs from Uganda staff'!$E$6:$BM$6,0)),
""))</f>
        <v>0</v>
      </c>
      <c r="Y288" s="122">
        <f>IFERROR(
$AN288 * INDEX('WFOM - Time_Base'!$A$4:$API$29, MATCH("CenHos", 'WFOM - Time_Base'!$B$4:$B$29,0), MATCH(CONCATENATE($G288,Y$2),'WFOM - Time_Base'!$A$8:$API$8,0)) *
INDEX('WFOM - Time_Base'!$A$4:$API$29, MATCH("CenHos_Per", 'WFOM - Time_Base'!$B$4:$B$29,0), MATCH(CONCATENATE($G288,Y$2),'WFOM - Time_Base'!$A$8:$API$8,0)),
IFERROR($AN288 * INDEX('Inputs from Uganda staff'!$E$61:$BM$80,MATCH('HRH Need estimation'!Y$2,'Inputs from Uganda staff'!$E$61:$E$80,0),MATCH('HRH Need estimation'!$D288,'Inputs from Uganda staff'!$E$6:$BM$6,0)),
""))</f>
        <v>0</v>
      </c>
      <c r="Z288" s="122">
        <f>IFERROR(
$AN288 * INDEX('WFOM - Time_Base'!$A$4:$API$29, MATCH("CenHos", 'WFOM - Time_Base'!$B$4:$B$29,0), MATCH(CONCATENATE($G288,Z$2),'WFOM - Time_Base'!$A$8:$API$8,0)) *
INDEX('WFOM - Time_Base'!$A$4:$API$29, MATCH("CenHos_Per", 'WFOM - Time_Base'!$B$4:$B$29,0), MATCH(CONCATENATE($G288,Z$2),'WFOM - Time_Base'!$A$8:$API$8,0)),
IFERROR($AN288 * INDEX('Inputs from Uganda staff'!$E$61:$BM$80,MATCH('HRH Need estimation'!Z$2,'Inputs from Uganda staff'!$E$61:$E$80,0),MATCH('HRH Need estimation'!$D288,'Inputs from Uganda staff'!$E$6:$BM$6,0)),
""))</f>
        <v>0</v>
      </c>
      <c r="AA288" s="122">
        <f>IFERROR(
$AN288 * INDEX('WFOM - Time_Base'!$A$4:$API$29, MATCH("CenHos", 'WFOM - Time_Base'!$B$4:$B$29,0), MATCH(CONCATENATE($G288,AA$2),'WFOM - Time_Base'!$A$8:$API$8,0)) *
INDEX('WFOM - Time_Base'!$A$4:$API$29, MATCH("CenHos_Per", 'WFOM - Time_Base'!$B$4:$B$29,0), MATCH(CONCATENATE($G288,AA$2),'WFOM - Time_Base'!$A$8:$API$8,0)),
IFERROR($AN288 * INDEX('Inputs from Uganda staff'!$E$61:$BM$80,MATCH('HRH Need estimation'!AA$2,'Inputs from Uganda staff'!$E$61:$E$80,0),MATCH('HRH Need estimation'!$D288,'Inputs from Uganda staff'!$E$6:$BM$6,0)),
""))</f>
        <v>0</v>
      </c>
      <c r="AB288" s="122">
        <f>IFERROR(
$AN288 * INDEX('WFOM - Time_Base'!$A$4:$API$29, MATCH("CenHos", 'WFOM - Time_Base'!$B$4:$B$29,0), MATCH(CONCATENATE($G288,AB$2),'WFOM - Time_Base'!$A$8:$API$8,0)) *
INDEX('WFOM - Time_Base'!$A$4:$API$29, MATCH("CenHos_Per", 'WFOM - Time_Base'!$B$4:$B$29,0), MATCH(CONCATENATE($G288,AB$2),'WFOM - Time_Base'!$A$8:$API$8,0)),
IFERROR($AN288 * INDEX('Inputs from Uganda staff'!$E$61:$BM$80,MATCH('HRH Need estimation'!AB$2,'Inputs from Uganda staff'!$E$61:$E$80,0),MATCH('HRH Need estimation'!$D288,'Inputs from Uganda staff'!$E$6:$BM$6,0)),
""))</f>
        <v>0</v>
      </c>
      <c r="AC288" s="122" t="str">
        <f>IFERROR(
$AN288 * INDEX('WFOM - Time_Base'!$A$4:$API$29, MATCH("CenHos", 'WFOM - Time_Base'!$B$4:$B$29,0), MATCH(CONCATENATE($G288,AC$2),'WFOM - Time_Base'!$A$8:$API$8,0)) *
INDEX('WFOM - Time_Base'!$A$4:$API$29, MATCH("CenHos_Per", 'WFOM - Time_Base'!$B$4:$B$29,0), MATCH(CONCATENATE($G288,AC$2),'WFOM - Time_Base'!$A$8:$API$8,0)),
IFERROR($AN288 * INDEX('Inputs from Uganda staff'!$E$61:$BM$80,MATCH('HRH Need estimation'!AC$2,'Inputs from Uganda staff'!$E$61:$E$80,0),MATCH('HRH Need estimation'!$D288,'Inputs from Uganda staff'!$E$6:$BM$6,0)),
""))</f>
        <v/>
      </c>
      <c r="AD288" s="122">
        <f>IFERROR(
$AN288 * INDEX('WFOM - Time_Base'!$A$4:$API$29, MATCH("CenHos", 'WFOM - Time_Base'!$B$4:$B$29,0), MATCH(CONCATENATE($G288,AD$2),'WFOM - Time_Base'!$A$8:$API$8,0)) *
INDEX('WFOM - Time_Base'!$A$4:$API$29, MATCH("CenHos_Per", 'WFOM - Time_Base'!$B$4:$B$29,0), MATCH(CONCATENATE($G288,AD$2),'WFOM - Time_Base'!$A$8:$API$8,0)),
IFERROR($AN288 * INDEX('Inputs from Uganda staff'!$E$61:$BM$80,MATCH('HRH Need estimation'!AD$2,'Inputs from Uganda staff'!$E$61:$E$80,0),MATCH('HRH Need estimation'!$D288,'Inputs from Uganda staff'!$E$6:$BM$6,0)),
""))</f>
        <v>0</v>
      </c>
      <c r="AE288" s="122">
        <f>IFERROR(
$AN288 * INDEX('WFOM - Time_Base'!$A$4:$API$29, MATCH("CenHos", 'WFOM - Time_Base'!$B$4:$B$29,0), MATCH(CONCATENATE($G288,AE$2),'WFOM - Time_Base'!$A$8:$API$8,0)) *
INDEX('WFOM - Time_Base'!$A$4:$API$29, MATCH("CenHos_Per", 'WFOM - Time_Base'!$B$4:$B$29,0), MATCH(CONCATENATE($G288,AE$2),'WFOM - Time_Base'!$A$8:$API$8,0)),
IFERROR($AN288 * INDEX('Inputs from Uganda staff'!$E$61:$BM$80,MATCH('HRH Need estimation'!AE$2,'Inputs from Uganda staff'!$E$61:$E$80,0),MATCH('HRH Need estimation'!$D288,'Inputs from Uganda staff'!$E$6:$BM$6,0)),
""))</f>
        <v>0</v>
      </c>
      <c r="AF288" s="122">
        <f>IFERROR(
$AN288 * INDEX('WFOM - Time_Base'!$A$4:$API$29, MATCH("CenHos", 'WFOM - Time_Base'!$B$4:$B$29,0), MATCH(CONCATENATE($G288,AF$2),'WFOM - Time_Base'!$A$8:$API$8,0)) *
INDEX('WFOM - Time_Base'!$A$4:$API$29, MATCH("CenHos_Per", 'WFOM - Time_Base'!$B$4:$B$29,0), MATCH(CONCATENATE($G288,AF$2),'WFOM - Time_Base'!$A$8:$API$8,0)),
IFERROR($AN288 * INDEX('Inputs from Uganda staff'!$E$61:$BM$80,MATCH('HRH Need estimation'!AF$2,'Inputs from Uganda staff'!$E$61:$E$80,0),MATCH('HRH Need estimation'!$D288,'Inputs from Uganda staff'!$E$6:$BM$6,0)),
""))</f>
        <v>0</v>
      </c>
      <c r="AG288" s="122">
        <f>IFERROR(
$AN288 * INDEX('WFOM - Time_Base'!$A$4:$API$29, MATCH("CenHos", 'WFOM - Time_Base'!$B$4:$B$29,0), MATCH(CONCATENATE($G288,AG$2),'WFOM - Time_Base'!$A$8:$API$8,0)) *
INDEX('WFOM - Time_Base'!$A$4:$API$29, MATCH("CenHos_Per", 'WFOM - Time_Base'!$B$4:$B$29,0), MATCH(CONCATENATE($G288,AG$2),'WFOM - Time_Base'!$A$8:$API$8,0)),
IFERROR($AN288 * INDEX('Inputs from Uganda staff'!$E$61:$BM$80,MATCH('HRH Need estimation'!AG$2,'Inputs from Uganda staff'!$E$61:$E$80,0),MATCH('HRH Need estimation'!$D288,'Inputs from Uganda staff'!$E$6:$BM$6,0)),
""))</f>
        <v>0</v>
      </c>
      <c r="AH288" s="122">
        <f>IFERROR(
$AN288 * INDEX('WFOM - Time_Base'!$A$4:$API$29, MATCH("CenHos", 'WFOM - Time_Base'!$B$4:$B$29,0), MATCH(CONCATENATE($G288,AH$2),'WFOM - Time_Base'!$A$8:$API$8,0)) *
INDEX('WFOM - Time_Base'!$A$4:$API$29, MATCH("CenHos_Per", 'WFOM - Time_Base'!$B$4:$B$29,0), MATCH(CONCATENATE($G288,AH$2),'WFOM - Time_Base'!$A$8:$API$8,0)),
IFERROR($AN288 * INDEX('Inputs from Uganda staff'!$E$61:$BM$80,MATCH('HRH Need estimation'!AH$2,'Inputs from Uganda staff'!$E$61:$E$80,0),MATCH('HRH Need estimation'!$D288,'Inputs from Uganda staff'!$E$6:$BM$6,0)),
""))</f>
        <v>0</v>
      </c>
      <c r="AI288" s="122">
        <f>IFERROR(
$AN288 * INDEX('WFOM - Time_Base'!$A$4:$API$29, MATCH("CenHos", 'WFOM - Time_Base'!$B$4:$B$29,0), MATCH(CONCATENATE($G288,AI$2),'WFOM - Time_Base'!$A$8:$API$8,0)) *
INDEX('WFOM - Time_Base'!$A$4:$API$29, MATCH("CenHos_Per", 'WFOM - Time_Base'!$B$4:$B$29,0), MATCH(CONCATENATE($G288,AI$2),'WFOM - Time_Base'!$A$8:$API$8,0)),
IFERROR($AN288 * INDEX('Inputs from Uganda staff'!$E$61:$BM$80,MATCH('HRH Need estimation'!AI$2,'Inputs from Uganda staff'!$E$61:$E$80,0),MATCH('HRH Need estimation'!$D288,'Inputs from Uganda staff'!$E$6:$BM$6,0)),
""))</f>
        <v>0</v>
      </c>
      <c r="AJ288" s="122">
        <f>IFERROR(
$AN288 * INDEX('WFOM - Time_Base'!$A$4:$API$29, MATCH("CenHos", 'WFOM - Time_Base'!$B$4:$B$29,0), MATCH(CONCATENATE($G288,AJ$2),'WFOM - Time_Base'!$A$8:$API$8,0)) *
INDEX('WFOM - Time_Base'!$A$4:$API$29, MATCH("CenHos_Per", 'WFOM - Time_Base'!$B$4:$B$29,0), MATCH(CONCATENATE($G288,AJ$2),'WFOM - Time_Base'!$A$8:$API$8,0)),
IFERROR($AN288 * INDEX('Inputs from Uganda staff'!$E$61:$BM$80,MATCH('HRH Need estimation'!AJ$2,'Inputs from Uganda staff'!$E$61:$E$80,0),MATCH('HRH Need estimation'!$D288,'Inputs from Uganda staff'!$E$6:$BM$6,0)),
""))</f>
        <v>0</v>
      </c>
      <c r="AK288" s="122">
        <f>IFERROR(
$AN288 * INDEX('WFOM - Time_Base'!$A$4:$API$29, MATCH("CenHos", 'WFOM - Time_Base'!$B$4:$B$29,0), MATCH(CONCATENATE($G288,AK$2),'WFOM - Time_Base'!$A$8:$API$8,0)) *
INDEX('WFOM - Time_Base'!$A$4:$API$29, MATCH("CenHos_Per", 'WFOM - Time_Base'!$B$4:$B$29,0), MATCH(CONCATENATE($G288,AK$2),'WFOM - Time_Base'!$A$8:$API$8,0)),
IFERROR($AN288 * INDEX('Inputs from Uganda staff'!$E$61:$BM$80,MATCH('HRH Need estimation'!AK$2,'Inputs from Uganda staff'!$E$61:$E$80,0),MATCH('HRH Need estimation'!$D288,'Inputs from Uganda staff'!$E$6:$BM$6,0)),
""))</f>
        <v>0</v>
      </c>
      <c r="AL288" s="122">
        <f>IFERROR(
$AN288 * INDEX('WFOM - Time_Base'!$A$4:$API$29, MATCH("CenHos", 'WFOM - Time_Base'!$B$4:$B$29,0), MATCH(CONCATENATE($G288,AL$2),'WFOM - Time_Base'!$A$8:$API$8,0)) *
INDEX('WFOM - Time_Base'!$A$4:$API$29, MATCH("CenHos_Per", 'WFOM - Time_Base'!$B$4:$B$29,0), MATCH(CONCATENATE($G288,AL$2),'WFOM - Time_Base'!$A$8:$API$8,0)),
IFERROR($AN288 * INDEX('Inputs from Uganda staff'!$E$61:$BM$80,MATCH('HRH Need estimation'!AL$2,'Inputs from Uganda staff'!$E$61:$E$80,0),MATCH('HRH Need estimation'!$D288,'Inputs from Uganda staff'!$E$6:$BM$6,0)),
""))</f>
        <v>0</v>
      </c>
      <c r="AN288">
        <v>1</v>
      </c>
      <c r="AO288" t="str">
        <f t="shared" si="12"/>
        <v>308</v>
      </c>
    </row>
    <row r="289" spans="1:42">
      <c r="A289" s="106" t="s">
        <v>915</v>
      </c>
      <c r="B289" s="106" t="s">
        <v>55</v>
      </c>
      <c r="C289" s="107" t="s">
        <v>793</v>
      </c>
      <c r="D289" s="115" t="s">
        <v>794</v>
      </c>
      <c r="E289" s="122" t="s">
        <v>867</v>
      </c>
      <c r="F289" s="200" t="s">
        <v>21</v>
      </c>
      <c r="G289" s="122" t="str">
        <f>IF(F289&lt;&gt;"", VLOOKUP(F289,'WFOM - Cadre and Service List'!$E$4:$F$52,2,FALSE), "")</f>
        <v>Over5OPD</v>
      </c>
      <c r="H289" s="122"/>
      <c r="I289" s="207"/>
      <c r="J289" s="207"/>
      <c r="K289" s="207"/>
      <c r="L289" s="207"/>
      <c r="M289" s="207"/>
      <c r="N289" s="207"/>
      <c r="O289" s="207"/>
      <c r="P289" s="207">
        <f t="shared" si="11"/>
        <v>0</v>
      </c>
      <c r="Q289" s="122" t="s">
        <v>1947</v>
      </c>
      <c r="R289" s="122">
        <f>IFERROR(
$AN289 * INDEX('WFOM - Time_Base'!$A$4:$API$29, MATCH("CenHos", 'WFOM - Time_Base'!$B$4:$B$29,0), MATCH(CONCATENATE($G289,R$2),'WFOM - Time_Base'!$A$8:$API$8,0)) *
INDEX('WFOM - Time_Base'!$A$4:$API$29, MATCH("CenHos_Per", 'WFOM - Time_Base'!$B$4:$B$29,0), MATCH(CONCATENATE($G289,R$2),'WFOM - Time_Base'!$A$8:$API$8,0)),
IFERROR($AN289 * INDEX('Inputs from Uganda staff'!$E$61:$BM$80,MATCH('HRH Need estimation'!R$2,'Inputs from Uganda staff'!$E$61:$E$80,0),MATCH('HRH Need estimation'!$D289,'Inputs from Uganda staff'!$E$6:$BM$6,0)),
""))</f>
        <v>3.5</v>
      </c>
      <c r="S289" s="122">
        <f>IFERROR(
$AN289 * INDEX('WFOM - Time_Base'!$A$4:$API$29, MATCH("CenHos", 'WFOM - Time_Base'!$B$4:$B$29,0), MATCH(CONCATENATE($G289,S$2),'WFOM - Time_Base'!$A$8:$API$8,0)) *
INDEX('WFOM - Time_Base'!$A$4:$API$29, MATCH("CenHos_Per", 'WFOM - Time_Base'!$B$4:$B$29,0), MATCH(CONCATENATE($G289,S$2),'WFOM - Time_Base'!$A$8:$API$8,0)),
IFERROR($AN289 * INDEX('Inputs from Uganda staff'!$E$61:$BM$80,MATCH('HRH Need estimation'!S$2,'Inputs from Uganda staff'!$E$61:$E$80,0),MATCH('HRH Need estimation'!$D289,'Inputs from Uganda staff'!$E$6:$BM$6,0)),
""))</f>
        <v>6</v>
      </c>
      <c r="T289" s="122">
        <f>IFERROR(
$AN289 * INDEX('WFOM - Time_Base'!$A$4:$API$29, MATCH("CenHos", 'WFOM - Time_Base'!$B$4:$B$29,0), MATCH(CONCATENATE($G289,T$2),'WFOM - Time_Base'!$A$8:$API$8,0)) *
INDEX('WFOM - Time_Base'!$A$4:$API$29, MATCH("CenHos_Per", 'WFOM - Time_Base'!$B$4:$B$29,0), MATCH(CONCATENATE($G289,T$2),'WFOM - Time_Base'!$A$8:$API$8,0)),
IFERROR($AN289 * INDEX('Inputs from Uganda staff'!$E$61:$BM$80,MATCH('HRH Need estimation'!T$2,'Inputs from Uganda staff'!$E$61:$E$80,0),MATCH('HRH Need estimation'!$D289,'Inputs from Uganda staff'!$E$6:$BM$6,0)),
""))</f>
        <v>0</v>
      </c>
      <c r="U289" s="122">
        <f>IFERROR(
$AN289 * INDEX('WFOM - Time_Base'!$A$4:$API$29, MATCH("CenHos", 'WFOM - Time_Base'!$B$4:$B$29,0), MATCH(CONCATENATE($G289,U$2),'WFOM - Time_Base'!$A$8:$API$8,0)) *
INDEX('WFOM - Time_Base'!$A$4:$API$29, MATCH("CenHos_Per", 'WFOM - Time_Base'!$B$4:$B$29,0), MATCH(CONCATENATE($G289,U$2),'WFOM - Time_Base'!$A$8:$API$8,0)),
IFERROR($AN289 * INDEX('Inputs from Uganda staff'!$E$61:$BM$80,MATCH('HRH Need estimation'!U$2,'Inputs from Uganda staff'!$E$61:$E$80,0),MATCH('HRH Need estimation'!$D289,'Inputs from Uganda staff'!$E$6:$BM$6,0)),
""))</f>
        <v>1</v>
      </c>
      <c r="V289" s="122">
        <f>IFERROR(
$AN289 * INDEX('WFOM - Time_Base'!$A$4:$API$29, MATCH("CenHos", 'WFOM - Time_Base'!$B$4:$B$29,0), MATCH(CONCATENATE($G289,V$2),'WFOM - Time_Base'!$A$8:$API$8,0)) *
INDEX('WFOM - Time_Base'!$A$4:$API$29, MATCH("CenHos_Per", 'WFOM - Time_Base'!$B$4:$B$29,0), MATCH(CONCATENATE($G289,V$2),'WFOM - Time_Base'!$A$8:$API$8,0)),
IFERROR($AN289 * INDEX('Inputs from Uganda staff'!$E$61:$BM$80,MATCH('HRH Need estimation'!V$2,'Inputs from Uganda staff'!$E$61:$E$80,0),MATCH('HRH Need estimation'!$D289,'Inputs from Uganda staff'!$E$6:$BM$6,0)),
""))</f>
        <v>4</v>
      </c>
      <c r="W289" s="122">
        <f>IFERROR(
$AN289 * INDEX('WFOM - Time_Base'!$A$4:$API$29, MATCH("CenHos", 'WFOM - Time_Base'!$B$4:$B$29,0), MATCH(CONCATENATE($G289,W$2),'WFOM - Time_Base'!$A$8:$API$8,0)) *
INDEX('WFOM - Time_Base'!$A$4:$API$29, MATCH("CenHos_Per", 'WFOM - Time_Base'!$B$4:$B$29,0), MATCH(CONCATENATE($G289,W$2),'WFOM - Time_Base'!$A$8:$API$8,0)),
IFERROR($AN289 * INDEX('Inputs from Uganda staff'!$E$61:$BM$80,MATCH('HRH Need estimation'!W$2,'Inputs from Uganda staff'!$E$61:$E$80,0),MATCH('HRH Need estimation'!$D289,'Inputs from Uganda staff'!$E$6:$BM$6,0)),
""))</f>
        <v>0</v>
      </c>
      <c r="X289" s="122">
        <f>IFERROR(
$AN289 * INDEX('WFOM - Time_Base'!$A$4:$API$29, MATCH("CenHos", 'WFOM - Time_Base'!$B$4:$B$29,0), MATCH(CONCATENATE($G289,X$2),'WFOM - Time_Base'!$A$8:$API$8,0)) *
INDEX('WFOM - Time_Base'!$A$4:$API$29, MATCH("CenHos_Per", 'WFOM - Time_Base'!$B$4:$B$29,0), MATCH(CONCATENATE($G289,X$2),'WFOM - Time_Base'!$A$8:$API$8,0)),
IFERROR($AN289 * INDEX('Inputs from Uganda staff'!$E$61:$BM$80,MATCH('HRH Need estimation'!X$2,'Inputs from Uganda staff'!$E$61:$E$80,0),MATCH('HRH Need estimation'!$D289,'Inputs from Uganda staff'!$E$6:$BM$6,0)),
""))</f>
        <v>0</v>
      </c>
      <c r="Y289" s="122">
        <f>IFERROR(
$AN289 * INDEX('WFOM - Time_Base'!$A$4:$API$29, MATCH("CenHos", 'WFOM - Time_Base'!$B$4:$B$29,0), MATCH(CONCATENATE($G289,Y$2),'WFOM - Time_Base'!$A$8:$API$8,0)) *
INDEX('WFOM - Time_Base'!$A$4:$API$29, MATCH("CenHos_Per", 'WFOM - Time_Base'!$B$4:$B$29,0), MATCH(CONCATENATE($G289,Y$2),'WFOM - Time_Base'!$A$8:$API$8,0)),
IFERROR($AN289 * INDEX('Inputs from Uganda staff'!$E$61:$BM$80,MATCH('HRH Need estimation'!Y$2,'Inputs from Uganda staff'!$E$61:$E$80,0),MATCH('HRH Need estimation'!$D289,'Inputs from Uganda staff'!$E$6:$BM$6,0)),
""))</f>
        <v>0</v>
      </c>
      <c r="Z289" s="122">
        <f>IFERROR(
$AN289 * INDEX('WFOM - Time_Base'!$A$4:$API$29, MATCH("CenHos", 'WFOM - Time_Base'!$B$4:$B$29,0), MATCH(CONCATENATE($G289,Z$2),'WFOM - Time_Base'!$A$8:$API$8,0)) *
INDEX('WFOM - Time_Base'!$A$4:$API$29, MATCH("CenHos_Per", 'WFOM - Time_Base'!$B$4:$B$29,0), MATCH(CONCATENATE($G289,Z$2),'WFOM - Time_Base'!$A$8:$API$8,0)),
IFERROR($AN289 * INDEX('Inputs from Uganda staff'!$E$61:$BM$80,MATCH('HRH Need estimation'!Z$2,'Inputs from Uganda staff'!$E$61:$E$80,0),MATCH('HRH Need estimation'!$D289,'Inputs from Uganda staff'!$E$6:$BM$6,0)),
""))</f>
        <v>0</v>
      </c>
      <c r="AA289" s="122">
        <f>IFERROR(
$AN289 * INDEX('WFOM - Time_Base'!$A$4:$API$29, MATCH("CenHos", 'WFOM - Time_Base'!$B$4:$B$29,0), MATCH(CONCATENATE($G289,AA$2),'WFOM - Time_Base'!$A$8:$API$8,0)) *
INDEX('WFOM - Time_Base'!$A$4:$API$29, MATCH("CenHos_Per", 'WFOM - Time_Base'!$B$4:$B$29,0), MATCH(CONCATENATE($G289,AA$2),'WFOM - Time_Base'!$A$8:$API$8,0)),
IFERROR($AN289 * INDEX('Inputs from Uganda staff'!$E$61:$BM$80,MATCH('HRH Need estimation'!AA$2,'Inputs from Uganda staff'!$E$61:$E$80,0),MATCH('HRH Need estimation'!$D289,'Inputs from Uganda staff'!$E$6:$BM$6,0)),
""))</f>
        <v>0</v>
      </c>
      <c r="AB289" s="122">
        <f>IFERROR(
$AN289 * INDEX('WFOM - Time_Base'!$A$4:$API$29, MATCH("CenHos", 'WFOM - Time_Base'!$B$4:$B$29,0), MATCH(CONCATENATE($G289,AB$2),'WFOM - Time_Base'!$A$8:$API$8,0)) *
INDEX('WFOM - Time_Base'!$A$4:$API$29, MATCH("CenHos_Per", 'WFOM - Time_Base'!$B$4:$B$29,0), MATCH(CONCATENATE($G289,AB$2),'WFOM - Time_Base'!$A$8:$API$8,0)),
IFERROR($AN289 * INDEX('Inputs from Uganda staff'!$E$61:$BM$80,MATCH('HRH Need estimation'!AB$2,'Inputs from Uganda staff'!$E$61:$E$80,0),MATCH('HRH Need estimation'!$D289,'Inputs from Uganda staff'!$E$6:$BM$6,0)),
""))</f>
        <v>0</v>
      </c>
      <c r="AC289" s="122" t="str">
        <f>IFERROR(
$AN289 * INDEX('WFOM - Time_Base'!$A$4:$API$29, MATCH("CenHos", 'WFOM - Time_Base'!$B$4:$B$29,0), MATCH(CONCATENATE($G289,AC$2),'WFOM - Time_Base'!$A$8:$API$8,0)) *
INDEX('WFOM - Time_Base'!$A$4:$API$29, MATCH("CenHos_Per", 'WFOM - Time_Base'!$B$4:$B$29,0), MATCH(CONCATENATE($G289,AC$2),'WFOM - Time_Base'!$A$8:$API$8,0)),
IFERROR($AN289 * INDEX('Inputs from Uganda staff'!$E$61:$BM$80,MATCH('HRH Need estimation'!AC$2,'Inputs from Uganda staff'!$E$61:$E$80,0),MATCH('HRH Need estimation'!$D289,'Inputs from Uganda staff'!$E$6:$BM$6,0)),
""))</f>
        <v/>
      </c>
      <c r="AD289" s="122">
        <f>IFERROR(
$AN289 * INDEX('WFOM - Time_Base'!$A$4:$API$29, MATCH("CenHos", 'WFOM - Time_Base'!$B$4:$B$29,0), MATCH(CONCATENATE($G289,AD$2),'WFOM - Time_Base'!$A$8:$API$8,0)) *
INDEX('WFOM - Time_Base'!$A$4:$API$29, MATCH("CenHos_Per", 'WFOM - Time_Base'!$B$4:$B$29,0), MATCH(CONCATENATE($G289,AD$2),'WFOM - Time_Base'!$A$8:$API$8,0)),
IFERROR($AN289 * INDEX('Inputs from Uganda staff'!$E$61:$BM$80,MATCH('HRH Need estimation'!AD$2,'Inputs from Uganda staff'!$E$61:$E$80,0),MATCH('HRH Need estimation'!$D289,'Inputs from Uganda staff'!$E$6:$BM$6,0)),
""))</f>
        <v>0</v>
      </c>
      <c r="AE289" s="122">
        <f>IFERROR(
$AN289 * INDEX('WFOM - Time_Base'!$A$4:$API$29, MATCH("CenHos", 'WFOM - Time_Base'!$B$4:$B$29,0), MATCH(CONCATENATE($G289,AE$2),'WFOM - Time_Base'!$A$8:$API$8,0)) *
INDEX('WFOM - Time_Base'!$A$4:$API$29, MATCH("CenHos_Per", 'WFOM - Time_Base'!$B$4:$B$29,0), MATCH(CONCATENATE($G289,AE$2),'WFOM - Time_Base'!$A$8:$API$8,0)),
IFERROR($AN289 * INDEX('Inputs from Uganda staff'!$E$61:$BM$80,MATCH('HRH Need estimation'!AE$2,'Inputs from Uganda staff'!$E$61:$E$80,0),MATCH('HRH Need estimation'!$D289,'Inputs from Uganda staff'!$E$6:$BM$6,0)),
""))</f>
        <v>0</v>
      </c>
      <c r="AF289" s="122">
        <f>IFERROR(
$AN289 * INDEX('WFOM - Time_Base'!$A$4:$API$29, MATCH("CenHos", 'WFOM - Time_Base'!$B$4:$B$29,0), MATCH(CONCATENATE($G289,AF$2),'WFOM - Time_Base'!$A$8:$API$8,0)) *
INDEX('WFOM - Time_Base'!$A$4:$API$29, MATCH("CenHos_Per", 'WFOM - Time_Base'!$B$4:$B$29,0), MATCH(CONCATENATE($G289,AF$2),'WFOM - Time_Base'!$A$8:$API$8,0)),
IFERROR($AN289 * INDEX('Inputs from Uganda staff'!$E$61:$BM$80,MATCH('HRH Need estimation'!AF$2,'Inputs from Uganda staff'!$E$61:$E$80,0),MATCH('HRH Need estimation'!$D289,'Inputs from Uganda staff'!$E$6:$BM$6,0)),
""))</f>
        <v>0</v>
      </c>
      <c r="AG289" s="122">
        <f>IFERROR(
$AN289 * INDEX('WFOM - Time_Base'!$A$4:$API$29, MATCH("CenHos", 'WFOM - Time_Base'!$B$4:$B$29,0), MATCH(CONCATENATE($G289,AG$2),'WFOM - Time_Base'!$A$8:$API$8,0)) *
INDEX('WFOM - Time_Base'!$A$4:$API$29, MATCH("CenHos_Per", 'WFOM - Time_Base'!$B$4:$B$29,0), MATCH(CONCATENATE($G289,AG$2),'WFOM - Time_Base'!$A$8:$API$8,0)),
IFERROR($AN289 * INDEX('Inputs from Uganda staff'!$E$61:$BM$80,MATCH('HRH Need estimation'!AG$2,'Inputs from Uganda staff'!$E$61:$E$80,0),MATCH('HRH Need estimation'!$D289,'Inputs from Uganda staff'!$E$6:$BM$6,0)),
""))</f>
        <v>0</v>
      </c>
      <c r="AH289" s="122">
        <f>IFERROR(
$AN289 * INDEX('WFOM - Time_Base'!$A$4:$API$29, MATCH("CenHos", 'WFOM - Time_Base'!$B$4:$B$29,0), MATCH(CONCATENATE($G289,AH$2),'WFOM - Time_Base'!$A$8:$API$8,0)) *
INDEX('WFOM - Time_Base'!$A$4:$API$29, MATCH("CenHos_Per", 'WFOM - Time_Base'!$B$4:$B$29,0), MATCH(CONCATENATE($G289,AH$2),'WFOM - Time_Base'!$A$8:$API$8,0)),
IFERROR($AN289 * INDEX('Inputs from Uganda staff'!$E$61:$BM$80,MATCH('HRH Need estimation'!AH$2,'Inputs from Uganda staff'!$E$61:$E$80,0),MATCH('HRH Need estimation'!$D289,'Inputs from Uganda staff'!$E$6:$BM$6,0)),
""))</f>
        <v>0</v>
      </c>
      <c r="AI289" s="122">
        <f>IFERROR(
$AN289 * INDEX('WFOM - Time_Base'!$A$4:$API$29, MATCH("CenHos", 'WFOM - Time_Base'!$B$4:$B$29,0), MATCH(CONCATENATE($G289,AI$2),'WFOM - Time_Base'!$A$8:$API$8,0)) *
INDEX('WFOM - Time_Base'!$A$4:$API$29, MATCH("CenHos_Per", 'WFOM - Time_Base'!$B$4:$B$29,0), MATCH(CONCATENATE($G289,AI$2),'WFOM - Time_Base'!$A$8:$API$8,0)),
IFERROR($AN289 * INDEX('Inputs from Uganda staff'!$E$61:$BM$80,MATCH('HRH Need estimation'!AI$2,'Inputs from Uganda staff'!$E$61:$E$80,0),MATCH('HRH Need estimation'!$D289,'Inputs from Uganda staff'!$E$6:$BM$6,0)),
""))</f>
        <v>0</v>
      </c>
      <c r="AJ289" s="122">
        <f>IFERROR(
$AN289 * INDEX('WFOM - Time_Base'!$A$4:$API$29, MATCH("CenHos", 'WFOM - Time_Base'!$B$4:$B$29,0), MATCH(CONCATENATE($G289,AJ$2),'WFOM - Time_Base'!$A$8:$API$8,0)) *
INDEX('WFOM - Time_Base'!$A$4:$API$29, MATCH("CenHos_Per", 'WFOM - Time_Base'!$B$4:$B$29,0), MATCH(CONCATENATE($G289,AJ$2),'WFOM - Time_Base'!$A$8:$API$8,0)),
IFERROR($AN289 * INDEX('Inputs from Uganda staff'!$E$61:$BM$80,MATCH('HRH Need estimation'!AJ$2,'Inputs from Uganda staff'!$E$61:$E$80,0),MATCH('HRH Need estimation'!$D289,'Inputs from Uganda staff'!$E$6:$BM$6,0)),
""))</f>
        <v>0</v>
      </c>
      <c r="AK289" s="122">
        <f>IFERROR(
$AN289 * INDEX('WFOM - Time_Base'!$A$4:$API$29, MATCH("CenHos", 'WFOM - Time_Base'!$B$4:$B$29,0), MATCH(CONCATENATE($G289,AK$2),'WFOM - Time_Base'!$A$8:$API$8,0)) *
INDEX('WFOM - Time_Base'!$A$4:$API$29, MATCH("CenHos_Per", 'WFOM - Time_Base'!$B$4:$B$29,0), MATCH(CONCATENATE($G289,AK$2),'WFOM - Time_Base'!$A$8:$API$8,0)),
IFERROR($AN289 * INDEX('Inputs from Uganda staff'!$E$61:$BM$80,MATCH('HRH Need estimation'!AK$2,'Inputs from Uganda staff'!$E$61:$E$80,0),MATCH('HRH Need estimation'!$D289,'Inputs from Uganda staff'!$E$6:$BM$6,0)),
""))</f>
        <v>0</v>
      </c>
      <c r="AL289" s="122">
        <f>IFERROR(
$AN289 * INDEX('WFOM - Time_Base'!$A$4:$API$29, MATCH("CenHos", 'WFOM - Time_Base'!$B$4:$B$29,0), MATCH(CONCATENATE($G289,AL$2),'WFOM - Time_Base'!$A$8:$API$8,0)) *
INDEX('WFOM - Time_Base'!$A$4:$API$29, MATCH("CenHos_Per", 'WFOM - Time_Base'!$B$4:$B$29,0), MATCH(CONCATENATE($G289,AL$2),'WFOM - Time_Base'!$A$8:$API$8,0)),
IFERROR($AN289 * INDEX('Inputs from Uganda staff'!$E$61:$BM$80,MATCH('HRH Need estimation'!AL$2,'Inputs from Uganda staff'!$E$61:$E$80,0),MATCH('HRH Need estimation'!$D289,'Inputs from Uganda staff'!$E$6:$BM$6,0)),
""))</f>
        <v>0</v>
      </c>
      <c r="AN289">
        <v>1</v>
      </c>
      <c r="AO289" t="e">
        <f t="shared" si="12"/>
        <v>#N/A</v>
      </c>
    </row>
    <row r="290" spans="1:42">
      <c r="A290" s="106" t="s">
        <v>915</v>
      </c>
      <c r="B290" s="106" t="s">
        <v>25</v>
      </c>
      <c r="C290" s="107" t="s">
        <v>795</v>
      </c>
      <c r="D290" s="115" t="s">
        <v>796</v>
      </c>
      <c r="E290" s="122" t="s">
        <v>866</v>
      </c>
      <c r="F290" s="200" t="s">
        <v>68</v>
      </c>
      <c r="G290" s="122" t="str">
        <f>IF(F290&lt;&gt;"", VLOOKUP(F290,'WFOM - Cadre and Service List'!$E$4:$F$52,2,FALSE), "")</f>
        <v>MajorSurg</v>
      </c>
      <c r="H290" s="122"/>
      <c r="I290" s="207"/>
      <c r="J290" s="207"/>
      <c r="K290" s="207"/>
      <c r="L290" s="207"/>
      <c r="M290" s="207"/>
      <c r="N290" s="207"/>
      <c r="O290" s="207"/>
      <c r="P290" s="207">
        <f t="shared" si="11"/>
        <v>0</v>
      </c>
      <c r="Q290" s="122" t="s">
        <v>1947</v>
      </c>
      <c r="R290" s="122">
        <f>IFERROR(
$AN290 * INDEX('WFOM - Time_Base'!$A$4:$API$29, MATCH("CenHos", 'WFOM - Time_Base'!$B$4:$B$29,0), MATCH(CONCATENATE($G290,R$2),'WFOM - Time_Base'!$A$8:$API$8,0)) *
INDEX('WFOM - Time_Base'!$A$4:$API$29, MATCH("CenHos_Per", 'WFOM - Time_Base'!$B$4:$B$29,0), MATCH(CONCATENATE($G290,R$2),'WFOM - Time_Base'!$A$8:$API$8,0)),
IFERROR($AN290 * INDEX('Inputs from Uganda staff'!$E$61:$BM$80,MATCH('HRH Need estimation'!R$2,'Inputs from Uganda staff'!$E$61:$E$80,0),MATCH('HRH Need estimation'!$D290,'Inputs from Uganda staff'!$E$6:$BM$6,0)),
""))</f>
        <v>172</v>
      </c>
      <c r="S290" s="122">
        <f>IFERROR(
$AN290 * INDEX('WFOM - Time_Base'!$A$4:$API$29, MATCH("CenHos", 'WFOM - Time_Base'!$B$4:$B$29,0), MATCH(CONCATENATE($G290,S$2),'WFOM - Time_Base'!$A$8:$API$8,0)) *
INDEX('WFOM - Time_Base'!$A$4:$API$29, MATCH("CenHos_Per", 'WFOM - Time_Base'!$B$4:$B$29,0), MATCH(CONCATENATE($G290,S$2),'WFOM - Time_Base'!$A$8:$API$8,0)),
IFERROR($AN290 * INDEX('Inputs from Uganda staff'!$E$61:$BM$80,MATCH('HRH Need estimation'!S$2,'Inputs from Uganda staff'!$E$61:$E$80,0),MATCH('HRH Need estimation'!$D290,'Inputs from Uganda staff'!$E$6:$BM$6,0)),
""))</f>
        <v>190</v>
      </c>
      <c r="T290" s="122">
        <f>IFERROR(
$AN290 * INDEX('WFOM - Time_Base'!$A$4:$API$29, MATCH("CenHos", 'WFOM - Time_Base'!$B$4:$B$29,0), MATCH(CONCATENATE($G290,T$2),'WFOM - Time_Base'!$A$8:$API$8,0)) *
INDEX('WFOM - Time_Base'!$A$4:$API$29, MATCH("CenHos_Per", 'WFOM - Time_Base'!$B$4:$B$29,0), MATCH(CONCATENATE($G290,T$2),'WFOM - Time_Base'!$A$8:$API$8,0)),
IFERROR($AN290 * INDEX('Inputs from Uganda staff'!$E$61:$BM$80,MATCH('HRH Need estimation'!T$2,'Inputs from Uganda staff'!$E$61:$E$80,0),MATCH('HRH Need estimation'!$D290,'Inputs from Uganda staff'!$E$6:$BM$6,0)),
""))</f>
        <v>0</v>
      </c>
      <c r="U290" s="122">
        <f>IFERROR(
$AN290 * INDEX('WFOM - Time_Base'!$A$4:$API$29, MATCH("CenHos", 'WFOM - Time_Base'!$B$4:$B$29,0), MATCH(CONCATENATE($G290,U$2),'WFOM - Time_Base'!$A$8:$API$8,0)) *
INDEX('WFOM - Time_Base'!$A$4:$API$29, MATCH("CenHos_Per", 'WFOM - Time_Base'!$B$4:$B$29,0), MATCH(CONCATENATE($G290,U$2),'WFOM - Time_Base'!$A$8:$API$8,0)),
IFERROR($AN290 * INDEX('Inputs from Uganda staff'!$E$61:$BM$80,MATCH('HRH Need estimation'!U$2,'Inputs from Uganda staff'!$E$61:$E$80,0),MATCH('HRH Need estimation'!$D290,'Inputs from Uganda staff'!$E$6:$BM$6,0)),
""))</f>
        <v>137.6</v>
      </c>
      <c r="V290" s="122">
        <f>IFERROR(
$AN290 * INDEX('WFOM - Time_Base'!$A$4:$API$29, MATCH("CenHos", 'WFOM - Time_Base'!$B$4:$B$29,0), MATCH(CONCATENATE($G290,V$2),'WFOM - Time_Base'!$A$8:$API$8,0)) *
INDEX('WFOM - Time_Base'!$A$4:$API$29, MATCH("CenHos_Per", 'WFOM - Time_Base'!$B$4:$B$29,0), MATCH(CONCATENATE($G290,V$2),'WFOM - Time_Base'!$A$8:$API$8,0)),
IFERROR($AN290 * INDEX('Inputs from Uganda staff'!$E$61:$BM$80,MATCH('HRH Need estimation'!V$2,'Inputs from Uganda staff'!$E$61:$E$80,0),MATCH('HRH Need estimation'!$D290,'Inputs from Uganda staff'!$E$6:$BM$6,0)),
""))</f>
        <v>34.4</v>
      </c>
      <c r="W290" s="122">
        <f>IFERROR(
$AN290 * INDEX('WFOM - Time_Base'!$A$4:$API$29, MATCH("CenHos", 'WFOM - Time_Base'!$B$4:$B$29,0), MATCH(CONCATENATE($G290,W$2),'WFOM - Time_Base'!$A$8:$API$8,0)) *
INDEX('WFOM - Time_Base'!$A$4:$API$29, MATCH("CenHos_Per", 'WFOM - Time_Base'!$B$4:$B$29,0), MATCH(CONCATENATE($G290,W$2),'WFOM - Time_Base'!$A$8:$API$8,0)),
IFERROR($AN290 * INDEX('Inputs from Uganda staff'!$E$61:$BM$80,MATCH('HRH Need estimation'!W$2,'Inputs from Uganda staff'!$E$61:$E$80,0),MATCH('HRH Need estimation'!$D290,'Inputs from Uganda staff'!$E$6:$BM$6,0)),
""))</f>
        <v>5</v>
      </c>
      <c r="X290" s="122">
        <f>IFERROR(
$AN290 * INDEX('WFOM - Time_Base'!$A$4:$API$29, MATCH("CenHos", 'WFOM - Time_Base'!$B$4:$B$29,0), MATCH(CONCATENATE($G290,X$2),'WFOM - Time_Base'!$A$8:$API$8,0)) *
INDEX('WFOM - Time_Base'!$A$4:$API$29, MATCH("CenHos_Per", 'WFOM - Time_Base'!$B$4:$B$29,0), MATCH(CONCATENATE($G290,X$2),'WFOM - Time_Base'!$A$8:$API$8,0)),
IFERROR($AN290 * INDEX('Inputs from Uganda staff'!$E$61:$BM$80,MATCH('HRH Need estimation'!X$2,'Inputs from Uganda staff'!$E$61:$E$80,0),MATCH('HRH Need estimation'!$D290,'Inputs from Uganda staff'!$E$6:$BM$6,0)),
""))</f>
        <v>5</v>
      </c>
      <c r="Y290" s="122">
        <f>IFERROR(
$AN290 * INDEX('WFOM - Time_Base'!$A$4:$API$29, MATCH("CenHos", 'WFOM - Time_Base'!$B$4:$B$29,0), MATCH(CONCATENATE($G290,Y$2),'WFOM - Time_Base'!$A$8:$API$8,0)) *
INDEX('WFOM - Time_Base'!$A$4:$API$29, MATCH("CenHos_Per", 'WFOM - Time_Base'!$B$4:$B$29,0), MATCH(CONCATENATE($G290,Y$2),'WFOM - Time_Base'!$A$8:$API$8,0)),
IFERROR($AN290 * INDEX('Inputs from Uganda staff'!$E$61:$BM$80,MATCH('HRH Need estimation'!Y$2,'Inputs from Uganda staff'!$E$61:$E$80,0),MATCH('HRH Need estimation'!$D290,'Inputs from Uganda staff'!$E$6:$BM$6,0)),
""))</f>
        <v>0</v>
      </c>
      <c r="Z290" s="122">
        <f>IFERROR(
$AN290 * INDEX('WFOM - Time_Base'!$A$4:$API$29, MATCH("CenHos", 'WFOM - Time_Base'!$B$4:$B$29,0), MATCH(CONCATENATE($G290,Z$2),'WFOM - Time_Base'!$A$8:$API$8,0)) *
INDEX('WFOM - Time_Base'!$A$4:$API$29, MATCH("CenHos_Per", 'WFOM - Time_Base'!$B$4:$B$29,0), MATCH(CONCATENATE($G290,Z$2),'WFOM - Time_Base'!$A$8:$API$8,0)),
IFERROR($AN290 * INDEX('Inputs from Uganda staff'!$E$61:$BM$80,MATCH('HRH Need estimation'!Z$2,'Inputs from Uganda staff'!$E$61:$E$80,0),MATCH('HRH Need estimation'!$D290,'Inputs from Uganda staff'!$E$6:$BM$6,0)),
""))</f>
        <v>0</v>
      </c>
      <c r="AA290" s="122">
        <f>IFERROR(
$AN290 * INDEX('WFOM - Time_Base'!$A$4:$API$29, MATCH("CenHos", 'WFOM - Time_Base'!$B$4:$B$29,0), MATCH(CONCATENATE($G290,AA$2),'WFOM - Time_Base'!$A$8:$API$8,0)) *
INDEX('WFOM - Time_Base'!$A$4:$API$29, MATCH("CenHos_Per", 'WFOM - Time_Base'!$B$4:$B$29,0), MATCH(CONCATENATE($G290,AA$2),'WFOM - Time_Base'!$A$8:$API$8,0)),
IFERROR($AN290 * INDEX('Inputs from Uganda staff'!$E$61:$BM$80,MATCH('HRH Need estimation'!AA$2,'Inputs from Uganda staff'!$E$61:$E$80,0),MATCH('HRH Need estimation'!$D290,'Inputs from Uganda staff'!$E$6:$BM$6,0)),
""))</f>
        <v>0</v>
      </c>
      <c r="AB290" s="122">
        <f>IFERROR(
$AN290 * INDEX('WFOM - Time_Base'!$A$4:$API$29, MATCH("CenHos", 'WFOM - Time_Base'!$B$4:$B$29,0), MATCH(CONCATENATE($G290,AB$2),'WFOM - Time_Base'!$A$8:$API$8,0)) *
INDEX('WFOM - Time_Base'!$A$4:$API$29, MATCH("CenHos_Per", 'WFOM - Time_Base'!$B$4:$B$29,0), MATCH(CONCATENATE($G290,AB$2),'WFOM - Time_Base'!$A$8:$API$8,0)),
IFERROR($AN290 * INDEX('Inputs from Uganda staff'!$E$61:$BM$80,MATCH('HRH Need estimation'!AB$2,'Inputs from Uganda staff'!$E$61:$E$80,0),MATCH('HRH Need estimation'!$D290,'Inputs from Uganda staff'!$E$6:$BM$6,0)),
""))</f>
        <v>0</v>
      </c>
      <c r="AC290" s="122" t="str">
        <f>IFERROR(
$AN290 * INDEX('WFOM - Time_Base'!$A$4:$API$29, MATCH("CenHos", 'WFOM - Time_Base'!$B$4:$B$29,0), MATCH(CONCATENATE($G290,AC$2),'WFOM - Time_Base'!$A$8:$API$8,0)) *
INDEX('WFOM - Time_Base'!$A$4:$API$29, MATCH("CenHos_Per", 'WFOM - Time_Base'!$B$4:$B$29,0), MATCH(CONCATENATE($G290,AC$2),'WFOM - Time_Base'!$A$8:$API$8,0)),
IFERROR($AN290 * INDEX('Inputs from Uganda staff'!$E$61:$BM$80,MATCH('HRH Need estimation'!AC$2,'Inputs from Uganda staff'!$E$61:$E$80,0),MATCH('HRH Need estimation'!$D290,'Inputs from Uganda staff'!$E$6:$BM$6,0)),
""))</f>
        <v/>
      </c>
      <c r="AD290" s="122">
        <f>IFERROR(
$AN290 * INDEX('WFOM - Time_Base'!$A$4:$API$29, MATCH("CenHos", 'WFOM - Time_Base'!$B$4:$B$29,0), MATCH(CONCATENATE($G290,AD$2),'WFOM - Time_Base'!$A$8:$API$8,0)) *
INDEX('WFOM - Time_Base'!$A$4:$API$29, MATCH("CenHos_Per", 'WFOM - Time_Base'!$B$4:$B$29,0), MATCH(CONCATENATE($G290,AD$2),'WFOM - Time_Base'!$A$8:$API$8,0)),
IFERROR($AN290 * INDEX('Inputs from Uganda staff'!$E$61:$BM$80,MATCH('HRH Need estimation'!AD$2,'Inputs from Uganda staff'!$E$61:$E$80,0),MATCH('HRH Need estimation'!$D290,'Inputs from Uganda staff'!$E$6:$BM$6,0)),
""))</f>
        <v>0</v>
      </c>
      <c r="AE290" s="122">
        <f>IFERROR(
$AN290 * INDEX('WFOM - Time_Base'!$A$4:$API$29, MATCH("CenHos", 'WFOM - Time_Base'!$B$4:$B$29,0), MATCH(CONCATENATE($G290,AE$2),'WFOM - Time_Base'!$A$8:$API$8,0)) *
INDEX('WFOM - Time_Base'!$A$4:$API$29, MATCH("CenHos_Per", 'WFOM - Time_Base'!$B$4:$B$29,0), MATCH(CONCATENATE($G290,AE$2),'WFOM - Time_Base'!$A$8:$API$8,0)),
IFERROR($AN290 * INDEX('Inputs from Uganda staff'!$E$61:$BM$80,MATCH('HRH Need estimation'!AE$2,'Inputs from Uganda staff'!$E$61:$E$80,0),MATCH('HRH Need estimation'!$D290,'Inputs from Uganda staff'!$E$6:$BM$6,0)),
""))</f>
        <v>0</v>
      </c>
      <c r="AF290" s="122">
        <f>IFERROR(
$AN290 * INDEX('WFOM - Time_Base'!$A$4:$API$29, MATCH("CenHos", 'WFOM - Time_Base'!$B$4:$B$29,0), MATCH(CONCATENATE($G290,AF$2),'WFOM - Time_Base'!$A$8:$API$8,0)) *
INDEX('WFOM - Time_Base'!$A$4:$API$29, MATCH("CenHos_Per", 'WFOM - Time_Base'!$B$4:$B$29,0), MATCH(CONCATENATE($G290,AF$2),'WFOM - Time_Base'!$A$8:$API$8,0)),
IFERROR($AN290 * INDEX('Inputs from Uganda staff'!$E$61:$BM$80,MATCH('HRH Need estimation'!AF$2,'Inputs from Uganda staff'!$E$61:$E$80,0),MATCH('HRH Need estimation'!$D290,'Inputs from Uganda staff'!$E$6:$BM$6,0)),
""))</f>
        <v>0</v>
      </c>
      <c r="AG290" s="122">
        <f>IFERROR(
$AN290 * INDEX('WFOM - Time_Base'!$A$4:$API$29, MATCH("CenHos", 'WFOM - Time_Base'!$B$4:$B$29,0), MATCH(CONCATENATE($G290,AG$2),'WFOM - Time_Base'!$A$8:$API$8,0)) *
INDEX('WFOM - Time_Base'!$A$4:$API$29, MATCH("CenHos_Per", 'WFOM - Time_Base'!$B$4:$B$29,0), MATCH(CONCATENATE($G290,AG$2),'WFOM - Time_Base'!$A$8:$API$8,0)),
IFERROR($AN290 * INDEX('Inputs from Uganda staff'!$E$61:$BM$80,MATCH('HRH Need estimation'!AG$2,'Inputs from Uganda staff'!$E$61:$E$80,0),MATCH('HRH Need estimation'!$D290,'Inputs from Uganda staff'!$E$6:$BM$6,0)),
""))</f>
        <v>0</v>
      </c>
      <c r="AH290" s="122">
        <f>IFERROR(
$AN290 * INDEX('WFOM - Time_Base'!$A$4:$API$29, MATCH("CenHos", 'WFOM - Time_Base'!$B$4:$B$29,0), MATCH(CONCATENATE($G290,AH$2),'WFOM - Time_Base'!$A$8:$API$8,0)) *
INDEX('WFOM - Time_Base'!$A$4:$API$29, MATCH("CenHos_Per", 'WFOM - Time_Base'!$B$4:$B$29,0), MATCH(CONCATENATE($G290,AH$2),'WFOM - Time_Base'!$A$8:$API$8,0)),
IFERROR($AN290 * INDEX('Inputs from Uganda staff'!$E$61:$BM$80,MATCH('HRH Need estimation'!AH$2,'Inputs from Uganda staff'!$E$61:$E$80,0),MATCH('HRH Need estimation'!$D290,'Inputs from Uganda staff'!$E$6:$BM$6,0)),
""))</f>
        <v>0</v>
      </c>
      <c r="AI290" s="122">
        <f>IFERROR(
$AN290 * INDEX('WFOM - Time_Base'!$A$4:$API$29, MATCH("CenHos", 'WFOM - Time_Base'!$B$4:$B$29,0), MATCH(CONCATENATE($G290,AI$2),'WFOM - Time_Base'!$A$8:$API$8,0)) *
INDEX('WFOM - Time_Base'!$A$4:$API$29, MATCH("CenHos_Per", 'WFOM - Time_Base'!$B$4:$B$29,0), MATCH(CONCATENATE($G290,AI$2),'WFOM - Time_Base'!$A$8:$API$8,0)),
IFERROR($AN290 * INDEX('Inputs from Uganda staff'!$E$61:$BM$80,MATCH('HRH Need estimation'!AI$2,'Inputs from Uganda staff'!$E$61:$E$80,0),MATCH('HRH Need estimation'!$D290,'Inputs from Uganda staff'!$E$6:$BM$6,0)),
""))</f>
        <v>0</v>
      </c>
      <c r="AJ290" s="122">
        <f>IFERROR(
$AN290 * INDEX('WFOM - Time_Base'!$A$4:$API$29, MATCH("CenHos", 'WFOM - Time_Base'!$B$4:$B$29,0), MATCH(CONCATENATE($G290,AJ$2),'WFOM - Time_Base'!$A$8:$API$8,0)) *
INDEX('WFOM - Time_Base'!$A$4:$API$29, MATCH("CenHos_Per", 'WFOM - Time_Base'!$B$4:$B$29,0), MATCH(CONCATENATE($G290,AJ$2),'WFOM - Time_Base'!$A$8:$API$8,0)),
IFERROR($AN290 * INDEX('Inputs from Uganda staff'!$E$61:$BM$80,MATCH('HRH Need estimation'!AJ$2,'Inputs from Uganda staff'!$E$61:$E$80,0),MATCH('HRH Need estimation'!$D290,'Inputs from Uganda staff'!$E$6:$BM$6,0)),
""))</f>
        <v>0</v>
      </c>
      <c r="AK290" s="122">
        <f>IFERROR(
$AN290 * INDEX('WFOM - Time_Base'!$A$4:$API$29, MATCH("CenHos", 'WFOM - Time_Base'!$B$4:$B$29,0), MATCH(CONCATENATE($G290,AK$2),'WFOM - Time_Base'!$A$8:$API$8,0)) *
INDEX('WFOM - Time_Base'!$A$4:$API$29, MATCH("CenHos_Per", 'WFOM - Time_Base'!$B$4:$B$29,0), MATCH(CONCATENATE($G290,AK$2),'WFOM - Time_Base'!$A$8:$API$8,0)),
IFERROR($AN290 * INDEX('Inputs from Uganda staff'!$E$61:$BM$80,MATCH('HRH Need estimation'!AK$2,'Inputs from Uganda staff'!$E$61:$E$80,0),MATCH('HRH Need estimation'!$D290,'Inputs from Uganda staff'!$E$6:$BM$6,0)),
""))</f>
        <v>0</v>
      </c>
      <c r="AL290" s="122">
        <f>IFERROR(
$AN290 * INDEX('WFOM - Time_Base'!$A$4:$API$29, MATCH("CenHos", 'WFOM - Time_Base'!$B$4:$B$29,0), MATCH(CONCATENATE($G290,AL$2),'WFOM - Time_Base'!$A$8:$API$8,0)) *
INDEX('WFOM - Time_Base'!$A$4:$API$29, MATCH("CenHos_Per", 'WFOM - Time_Base'!$B$4:$B$29,0), MATCH(CONCATENATE($G290,AL$2),'WFOM - Time_Base'!$A$8:$API$8,0)),
IFERROR($AN290 * INDEX('Inputs from Uganda staff'!$E$61:$BM$80,MATCH('HRH Need estimation'!AL$2,'Inputs from Uganda staff'!$E$61:$E$80,0),MATCH('HRH Need estimation'!$D290,'Inputs from Uganda staff'!$E$6:$BM$6,0)),
""))</f>
        <v>0</v>
      </c>
      <c r="AN290">
        <v>1</v>
      </c>
      <c r="AO290" t="e">
        <f t="shared" si="12"/>
        <v>#N/A</v>
      </c>
    </row>
    <row r="291" spans="1:42">
      <c r="A291" s="106" t="s">
        <v>915</v>
      </c>
      <c r="B291" s="106" t="s">
        <v>25</v>
      </c>
      <c r="C291" s="107" t="s">
        <v>797</v>
      </c>
      <c r="D291" s="115" t="s">
        <v>798</v>
      </c>
      <c r="E291" s="122" t="s">
        <v>25</v>
      </c>
      <c r="F291" s="122" t="s">
        <v>38</v>
      </c>
      <c r="G291" s="122" t="str">
        <f>IF(F291&lt;&gt;"", VLOOKUP(F291,'WFOM - Cadre and Service List'!$E$4:$F$52,2,FALSE), "")</f>
        <v>FamPlan</v>
      </c>
      <c r="H291" s="122"/>
      <c r="I291" s="207"/>
      <c r="J291" s="207"/>
      <c r="K291" s="207"/>
      <c r="L291" s="207"/>
      <c r="M291" s="207"/>
      <c r="N291" s="207"/>
      <c r="O291" s="207"/>
      <c r="P291" s="207">
        <f t="shared" si="11"/>
        <v>0</v>
      </c>
      <c r="Q291" s="122" t="s">
        <v>1947</v>
      </c>
      <c r="R291" s="122">
        <f>IFERROR(
$AN291 * INDEX('WFOM - Time_Base'!$A$4:$API$29, MATCH("CenHos", 'WFOM - Time_Base'!$B$4:$B$29,0), MATCH(CONCATENATE($G291,R$2),'WFOM - Time_Base'!$A$8:$API$8,0)) *
INDEX('WFOM - Time_Base'!$A$4:$API$29, MATCH("CenHos_Per", 'WFOM - Time_Base'!$B$4:$B$29,0), MATCH(CONCATENATE($G291,R$2),'WFOM - Time_Base'!$A$8:$API$8,0)),
IFERROR($AN291 * INDEX('Inputs from Uganda staff'!$E$61:$BM$80,MATCH('HRH Need estimation'!R$2,'Inputs from Uganda staff'!$E$61:$E$80,0),MATCH('HRH Need estimation'!$D291,'Inputs from Uganda staff'!$E$6:$BM$6,0)),
""))</f>
        <v>0</v>
      </c>
      <c r="S291" s="122">
        <f>IFERROR(
$AN291 * INDEX('WFOM - Time_Base'!$A$4:$API$29, MATCH("CenHos", 'WFOM - Time_Base'!$B$4:$B$29,0), MATCH(CONCATENATE($G291,S$2),'WFOM - Time_Base'!$A$8:$API$8,0)) *
INDEX('WFOM - Time_Base'!$A$4:$API$29, MATCH("CenHos_Per", 'WFOM - Time_Base'!$B$4:$B$29,0), MATCH(CONCATENATE($G291,S$2),'WFOM - Time_Base'!$A$8:$API$8,0)),
IFERROR($AN291 * INDEX('Inputs from Uganda staff'!$E$61:$BM$80,MATCH('HRH Need estimation'!S$2,'Inputs from Uganda staff'!$E$61:$E$80,0),MATCH('HRH Need estimation'!$D291,'Inputs from Uganda staff'!$E$6:$BM$6,0)),
""))</f>
        <v>0</v>
      </c>
      <c r="T291" s="122">
        <f>IFERROR(
$AN291 * INDEX('WFOM - Time_Base'!$A$4:$API$29, MATCH("CenHos", 'WFOM - Time_Base'!$B$4:$B$29,0), MATCH(CONCATENATE($G291,T$2),'WFOM - Time_Base'!$A$8:$API$8,0)) *
INDEX('WFOM - Time_Base'!$A$4:$API$29, MATCH("CenHos_Per", 'WFOM - Time_Base'!$B$4:$B$29,0), MATCH(CONCATENATE($G291,T$2),'WFOM - Time_Base'!$A$8:$API$8,0)),
IFERROR($AN291 * INDEX('Inputs from Uganda staff'!$E$61:$BM$80,MATCH('HRH Need estimation'!T$2,'Inputs from Uganda staff'!$E$61:$E$80,0),MATCH('HRH Need estimation'!$D291,'Inputs from Uganda staff'!$E$6:$BM$6,0)),
""))</f>
        <v>0</v>
      </c>
      <c r="U291" s="122">
        <f>IFERROR(
$AN291 * INDEX('WFOM - Time_Base'!$A$4:$API$29, MATCH("CenHos", 'WFOM - Time_Base'!$B$4:$B$29,0), MATCH(CONCATENATE($G291,U$2),'WFOM - Time_Base'!$A$8:$API$8,0)) *
INDEX('WFOM - Time_Base'!$A$4:$API$29, MATCH("CenHos_Per", 'WFOM - Time_Base'!$B$4:$B$29,0), MATCH(CONCATENATE($G291,U$2),'WFOM - Time_Base'!$A$8:$API$8,0)),
IFERROR($AN291 * INDEX('Inputs from Uganda staff'!$E$61:$BM$80,MATCH('HRH Need estimation'!U$2,'Inputs from Uganda staff'!$E$61:$E$80,0),MATCH('HRH Need estimation'!$D291,'Inputs from Uganda staff'!$E$6:$BM$6,0)),
""))</f>
        <v>10</v>
      </c>
      <c r="V291" s="122">
        <f>IFERROR(
$AN291 * INDEX('WFOM - Time_Base'!$A$4:$API$29, MATCH("CenHos", 'WFOM - Time_Base'!$B$4:$B$29,0), MATCH(CONCATENATE($G291,V$2),'WFOM - Time_Base'!$A$8:$API$8,0)) *
INDEX('WFOM - Time_Base'!$A$4:$API$29, MATCH("CenHos_Per", 'WFOM - Time_Base'!$B$4:$B$29,0), MATCH(CONCATENATE($G291,V$2),'WFOM - Time_Base'!$A$8:$API$8,0)),
IFERROR($AN291 * INDEX('Inputs from Uganda staff'!$E$61:$BM$80,MATCH('HRH Need estimation'!V$2,'Inputs from Uganda staff'!$E$61:$E$80,0),MATCH('HRH Need estimation'!$D291,'Inputs from Uganda staff'!$E$6:$BM$6,0)),
""))</f>
        <v>10</v>
      </c>
      <c r="W291" s="122">
        <f>IFERROR(
$AN291 * INDEX('WFOM - Time_Base'!$A$4:$API$29, MATCH("CenHos", 'WFOM - Time_Base'!$B$4:$B$29,0), MATCH(CONCATENATE($G291,W$2),'WFOM - Time_Base'!$A$8:$API$8,0)) *
INDEX('WFOM - Time_Base'!$A$4:$API$29, MATCH("CenHos_Per", 'WFOM - Time_Base'!$B$4:$B$29,0), MATCH(CONCATENATE($G291,W$2),'WFOM - Time_Base'!$A$8:$API$8,0)),
IFERROR($AN291 * INDEX('Inputs from Uganda staff'!$E$61:$BM$80,MATCH('HRH Need estimation'!W$2,'Inputs from Uganda staff'!$E$61:$E$80,0),MATCH('HRH Need estimation'!$D291,'Inputs from Uganda staff'!$E$6:$BM$6,0)),
""))</f>
        <v>0</v>
      </c>
      <c r="X291" s="122">
        <f>IFERROR(
$AN291 * INDEX('WFOM - Time_Base'!$A$4:$API$29, MATCH("CenHos", 'WFOM - Time_Base'!$B$4:$B$29,0), MATCH(CONCATENATE($G291,X$2),'WFOM - Time_Base'!$A$8:$API$8,0)) *
INDEX('WFOM - Time_Base'!$A$4:$API$29, MATCH("CenHos_Per", 'WFOM - Time_Base'!$B$4:$B$29,0), MATCH(CONCATENATE($G291,X$2),'WFOM - Time_Base'!$A$8:$API$8,0)),
IFERROR($AN291 * INDEX('Inputs from Uganda staff'!$E$61:$BM$80,MATCH('HRH Need estimation'!X$2,'Inputs from Uganda staff'!$E$61:$E$80,0),MATCH('HRH Need estimation'!$D291,'Inputs from Uganda staff'!$E$6:$BM$6,0)),
""))</f>
        <v>0</v>
      </c>
      <c r="Y291" s="122">
        <f>IFERROR(
$AN291 * INDEX('WFOM - Time_Base'!$A$4:$API$29, MATCH("CenHos", 'WFOM - Time_Base'!$B$4:$B$29,0), MATCH(CONCATENATE($G291,Y$2),'WFOM - Time_Base'!$A$8:$API$8,0)) *
INDEX('WFOM - Time_Base'!$A$4:$API$29, MATCH("CenHos_Per", 'WFOM - Time_Base'!$B$4:$B$29,0), MATCH(CONCATENATE($G291,Y$2),'WFOM - Time_Base'!$A$8:$API$8,0)),
IFERROR($AN291 * INDEX('Inputs from Uganda staff'!$E$61:$BM$80,MATCH('HRH Need estimation'!Y$2,'Inputs from Uganda staff'!$E$61:$E$80,0),MATCH('HRH Need estimation'!$D291,'Inputs from Uganda staff'!$E$6:$BM$6,0)),
""))</f>
        <v>0</v>
      </c>
      <c r="Z291" s="122">
        <f>IFERROR(
$AN291 * INDEX('WFOM - Time_Base'!$A$4:$API$29, MATCH("CenHos", 'WFOM - Time_Base'!$B$4:$B$29,0), MATCH(CONCATENATE($G291,Z$2),'WFOM - Time_Base'!$A$8:$API$8,0)) *
INDEX('WFOM - Time_Base'!$A$4:$API$29, MATCH("CenHos_Per", 'WFOM - Time_Base'!$B$4:$B$29,0), MATCH(CONCATENATE($G291,Z$2),'WFOM - Time_Base'!$A$8:$API$8,0)),
IFERROR($AN291 * INDEX('Inputs from Uganda staff'!$E$61:$BM$80,MATCH('HRH Need estimation'!Z$2,'Inputs from Uganda staff'!$E$61:$E$80,0),MATCH('HRH Need estimation'!$D291,'Inputs from Uganda staff'!$E$6:$BM$6,0)),
""))</f>
        <v>0</v>
      </c>
      <c r="AA291" s="122">
        <f>IFERROR(
$AN291 * INDEX('WFOM - Time_Base'!$A$4:$API$29, MATCH("CenHos", 'WFOM - Time_Base'!$B$4:$B$29,0), MATCH(CONCATENATE($G291,AA$2),'WFOM - Time_Base'!$A$8:$API$8,0)) *
INDEX('WFOM - Time_Base'!$A$4:$API$29, MATCH("CenHos_Per", 'WFOM - Time_Base'!$B$4:$B$29,0), MATCH(CONCATENATE($G291,AA$2),'WFOM - Time_Base'!$A$8:$API$8,0)),
IFERROR($AN291 * INDEX('Inputs from Uganda staff'!$E$61:$BM$80,MATCH('HRH Need estimation'!AA$2,'Inputs from Uganda staff'!$E$61:$E$80,0),MATCH('HRH Need estimation'!$D291,'Inputs from Uganda staff'!$E$6:$BM$6,0)),
""))</f>
        <v>0</v>
      </c>
      <c r="AB291" s="122">
        <f>IFERROR(
$AN291 * INDEX('WFOM - Time_Base'!$A$4:$API$29, MATCH("CenHos", 'WFOM - Time_Base'!$B$4:$B$29,0), MATCH(CONCATENATE($G291,AB$2),'WFOM - Time_Base'!$A$8:$API$8,0)) *
INDEX('WFOM - Time_Base'!$A$4:$API$29, MATCH("CenHos_Per", 'WFOM - Time_Base'!$B$4:$B$29,0), MATCH(CONCATENATE($G291,AB$2),'WFOM - Time_Base'!$A$8:$API$8,0)),
IFERROR($AN291 * INDEX('Inputs from Uganda staff'!$E$61:$BM$80,MATCH('HRH Need estimation'!AB$2,'Inputs from Uganda staff'!$E$61:$E$80,0),MATCH('HRH Need estimation'!$D291,'Inputs from Uganda staff'!$E$6:$BM$6,0)),
""))</f>
        <v>0</v>
      </c>
      <c r="AC291" s="122" t="str">
        <f>IFERROR(
$AN291 * INDEX('WFOM - Time_Base'!$A$4:$API$29, MATCH("CenHos", 'WFOM - Time_Base'!$B$4:$B$29,0), MATCH(CONCATENATE($G291,AC$2),'WFOM - Time_Base'!$A$8:$API$8,0)) *
INDEX('WFOM - Time_Base'!$A$4:$API$29, MATCH("CenHos_Per", 'WFOM - Time_Base'!$B$4:$B$29,0), MATCH(CONCATENATE($G291,AC$2),'WFOM - Time_Base'!$A$8:$API$8,0)),
IFERROR($AN291 * INDEX('Inputs from Uganda staff'!$E$61:$BM$80,MATCH('HRH Need estimation'!AC$2,'Inputs from Uganda staff'!$E$61:$E$80,0),MATCH('HRH Need estimation'!$D291,'Inputs from Uganda staff'!$E$6:$BM$6,0)),
""))</f>
        <v/>
      </c>
      <c r="AD291" s="122">
        <f>IFERROR(
$AN291 * INDEX('WFOM - Time_Base'!$A$4:$API$29, MATCH("CenHos", 'WFOM - Time_Base'!$B$4:$B$29,0), MATCH(CONCATENATE($G291,AD$2),'WFOM - Time_Base'!$A$8:$API$8,0)) *
INDEX('WFOM - Time_Base'!$A$4:$API$29, MATCH("CenHos_Per", 'WFOM - Time_Base'!$B$4:$B$29,0), MATCH(CONCATENATE($G291,AD$2),'WFOM - Time_Base'!$A$8:$API$8,0)),
IFERROR($AN291 * INDEX('Inputs from Uganda staff'!$E$61:$BM$80,MATCH('HRH Need estimation'!AD$2,'Inputs from Uganda staff'!$E$61:$E$80,0),MATCH('HRH Need estimation'!$D291,'Inputs from Uganda staff'!$E$6:$BM$6,0)),
""))</f>
        <v>0</v>
      </c>
      <c r="AE291" s="122">
        <f>IFERROR(
$AN291 * INDEX('WFOM - Time_Base'!$A$4:$API$29, MATCH("CenHos", 'WFOM - Time_Base'!$B$4:$B$29,0), MATCH(CONCATENATE($G291,AE$2),'WFOM - Time_Base'!$A$8:$API$8,0)) *
INDEX('WFOM - Time_Base'!$A$4:$API$29, MATCH("CenHos_Per", 'WFOM - Time_Base'!$B$4:$B$29,0), MATCH(CONCATENATE($G291,AE$2),'WFOM - Time_Base'!$A$8:$API$8,0)),
IFERROR($AN291 * INDEX('Inputs from Uganda staff'!$E$61:$BM$80,MATCH('HRH Need estimation'!AE$2,'Inputs from Uganda staff'!$E$61:$E$80,0),MATCH('HRH Need estimation'!$D291,'Inputs from Uganda staff'!$E$6:$BM$6,0)),
""))</f>
        <v>0</v>
      </c>
      <c r="AF291" s="122">
        <f>IFERROR(
$AN291 * INDEX('WFOM - Time_Base'!$A$4:$API$29, MATCH("CenHos", 'WFOM - Time_Base'!$B$4:$B$29,0), MATCH(CONCATENATE($G291,AF$2),'WFOM - Time_Base'!$A$8:$API$8,0)) *
INDEX('WFOM - Time_Base'!$A$4:$API$29, MATCH("CenHos_Per", 'WFOM - Time_Base'!$B$4:$B$29,0), MATCH(CONCATENATE($G291,AF$2),'WFOM - Time_Base'!$A$8:$API$8,0)),
IFERROR($AN291 * INDEX('Inputs from Uganda staff'!$E$61:$BM$80,MATCH('HRH Need estimation'!AF$2,'Inputs from Uganda staff'!$E$61:$E$80,0),MATCH('HRH Need estimation'!$D291,'Inputs from Uganda staff'!$E$6:$BM$6,0)),
""))</f>
        <v>0</v>
      </c>
      <c r="AG291" s="122">
        <f>IFERROR(
$AN291 * INDEX('WFOM - Time_Base'!$A$4:$API$29, MATCH("CenHos", 'WFOM - Time_Base'!$B$4:$B$29,0), MATCH(CONCATENATE($G291,AG$2),'WFOM - Time_Base'!$A$8:$API$8,0)) *
INDEX('WFOM - Time_Base'!$A$4:$API$29, MATCH("CenHos_Per", 'WFOM - Time_Base'!$B$4:$B$29,0), MATCH(CONCATENATE($G291,AG$2),'WFOM - Time_Base'!$A$8:$API$8,0)),
IFERROR($AN291 * INDEX('Inputs from Uganda staff'!$E$61:$BM$80,MATCH('HRH Need estimation'!AG$2,'Inputs from Uganda staff'!$E$61:$E$80,0),MATCH('HRH Need estimation'!$D291,'Inputs from Uganda staff'!$E$6:$BM$6,0)),
""))</f>
        <v>0</v>
      </c>
      <c r="AH291" s="122">
        <f>IFERROR(
$AN291 * INDEX('WFOM - Time_Base'!$A$4:$API$29, MATCH("CenHos", 'WFOM - Time_Base'!$B$4:$B$29,0), MATCH(CONCATENATE($G291,AH$2),'WFOM - Time_Base'!$A$8:$API$8,0)) *
INDEX('WFOM - Time_Base'!$A$4:$API$29, MATCH("CenHos_Per", 'WFOM - Time_Base'!$B$4:$B$29,0), MATCH(CONCATENATE($G291,AH$2),'WFOM - Time_Base'!$A$8:$API$8,0)),
IFERROR($AN291 * INDEX('Inputs from Uganda staff'!$E$61:$BM$80,MATCH('HRH Need estimation'!AH$2,'Inputs from Uganda staff'!$E$61:$E$80,0),MATCH('HRH Need estimation'!$D291,'Inputs from Uganda staff'!$E$6:$BM$6,0)),
""))</f>
        <v>0</v>
      </c>
      <c r="AI291" s="122">
        <f>IFERROR(
$AN291 * INDEX('WFOM - Time_Base'!$A$4:$API$29, MATCH("CenHos", 'WFOM - Time_Base'!$B$4:$B$29,0), MATCH(CONCATENATE($G291,AI$2),'WFOM - Time_Base'!$A$8:$API$8,0)) *
INDEX('WFOM - Time_Base'!$A$4:$API$29, MATCH("CenHos_Per", 'WFOM - Time_Base'!$B$4:$B$29,0), MATCH(CONCATENATE($G291,AI$2),'WFOM - Time_Base'!$A$8:$API$8,0)),
IFERROR($AN291 * INDEX('Inputs from Uganda staff'!$E$61:$BM$80,MATCH('HRH Need estimation'!AI$2,'Inputs from Uganda staff'!$E$61:$E$80,0),MATCH('HRH Need estimation'!$D291,'Inputs from Uganda staff'!$E$6:$BM$6,0)),
""))</f>
        <v>0</v>
      </c>
      <c r="AJ291" s="122">
        <f>IFERROR(
$AN291 * INDEX('WFOM - Time_Base'!$A$4:$API$29, MATCH("CenHos", 'WFOM - Time_Base'!$B$4:$B$29,0), MATCH(CONCATENATE($G291,AJ$2),'WFOM - Time_Base'!$A$8:$API$8,0)) *
INDEX('WFOM - Time_Base'!$A$4:$API$29, MATCH("CenHos_Per", 'WFOM - Time_Base'!$B$4:$B$29,0), MATCH(CONCATENATE($G291,AJ$2),'WFOM - Time_Base'!$A$8:$API$8,0)),
IFERROR($AN291 * INDEX('Inputs from Uganda staff'!$E$61:$BM$80,MATCH('HRH Need estimation'!AJ$2,'Inputs from Uganda staff'!$E$61:$E$80,0),MATCH('HRH Need estimation'!$D291,'Inputs from Uganda staff'!$E$6:$BM$6,0)),
""))</f>
        <v>0</v>
      </c>
      <c r="AK291" s="122">
        <f>IFERROR(
$AN291 * INDEX('WFOM - Time_Base'!$A$4:$API$29, MATCH("CenHos", 'WFOM - Time_Base'!$B$4:$B$29,0), MATCH(CONCATENATE($G291,AK$2),'WFOM - Time_Base'!$A$8:$API$8,0)) *
INDEX('WFOM - Time_Base'!$A$4:$API$29, MATCH("CenHos_Per", 'WFOM - Time_Base'!$B$4:$B$29,0), MATCH(CONCATENATE($G291,AK$2),'WFOM - Time_Base'!$A$8:$API$8,0)),
IFERROR($AN291 * INDEX('Inputs from Uganda staff'!$E$61:$BM$80,MATCH('HRH Need estimation'!AK$2,'Inputs from Uganda staff'!$E$61:$E$80,0),MATCH('HRH Need estimation'!$D291,'Inputs from Uganda staff'!$E$6:$BM$6,0)),
""))</f>
        <v>0</v>
      </c>
      <c r="AL291" s="122">
        <f>IFERROR(
$AN291 * INDEX('WFOM - Time_Base'!$A$4:$API$29, MATCH("CenHos", 'WFOM - Time_Base'!$B$4:$B$29,0), MATCH(CONCATENATE($G291,AL$2),'WFOM - Time_Base'!$A$8:$API$8,0)) *
INDEX('WFOM - Time_Base'!$A$4:$API$29, MATCH("CenHos_Per", 'WFOM - Time_Base'!$B$4:$B$29,0), MATCH(CONCATENATE($G291,AL$2),'WFOM - Time_Base'!$A$8:$API$8,0)),
IFERROR($AN291 * INDEX('Inputs from Uganda staff'!$E$61:$BM$80,MATCH('HRH Need estimation'!AL$2,'Inputs from Uganda staff'!$E$61:$E$80,0),MATCH('HRH Need estimation'!$D291,'Inputs from Uganda staff'!$E$6:$BM$6,0)),
""))</f>
        <v>0</v>
      </c>
      <c r="AN291">
        <v>1</v>
      </c>
      <c r="AO291" t="e">
        <f t="shared" si="12"/>
        <v>#N/A</v>
      </c>
    </row>
    <row r="292" spans="1:42">
      <c r="A292" s="106" t="s">
        <v>915</v>
      </c>
      <c r="B292" s="106" t="s">
        <v>25</v>
      </c>
      <c r="C292" s="107" t="s">
        <v>799</v>
      </c>
      <c r="D292" s="115" t="s">
        <v>800</v>
      </c>
      <c r="E292" s="122" t="s">
        <v>25</v>
      </c>
      <c r="F292" s="122" t="s">
        <v>38</v>
      </c>
      <c r="G292" s="122" t="str">
        <f>IF(F292&lt;&gt;"", VLOOKUP(F292,'WFOM - Cadre and Service List'!$E$4:$F$52,2,FALSE), "")</f>
        <v>FamPlan</v>
      </c>
      <c r="H292" s="122"/>
      <c r="I292" s="207"/>
      <c r="J292" s="207"/>
      <c r="K292" s="207"/>
      <c r="L292" s="207"/>
      <c r="M292" s="207"/>
      <c r="N292" s="207"/>
      <c r="O292" s="207"/>
      <c r="P292" s="207">
        <f t="shared" si="11"/>
        <v>0</v>
      </c>
      <c r="Q292" s="122" t="s">
        <v>1947</v>
      </c>
      <c r="R292" s="122">
        <f>IFERROR(
$AN292 * INDEX('WFOM - Time_Base'!$A$4:$API$29, MATCH("CenHos", 'WFOM - Time_Base'!$B$4:$B$29,0), MATCH(CONCATENATE($G292,R$2),'WFOM - Time_Base'!$A$8:$API$8,0)) *
INDEX('WFOM - Time_Base'!$A$4:$API$29, MATCH("CenHos_Per", 'WFOM - Time_Base'!$B$4:$B$29,0), MATCH(CONCATENATE($G292,R$2),'WFOM - Time_Base'!$A$8:$API$8,0)),
IFERROR($AN292 * INDEX('Inputs from Uganda staff'!$E$61:$BM$80,MATCH('HRH Need estimation'!R$2,'Inputs from Uganda staff'!$E$61:$E$80,0),MATCH('HRH Need estimation'!$D292,'Inputs from Uganda staff'!$E$6:$BM$6,0)),
""))</f>
        <v>0</v>
      </c>
      <c r="S292" s="122">
        <f>IFERROR(
$AN292 * INDEX('WFOM - Time_Base'!$A$4:$API$29, MATCH("CenHos", 'WFOM - Time_Base'!$B$4:$B$29,0), MATCH(CONCATENATE($G292,S$2),'WFOM - Time_Base'!$A$8:$API$8,0)) *
INDEX('WFOM - Time_Base'!$A$4:$API$29, MATCH("CenHos_Per", 'WFOM - Time_Base'!$B$4:$B$29,0), MATCH(CONCATENATE($G292,S$2),'WFOM - Time_Base'!$A$8:$API$8,0)),
IFERROR($AN292 * INDEX('Inputs from Uganda staff'!$E$61:$BM$80,MATCH('HRH Need estimation'!S$2,'Inputs from Uganda staff'!$E$61:$E$80,0),MATCH('HRH Need estimation'!$D292,'Inputs from Uganda staff'!$E$6:$BM$6,0)),
""))</f>
        <v>0</v>
      </c>
      <c r="T292" s="122">
        <f>IFERROR(
$AN292 * INDEX('WFOM - Time_Base'!$A$4:$API$29, MATCH("CenHos", 'WFOM - Time_Base'!$B$4:$B$29,0), MATCH(CONCATENATE($G292,T$2),'WFOM - Time_Base'!$A$8:$API$8,0)) *
INDEX('WFOM - Time_Base'!$A$4:$API$29, MATCH("CenHos_Per", 'WFOM - Time_Base'!$B$4:$B$29,0), MATCH(CONCATENATE($G292,T$2),'WFOM - Time_Base'!$A$8:$API$8,0)),
IFERROR($AN292 * INDEX('Inputs from Uganda staff'!$E$61:$BM$80,MATCH('HRH Need estimation'!T$2,'Inputs from Uganda staff'!$E$61:$E$80,0),MATCH('HRH Need estimation'!$D292,'Inputs from Uganda staff'!$E$6:$BM$6,0)),
""))</f>
        <v>0</v>
      </c>
      <c r="U292" s="122">
        <f>IFERROR(
$AN292 * INDEX('WFOM - Time_Base'!$A$4:$API$29, MATCH("CenHos", 'WFOM - Time_Base'!$B$4:$B$29,0), MATCH(CONCATENATE($G292,U$2),'WFOM - Time_Base'!$A$8:$API$8,0)) *
INDEX('WFOM - Time_Base'!$A$4:$API$29, MATCH("CenHos_Per", 'WFOM - Time_Base'!$B$4:$B$29,0), MATCH(CONCATENATE($G292,U$2),'WFOM - Time_Base'!$A$8:$API$8,0)),
IFERROR($AN292 * INDEX('Inputs from Uganda staff'!$E$61:$BM$80,MATCH('HRH Need estimation'!U$2,'Inputs from Uganda staff'!$E$61:$E$80,0),MATCH('HRH Need estimation'!$D292,'Inputs from Uganda staff'!$E$6:$BM$6,0)),
""))</f>
        <v>10</v>
      </c>
      <c r="V292" s="122">
        <f>IFERROR(
$AN292 * INDEX('WFOM - Time_Base'!$A$4:$API$29, MATCH("CenHos", 'WFOM - Time_Base'!$B$4:$B$29,0), MATCH(CONCATENATE($G292,V$2),'WFOM - Time_Base'!$A$8:$API$8,0)) *
INDEX('WFOM - Time_Base'!$A$4:$API$29, MATCH("CenHos_Per", 'WFOM - Time_Base'!$B$4:$B$29,0), MATCH(CONCATENATE($G292,V$2),'WFOM - Time_Base'!$A$8:$API$8,0)),
IFERROR($AN292 * INDEX('Inputs from Uganda staff'!$E$61:$BM$80,MATCH('HRH Need estimation'!V$2,'Inputs from Uganda staff'!$E$61:$E$80,0),MATCH('HRH Need estimation'!$D292,'Inputs from Uganda staff'!$E$6:$BM$6,0)),
""))</f>
        <v>10</v>
      </c>
      <c r="W292" s="122">
        <f>IFERROR(
$AN292 * INDEX('WFOM - Time_Base'!$A$4:$API$29, MATCH("CenHos", 'WFOM - Time_Base'!$B$4:$B$29,0), MATCH(CONCATENATE($G292,W$2),'WFOM - Time_Base'!$A$8:$API$8,0)) *
INDEX('WFOM - Time_Base'!$A$4:$API$29, MATCH("CenHos_Per", 'WFOM - Time_Base'!$B$4:$B$29,0), MATCH(CONCATENATE($G292,W$2),'WFOM - Time_Base'!$A$8:$API$8,0)),
IFERROR($AN292 * INDEX('Inputs from Uganda staff'!$E$61:$BM$80,MATCH('HRH Need estimation'!W$2,'Inputs from Uganda staff'!$E$61:$E$80,0),MATCH('HRH Need estimation'!$D292,'Inputs from Uganda staff'!$E$6:$BM$6,0)),
""))</f>
        <v>0</v>
      </c>
      <c r="X292" s="122">
        <f>IFERROR(
$AN292 * INDEX('WFOM - Time_Base'!$A$4:$API$29, MATCH("CenHos", 'WFOM - Time_Base'!$B$4:$B$29,0), MATCH(CONCATENATE($G292,X$2),'WFOM - Time_Base'!$A$8:$API$8,0)) *
INDEX('WFOM - Time_Base'!$A$4:$API$29, MATCH("CenHos_Per", 'WFOM - Time_Base'!$B$4:$B$29,0), MATCH(CONCATENATE($G292,X$2),'WFOM - Time_Base'!$A$8:$API$8,0)),
IFERROR($AN292 * INDEX('Inputs from Uganda staff'!$E$61:$BM$80,MATCH('HRH Need estimation'!X$2,'Inputs from Uganda staff'!$E$61:$E$80,0),MATCH('HRH Need estimation'!$D292,'Inputs from Uganda staff'!$E$6:$BM$6,0)),
""))</f>
        <v>0</v>
      </c>
      <c r="Y292" s="122">
        <f>IFERROR(
$AN292 * INDEX('WFOM - Time_Base'!$A$4:$API$29, MATCH("CenHos", 'WFOM - Time_Base'!$B$4:$B$29,0), MATCH(CONCATENATE($G292,Y$2),'WFOM - Time_Base'!$A$8:$API$8,0)) *
INDEX('WFOM - Time_Base'!$A$4:$API$29, MATCH("CenHos_Per", 'WFOM - Time_Base'!$B$4:$B$29,0), MATCH(CONCATENATE($G292,Y$2),'WFOM - Time_Base'!$A$8:$API$8,0)),
IFERROR($AN292 * INDEX('Inputs from Uganda staff'!$E$61:$BM$80,MATCH('HRH Need estimation'!Y$2,'Inputs from Uganda staff'!$E$61:$E$80,0),MATCH('HRH Need estimation'!$D292,'Inputs from Uganda staff'!$E$6:$BM$6,0)),
""))</f>
        <v>0</v>
      </c>
      <c r="Z292" s="122">
        <f>IFERROR(
$AN292 * INDEX('WFOM - Time_Base'!$A$4:$API$29, MATCH("CenHos", 'WFOM - Time_Base'!$B$4:$B$29,0), MATCH(CONCATENATE($G292,Z$2),'WFOM - Time_Base'!$A$8:$API$8,0)) *
INDEX('WFOM - Time_Base'!$A$4:$API$29, MATCH("CenHos_Per", 'WFOM - Time_Base'!$B$4:$B$29,0), MATCH(CONCATENATE($G292,Z$2),'WFOM - Time_Base'!$A$8:$API$8,0)),
IFERROR($AN292 * INDEX('Inputs from Uganda staff'!$E$61:$BM$80,MATCH('HRH Need estimation'!Z$2,'Inputs from Uganda staff'!$E$61:$E$80,0),MATCH('HRH Need estimation'!$D292,'Inputs from Uganda staff'!$E$6:$BM$6,0)),
""))</f>
        <v>0</v>
      </c>
      <c r="AA292" s="122">
        <f>IFERROR(
$AN292 * INDEX('WFOM - Time_Base'!$A$4:$API$29, MATCH("CenHos", 'WFOM - Time_Base'!$B$4:$B$29,0), MATCH(CONCATENATE($G292,AA$2),'WFOM - Time_Base'!$A$8:$API$8,0)) *
INDEX('WFOM - Time_Base'!$A$4:$API$29, MATCH("CenHos_Per", 'WFOM - Time_Base'!$B$4:$B$29,0), MATCH(CONCATENATE($G292,AA$2),'WFOM - Time_Base'!$A$8:$API$8,0)),
IFERROR($AN292 * INDEX('Inputs from Uganda staff'!$E$61:$BM$80,MATCH('HRH Need estimation'!AA$2,'Inputs from Uganda staff'!$E$61:$E$80,0),MATCH('HRH Need estimation'!$D292,'Inputs from Uganda staff'!$E$6:$BM$6,0)),
""))</f>
        <v>0</v>
      </c>
      <c r="AB292" s="122">
        <f>IFERROR(
$AN292 * INDEX('WFOM - Time_Base'!$A$4:$API$29, MATCH("CenHos", 'WFOM - Time_Base'!$B$4:$B$29,0), MATCH(CONCATENATE($G292,AB$2),'WFOM - Time_Base'!$A$8:$API$8,0)) *
INDEX('WFOM - Time_Base'!$A$4:$API$29, MATCH("CenHos_Per", 'WFOM - Time_Base'!$B$4:$B$29,0), MATCH(CONCATENATE($G292,AB$2),'WFOM - Time_Base'!$A$8:$API$8,0)),
IFERROR($AN292 * INDEX('Inputs from Uganda staff'!$E$61:$BM$80,MATCH('HRH Need estimation'!AB$2,'Inputs from Uganda staff'!$E$61:$E$80,0),MATCH('HRH Need estimation'!$D292,'Inputs from Uganda staff'!$E$6:$BM$6,0)),
""))</f>
        <v>0</v>
      </c>
      <c r="AC292" s="122" t="str">
        <f>IFERROR(
$AN292 * INDEX('WFOM - Time_Base'!$A$4:$API$29, MATCH("CenHos", 'WFOM - Time_Base'!$B$4:$B$29,0), MATCH(CONCATENATE($G292,AC$2),'WFOM - Time_Base'!$A$8:$API$8,0)) *
INDEX('WFOM - Time_Base'!$A$4:$API$29, MATCH("CenHos_Per", 'WFOM - Time_Base'!$B$4:$B$29,0), MATCH(CONCATENATE($G292,AC$2),'WFOM - Time_Base'!$A$8:$API$8,0)),
IFERROR($AN292 * INDEX('Inputs from Uganda staff'!$E$61:$BM$80,MATCH('HRH Need estimation'!AC$2,'Inputs from Uganda staff'!$E$61:$E$80,0),MATCH('HRH Need estimation'!$D292,'Inputs from Uganda staff'!$E$6:$BM$6,0)),
""))</f>
        <v/>
      </c>
      <c r="AD292" s="122">
        <f>IFERROR(
$AN292 * INDEX('WFOM - Time_Base'!$A$4:$API$29, MATCH("CenHos", 'WFOM - Time_Base'!$B$4:$B$29,0), MATCH(CONCATENATE($G292,AD$2),'WFOM - Time_Base'!$A$8:$API$8,0)) *
INDEX('WFOM - Time_Base'!$A$4:$API$29, MATCH("CenHos_Per", 'WFOM - Time_Base'!$B$4:$B$29,0), MATCH(CONCATENATE($G292,AD$2),'WFOM - Time_Base'!$A$8:$API$8,0)),
IFERROR($AN292 * INDEX('Inputs from Uganda staff'!$E$61:$BM$80,MATCH('HRH Need estimation'!AD$2,'Inputs from Uganda staff'!$E$61:$E$80,0),MATCH('HRH Need estimation'!$D292,'Inputs from Uganda staff'!$E$6:$BM$6,0)),
""))</f>
        <v>0</v>
      </c>
      <c r="AE292" s="122">
        <f>IFERROR(
$AN292 * INDEX('WFOM - Time_Base'!$A$4:$API$29, MATCH("CenHos", 'WFOM - Time_Base'!$B$4:$B$29,0), MATCH(CONCATENATE($G292,AE$2),'WFOM - Time_Base'!$A$8:$API$8,0)) *
INDEX('WFOM - Time_Base'!$A$4:$API$29, MATCH("CenHos_Per", 'WFOM - Time_Base'!$B$4:$B$29,0), MATCH(CONCATENATE($G292,AE$2),'WFOM - Time_Base'!$A$8:$API$8,0)),
IFERROR($AN292 * INDEX('Inputs from Uganda staff'!$E$61:$BM$80,MATCH('HRH Need estimation'!AE$2,'Inputs from Uganda staff'!$E$61:$E$80,0),MATCH('HRH Need estimation'!$D292,'Inputs from Uganda staff'!$E$6:$BM$6,0)),
""))</f>
        <v>0</v>
      </c>
      <c r="AF292" s="122">
        <f>IFERROR(
$AN292 * INDEX('WFOM - Time_Base'!$A$4:$API$29, MATCH("CenHos", 'WFOM - Time_Base'!$B$4:$B$29,0), MATCH(CONCATENATE($G292,AF$2),'WFOM - Time_Base'!$A$8:$API$8,0)) *
INDEX('WFOM - Time_Base'!$A$4:$API$29, MATCH("CenHos_Per", 'WFOM - Time_Base'!$B$4:$B$29,0), MATCH(CONCATENATE($G292,AF$2),'WFOM - Time_Base'!$A$8:$API$8,0)),
IFERROR($AN292 * INDEX('Inputs from Uganda staff'!$E$61:$BM$80,MATCH('HRH Need estimation'!AF$2,'Inputs from Uganda staff'!$E$61:$E$80,0),MATCH('HRH Need estimation'!$D292,'Inputs from Uganda staff'!$E$6:$BM$6,0)),
""))</f>
        <v>0</v>
      </c>
      <c r="AG292" s="122">
        <f>IFERROR(
$AN292 * INDEX('WFOM - Time_Base'!$A$4:$API$29, MATCH("CenHos", 'WFOM - Time_Base'!$B$4:$B$29,0), MATCH(CONCATENATE($G292,AG$2),'WFOM - Time_Base'!$A$8:$API$8,0)) *
INDEX('WFOM - Time_Base'!$A$4:$API$29, MATCH("CenHos_Per", 'WFOM - Time_Base'!$B$4:$B$29,0), MATCH(CONCATENATE($G292,AG$2),'WFOM - Time_Base'!$A$8:$API$8,0)),
IFERROR($AN292 * INDEX('Inputs from Uganda staff'!$E$61:$BM$80,MATCH('HRH Need estimation'!AG$2,'Inputs from Uganda staff'!$E$61:$E$80,0),MATCH('HRH Need estimation'!$D292,'Inputs from Uganda staff'!$E$6:$BM$6,0)),
""))</f>
        <v>0</v>
      </c>
      <c r="AH292" s="122">
        <f>IFERROR(
$AN292 * INDEX('WFOM - Time_Base'!$A$4:$API$29, MATCH("CenHos", 'WFOM - Time_Base'!$B$4:$B$29,0), MATCH(CONCATENATE($G292,AH$2),'WFOM - Time_Base'!$A$8:$API$8,0)) *
INDEX('WFOM - Time_Base'!$A$4:$API$29, MATCH("CenHos_Per", 'WFOM - Time_Base'!$B$4:$B$29,0), MATCH(CONCATENATE($G292,AH$2),'WFOM - Time_Base'!$A$8:$API$8,0)),
IFERROR($AN292 * INDEX('Inputs from Uganda staff'!$E$61:$BM$80,MATCH('HRH Need estimation'!AH$2,'Inputs from Uganda staff'!$E$61:$E$80,0),MATCH('HRH Need estimation'!$D292,'Inputs from Uganda staff'!$E$6:$BM$6,0)),
""))</f>
        <v>0</v>
      </c>
      <c r="AI292" s="122">
        <f>IFERROR(
$AN292 * INDEX('WFOM - Time_Base'!$A$4:$API$29, MATCH("CenHos", 'WFOM - Time_Base'!$B$4:$B$29,0), MATCH(CONCATENATE($G292,AI$2),'WFOM - Time_Base'!$A$8:$API$8,0)) *
INDEX('WFOM - Time_Base'!$A$4:$API$29, MATCH("CenHos_Per", 'WFOM - Time_Base'!$B$4:$B$29,0), MATCH(CONCATENATE($G292,AI$2),'WFOM - Time_Base'!$A$8:$API$8,0)),
IFERROR($AN292 * INDEX('Inputs from Uganda staff'!$E$61:$BM$80,MATCH('HRH Need estimation'!AI$2,'Inputs from Uganda staff'!$E$61:$E$80,0),MATCH('HRH Need estimation'!$D292,'Inputs from Uganda staff'!$E$6:$BM$6,0)),
""))</f>
        <v>0</v>
      </c>
      <c r="AJ292" s="122">
        <f>IFERROR(
$AN292 * INDEX('WFOM - Time_Base'!$A$4:$API$29, MATCH("CenHos", 'WFOM - Time_Base'!$B$4:$B$29,0), MATCH(CONCATENATE($G292,AJ$2),'WFOM - Time_Base'!$A$8:$API$8,0)) *
INDEX('WFOM - Time_Base'!$A$4:$API$29, MATCH("CenHos_Per", 'WFOM - Time_Base'!$B$4:$B$29,0), MATCH(CONCATENATE($G292,AJ$2),'WFOM - Time_Base'!$A$8:$API$8,0)),
IFERROR($AN292 * INDEX('Inputs from Uganda staff'!$E$61:$BM$80,MATCH('HRH Need estimation'!AJ$2,'Inputs from Uganda staff'!$E$61:$E$80,0),MATCH('HRH Need estimation'!$D292,'Inputs from Uganda staff'!$E$6:$BM$6,0)),
""))</f>
        <v>0</v>
      </c>
      <c r="AK292" s="122">
        <f>IFERROR(
$AN292 * INDEX('WFOM - Time_Base'!$A$4:$API$29, MATCH("CenHos", 'WFOM - Time_Base'!$B$4:$B$29,0), MATCH(CONCATENATE($G292,AK$2),'WFOM - Time_Base'!$A$8:$API$8,0)) *
INDEX('WFOM - Time_Base'!$A$4:$API$29, MATCH("CenHos_Per", 'WFOM - Time_Base'!$B$4:$B$29,0), MATCH(CONCATENATE($G292,AK$2),'WFOM - Time_Base'!$A$8:$API$8,0)),
IFERROR($AN292 * INDEX('Inputs from Uganda staff'!$E$61:$BM$80,MATCH('HRH Need estimation'!AK$2,'Inputs from Uganda staff'!$E$61:$E$80,0),MATCH('HRH Need estimation'!$D292,'Inputs from Uganda staff'!$E$6:$BM$6,0)),
""))</f>
        <v>0</v>
      </c>
      <c r="AL292" s="122">
        <f>IFERROR(
$AN292 * INDEX('WFOM - Time_Base'!$A$4:$API$29, MATCH("CenHos", 'WFOM - Time_Base'!$B$4:$B$29,0), MATCH(CONCATENATE($G292,AL$2),'WFOM - Time_Base'!$A$8:$API$8,0)) *
INDEX('WFOM - Time_Base'!$A$4:$API$29, MATCH("CenHos_Per", 'WFOM - Time_Base'!$B$4:$B$29,0), MATCH(CONCATENATE($G292,AL$2),'WFOM - Time_Base'!$A$8:$API$8,0)),
IFERROR($AN292 * INDEX('Inputs from Uganda staff'!$E$61:$BM$80,MATCH('HRH Need estimation'!AL$2,'Inputs from Uganda staff'!$E$61:$E$80,0),MATCH('HRH Need estimation'!$D292,'Inputs from Uganda staff'!$E$6:$BM$6,0)),
""))</f>
        <v>0</v>
      </c>
      <c r="AN292">
        <v>1</v>
      </c>
      <c r="AO292" t="e">
        <f t="shared" si="12"/>
        <v>#N/A</v>
      </c>
    </row>
    <row r="293" spans="1:42">
      <c r="A293" s="106" t="s">
        <v>915</v>
      </c>
      <c r="B293" s="106" t="s">
        <v>76</v>
      </c>
      <c r="C293" s="107" t="s">
        <v>801</v>
      </c>
      <c r="D293" s="113" t="s">
        <v>802</v>
      </c>
      <c r="E293" s="122" t="s">
        <v>863</v>
      </c>
      <c r="F293" s="122" t="s">
        <v>113</v>
      </c>
      <c r="G293" s="122" t="str">
        <f>IF(F293&lt;&gt;"", VLOOKUP(F293,'WFOM - Cadre and Service List'!$E$4:$F$52,2,FALSE), "")</f>
        <v>LabTBMicro</v>
      </c>
      <c r="H293" s="122"/>
      <c r="I293" s="207"/>
      <c r="J293" s="207"/>
      <c r="K293" s="207"/>
      <c r="L293" s="207"/>
      <c r="M293" s="207"/>
      <c r="N293" s="207"/>
      <c r="O293" s="207"/>
      <c r="P293" s="207">
        <f t="shared" si="11"/>
        <v>0</v>
      </c>
      <c r="Q293" s="122" t="s">
        <v>1947</v>
      </c>
      <c r="R293" s="122">
        <f>IFERROR(
$AN293 * INDEX('WFOM - Time_Base'!$A$4:$API$29, MATCH("CenHos", 'WFOM - Time_Base'!$B$4:$B$29,0), MATCH(CONCATENATE($G293,R$2),'WFOM - Time_Base'!$A$8:$API$8,0)) *
INDEX('WFOM - Time_Base'!$A$4:$API$29, MATCH("CenHos_Per", 'WFOM - Time_Base'!$B$4:$B$29,0), MATCH(CONCATENATE($G293,R$2),'WFOM - Time_Base'!$A$8:$API$8,0)),
IFERROR($AN293 * INDEX('Inputs from Uganda staff'!$E$61:$BM$80,MATCH('HRH Need estimation'!R$2,'Inputs from Uganda staff'!$E$61:$E$80,0),MATCH('HRH Need estimation'!$D293,'Inputs from Uganda staff'!$E$6:$BM$6,0)),
""))</f>
        <v>0</v>
      </c>
      <c r="S293" s="122">
        <f>IFERROR(
$AN293 * INDEX('WFOM - Time_Base'!$A$4:$API$29, MATCH("CenHos", 'WFOM - Time_Base'!$B$4:$B$29,0), MATCH(CONCATENATE($G293,S$2),'WFOM - Time_Base'!$A$8:$API$8,0)) *
INDEX('WFOM - Time_Base'!$A$4:$API$29, MATCH("CenHos_Per", 'WFOM - Time_Base'!$B$4:$B$29,0), MATCH(CONCATENATE($G293,S$2),'WFOM - Time_Base'!$A$8:$API$8,0)),
IFERROR($AN293 * INDEX('Inputs from Uganda staff'!$E$61:$BM$80,MATCH('HRH Need estimation'!S$2,'Inputs from Uganda staff'!$E$61:$E$80,0),MATCH('HRH Need estimation'!$D293,'Inputs from Uganda staff'!$E$6:$BM$6,0)),
""))</f>
        <v>0</v>
      </c>
      <c r="T293" s="122">
        <f>IFERROR(
$AN293 * INDEX('WFOM - Time_Base'!$A$4:$API$29, MATCH("CenHos", 'WFOM - Time_Base'!$B$4:$B$29,0), MATCH(CONCATENATE($G293,T$2),'WFOM - Time_Base'!$A$8:$API$8,0)) *
INDEX('WFOM - Time_Base'!$A$4:$API$29, MATCH("CenHos_Per", 'WFOM - Time_Base'!$B$4:$B$29,0), MATCH(CONCATENATE($G293,T$2),'WFOM - Time_Base'!$A$8:$API$8,0)),
IFERROR($AN293 * INDEX('Inputs from Uganda staff'!$E$61:$BM$80,MATCH('HRH Need estimation'!T$2,'Inputs from Uganda staff'!$E$61:$E$80,0),MATCH('HRH Need estimation'!$D293,'Inputs from Uganda staff'!$E$6:$BM$6,0)),
""))</f>
        <v>0</v>
      </c>
      <c r="U293" s="122">
        <f>IFERROR(
$AN293 * INDEX('WFOM - Time_Base'!$A$4:$API$29, MATCH("CenHos", 'WFOM - Time_Base'!$B$4:$B$29,0), MATCH(CONCATENATE($G293,U$2),'WFOM - Time_Base'!$A$8:$API$8,0)) *
INDEX('WFOM - Time_Base'!$A$4:$API$29, MATCH("CenHos_Per", 'WFOM - Time_Base'!$B$4:$B$29,0), MATCH(CONCATENATE($G293,U$2),'WFOM - Time_Base'!$A$8:$API$8,0)),
IFERROR($AN293 * INDEX('Inputs from Uganda staff'!$E$61:$BM$80,MATCH('HRH Need estimation'!U$2,'Inputs from Uganda staff'!$E$61:$E$80,0),MATCH('HRH Need estimation'!$D293,'Inputs from Uganda staff'!$E$6:$BM$6,0)),
""))</f>
        <v>0</v>
      </c>
      <c r="V293" s="122">
        <f>IFERROR(
$AN293 * INDEX('WFOM - Time_Base'!$A$4:$API$29, MATCH("CenHos", 'WFOM - Time_Base'!$B$4:$B$29,0), MATCH(CONCATENATE($G293,V$2),'WFOM - Time_Base'!$A$8:$API$8,0)) *
INDEX('WFOM - Time_Base'!$A$4:$API$29, MATCH("CenHos_Per", 'WFOM - Time_Base'!$B$4:$B$29,0), MATCH(CONCATENATE($G293,V$2),'WFOM - Time_Base'!$A$8:$API$8,0)),
IFERROR($AN293 * INDEX('Inputs from Uganda staff'!$E$61:$BM$80,MATCH('HRH Need estimation'!V$2,'Inputs from Uganda staff'!$E$61:$E$80,0),MATCH('HRH Need estimation'!$D293,'Inputs from Uganda staff'!$E$6:$BM$6,0)),
""))</f>
        <v>0</v>
      </c>
      <c r="W293" s="122">
        <f>IFERROR(
$AN293 * INDEX('WFOM - Time_Base'!$A$4:$API$29, MATCH("CenHos", 'WFOM - Time_Base'!$B$4:$B$29,0), MATCH(CONCATENATE($G293,W$2),'WFOM - Time_Base'!$A$8:$API$8,0)) *
INDEX('WFOM - Time_Base'!$A$4:$API$29, MATCH("CenHos_Per", 'WFOM - Time_Base'!$B$4:$B$29,0), MATCH(CONCATENATE($G293,W$2),'WFOM - Time_Base'!$A$8:$API$8,0)),
IFERROR($AN293 * INDEX('Inputs from Uganda staff'!$E$61:$BM$80,MATCH('HRH Need estimation'!W$2,'Inputs from Uganda staff'!$E$61:$E$80,0),MATCH('HRH Need estimation'!$D293,'Inputs from Uganda staff'!$E$6:$BM$6,0)),
""))</f>
        <v>0</v>
      </c>
      <c r="X293" s="122">
        <f>IFERROR(
$AN293 * INDEX('WFOM - Time_Base'!$A$4:$API$29, MATCH("CenHos", 'WFOM - Time_Base'!$B$4:$B$29,0), MATCH(CONCATENATE($G293,X$2),'WFOM - Time_Base'!$A$8:$API$8,0)) *
INDEX('WFOM - Time_Base'!$A$4:$API$29, MATCH("CenHos_Per", 'WFOM - Time_Base'!$B$4:$B$29,0), MATCH(CONCATENATE($G293,X$2),'WFOM - Time_Base'!$A$8:$API$8,0)),
IFERROR($AN293 * INDEX('Inputs from Uganda staff'!$E$61:$BM$80,MATCH('HRH Need estimation'!X$2,'Inputs from Uganda staff'!$E$61:$E$80,0),MATCH('HRH Need estimation'!$D293,'Inputs from Uganda staff'!$E$6:$BM$6,0)),
""))</f>
        <v>0</v>
      </c>
      <c r="Y293" s="122">
        <f>IFERROR(
$AN293 * INDEX('WFOM - Time_Base'!$A$4:$API$29, MATCH("CenHos", 'WFOM - Time_Base'!$B$4:$B$29,0), MATCH(CONCATENATE($G293,Y$2),'WFOM - Time_Base'!$A$8:$API$8,0)) *
INDEX('WFOM - Time_Base'!$A$4:$API$29, MATCH("CenHos_Per", 'WFOM - Time_Base'!$B$4:$B$29,0), MATCH(CONCATENATE($G293,Y$2),'WFOM - Time_Base'!$A$8:$API$8,0)),
IFERROR($AN293 * INDEX('Inputs from Uganda staff'!$E$61:$BM$80,MATCH('HRH Need estimation'!Y$2,'Inputs from Uganda staff'!$E$61:$E$80,0),MATCH('HRH Need estimation'!$D293,'Inputs from Uganda staff'!$E$6:$BM$6,0)),
""))</f>
        <v>0</v>
      </c>
      <c r="Z293" s="122">
        <f>IFERROR(
$AN293 * INDEX('WFOM - Time_Base'!$A$4:$API$29, MATCH("CenHos", 'WFOM - Time_Base'!$B$4:$B$29,0), MATCH(CONCATENATE($G293,Z$2),'WFOM - Time_Base'!$A$8:$API$8,0)) *
INDEX('WFOM - Time_Base'!$A$4:$API$29, MATCH("CenHos_Per", 'WFOM - Time_Base'!$B$4:$B$29,0), MATCH(CONCATENATE($G293,Z$2),'WFOM - Time_Base'!$A$8:$API$8,0)),
IFERROR($AN293 * INDEX('Inputs from Uganda staff'!$E$61:$BM$80,MATCH('HRH Need estimation'!Z$2,'Inputs from Uganda staff'!$E$61:$E$80,0),MATCH('HRH Need estimation'!$D293,'Inputs from Uganda staff'!$E$6:$BM$6,0)),
""))</f>
        <v>5</v>
      </c>
      <c r="AA293" s="122">
        <f>IFERROR(
$AN293 * INDEX('WFOM - Time_Base'!$A$4:$API$29, MATCH("CenHos", 'WFOM - Time_Base'!$B$4:$B$29,0), MATCH(CONCATENATE($G293,AA$2),'WFOM - Time_Base'!$A$8:$API$8,0)) *
INDEX('WFOM - Time_Base'!$A$4:$API$29, MATCH("CenHos_Per", 'WFOM - Time_Base'!$B$4:$B$29,0), MATCH(CONCATENATE($G293,AA$2),'WFOM - Time_Base'!$A$8:$API$8,0)),
IFERROR($AN293 * INDEX('Inputs from Uganda staff'!$E$61:$BM$80,MATCH('HRH Need estimation'!AA$2,'Inputs from Uganda staff'!$E$61:$E$80,0),MATCH('HRH Need estimation'!$D293,'Inputs from Uganda staff'!$E$6:$BM$6,0)),
""))</f>
        <v>9</v>
      </c>
      <c r="AB293" s="122">
        <f>IFERROR(
$AN293 * INDEX('WFOM - Time_Base'!$A$4:$API$29, MATCH("CenHos", 'WFOM - Time_Base'!$B$4:$B$29,0), MATCH(CONCATENATE($G293,AB$2),'WFOM - Time_Base'!$A$8:$API$8,0)) *
INDEX('WFOM - Time_Base'!$A$4:$API$29, MATCH("CenHos_Per", 'WFOM - Time_Base'!$B$4:$B$29,0), MATCH(CONCATENATE($G293,AB$2),'WFOM - Time_Base'!$A$8:$API$8,0)),
IFERROR($AN293 * INDEX('Inputs from Uganda staff'!$E$61:$BM$80,MATCH('HRH Need estimation'!AB$2,'Inputs from Uganda staff'!$E$61:$E$80,0),MATCH('HRH Need estimation'!$D293,'Inputs from Uganda staff'!$E$6:$BM$6,0)),
""))</f>
        <v>10</v>
      </c>
      <c r="AC293" s="122" t="str">
        <f>IFERROR(
$AN293 * INDEX('WFOM - Time_Base'!$A$4:$API$29, MATCH("CenHos", 'WFOM - Time_Base'!$B$4:$B$29,0), MATCH(CONCATENATE($G293,AC$2),'WFOM - Time_Base'!$A$8:$API$8,0)) *
INDEX('WFOM - Time_Base'!$A$4:$API$29, MATCH("CenHos_Per", 'WFOM - Time_Base'!$B$4:$B$29,0), MATCH(CONCATENATE($G293,AC$2),'WFOM - Time_Base'!$A$8:$API$8,0)),
IFERROR($AN293 * INDEX('Inputs from Uganda staff'!$E$61:$BM$80,MATCH('HRH Need estimation'!AC$2,'Inputs from Uganda staff'!$E$61:$E$80,0),MATCH('HRH Need estimation'!$D293,'Inputs from Uganda staff'!$E$6:$BM$6,0)),
""))</f>
        <v/>
      </c>
      <c r="AD293" s="122">
        <f>IFERROR(
$AN293 * INDEX('WFOM - Time_Base'!$A$4:$API$29, MATCH("CenHos", 'WFOM - Time_Base'!$B$4:$B$29,0), MATCH(CONCATENATE($G293,AD$2),'WFOM - Time_Base'!$A$8:$API$8,0)) *
INDEX('WFOM - Time_Base'!$A$4:$API$29, MATCH("CenHos_Per", 'WFOM - Time_Base'!$B$4:$B$29,0), MATCH(CONCATENATE($G293,AD$2),'WFOM - Time_Base'!$A$8:$API$8,0)),
IFERROR($AN293 * INDEX('Inputs from Uganda staff'!$E$61:$BM$80,MATCH('HRH Need estimation'!AD$2,'Inputs from Uganda staff'!$E$61:$E$80,0),MATCH('HRH Need estimation'!$D293,'Inputs from Uganda staff'!$E$6:$BM$6,0)),
""))</f>
        <v>0</v>
      </c>
      <c r="AE293" s="122">
        <f>IFERROR(
$AN293 * INDEX('WFOM - Time_Base'!$A$4:$API$29, MATCH("CenHos", 'WFOM - Time_Base'!$B$4:$B$29,0), MATCH(CONCATENATE($G293,AE$2),'WFOM - Time_Base'!$A$8:$API$8,0)) *
INDEX('WFOM - Time_Base'!$A$4:$API$29, MATCH("CenHos_Per", 'WFOM - Time_Base'!$B$4:$B$29,0), MATCH(CONCATENATE($G293,AE$2),'WFOM - Time_Base'!$A$8:$API$8,0)),
IFERROR($AN293 * INDEX('Inputs from Uganda staff'!$E$61:$BM$80,MATCH('HRH Need estimation'!AE$2,'Inputs from Uganda staff'!$E$61:$E$80,0),MATCH('HRH Need estimation'!$D293,'Inputs from Uganda staff'!$E$6:$BM$6,0)),
""))</f>
        <v>0</v>
      </c>
      <c r="AF293" s="122">
        <f>IFERROR(
$AN293 * INDEX('WFOM - Time_Base'!$A$4:$API$29, MATCH("CenHos", 'WFOM - Time_Base'!$B$4:$B$29,0), MATCH(CONCATENATE($G293,AF$2),'WFOM - Time_Base'!$A$8:$API$8,0)) *
INDEX('WFOM - Time_Base'!$A$4:$API$29, MATCH("CenHos_Per", 'WFOM - Time_Base'!$B$4:$B$29,0), MATCH(CONCATENATE($G293,AF$2),'WFOM - Time_Base'!$A$8:$API$8,0)),
IFERROR($AN293 * INDEX('Inputs from Uganda staff'!$E$61:$BM$80,MATCH('HRH Need estimation'!AF$2,'Inputs from Uganda staff'!$E$61:$E$80,0),MATCH('HRH Need estimation'!$D293,'Inputs from Uganda staff'!$E$6:$BM$6,0)),
""))</f>
        <v>0</v>
      </c>
      <c r="AG293" s="122">
        <f>IFERROR(
$AN293 * INDEX('WFOM - Time_Base'!$A$4:$API$29, MATCH("CenHos", 'WFOM - Time_Base'!$B$4:$B$29,0), MATCH(CONCATENATE($G293,AG$2),'WFOM - Time_Base'!$A$8:$API$8,0)) *
INDEX('WFOM - Time_Base'!$A$4:$API$29, MATCH("CenHos_Per", 'WFOM - Time_Base'!$B$4:$B$29,0), MATCH(CONCATENATE($G293,AG$2),'WFOM - Time_Base'!$A$8:$API$8,0)),
IFERROR($AN293 * INDEX('Inputs from Uganda staff'!$E$61:$BM$80,MATCH('HRH Need estimation'!AG$2,'Inputs from Uganda staff'!$E$61:$E$80,0),MATCH('HRH Need estimation'!$D293,'Inputs from Uganda staff'!$E$6:$BM$6,0)),
""))</f>
        <v>0</v>
      </c>
      <c r="AH293" s="122">
        <f>IFERROR(
$AN293 * INDEX('WFOM - Time_Base'!$A$4:$API$29, MATCH("CenHos", 'WFOM - Time_Base'!$B$4:$B$29,0), MATCH(CONCATENATE($G293,AH$2),'WFOM - Time_Base'!$A$8:$API$8,0)) *
INDEX('WFOM - Time_Base'!$A$4:$API$29, MATCH("CenHos_Per", 'WFOM - Time_Base'!$B$4:$B$29,0), MATCH(CONCATENATE($G293,AH$2),'WFOM - Time_Base'!$A$8:$API$8,0)),
IFERROR($AN293 * INDEX('Inputs from Uganda staff'!$E$61:$BM$80,MATCH('HRH Need estimation'!AH$2,'Inputs from Uganda staff'!$E$61:$E$80,0),MATCH('HRH Need estimation'!$D293,'Inputs from Uganda staff'!$E$6:$BM$6,0)),
""))</f>
        <v>0</v>
      </c>
      <c r="AI293" s="122">
        <f>IFERROR(
$AN293 * INDEX('WFOM - Time_Base'!$A$4:$API$29, MATCH("CenHos", 'WFOM - Time_Base'!$B$4:$B$29,0), MATCH(CONCATENATE($G293,AI$2),'WFOM - Time_Base'!$A$8:$API$8,0)) *
INDEX('WFOM - Time_Base'!$A$4:$API$29, MATCH("CenHos_Per", 'WFOM - Time_Base'!$B$4:$B$29,0), MATCH(CONCATENATE($G293,AI$2),'WFOM - Time_Base'!$A$8:$API$8,0)),
IFERROR($AN293 * INDEX('Inputs from Uganda staff'!$E$61:$BM$80,MATCH('HRH Need estimation'!AI$2,'Inputs from Uganda staff'!$E$61:$E$80,0),MATCH('HRH Need estimation'!$D293,'Inputs from Uganda staff'!$E$6:$BM$6,0)),
""))</f>
        <v>0</v>
      </c>
      <c r="AJ293" s="122">
        <f>IFERROR(
$AN293 * INDEX('WFOM - Time_Base'!$A$4:$API$29, MATCH("CenHos", 'WFOM - Time_Base'!$B$4:$B$29,0), MATCH(CONCATENATE($G293,AJ$2),'WFOM - Time_Base'!$A$8:$API$8,0)) *
INDEX('WFOM - Time_Base'!$A$4:$API$29, MATCH("CenHos_Per", 'WFOM - Time_Base'!$B$4:$B$29,0), MATCH(CONCATENATE($G293,AJ$2),'WFOM - Time_Base'!$A$8:$API$8,0)),
IFERROR($AN293 * INDEX('Inputs from Uganda staff'!$E$61:$BM$80,MATCH('HRH Need estimation'!AJ$2,'Inputs from Uganda staff'!$E$61:$E$80,0),MATCH('HRH Need estimation'!$D293,'Inputs from Uganda staff'!$E$6:$BM$6,0)),
""))</f>
        <v>0</v>
      </c>
      <c r="AK293" s="122">
        <f>IFERROR(
$AN293 * INDEX('WFOM - Time_Base'!$A$4:$API$29, MATCH("CenHos", 'WFOM - Time_Base'!$B$4:$B$29,0), MATCH(CONCATENATE($G293,AK$2),'WFOM - Time_Base'!$A$8:$API$8,0)) *
INDEX('WFOM - Time_Base'!$A$4:$API$29, MATCH("CenHos_Per", 'WFOM - Time_Base'!$B$4:$B$29,0), MATCH(CONCATENATE($G293,AK$2),'WFOM - Time_Base'!$A$8:$API$8,0)),
IFERROR($AN293 * INDEX('Inputs from Uganda staff'!$E$61:$BM$80,MATCH('HRH Need estimation'!AK$2,'Inputs from Uganda staff'!$E$61:$E$80,0),MATCH('HRH Need estimation'!$D293,'Inputs from Uganda staff'!$E$6:$BM$6,0)),
""))</f>
        <v>0</v>
      </c>
      <c r="AL293" s="122">
        <f>IFERROR(
$AN293 * INDEX('WFOM - Time_Base'!$A$4:$API$29, MATCH("CenHos", 'WFOM - Time_Base'!$B$4:$B$29,0), MATCH(CONCATENATE($G293,AL$2),'WFOM - Time_Base'!$A$8:$API$8,0)) *
INDEX('WFOM - Time_Base'!$A$4:$API$29, MATCH("CenHos_Per", 'WFOM - Time_Base'!$B$4:$B$29,0), MATCH(CONCATENATE($G293,AL$2),'WFOM - Time_Base'!$A$8:$API$8,0)),
IFERROR($AN293 * INDEX('Inputs from Uganda staff'!$E$61:$BM$80,MATCH('HRH Need estimation'!AL$2,'Inputs from Uganda staff'!$E$61:$E$80,0),MATCH('HRH Need estimation'!$D293,'Inputs from Uganda staff'!$E$6:$BM$6,0)),
""))</f>
        <v>0</v>
      </c>
      <c r="AN293">
        <v>1</v>
      </c>
      <c r="AO293" t="e">
        <f t="shared" si="12"/>
        <v>#N/A</v>
      </c>
    </row>
    <row r="294" spans="1:42">
      <c r="A294" s="106" t="s">
        <v>1045</v>
      </c>
      <c r="B294" s="106" t="s">
        <v>76</v>
      </c>
      <c r="C294" s="107" t="s">
        <v>803</v>
      </c>
      <c r="D294" s="113" t="s">
        <v>804</v>
      </c>
      <c r="E294" s="122" t="s">
        <v>863</v>
      </c>
      <c r="F294" s="252"/>
      <c r="G294" s="122" t="str">
        <f>IF(F294&lt;&gt;"", VLOOKUP(F294,'WFOM - Cadre and Service List'!$E$4:$F$52,2,FALSE), "")</f>
        <v/>
      </c>
      <c r="H294" s="122"/>
      <c r="I294" s="207"/>
      <c r="J294" s="207"/>
      <c r="K294" s="207"/>
      <c r="L294" s="207"/>
      <c r="M294" s="207"/>
      <c r="N294" s="207"/>
      <c r="O294" s="207"/>
      <c r="P294" s="207">
        <f t="shared" si="11"/>
        <v>0</v>
      </c>
      <c r="Q294" s="122" t="s">
        <v>1947</v>
      </c>
      <c r="R294" s="122">
        <f>IFERROR(
$AN294 * INDEX('WFOM - Time_Base'!$A$4:$API$29, MATCH("CenHos", 'WFOM - Time_Base'!$B$4:$B$29,0), MATCH(CONCATENATE($G294,R$2),'WFOM - Time_Base'!$A$8:$API$8,0)) *
INDEX('WFOM - Time_Base'!$A$4:$API$29, MATCH("CenHos_Per", 'WFOM - Time_Base'!$B$4:$B$29,0), MATCH(CONCATENATE($G294,R$2),'WFOM - Time_Base'!$A$8:$API$8,0)),
IFERROR($AN294 * INDEX('Inputs from Uganda staff'!$E$61:$BM$80,MATCH('HRH Need estimation'!R$2,'Inputs from Uganda staff'!$E$61:$E$80,0),MATCH('HRH Need estimation'!$D294,'Inputs from Uganda staff'!$E$6:$BM$6,0)),
""))</f>
        <v>0</v>
      </c>
      <c r="S294" s="122">
        <f>IFERROR(
$AN294 * INDEX('WFOM - Time_Base'!$A$4:$API$29, MATCH("CenHos", 'WFOM - Time_Base'!$B$4:$B$29,0), MATCH(CONCATENATE($G294,S$2),'WFOM - Time_Base'!$A$8:$API$8,0)) *
INDEX('WFOM - Time_Base'!$A$4:$API$29, MATCH("CenHos_Per", 'WFOM - Time_Base'!$B$4:$B$29,0), MATCH(CONCATENATE($G294,S$2),'WFOM - Time_Base'!$A$8:$API$8,0)),
IFERROR($AN294 * INDEX('Inputs from Uganda staff'!$E$61:$BM$80,MATCH('HRH Need estimation'!S$2,'Inputs from Uganda staff'!$E$61:$E$80,0),MATCH('HRH Need estimation'!$D294,'Inputs from Uganda staff'!$E$6:$BM$6,0)),
""))</f>
        <v>0</v>
      </c>
      <c r="T294" s="122">
        <f>IFERROR(
$AN294 * INDEX('WFOM - Time_Base'!$A$4:$API$29, MATCH("CenHos", 'WFOM - Time_Base'!$B$4:$B$29,0), MATCH(CONCATENATE($G294,T$2),'WFOM - Time_Base'!$A$8:$API$8,0)) *
INDEX('WFOM - Time_Base'!$A$4:$API$29, MATCH("CenHos_Per", 'WFOM - Time_Base'!$B$4:$B$29,0), MATCH(CONCATENATE($G294,T$2),'WFOM - Time_Base'!$A$8:$API$8,0)),
IFERROR($AN294 * INDEX('Inputs from Uganda staff'!$E$61:$BM$80,MATCH('HRH Need estimation'!T$2,'Inputs from Uganda staff'!$E$61:$E$80,0),MATCH('HRH Need estimation'!$D294,'Inputs from Uganda staff'!$E$6:$BM$6,0)),
""))</f>
        <v>0</v>
      </c>
      <c r="U294" s="122">
        <f>IFERROR(
$AN294 * INDEX('WFOM - Time_Base'!$A$4:$API$29, MATCH("CenHos", 'WFOM - Time_Base'!$B$4:$B$29,0), MATCH(CONCATENATE($G294,U$2),'WFOM - Time_Base'!$A$8:$API$8,0)) *
INDEX('WFOM - Time_Base'!$A$4:$API$29, MATCH("CenHos_Per", 'WFOM - Time_Base'!$B$4:$B$29,0), MATCH(CONCATENATE($G294,U$2),'WFOM - Time_Base'!$A$8:$API$8,0)),
IFERROR($AN294 * INDEX('Inputs from Uganda staff'!$E$61:$BM$80,MATCH('HRH Need estimation'!U$2,'Inputs from Uganda staff'!$E$61:$E$80,0),MATCH('HRH Need estimation'!$D294,'Inputs from Uganda staff'!$E$6:$BM$6,0)),
""))</f>
        <v>0</v>
      </c>
      <c r="V294" s="122">
        <f>IFERROR(
$AN294 * INDEX('WFOM - Time_Base'!$A$4:$API$29, MATCH("CenHos", 'WFOM - Time_Base'!$B$4:$B$29,0), MATCH(CONCATENATE($G294,V$2),'WFOM - Time_Base'!$A$8:$API$8,0)) *
INDEX('WFOM - Time_Base'!$A$4:$API$29, MATCH("CenHos_Per", 'WFOM - Time_Base'!$B$4:$B$29,0), MATCH(CONCATENATE($G294,V$2),'WFOM - Time_Base'!$A$8:$API$8,0)),
IFERROR($AN294 * INDEX('Inputs from Uganda staff'!$E$61:$BM$80,MATCH('HRH Need estimation'!V$2,'Inputs from Uganda staff'!$E$61:$E$80,0),MATCH('HRH Need estimation'!$D294,'Inputs from Uganda staff'!$E$6:$BM$6,0)),
""))</f>
        <v>0</v>
      </c>
      <c r="W294" s="122">
        <f>IFERROR(
$AN294 * INDEX('WFOM - Time_Base'!$A$4:$API$29, MATCH("CenHos", 'WFOM - Time_Base'!$B$4:$B$29,0), MATCH(CONCATENATE($G294,W$2),'WFOM - Time_Base'!$A$8:$API$8,0)) *
INDEX('WFOM - Time_Base'!$A$4:$API$29, MATCH("CenHos_Per", 'WFOM - Time_Base'!$B$4:$B$29,0), MATCH(CONCATENATE($G294,W$2),'WFOM - Time_Base'!$A$8:$API$8,0)),
IFERROR($AN294 * INDEX('Inputs from Uganda staff'!$E$61:$BM$80,MATCH('HRH Need estimation'!W$2,'Inputs from Uganda staff'!$E$61:$E$80,0),MATCH('HRH Need estimation'!$D294,'Inputs from Uganda staff'!$E$6:$BM$6,0)),
""))</f>
        <v>0</v>
      </c>
      <c r="X294" s="122">
        <f>IFERROR(
$AN294 * INDEX('WFOM - Time_Base'!$A$4:$API$29, MATCH("CenHos", 'WFOM - Time_Base'!$B$4:$B$29,0), MATCH(CONCATENATE($G294,X$2),'WFOM - Time_Base'!$A$8:$API$8,0)) *
INDEX('WFOM - Time_Base'!$A$4:$API$29, MATCH("CenHos_Per", 'WFOM - Time_Base'!$B$4:$B$29,0), MATCH(CONCATENATE($G294,X$2),'WFOM - Time_Base'!$A$8:$API$8,0)),
IFERROR($AN294 * INDEX('Inputs from Uganda staff'!$E$61:$BM$80,MATCH('HRH Need estimation'!X$2,'Inputs from Uganda staff'!$E$61:$E$80,0),MATCH('HRH Need estimation'!$D294,'Inputs from Uganda staff'!$E$6:$BM$6,0)),
""))</f>
        <v>0</v>
      </c>
      <c r="Y294" s="122">
        <f>IFERROR(
$AN294 * INDEX('WFOM - Time_Base'!$A$4:$API$29, MATCH("CenHos", 'WFOM - Time_Base'!$B$4:$B$29,0), MATCH(CONCATENATE($G294,Y$2),'WFOM - Time_Base'!$A$8:$API$8,0)) *
INDEX('WFOM - Time_Base'!$A$4:$API$29, MATCH("CenHos_Per", 'WFOM - Time_Base'!$B$4:$B$29,0), MATCH(CONCATENATE($G294,Y$2),'WFOM - Time_Base'!$A$8:$API$8,0)),
IFERROR($AN294 * INDEX('Inputs from Uganda staff'!$E$61:$BM$80,MATCH('HRH Need estimation'!Y$2,'Inputs from Uganda staff'!$E$61:$E$80,0),MATCH('HRH Need estimation'!$D294,'Inputs from Uganda staff'!$E$6:$BM$6,0)),
""))</f>
        <v>0</v>
      </c>
      <c r="Z294" s="122">
        <f>IFERROR(
$AN294 * INDEX('WFOM - Time_Base'!$A$4:$API$29, MATCH("CenHos", 'WFOM - Time_Base'!$B$4:$B$29,0), MATCH(CONCATENATE($G294,Z$2),'WFOM - Time_Base'!$A$8:$API$8,0)) *
INDEX('WFOM - Time_Base'!$A$4:$API$29, MATCH("CenHos_Per", 'WFOM - Time_Base'!$B$4:$B$29,0), MATCH(CONCATENATE($G294,Z$2),'WFOM - Time_Base'!$A$8:$API$8,0)),
IFERROR($AN294 * INDEX('Inputs from Uganda staff'!$E$61:$BM$80,MATCH('HRH Need estimation'!Z$2,'Inputs from Uganda staff'!$E$61:$E$80,0),MATCH('HRH Need estimation'!$D294,'Inputs from Uganda staff'!$E$6:$BM$6,0)),
""))</f>
        <v>0</v>
      </c>
      <c r="AA294" s="122">
        <f>IFERROR(
$AN294 * INDEX('WFOM - Time_Base'!$A$4:$API$29, MATCH("CenHos", 'WFOM - Time_Base'!$B$4:$B$29,0), MATCH(CONCATENATE($G294,AA$2),'WFOM - Time_Base'!$A$8:$API$8,0)) *
INDEX('WFOM - Time_Base'!$A$4:$API$29, MATCH("CenHos_Per", 'WFOM - Time_Base'!$B$4:$B$29,0), MATCH(CONCATENATE($G294,AA$2),'WFOM - Time_Base'!$A$8:$API$8,0)),
IFERROR($AN294 * INDEX('Inputs from Uganda staff'!$E$61:$BM$80,MATCH('HRH Need estimation'!AA$2,'Inputs from Uganda staff'!$E$61:$E$80,0),MATCH('HRH Need estimation'!$D294,'Inputs from Uganda staff'!$E$6:$BM$6,0)),
""))</f>
        <v>10</v>
      </c>
      <c r="AB294" s="122">
        <f>IFERROR(
$AN294 * INDEX('WFOM - Time_Base'!$A$4:$API$29, MATCH("CenHos", 'WFOM - Time_Base'!$B$4:$B$29,0), MATCH(CONCATENATE($G294,AB$2),'WFOM - Time_Base'!$A$8:$API$8,0)) *
INDEX('WFOM - Time_Base'!$A$4:$API$29, MATCH("CenHos_Per", 'WFOM - Time_Base'!$B$4:$B$29,0), MATCH(CONCATENATE($G294,AB$2),'WFOM - Time_Base'!$A$8:$API$8,0)),
IFERROR($AN294 * INDEX('Inputs from Uganda staff'!$E$61:$BM$80,MATCH('HRH Need estimation'!AB$2,'Inputs from Uganda staff'!$E$61:$E$80,0),MATCH('HRH Need estimation'!$D294,'Inputs from Uganda staff'!$E$6:$BM$6,0)),
""))</f>
        <v>0</v>
      </c>
      <c r="AC294" s="122" t="str">
        <f>IFERROR(
$AN294 * INDEX('WFOM - Time_Base'!$A$4:$API$29, MATCH("CenHos", 'WFOM - Time_Base'!$B$4:$B$29,0), MATCH(CONCATENATE($G294,AC$2),'WFOM - Time_Base'!$A$8:$API$8,0)) *
INDEX('WFOM - Time_Base'!$A$4:$API$29, MATCH("CenHos_Per", 'WFOM - Time_Base'!$B$4:$B$29,0), MATCH(CONCATENATE($G294,AC$2),'WFOM - Time_Base'!$A$8:$API$8,0)),
IFERROR($AN294 * INDEX('Inputs from Uganda staff'!$E$61:$BM$80,MATCH('HRH Need estimation'!AC$2,'Inputs from Uganda staff'!$E$61:$E$80,0),MATCH('HRH Need estimation'!$D294,'Inputs from Uganda staff'!$E$6:$BM$6,0)),
""))</f>
        <v/>
      </c>
      <c r="AD294" s="122">
        <f>IFERROR(
$AN294 * INDEX('WFOM - Time_Base'!$A$4:$API$29, MATCH("CenHos", 'WFOM - Time_Base'!$B$4:$B$29,0), MATCH(CONCATENATE($G294,AD$2),'WFOM - Time_Base'!$A$8:$API$8,0)) *
INDEX('WFOM - Time_Base'!$A$4:$API$29, MATCH("CenHos_Per", 'WFOM - Time_Base'!$B$4:$B$29,0), MATCH(CONCATENATE($G294,AD$2),'WFOM - Time_Base'!$A$8:$API$8,0)),
IFERROR($AN294 * INDEX('Inputs from Uganda staff'!$E$61:$BM$80,MATCH('HRH Need estimation'!AD$2,'Inputs from Uganda staff'!$E$61:$E$80,0),MATCH('HRH Need estimation'!$D294,'Inputs from Uganda staff'!$E$6:$BM$6,0)),
""))</f>
        <v>0</v>
      </c>
      <c r="AE294" s="122">
        <f>IFERROR(
$AN294 * INDEX('WFOM - Time_Base'!$A$4:$API$29, MATCH("CenHos", 'WFOM - Time_Base'!$B$4:$B$29,0), MATCH(CONCATENATE($G294,AE$2),'WFOM - Time_Base'!$A$8:$API$8,0)) *
INDEX('WFOM - Time_Base'!$A$4:$API$29, MATCH("CenHos_Per", 'WFOM - Time_Base'!$B$4:$B$29,0), MATCH(CONCATENATE($G294,AE$2),'WFOM - Time_Base'!$A$8:$API$8,0)),
IFERROR($AN294 * INDEX('Inputs from Uganda staff'!$E$61:$BM$80,MATCH('HRH Need estimation'!AE$2,'Inputs from Uganda staff'!$E$61:$E$80,0),MATCH('HRH Need estimation'!$D294,'Inputs from Uganda staff'!$E$6:$BM$6,0)),
""))</f>
        <v>0</v>
      </c>
      <c r="AF294" s="122">
        <f>IFERROR(
$AN294 * INDEX('WFOM - Time_Base'!$A$4:$API$29, MATCH("CenHos", 'WFOM - Time_Base'!$B$4:$B$29,0), MATCH(CONCATENATE($G294,AF$2),'WFOM - Time_Base'!$A$8:$API$8,0)) *
INDEX('WFOM - Time_Base'!$A$4:$API$29, MATCH("CenHos_Per", 'WFOM - Time_Base'!$B$4:$B$29,0), MATCH(CONCATENATE($G294,AF$2),'WFOM - Time_Base'!$A$8:$API$8,0)),
IFERROR($AN294 * INDEX('Inputs from Uganda staff'!$E$61:$BM$80,MATCH('HRH Need estimation'!AF$2,'Inputs from Uganda staff'!$E$61:$E$80,0),MATCH('HRH Need estimation'!$D294,'Inputs from Uganda staff'!$E$6:$BM$6,0)),
""))</f>
        <v>0</v>
      </c>
      <c r="AG294" s="122">
        <f>IFERROR(
$AN294 * INDEX('WFOM - Time_Base'!$A$4:$API$29, MATCH("CenHos", 'WFOM - Time_Base'!$B$4:$B$29,0), MATCH(CONCATENATE($G294,AG$2),'WFOM - Time_Base'!$A$8:$API$8,0)) *
INDEX('WFOM - Time_Base'!$A$4:$API$29, MATCH("CenHos_Per", 'WFOM - Time_Base'!$B$4:$B$29,0), MATCH(CONCATENATE($G294,AG$2),'WFOM - Time_Base'!$A$8:$API$8,0)),
IFERROR($AN294 * INDEX('Inputs from Uganda staff'!$E$61:$BM$80,MATCH('HRH Need estimation'!AG$2,'Inputs from Uganda staff'!$E$61:$E$80,0),MATCH('HRH Need estimation'!$D294,'Inputs from Uganda staff'!$E$6:$BM$6,0)),
""))</f>
        <v>0</v>
      </c>
      <c r="AH294" s="122">
        <f>IFERROR(
$AN294 * INDEX('WFOM - Time_Base'!$A$4:$API$29, MATCH("CenHos", 'WFOM - Time_Base'!$B$4:$B$29,0), MATCH(CONCATENATE($G294,AH$2),'WFOM - Time_Base'!$A$8:$API$8,0)) *
INDEX('WFOM - Time_Base'!$A$4:$API$29, MATCH("CenHos_Per", 'WFOM - Time_Base'!$B$4:$B$29,0), MATCH(CONCATENATE($G294,AH$2),'WFOM - Time_Base'!$A$8:$API$8,0)),
IFERROR($AN294 * INDEX('Inputs from Uganda staff'!$E$61:$BM$80,MATCH('HRH Need estimation'!AH$2,'Inputs from Uganda staff'!$E$61:$E$80,0),MATCH('HRH Need estimation'!$D294,'Inputs from Uganda staff'!$E$6:$BM$6,0)),
""))</f>
        <v>0</v>
      </c>
      <c r="AI294" s="122">
        <f>IFERROR(
$AN294 * INDEX('WFOM - Time_Base'!$A$4:$API$29, MATCH("CenHos", 'WFOM - Time_Base'!$B$4:$B$29,0), MATCH(CONCATENATE($G294,AI$2),'WFOM - Time_Base'!$A$8:$API$8,0)) *
INDEX('WFOM - Time_Base'!$A$4:$API$29, MATCH("CenHos_Per", 'WFOM - Time_Base'!$B$4:$B$29,0), MATCH(CONCATENATE($G294,AI$2),'WFOM - Time_Base'!$A$8:$API$8,0)),
IFERROR($AN294 * INDEX('Inputs from Uganda staff'!$E$61:$BM$80,MATCH('HRH Need estimation'!AI$2,'Inputs from Uganda staff'!$E$61:$E$80,0),MATCH('HRH Need estimation'!$D294,'Inputs from Uganda staff'!$E$6:$BM$6,0)),
""))</f>
        <v>0</v>
      </c>
      <c r="AJ294" s="122">
        <f>IFERROR(
$AN294 * INDEX('WFOM - Time_Base'!$A$4:$API$29, MATCH("CenHos", 'WFOM - Time_Base'!$B$4:$B$29,0), MATCH(CONCATENATE($G294,AJ$2),'WFOM - Time_Base'!$A$8:$API$8,0)) *
INDEX('WFOM - Time_Base'!$A$4:$API$29, MATCH("CenHos_Per", 'WFOM - Time_Base'!$B$4:$B$29,0), MATCH(CONCATENATE($G294,AJ$2),'WFOM - Time_Base'!$A$8:$API$8,0)),
IFERROR($AN294 * INDEX('Inputs from Uganda staff'!$E$61:$BM$80,MATCH('HRH Need estimation'!AJ$2,'Inputs from Uganda staff'!$E$61:$E$80,0),MATCH('HRH Need estimation'!$D294,'Inputs from Uganda staff'!$E$6:$BM$6,0)),
""))</f>
        <v>0</v>
      </c>
      <c r="AK294" s="122">
        <f>IFERROR(
$AN294 * INDEX('WFOM - Time_Base'!$A$4:$API$29, MATCH("CenHos", 'WFOM - Time_Base'!$B$4:$B$29,0), MATCH(CONCATENATE($G294,AK$2),'WFOM - Time_Base'!$A$8:$API$8,0)) *
INDEX('WFOM - Time_Base'!$A$4:$API$29, MATCH("CenHos_Per", 'WFOM - Time_Base'!$B$4:$B$29,0), MATCH(CONCATENATE($G294,AK$2),'WFOM - Time_Base'!$A$8:$API$8,0)),
IFERROR($AN294 * INDEX('Inputs from Uganda staff'!$E$61:$BM$80,MATCH('HRH Need estimation'!AK$2,'Inputs from Uganda staff'!$E$61:$E$80,0),MATCH('HRH Need estimation'!$D294,'Inputs from Uganda staff'!$E$6:$BM$6,0)),
""))</f>
        <v>0</v>
      </c>
      <c r="AL294" s="122">
        <f>IFERROR(
$AN294 * INDEX('WFOM - Time_Base'!$A$4:$API$29, MATCH("CenHos", 'WFOM - Time_Base'!$B$4:$B$29,0), MATCH(CONCATENATE($G294,AL$2),'WFOM - Time_Base'!$A$8:$API$8,0)) *
INDEX('WFOM - Time_Base'!$A$4:$API$29, MATCH("CenHos_Per", 'WFOM - Time_Base'!$B$4:$B$29,0), MATCH(CONCATENATE($G294,AL$2),'WFOM - Time_Base'!$A$8:$API$8,0)),
IFERROR($AN294 * INDEX('Inputs from Uganda staff'!$E$61:$BM$80,MATCH('HRH Need estimation'!AL$2,'Inputs from Uganda staff'!$E$61:$E$80,0),MATCH('HRH Need estimation'!$D294,'Inputs from Uganda staff'!$E$6:$BM$6,0)),
""))</f>
        <v>0</v>
      </c>
      <c r="AN294">
        <v>1</v>
      </c>
      <c r="AO294" t="e">
        <f t="shared" si="12"/>
        <v>#N/A</v>
      </c>
    </row>
    <row r="295" spans="1:42">
      <c r="A295" s="106" t="s">
        <v>915</v>
      </c>
      <c r="B295" s="106" t="s">
        <v>76</v>
      </c>
      <c r="C295" s="107" t="s">
        <v>805</v>
      </c>
      <c r="D295" s="113" t="s">
        <v>806</v>
      </c>
      <c r="E295" s="122" t="s">
        <v>863</v>
      </c>
      <c r="F295" s="252"/>
      <c r="G295" s="122" t="str">
        <f>IF(F295&lt;&gt;"", VLOOKUP(F295,'WFOM - Cadre and Service List'!$E$4:$F$52,2,FALSE), "")</f>
        <v/>
      </c>
      <c r="H295" s="122"/>
      <c r="I295" s="207"/>
      <c r="J295" s="207"/>
      <c r="K295" s="207"/>
      <c r="L295" s="207"/>
      <c r="M295" s="207"/>
      <c r="N295" s="207"/>
      <c r="O295" s="207"/>
      <c r="P295" s="207">
        <f t="shared" si="11"/>
        <v>0</v>
      </c>
      <c r="Q295" s="122" t="s">
        <v>1947</v>
      </c>
      <c r="R295" s="122">
        <f>IFERROR(
$AN295 * INDEX('WFOM - Time_Base'!$A$4:$API$29, MATCH("CenHos", 'WFOM - Time_Base'!$B$4:$B$29,0), MATCH(CONCATENATE($G295,R$2),'WFOM - Time_Base'!$A$8:$API$8,0)) *
INDEX('WFOM - Time_Base'!$A$4:$API$29, MATCH("CenHos_Per", 'WFOM - Time_Base'!$B$4:$B$29,0), MATCH(CONCATENATE($G295,R$2),'WFOM - Time_Base'!$A$8:$API$8,0)),
IFERROR($AN295 * INDEX('Inputs from Uganda staff'!$E$61:$BM$80,MATCH('HRH Need estimation'!R$2,'Inputs from Uganda staff'!$E$61:$E$80,0),MATCH('HRH Need estimation'!$D295,'Inputs from Uganda staff'!$E$6:$BM$6,0)),
""))</f>
        <v>0</v>
      </c>
      <c r="S295" s="122">
        <f>IFERROR(
$AN295 * INDEX('WFOM - Time_Base'!$A$4:$API$29, MATCH("CenHos", 'WFOM - Time_Base'!$B$4:$B$29,0), MATCH(CONCATENATE($G295,S$2),'WFOM - Time_Base'!$A$8:$API$8,0)) *
INDEX('WFOM - Time_Base'!$A$4:$API$29, MATCH("CenHos_Per", 'WFOM - Time_Base'!$B$4:$B$29,0), MATCH(CONCATENATE($G295,S$2),'WFOM - Time_Base'!$A$8:$API$8,0)),
IFERROR($AN295 * INDEX('Inputs from Uganda staff'!$E$61:$BM$80,MATCH('HRH Need estimation'!S$2,'Inputs from Uganda staff'!$E$61:$E$80,0),MATCH('HRH Need estimation'!$D295,'Inputs from Uganda staff'!$E$6:$BM$6,0)),
""))</f>
        <v>0</v>
      </c>
      <c r="T295" s="122">
        <f>IFERROR(
$AN295 * INDEX('WFOM - Time_Base'!$A$4:$API$29, MATCH("CenHos", 'WFOM - Time_Base'!$B$4:$B$29,0), MATCH(CONCATENATE($G295,T$2),'WFOM - Time_Base'!$A$8:$API$8,0)) *
INDEX('WFOM - Time_Base'!$A$4:$API$29, MATCH("CenHos_Per", 'WFOM - Time_Base'!$B$4:$B$29,0), MATCH(CONCATENATE($G295,T$2),'WFOM - Time_Base'!$A$8:$API$8,0)),
IFERROR($AN295 * INDEX('Inputs from Uganda staff'!$E$61:$BM$80,MATCH('HRH Need estimation'!T$2,'Inputs from Uganda staff'!$E$61:$E$80,0),MATCH('HRH Need estimation'!$D295,'Inputs from Uganda staff'!$E$6:$BM$6,0)),
""))</f>
        <v>0</v>
      </c>
      <c r="U295" s="122">
        <f>IFERROR(
$AN295 * INDEX('WFOM - Time_Base'!$A$4:$API$29, MATCH("CenHos", 'WFOM - Time_Base'!$B$4:$B$29,0), MATCH(CONCATENATE($G295,U$2),'WFOM - Time_Base'!$A$8:$API$8,0)) *
INDEX('WFOM - Time_Base'!$A$4:$API$29, MATCH("CenHos_Per", 'WFOM - Time_Base'!$B$4:$B$29,0), MATCH(CONCATENATE($G295,U$2),'WFOM - Time_Base'!$A$8:$API$8,0)),
IFERROR($AN295 * INDEX('Inputs from Uganda staff'!$E$61:$BM$80,MATCH('HRH Need estimation'!U$2,'Inputs from Uganda staff'!$E$61:$E$80,0),MATCH('HRH Need estimation'!$D295,'Inputs from Uganda staff'!$E$6:$BM$6,0)),
""))</f>
        <v>0</v>
      </c>
      <c r="V295" s="122">
        <f>IFERROR(
$AN295 * INDEX('WFOM - Time_Base'!$A$4:$API$29, MATCH("CenHos", 'WFOM - Time_Base'!$B$4:$B$29,0), MATCH(CONCATENATE($G295,V$2),'WFOM - Time_Base'!$A$8:$API$8,0)) *
INDEX('WFOM - Time_Base'!$A$4:$API$29, MATCH("CenHos_Per", 'WFOM - Time_Base'!$B$4:$B$29,0), MATCH(CONCATENATE($G295,V$2),'WFOM - Time_Base'!$A$8:$API$8,0)),
IFERROR($AN295 * INDEX('Inputs from Uganda staff'!$E$61:$BM$80,MATCH('HRH Need estimation'!V$2,'Inputs from Uganda staff'!$E$61:$E$80,0),MATCH('HRH Need estimation'!$D295,'Inputs from Uganda staff'!$E$6:$BM$6,0)),
""))</f>
        <v>0</v>
      </c>
      <c r="W295" s="122">
        <f>IFERROR(
$AN295 * INDEX('WFOM - Time_Base'!$A$4:$API$29, MATCH("CenHos", 'WFOM - Time_Base'!$B$4:$B$29,0), MATCH(CONCATENATE($G295,W$2),'WFOM - Time_Base'!$A$8:$API$8,0)) *
INDEX('WFOM - Time_Base'!$A$4:$API$29, MATCH("CenHos_Per", 'WFOM - Time_Base'!$B$4:$B$29,0), MATCH(CONCATENATE($G295,W$2),'WFOM - Time_Base'!$A$8:$API$8,0)),
IFERROR($AN295 * INDEX('Inputs from Uganda staff'!$E$61:$BM$80,MATCH('HRH Need estimation'!W$2,'Inputs from Uganda staff'!$E$61:$E$80,0),MATCH('HRH Need estimation'!$D295,'Inputs from Uganda staff'!$E$6:$BM$6,0)),
""))</f>
        <v>0</v>
      </c>
      <c r="X295" s="122">
        <f>IFERROR(
$AN295 * INDEX('WFOM - Time_Base'!$A$4:$API$29, MATCH("CenHos", 'WFOM - Time_Base'!$B$4:$B$29,0), MATCH(CONCATENATE($G295,X$2),'WFOM - Time_Base'!$A$8:$API$8,0)) *
INDEX('WFOM - Time_Base'!$A$4:$API$29, MATCH("CenHos_Per", 'WFOM - Time_Base'!$B$4:$B$29,0), MATCH(CONCATENATE($G295,X$2),'WFOM - Time_Base'!$A$8:$API$8,0)),
IFERROR($AN295 * INDEX('Inputs from Uganda staff'!$E$61:$BM$80,MATCH('HRH Need estimation'!X$2,'Inputs from Uganda staff'!$E$61:$E$80,0),MATCH('HRH Need estimation'!$D295,'Inputs from Uganda staff'!$E$6:$BM$6,0)),
""))</f>
        <v>0</v>
      </c>
      <c r="Y295" s="122">
        <f>IFERROR(
$AN295 * INDEX('WFOM - Time_Base'!$A$4:$API$29, MATCH("CenHos", 'WFOM - Time_Base'!$B$4:$B$29,0), MATCH(CONCATENATE($G295,Y$2),'WFOM - Time_Base'!$A$8:$API$8,0)) *
INDEX('WFOM - Time_Base'!$A$4:$API$29, MATCH("CenHos_Per", 'WFOM - Time_Base'!$B$4:$B$29,0), MATCH(CONCATENATE($G295,Y$2),'WFOM - Time_Base'!$A$8:$API$8,0)),
IFERROR($AN295 * INDEX('Inputs from Uganda staff'!$E$61:$BM$80,MATCH('HRH Need estimation'!Y$2,'Inputs from Uganda staff'!$E$61:$E$80,0),MATCH('HRH Need estimation'!$D295,'Inputs from Uganda staff'!$E$6:$BM$6,0)),
""))</f>
        <v>0</v>
      </c>
      <c r="Z295" s="122">
        <f>IFERROR(
$AN295 * INDEX('WFOM - Time_Base'!$A$4:$API$29, MATCH("CenHos", 'WFOM - Time_Base'!$B$4:$B$29,0), MATCH(CONCATENATE($G295,Z$2),'WFOM - Time_Base'!$A$8:$API$8,0)) *
INDEX('WFOM - Time_Base'!$A$4:$API$29, MATCH("CenHos_Per", 'WFOM - Time_Base'!$B$4:$B$29,0), MATCH(CONCATENATE($G295,Z$2),'WFOM - Time_Base'!$A$8:$API$8,0)),
IFERROR($AN295 * INDEX('Inputs from Uganda staff'!$E$61:$BM$80,MATCH('HRH Need estimation'!Z$2,'Inputs from Uganda staff'!$E$61:$E$80,0),MATCH('HRH Need estimation'!$D295,'Inputs from Uganda staff'!$E$6:$BM$6,0)),
""))</f>
        <v>0</v>
      </c>
      <c r="AA295" s="122">
        <f>IFERROR(
$AN295 * INDEX('WFOM - Time_Base'!$A$4:$API$29, MATCH("CenHos", 'WFOM - Time_Base'!$B$4:$B$29,0), MATCH(CONCATENATE($G295,AA$2),'WFOM - Time_Base'!$A$8:$API$8,0)) *
INDEX('WFOM - Time_Base'!$A$4:$API$29, MATCH("CenHos_Per", 'WFOM - Time_Base'!$B$4:$B$29,0), MATCH(CONCATENATE($G295,AA$2),'WFOM - Time_Base'!$A$8:$API$8,0)),
IFERROR($AN295 * INDEX('Inputs from Uganda staff'!$E$61:$BM$80,MATCH('HRH Need estimation'!AA$2,'Inputs from Uganda staff'!$E$61:$E$80,0),MATCH('HRH Need estimation'!$D295,'Inputs from Uganda staff'!$E$6:$BM$6,0)),
""))</f>
        <v>10</v>
      </c>
      <c r="AB295" s="122">
        <f>IFERROR(
$AN295 * INDEX('WFOM - Time_Base'!$A$4:$API$29, MATCH("CenHos", 'WFOM - Time_Base'!$B$4:$B$29,0), MATCH(CONCATENATE($G295,AB$2),'WFOM - Time_Base'!$A$8:$API$8,0)) *
INDEX('WFOM - Time_Base'!$A$4:$API$29, MATCH("CenHos_Per", 'WFOM - Time_Base'!$B$4:$B$29,0), MATCH(CONCATENATE($G295,AB$2),'WFOM - Time_Base'!$A$8:$API$8,0)),
IFERROR($AN295 * INDEX('Inputs from Uganda staff'!$E$61:$BM$80,MATCH('HRH Need estimation'!AB$2,'Inputs from Uganda staff'!$E$61:$E$80,0),MATCH('HRH Need estimation'!$D295,'Inputs from Uganda staff'!$E$6:$BM$6,0)),
""))</f>
        <v>0</v>
      </c>
      <c r="AC295" s="122" t="str">
        <f>IFERROR(
$AN295 * INDEX('WFOM - Time_Base'!$A$4:$API$29, MATCH("CenHos", 'WFOM - Time_Base'!$B$4:$B$29,0), MATCH(CONCATENATE($G295,AC$2),'WFOM - Time_Base'!$A$8:$API$8,0)) *
INDEX('WFOM - Time_Base'!$A$4:$API$29, MATCH("CenHos_Per", 'WFOM - Time_Base'!$B$4:$B$29,0), MATCH(CONCATENATE($G295,AC$2),'WFOM - Time_Base'!$A$8:$API$8,0)),
IFERROR($AN295 * INDEX('Inputs from Uganda staff'!$E$61:$BM$80,MATCH('HRH Need estimation'!AC$2,'Inputs from Uganda staff'!$E$61:$E$80,0),MATCH('HRH Need estimation'!$D295,'Inputs from Uganda staff'!$E$6:$BM$6,0)),
""))</f>
        <v/>
      </c>
      <c r="AD295" s="122">
        <f>IFERROR(
$AN295 * INDEX('WFOM - Time_Base'!$A$4:$API$29, MATCH("CenHos", 'WFOM - Time_Base'!$B$4:$B$29,0), MATCH(CONCATENATE($G295,AD$2),'WFOM - Time_Base'!$A$8:$API$8,0)) *
INDEX('WFOM - Time_Base'!$A$4:$API$29, MATCH("CenHos_Per", 'WFOM - Time_Base'!$B$4:$B$29,0), MATCH(CONCATENATE($G295,AD$2),'WFOM - Time_Base'!$A$8:$API$8,0)),
IFERROR($AN295 * INDEX('Inputs from Uganda staff'!$E$61:$BM$80,MATCH('HRH Need estimation'!AD$2,'Inputs from Uganda staff'!$E$61:$E$80,0),MATCH('HRH Need estimation'!$D295,'Inputs from Uganda staff'!$E$6:$BM$6,0)),
""))</f>
        <v>0</v>
      </c>
      <c r="AE295" s="122">
        <f>IFERROR(
$AN295 * INDEX('WFOM - Time_Base'!$A$4:$API$29, MATCH("CenHos", 'WFOM - Time_Base'!$B$4:$B$29,0), MATCH(CONCATENATE($G295,AE$2),'WFOM - Time_Base'!$A$8:$API$8,0)) *
INDEX('WFOM - Time_Base'!$A$4:$API$29, MATCH("CenHos_Per", 'WFOM - Time_Base'!$B$4:$B$29,0), MATCH(CONCATENATE($G295,AE$2),'WFOM - Time_Base'!$A$8:$API$8,0)),
IFERROR($AN295 * INDEX('Inputs from Uganda staff'!$E$61:$BM$80,MATCH('HRH Need estimation'!AE$2,'Inputs from Uganda staff'!$E$61:$E$80,0),MATCH('HRH Need estimation'!$D295,'Inputs from Uganda staff'!$E$6:$BM$6,0)),
""))</f>
        <v>0</v>
      </c>
      <c r="AF295" s="122">
        <f>IFERROR(
$AN295 * INDEX('WFOM - Time_Base'!$A$4:$API$29, MATCH("CenHos", 'WFOM - Time_Base'!$B$4:$B$29,0), MATCH(CONCATENATE($G295,AF$2),'WFOM - Time_Base'!$A$8:$API$8,0)) *
INDEX('WFOM - Time_Base'!$A$4:$API$29, MATCH("CenHos_Per", 'WFOM - Time_Base'!$B$4:$B$29,0), MATCH(CONCATENATE($G295,AF$2),'WFOM - Time_Base'!$A$8:$API$8,0)),
IFERROR($AN295 * INDEX('Inputs from Uganda staff'!$E$61:$BM$80,MATCH('HRH Need estimation'!AF$2,'Inputs from Uganda staff'!$E$61:$E$80,0),MATCH('HRH Need estimation'!$D295,'Inputs from Uganda staff'!$E$6:$BM$6,0)),
""))</f>
        <v>0</v>
      </c>
      <c r="AG295" s="122">
        <f>IFERROR(
$AN295 * INDEX('WFOM - Time_Base'!$A$4:$API$29, MATCH("CenHos", 'WFOM - Time_Base'!$B$4:$B$29,0), MATCH(CONCATENATE($G295,AG$2),'WFOM - Time_Base'!$A$8:$API$8,0)) *
INDEX('WFOM - Time_Base'!$A$4:$API$29, MATCH("CenHos_Per", 'WFOM - Time_Base'!$B$4:$B$29,0), MATCH(CONCATENATE($G295,AG$2),'WFOM - Time_Base'!$A$8:$API$8,0)),
IFERROR($AN295 * INDEX('Inputs from Uganda staff'!$E$61:$BM$80,MATCH('HRH Need estimation'!AG$2,'Inputs from Uganda staff'!$E$61:$E$80,0),MATCH('HRH Need estimation'!$D295,'Inputs from Uganda staff'!$E$6:$BM$6,0)),
""))</f>
        <v>0</v>
      </c>
      <c r="AH295" s="122">
        <f>IFERROR(
$AN295 * INDEX('WFOM - Time_Base'!$A$4:$API$29, MATCH("CenHos", 'WFOM - Time_Base'!$B$4:$B$29,0), MATCH(CONCATENATE($G295,AH$2),'WFOM - Time_Base'!$A$8:$API$8,0)) *
INDEX('WFOM - Time_Base'!$A$4:$API$29, MATCH("CenHos_Per", 'WFOM - Time_Base'!$B$4:$B$29,0), MATCH(CONCATENATE($G295,AH$2),'WFOM - Time_Base'!$A$8:$API$8,0)),
IFERROR($AN295 * INDEX('Inputs from Uganda staff'!$E$61:$BM$80,MATCH('HRH Need estimation'!AH$2,'Inputs from Uganda staff'!$E$61:$E$80,0),MATCH('HRH Need estimation'!$D295,'Inputs from Uganda staff'!$E$6:$BM$6,0)),
""))</f>
        <v>0</v>
      </c>
      <c r="AI295" s="122">
        <f>IFERROR(
$AN295 * INDEX('WFOM - Time_Base'!$A$4:$API$29, MATCH("CenHos", 'WFOM - Time_Base'!$B$4:$B$29,0), MATCH(CONCATENATE($G295,AI$2),'WFOM - Time_Base'!$A$8:$API$8,0)) *
INDEX('WFOM - Time_Base'!$A$4:$API$29, MATCH("CenHos_Per", 'WFOM - Time_Base'!$B$4:$B$29,0), MATCH(CONCATENATE($G295,AI$2),'WFOM - Time_Base'!$A$8:$API$8,0)),
IFERROR($AN295 * INDEX('Inputs from Uganda staff'!$E$61:$BM$80,MATCH('HRH Need estimation'!AI$2,'Inputs from Uganda staff'!$E$61:$E$80,0),MATCH('HRH Need estimation'!$D295,'Inputs from Uganda staff'!$E$6:$BM$6,0)),
""))</f>
        <v>0</v>
      </c>
      <c r="AJ295" s="122">
        <f>IFERROR(
$AN295 * INDEX('WFOM - Time_Base'!$A$4:$API$29, MATCH("CenHos", 'WFOM - Time_Base'!$B$4:$B$29,0), MATCH(CONCATENATE($G295,AJ$2),'WFOM - Time_Base'!$A$8:$API$8,0)) *
INDEX('WFOM - Time_Base'!$A$4:$API$29, MATCH("CenHos_Per", 'WFOM - Time_Base'!$B$4:$B$29,0), MATCH(CONCATENATE($G295,AJ$2),'WFOM - Time_Base'!$A$8:$API$8,0)),
IFERROR($AN295 * INDEX('Inputs from Uganda staff'!$E$61:$BM$80,MATCH('HRH Need estimation'!AJ$2,'Inputs from Uganda staff'!$E$61:$E$80,0),MATCH('HRH Need estimation'!$D295,'Inputs from Uganda staff'!$E$6:$BM$6,0)),
""))</f>
        <v>0</v>
      </c>
      <c r="AK295" s="122">
        <f>IFERROR(
$AN295 * INDEX('WFOM - Time_Base'!$A$4:$API$29, MATCH("CenHos", 'WFOM - Time_Base'!$B$4:$B$29,0), MATCH(CONCATENATE($G295,AK$2),'WFOM - Time_Base'!$A$8:$API$8,0)) *
INDEX('WFOM - Time_Base'!$A$4:$API$29, MATCH("CenHos_Per", 'WFOM - Time_Base'!$B$4:$B$29,0), MATCH(CONCATENATE($G295,AK$2),'WFOM - Time_Base'!$A$8:$API$8,0)),
IFERROR($AN295 * INDEX('Inputs from Uganda staff'!$E$61:$BM$80,MATCH('HRH Need estimation'!AK$2,'Inputs from Uganda staff'!$E$61:$E$80,0),MATCH('HRH Need estimation'!$D295,'Inputs from Uganda staff'!$E$6:$BM$6,0)),
""))</f>
        <v>0</v>
      </c>
      <c r="AL295" s="122">
        <f>IFERROR(
$AN295 * INDEX('WFOM - Time_Base'!$A$4:$API$29, MATCH("CenHos", 'WFOM - Time_Base'!$B$4:$B$29,0), MATCH(CONCATENATE($G295,AL$2),'WFOM - Time_Base'!$A$8:$API$8,0)) *
INDEX('WFOM - Time_Base'!$A$4:$API$29, MATCH("CenHos_Per", 'WFOM - Time_Base'!$B$4:$B$29,0), MATCH(CONCATENATE($G295,AL$2),'WFOM - Time_Base'!$A$8:$API$8,0)),
IFERROR($AN295 * INDEX('Inputs from Uganda staff'!$E$61:$BM$80,MATCH('HRH Need estimation'!AL$2,'Inputs from Uganda staff'!$E$61:$E$80,0),MATCH('HRH Need estimation'!$D295,'Inputs from Uganda staff'!$E$6:$BM$6,0)),
""))</f>
        <v>0</v>
      </c>
      <c r="AN295">
        <v>1</v>
      </c>
      <c r="AO295" t="e">
        <f t="shared" si="12"/>
        <v>#N/A</v>
      </c>
    </row>
    <row r="296" spans="1:42">
      <c r="A296" s="106" t="s">
        <v>1046</v>
      </c>
      <c r="B296" s="106" t="s">
        <v>76</v>
      </c>
      <c r="C296" s="107" t="s">
        <v>807</v>
      </c>
      <c r="D296" s="113" t="s">
        <v>808</v>
      </c>
      <c r="E296" s="122" t="s">
        <v>863</v>
      </c>
      <c r="F296" s="252"/>
      <c r="G296" s="122" t="str">
        <f>IF(F296&lt;&gt;"", VLOOKUP(F296,'WFOM - Cadre and Service List'!$E$4:$F$52,2,FALSE), "")</f>
        <v/>
      </c>
      <c r="H296" s="122"/>
      <c r="I296" s="207"/>
      <c r="J296" s="207"/>
      <c r="K296" s="207"/>
      <c r="L296" s="207"/>
      <c r="M296" s="207"/>
      <c r="N296" s="207"/>
      <c r="O296" s="207"/>
      <c r="P296" s="207">
        <f t="shared" si="11"/>
        <v>0</v>
      </c>
      <c r="Q296" s="122" t="s">
        <v>1947</v>
      </c>
      <c r="R296" s="122">
        <f>IFERROR(
$AN296 * INDEX('WFOM - Time_Base'!$A$4:$API$29, MATCH("CenHos", 'WFOM - Time_Base'!$B$4:$B$29,0), MATCH(CONCATENATE($G296,R$2),'WFOM - Time_Base'!$A$8:$API$8,0)) *
INDEX('WFOM - Time_Base'!$A$4:$API$29, MATCH("CenHos_Per", 'WFOM - Time_Base'!$B$4:$B$29,0), MATCH(CONCATENATE($G296,R$2),'WFOM - Time_Base'!$A$8:$API$8,0)),
IFERROR($AN296 * INDEX('Inputs from Uganda staff'!$E$61:$BM$80,MATCH('HRH Need estimation'!R$2,'Inputs from Uganda staff'!$E$61:$E$80,0),MATCH('HRH Need estimation'!$D296,'Inputs from Uganda staff'!$E$6:$BM$6,0)),
""))</f>
        <v>0</v>
      </c>
      <c r="S296" s="122">
        <f>IFERROR(
$AN296 * INDEX('WFOM - Time_Base'!$A$4:$API$29, MATCH("CenHos", 'WFOM - Time_Base'!$B$4:$B$29,0), MATCH(CONCATENATE($G296,S$2),'WFOM - Time_Base'!$A$8:$API$8,0)) *
INDEX('WFOM - Time_Base'!$A$4:$API$29, MATCH("CenHos_Per", 'WFOM - Time_Base'!$B$4:$B$29,0), MATCH(CONCATENATE($G296,S$2),'WFOM - Time_Base'!$A$8:$API$8,0)),
IFERROR($AN296 * INDEX('Inputs from Uganda staff'!$E$61:$BM$80,MATCH('HRH Need estimation'!S$2,'Inputs from Uganda staff'!$E$61:$E$80,0),MATCH('HRH Need estimation'!$D296,'Inputs from Uganda staff'!$E$6:$BM$6,0)),
""))</f>
        <v>0</v>
      </c>
      <c r="T296" s="122">
        <f>IFERROR(
$AN296 * INDEX('WFOM - Time_Base'!$A$4:$API$29, MATCH("CenHos", 'WFOM - Time_Base'!$B$4:$B$29,0), MATCH(CONCATENATE($G296,T$2),'WFOM - Time_Base'!$A$8:$API$8,0)) *
INDEX('WFOM - Time_Base'!$A$4:$API$29, MATCH("CenHos_Per", 'WFOM - Time_Base'!$B$4:$B$29,0), MATCH(CONCATENATE($G296,T$2),'WFOM - Time_Base'!$A$8:$API$8,0)),
IFERROR($AN296 * INDEX('Inputs from Uganda staff'!$E$61:$BM$80,MATCH('HRH Need estimation'!T$2,'Inputs from Uganda staff'!$E$61:$E$80,0),MATCH('HRH Need estimation'!$D296,'Inputs from Uganda staff'!$E$6:$BM$6,0)),
""))</f>
        <v>0</v>
      </c>
      <c r="U296" s="122">
        <f>IFERROR(
$AN296 * INDEX('WFOM - Time_Base'!$A$4:$API$29, MATCH("CenHos", 'WFOM - Time_Base'!$B$4:$B$29,0), MATCH(CONCATENATE($G296,U$2),'WFOM - Time_Base'!$A$8:$API$8,0)) *
INDEX('WFOM - Time_Base'!$A$4:$API$29, MATCH("CenHos_Per", 'WFOM - Time_Base'!$B$4:$B$29,0), MATCH(CONCATENATE($G296,U$2),'WFOM - Time_Base'!$A$8:$API$8,0)),
IFERROR($AN296 * INDEX('Inputs from Uganda staff'!$E$61:$BM$80,MATCH('HRH Need estimation'!U$2,'Inputs from Uganda staff'!$E$61:$E$80,0),MATCH('HRH Need estimation'!$D296,'Inputs from Uganda staff'!$E$6:$BM$6,0)),
""))</f>
        <v>5</v>
      </c>
      <c r="V296" s="122">
        <f>IFERROR(
$AN296 * INDEX('WFOM - Time_Base'!$A$4:$API$29, MATCH("CenHos", 'WFOM - Time_Base'!$B$4:$B$29,0), MATCH(CONCATENATE($G296,V$2),'WFOM - Time_Base'!$A$8:$API$8,0)) *
INDEX('WFOM - Time_Base'!$A$4:$API$29, MATCH("CenHos_Per", 'WFOM - Time_Base'!$B$4:$B$29,0), MATCH(CONCATENATE($G296,V$2),'WFOM - Time_Base'!$A$8:$API$8,0)),
IFERROR($AN296 * INDEX('Inputs from Uganda staff'!$E$61:$BM$80,MATCH('HRH Need estimation'!V$2,'Inputs from Uganda staff'!$E$61:$E$80,0),MATCH('HRH Need estimation'!$D296,'Inputs from Uganda staff'!$E$6:$BM$6,0)),
""))</f>
        <v>0</v>
      </c>
      <c r="W296" s="122">
        <f>IFERROR(
$AN296 * INDEX('WFOM - Time_Base'!$A$4:$API$29, MATCH("CenHos", 'WFOM - Time_Base'!$B$4:$B$29,0), MATCH(CONCATENATE($G296,W$2),'WFOM - Time_Base'!$A$8:$API$8,0)) *
INDEX('WFOM - Time_Base'!$A$4:$API$29, MATCH("CenHos_Per", 'WFOM - Time_Base'!$B$4:$B$29,0), MATCH(CONCATENATE($G296,W$2),'WFOM - Time_Base'!$A$8:$API$8,0)),
IFERROR($AN296 * INDEX('Inputs from Uganda staff'!$E$61:$BM$80,MATCH('HRH Need estimation'!W$2,'Inputs from Uganda staff'!$E$61:$E$80,0),MATCH('HRH Need estimation'!$D296,'Inputs from Uganda staff'!$E$6:$BM$6,0)),
""))</f>
        <v>0</v>
      </c>
      <c r="X296" s="122">
        <f>IFERROR(
$AN296 * INDEX('WFOM - Time_Base'!$A$4:$API$29, MATCH("CenHos", 'WFOM - Time_Base'!$B$4:$B$29,0), MATCH(CONCATENATE($G296,X$2),'WFOM - Time_Base'!$A$8:$API$8,0)) *
INDEX('WFOM - Time_Base'!$A$4:$API$29, MATCH("CenHos_Per", 'WFOM - Time_Base'!$B$4:$B$29,0), MATCH(CONCATENATE($G296,X$2),'WFOM - Time_Base'!$A$8:$API$8,0)),
IFERROR($AN296 * INDEX('Inputs from Uganda staff'!$E$61:$BM$80,MATCH('HRH Need estimation'!X$2,'Inputs from Uganda staff'!$E$61:$E$80,0),MATCH('HRH Need estimation'!$D296,'Inputs from Uganda staff'!$E$6:$BM$6,0)),
""))</f>
        <v>0</v>
      </c>
      <c r="Y296" s="122">
        <f>IFERROR(
$AN296 * INDEX('WFOM - Time_Base'!$A$4:$API$29, MATCH("CenHos", 'WFOM - Time_Base'!$B$4:$B$29,0), MATCH(CONCATENATE($G296,Y$2),'WFOM - Time_Base'!$A$8:$API$8,0)) *
INDEX('WFOM - Time_Base'!$A$4:$API$29, MATCH("CenHos_Per", 'WFOM - Time_Base'!$B$4:$B$29,0), MATCH(CONCATENATE($G296,Y$2),'WFOM - Time_Base'!$A$8:$API$8,0)),
IFERROR($AN296 * INDEX('Inputs from Uganda staff'!$E$61:$BM$80,MATCH('HRH Need estimation'!Y$2,'Inputs from Uganda staff'!$E$61:$E$80,0),MATCH('HRH Need estimation'!$D296,'Inputs from Uganda staff'!$E$6:$BM$6,0)),
""))</f>
        <v>0</v>
      </c>
      <c r="Z296" s="122">
        <f>IFERROR(
$AN296 * INDEX('WFOM - Time_Base'!$A$4:$API$29, MATCH("CenHos", 'WFOM - Time_Base'!$B$4:$B$29,0), MATCH(CONCATENATE($G296,Z$2),'WFOM - Time_Base'!$A$8:$API$8,0)) *
INDEX('WFOM - Time_Base'!$A$4:$API$29, MATCH("CenHos_Per", 'WFOM - Time_Base'!$B$4:$B$29,0), MATCH(CONCATENATE($G296,Z$2),'WFOM - Time_Base'!$A$8:$API$8,0)),
IFERROR($AN296 * INDEX('Inputs from Uganda staff'!$E$61:$BM$80,MATCH('HRH Need estimation'!Z$2,'Inputs from Uganda staff'!$E$61:$E$80,0),MATCH('HRH Need estimation'!$D296,'Inputs from Uganda staff'!$E$6:$BM$6,0)),
""))</f>
        <v>0</v>
      </c>
      <c r="AA296" s="122">
        <f>IFERROR(
$AN296 * INDEX('WFOM - Time_Base'!$A$4:$API$29, MATCH("CenHos", 'WFOM - Time_Base'!$B$4:$B$29,0), MATCH(CONCATENATE($G296,AA$2),'WFOM - Time_Base'!$A$8:$API$8,0)) *
INDEX('WFOM - Time_Base'!$A$4:$API$29, MATCH("CenHos_Per", 'WFOM - Time_Base'!$B$4:$B$29,0), MATCH(CONCATENATE($G296,AA$2),'WFOM - Time_Base'!$A$8:$API$8,0)),
IFERROR($AN296 * INDEX('Inputs from Uganda staff'!$E$61:$BM$80,MATCH('HRH Need estimation'!AA$2,'Inputs from Uganda staff'!$E$61:$E$80,0),MATCH('HRH Need estimation'!$D296,'Inputs from Uganda staff'!$E$6:$BM$6,0)),
""))</f>
        <v>10</v>
      </c>
      <c r="AB296" s="122">
        <f>IFERROR(
$AN296 * INDEX('WFOM - Time_Base'!$A$4:$API$29, MATCH("CenHos", 'WFOM - Time_Base'!$B$4:$B$29,0), MATCH(CONCATENATE($G296,AB$2),'WFOM - Time_Base'!$A$8:$API$8,0)) *
INDEX('WFOM - Time_Base'!$A$4:$API$29, MATCH("CenHos_Per", 'WFOM - Time_Base'!$B$4:$B$29,0), MATCH(CONCATENATE($G296,AB$2),'WFOM - Time_Base'!$A$8:$API$8,0)),
IFERROR($AN296 * INDEX('Inputs from Uganda staff'!$E$61:$BM$80,MATCH('HRH Need estimation'!AB$2,'Inputs from Uganda staff'!$E$61:$E$80,0),MATCH('HRH Need estimation'!$D296,'Inputs from Uganda staff'!$E$6:$BM$6,0)),
""))</f>
        <v>0</v>
      </c>
      <c r="AC296" s="122" t="str">
        <f>IFERROR(
$AN296 * INDEX('WFOM - Time_Base'!$A$4:$API$29, MATCH("CenHos", 'WFOM - Time_Base'!$B$4:$B$29,0), MATCH(CONCATENATE($G296,AC$2),'WFOM - Time_Base'!$A$8:$API$8,0)) *
INDEX('WFOM - Time_Base'!$A$4:$API$29, MATCH("CenHos_Per", 'WFOM - Time_Base'!$B$4:$B$29,0), MATCH(CONCATENATE($G296,AC$2),'WFOM - Time_Base'!$A$8:$API$8,0)),
IFERROR($AN296 * INDEX('Inputs from Uganda staff'!$E$61:$BM$80,MATCH('HRH Need estimation'!AC$2,'Inputs from Uganda staff'!$E$61:$E$80,0),MATCH('HRH Need estimation'!$D296,'Inputs from Uganda staff'!$E$6:$BM$6,0)),
""))</f>
        <v/>
      </c>
      <c r="AD296" s="122">
        <f>IFERROR(
$AN296 * INDEX('WFOM - Time_Base'!$A$4:$API$29, MATCH("CenHos", 'WFOM - Time_Base'!$B$4:$B$29,0), MATCH(CONCATENATE($G296,AD$2),'WFOM - Time_Base'!$A$8:$API$8,0)) *
INDEX('WFOM - Time_Base'!$A$4:$API$29, MATCH("CenHos_Per", 'WFOM - Time_Base'!$B$4:$B$29,0), MATCH(CONCATENATE($G296,AD$2),'WFOM - Time_Base'!$A$8:$API$8,0)),
IFERROR($AN296 * INDEX('Inputs from Uganda staff'!$E$61:$BM$80,MATCH('HRH Need estimation'!AD$2,'Inputs from Uganda staff'!$E$61:$E$80,0),MATCH('HRH Need estimation'!$D296,'Inputs from Uganda staff'!$E$6:$BM$6,0)),
""))</f>
        <v>0</v>
      </c>
      <c r="AE296" s="122">
        <f>IFERROR(
$AN296 * INDEX('WFOM - Time_Base'!$A$4:$API$29, MATCH("CenHos", 'WFOM - Time_Base'!$B$4:$B$29,0), MATCH(CONCATENATE($G296,AE$2),'WFOM - Time_Base'!$A$8:$API$8,0)) *
INDEX('WFOM - Time_Base'!$A$4:$API$29, MATCH("CenHos_Per", 'WFOM - Time_Base'!$B$4:$B$29,0), MATCH(CONCATENATE($G296,AE$2),'WFOM - Time_Base'!$A$8:$API$8,0)),
IFERROR($AN296 * INDEX('Inputs from Uganda staff'!$E$61:$BM$80,MATCH('HRH Need estimation'!AE$2,'Inputs from Uganda staff'!$E$61:$E$80,0),MATCH('HRH Need estimation'!$D296,'Inputs from Uganda staff'!$E$6:$BM$6,0)),
""))</f>
        <v>0</v>
      </c>
      <c r="AF296" s="122">
        <f>IFERROR(
$AN296 * INDEX('WFOM - Time_Base'!$A$4:$API$29, MATCH("CenHos", 'WFOM - Time_Base'!$B$4:$B$29,0), MATCH(CONCATENATE($G296,AF$2),'WFOM - Time_Base'!$A$8:$API$8,0)) *
INDEX('WFOM - Time_Base'!$A$4:$API$29, MATCH("CenHos_Per", 'WFOM - Time_Base'!$B$4:$B$29,0), MATCH(CONCATENATE($G296,AF$2),'WFOM - Time_Base'!$A$8:$API$8,0)),
IFERROR($AN296 * INDEX('Inputs from Uganda staff'!$E$61:$BM$80,MATCH('HRH Need estimation'!AF$2,'Inputs from Uganda staff'!$E$61:$E$80,0),MATCH('HRH Need estimation'!$D296,'Inputs from Uganda staff'!$E$6:$BM$6,0)),
""))</f>
        <v>0</v>
      </c>
      <c r="AG296" s="122">
        <f>IFERROR(
$AN296 * INDEX('WFOM - Time_Base'!$A$4:$API$29, MATCH("CenHos", 'WFOM - Time_Base'!$B$4:$B$29,0), MATCH(CONCATENATE($G296,AG$2),'WFOM - Time_Base'!$A$8:$API$8,0)) *
INDEX('WFOM - Time_Base'!$A$4:$API$29, MATCH("CenHos_Per", 'WFOM - Time_Base'!$B$4:$B$29,0), MATCH(CONCATENATE($G296,AG$2),'WFOM - Time_Base'!$A$8:$API$8,0)),
IFERROR($AN296 * INDEX('Inputs from Uganda staff'!$E$61:$BM$80,MATCH('HRH Need estimation'!AG$2,'Inputs from Uganda staff'!$E$61:$E$80,0),MATCH('HRH Need estimation'!$D296,'Inputs from Uganda staff'!$E$6:$BM$6,0)),
""))</f>
        <v>0</v>
      </c>
      <c r="AH296" s="122">
        <f>IFERROR(
$AN296 * INDEX('WFOM - Time_Base'!$A$4:$API$29, MATCH("CenHos", 'WFOM - Time_Base'!$B$4:$B$29,0), MATCH(CONCATENATE($G296,AH$2),'WFOM - Time_Base'!$A$8:$API$8,0)) *
INDEX('WFOM - Time_Base'!$A$4:$API$29, MATCH("CenHos_Per", 'WFOM - Time_Base'!$B$4:$B$29,0), MATCH(CONCATENATE($G296,AH$2),'WFOM - Time_Base'!$A$8:$API$8,0)),
IFERROR($AN296 * INDEX('Inputs from Uganda staff'!$E$61:$BM$80,MATCH('HRH Need estimation'!AH$2,'Inputs from Uganda staff'!$E$61:$E$80,0),MATCH('HRH Need estimation'!$D296,'Inputs from Uganda staff'!$E$6:$BM$6,0)),
""))</f>
        <v>0</v>
      </c>
      <c r="AI296" s="122">
        <f>IFERROR(
$AN296 * INDEX('WFOM - Time_Base'!$A$4:$API$29, MATCH("CenHos", 'WFOM - Time_Base'!$B$4:$B$29,0), MATCH(CONCATENATE($G296,AI$2),'WFOM - Time_Base'!$A$8:$API$8,0)) *
INDEX('WFOM - Time_Base'!$A$4:$API$29, MATCH("CenHos_Per", 'WFOM - Time_Base'!$B$4:$B$29,0), MATCH(CONCATENATE($G296,AI$2),'WFOM - Time_Base'!$A$8:$API$8,0)),
IFERROR($AN296 * INDEX('Inputs from Uganda staff'!$E$61:$BM$80,MATCH('HRH Need estimation'!AI$2,'Inputs from Uganda staff'!$E$61:$E$80,0),MATCH('HRH Need estimation'!$D296,'Inputs from Uganda staff'!$E$6:$BM$6,0)),
""))</f>
        <v>0</v>
      </c>
      <c r="AJ296" s="122">
        <f>IFERROR(
$AN296 * INDEX('WFOM - Time_Base'!$A$4:$API$29, MATCH("CenHos", 'WFOM - Time_Base'!$B$4:$B$29,0), MATCH(CONCATENATE($G296,AJ$2),'WFOM - Time_Base'!$A$8:$API$8,0)) *
INDEX('WFOM - Time_Base'!$A$4:$API$29, MATCH("CenHos_Per", 'WFOM - Time_Base'!$B$4:$B$29,0), MATCH(CONCATENATE($G296,AJ$2),'WFOM - Time_Base'!$A$8:$API$8,0)),
IFERROR($AN296 * INDEX('Inputs from Uganda staff'!$E$61:$BM$80,MATCH('HRH Need estimation'!AJ$2,'Inputs from Uganda staff'!$E$61:$E$80,0),MATCH('HRH Need estimation'!$D296,'Inputs from Uganda staff'!$E$6:$BM$6,0)),
""))</f>
        <v>0</v>
      </c>
      <c r="AK296" s="122">
        <f>IFERROR(
$AN296 * INDEX('WFOM - Time_Base'!$A$4:$API$29, MATCH("CenHos", 'WFOM - Time_Base'!$B$4:$B$29,0), MATCH(CONCATENATE($G296,AK$2),'WFOM - Time_Base'!$A$8:$API$8,0)) *
INDEX('WFOM - Time_Base'!$A$4:$API$29, MATCH("CenHos_Per", 'WFOM - Time_Base'!$B$4:$B$29,0), MATCH(CONCATENATE($G296,AK$2),'WFOM - Time_Base'!$A$8:$API$8,0)),
IFERROR($AN296 * INDEX('Inputs from Uganda staff'!$E$61:$BM$80,MATCH('HRH Need estimation'!AK$2,'Inputs from Uganda staff'!$E$61:$E$80,0),MATCH('HRH Need estimation'!$D296,'Inputs from Uganda staff'!$E$6:$BM$6,0)),
""))</f>
        <v>0</v>
      </c>
      <c r="AL296" s="122">
        <f>IFERROR(
$AN296 * INDEX('WFOM - Time_Base'!$A$4:$API$29, MATCH("CenHos", 'WFOM - Time_Base'!$B$4:$B$29,0), MATCH(CONCATENATE($G296,AL$2),'WFOM - Time_Base'!$A$8:$API$8,0)) *
INDEX('WFOM - Time_Base'!$A$4:$API$29, MATCH("CenHos_Per", 'WFOM - Time_Base'!$B$4:$B$29,0), MATCH(CONCATENATE($G296,AL$2),'WFOM - Time_Base'!$A$8:$API$8,0)),
IFERROR($AN296 * INDEX('Inputs from Uganda staff'!$E$61:$BM$80,MATCH('HRH Need estimation'!AL$2,'Inputs from Uganda staff'!$E$61:$E$80,0),MATCH('HRH Need estimation'!$D296,'Inputs from Uganda staff'!$E$6:$BM$6,0)),
""))</f>
        <v>0</v>
      </c>
      <c r="AN296">
        <v>1</v>
      </c>
      <c r="AO296" t="str">
        <f t="shared" si="12"/>
        <v>316</v>
      </c>
      <c r="AP296" t="s">
        <v>2074</v>
      </c>
    </row>
    <row r="297" spans="1:42">
      <c r="A297" s="106" t="s">
        <v>1047</v>
      </c>
      <c r="B297" s="106" t="s">
        <v>76</v>
      </c>
      <c r="C297" s="107" t="s">
        <v>809</v>
      </c>
      <c r="D297" s="113" t="s">
        <v>810</v>
      </c>
      <c r="E297" s="122" t="s">
        <v>863</v>
      </c>
      <c r="F297" s="252"/>
      <c r="G297" s="122" t="str">
        <f>IF(F297&lt;&gt;"", VLOOKUP(F297,'WFOM - Cadre and Service List'!$E$4:$F$52,2,FALSE), "")</f>
        <v/>
      </c>
      <c r="H297" s="122"/>
      <c r="I297" s="207"/>
      <c r="J297" s="207"/>
      <c r="K297" s="207"/>
      <c r="L297" s="207"/>
      <c r="M297" s="207"/>
      <c r="N297" s="207"/>
      <c r="O297" s="207"/>
      <c r="P297" s="207">
        <f t="shared" si="11"/>
        <v>0</v>
      </c>
      <c r="Q297" s="122" t="s">
        <v>1947</v>
      </c>
      <c r="R297" s="122">
        <f>IFERROR(
$AN297 * INDEX('WFOM - Time_Base'!$A$4:$API$29, MATCH("CenHos", 'WFOM - Time_Base'!$B$4:$B$29,0), MATCH(CONCATENATE($G297,R$2),'WFOM - Time_Base'!$A$8:$API$8,0)) *
INDEX('WFOM - Time_Base'!$A$4:$API$29, MATCH("CenHos_Per", 'WFOM - Time_Base'!$B$4:$B$29,0), MATCH(CONCATENATE($G297,R$2),'WFOM - Time_Base'!$A$8:$API$8,0)),
IFERROR($AN297 * INDEX('Inputs from Uganda staff'!$E$61:$BM$80,MATCH('HRH Need estimation'!R$2,'Inputs from Uganda staff'!$E$61:$E$80,0),MATCH('HRH Need estimation'!$D297,'Inputs from Uganda staff'!$E$6:$BM$6,0)),
""))</f>
        <v>0</v>
      </c>
      <c r="S297" s="122">
        <f>IFERROR(
$AN297 * INDEX('WFOM - Time_Base'!$A$4:$API$29, MATCH("CenHos", 'WFOM - Time_Base'!$B$4:$B$29,0), MATCH(CONCATENATE($G297,S$2),'WFOM - Time_Base'!$A$8:$API$8,0)) *
INDEX('WFOM - Time_Base'!$A$4:$API$29, MATCH("CenHos_Per", 'WFOM - Time_Base'!$B$4:$B$29,0), MATCH(CONCATENATE($G297,S$2),'WFOM - Time_Base'!$A$8:$API$8,0)),
IFERROR($AN297 * INDEX('Inputs from Uganda staff'!$E$61:$BM$80,MATCH('HRH Need estimation'!S$2,'Inputs from Uganda staff'!$E$61:$E$80,0),MATCH('HRH Need estimation'!$D297,'Inputs from Uganda staff'!$E$6:$BM$6,0)),
""))</f>
        <v>0</v>
      </c>
      <c r="T297" s="122">
        <f>IFERROR(
$AN297 * INDEX('WFOM - Time_Base'!$A$4:$API$29, MATCH("CenHos", 'WFOM - Time_Base'!$B$4:$B$29,0), MATCH(CONCATENATE($G297,T$2),'WFOM - Time_Base'!$A$8:$API$8,0)) *
INDEX('WFOM - Time_Base'!$A$4:$API$29, MATCH("CenHos_Per", 'WFOM - Time_Base'!$B$4:$B$29,0), MATCH(CONCATENATE($G297,T$2),'WFOM - Time_Base'!$A$8:$API$8,0)),
IFERROR($AN297 * INDEX('Inputs from Uganda staff'!$E$61:$BM$80,MATCH('HRH Need estimation'!T$2,'Inputs from Uganda staff'!$E$61:$E$80,0),MATCH('HRH Need estimation'!$D297,'Inputs from Uganda staff'!$E$6:$BM$6,0)),
""))</f>
        <v>0</v>
      </c>
      <c r="U297" s="122">
        <f>IFERROR(
$AN297 * INDEX('WFOM - Time_Base'!$A$4:$API$29, MATCH("CenHos", 'WFOM - Time_Base'!$B$4:$B$29,0), MATCH(CONCATENATE($G297,U$2),'WFOM - Time_Base'!$A$8:$API$8,0)) *
INDEX('WFOM - Time_Base'!$A$4:$API$29, MATCH("CenHos_Per", 'WFOM - Time_Base'!$B$4:$B$29,0), MATCH(CONCATENATE($G297,U$2),'WFOM - Time_Base'!$A$8:$API$8,0)),
IFERROR($AN297 * INDEX('Inputs from Uganda staff'!$E$61:$BM$80,MATCH('HRH Need estimation'!U$2,'Inputs from Uganda staff'!$E$61:$E$80,0),MATCH('HRH Need estimation'!$D297,'Inputs from Uganda staff'!$E$6:$BM$6,0)),
""))</f>
        <v>5</v>
      </c>
      <c r="V297" s="122">
        <f>IFERROR(
$AN297 * INDEX('WFOM - Time_Base'!$A$4:$API$29, MATCH("CenHos", 'WFOM - Time_Base'!$B$4:$B$29,0), MATCH(CONCATENATE($G297,V$2),'WFOM - Time_Base'!$A$8:$API$8,0)) *
INDEX('WFOM - Time_Base'!$A$4:$API$29, MATCH("CenHos_Per", 'WFOM - Time_Base'!$B$4:$B$29,0), MATCH(CONCATENATE($G297,V$2),'WFOM - Time_Base'!$A$8:$API$8,0)),
IFERROR($AN297 * INDEX('Inputs from Uganda staff'!$E$61:$BM$80,MATCH('HRH Need estimation'!V$2,'Inputs from Uganda staff'!$E$61:$E$80,0),MATCH('HRH Need estimation'!$D297,'Inputs from Uganda staff'!$E$6:$BM$6,0)),
""))</f>
        <v>0</v>
      </c>
      <c r="W297" s="122">
        <f>IFERROR(
$AN297 * INDEX('WFOM - Time_Base'!$A$4:$API$29, MATCH("CenHos", 'WFOM - Time_Base'!$B$4:$B$29,0), MATCH(CONCATENATE($G297,W$2),'WFOM - Time_Base'!$A$8:$API$8,0)) *
INDEX('WFOM - Time_Base'!$A$4:$API$29, MATCH("CenHos_Per", 'WFOM - Time_Base'!$B$4:$B$29,0), MATCH(CONCATENATE($G297,W$2),'WFOM - Time_Base'!$A$8:$API$8,0)),
IFERROR($AN297 * INDEX('Inputs from Uganda staff'!$E$61:$BM$80,MATCH('HRH Need estimation'!W$2,'Inputs from Uganda staff'!$E$61:$E$80,0),MATCH('HRH Need estimation'!$D297,'Inputs from Uganda staff'!$E$6:$BM$6,0)),
""))</f>
        <v>0</v>
      </c>
      <c r="X297" s="122">
        <f>IFERROR(
$AN297 * INDEX('WFOM - Time_Base'!$A$4:$API$29, MATCH("CenHos", 'WFOM - Time_Base'!$B$4:$B$29,0), MATCH(CONCATENATE($G297,X$2),'WFOM - Time_Base'!$A$8:$API$8,0)) *
INDEX('WFOM - Time_Base'!$A$4:$API$29, MATCH("CenHos_Per", 'WFOM - Time_Base'!$B$4:$B$29,0), MATCH(CONCATENATE($G297,X$2),'WFOM - Time_Base'!$A$8:$API$8,0)),
IFERROR($AN297 * INDEX('Inputs from Uganda staff'!$E$61:$BM$80,MATCH('HRH Need estimation'!X$2,'Inputs from Uganda staff'!$E$61:$E$80,0),MATCH('HRH Need estimation'!$D297,'Inputs from Uganda staff'!$E$6:$BM$6,0)),
""))</f>
        <v>0</v>
      </c>
      <c r="Y297" s="122">
        <f>IFERROR(
$AN297 * INDEX('WFOM - Time_Base'!$A$4:$API$29, MATCH("CenHos", 'WFOM - Time_Base'!$B$4:$B$29,0), MATCH(CONCATENATE($G297,Y$2),'WFOM - Time_Base'!$A$8:$API$8,0)) *
INDEX('WFOM - Time_Base'!$A$4:$API$29, MATCH("CenHos_Per", 'WFOM - Time_Base'!$B$4:$B$29,0), MATCH(CONCATENATE($G297,Y$2),'WFOM - Time_Base'!$A$8:$API$8,0)),
IFERROR($AN297 * INDEX('Inputs from Uganda staff'!$E$61:$BM$80,MATCH('HRH Need estimation'!Y$2,'Inputs from Uganda staff'!$E$61:$E$80,0),MATCH('HRH Need estimation'!$D297,'Inputs from Uganda staff'!$E$6:$BM$6,0)),
""))</f>
        <v>0</v>
      </c>
      <c r="Z297" s="122">
        <f>IFERROR(
$AN297 * INDEX('WFOM - Time_Base'!$A$4:$API$29, MATCH("CenHos", 'WFOM - Time_Base'!$B$4:$B$29,0), MATCH(CONCATENATE($G297,Z$2),'WFOM - Time_Base'!$A$8:$API$8,0)) *
INDEX('WFOM - Time_Base'!$A$4:$API$29, MATCH("CenHos_Per", 'WFOM - Time_Base'!$B$4:$B$29,0), MATCH(CONCATENATE($G297,Z$2),'WFOM - Time_Base'!$A$8:$API$8,0)),
IFERROR($AN297 * INDEX('Inputs from Uganda staff'!$E$61:$BM$80,MATCH('HRH Need estimation'!Z$2,'Inputs from Uganda staff'!$E$61:$E$80,0),MATCH('HRH Need estimation'!$D297,'Inputs from Uganda staff'!$E$6:$BM$6,0)),
""))</f>
        <v>0</v>
      </c>
      <c r="AA297" s="122">
        <f>IFERROR(
$AN297 * INDEX('WFOM - Time_Base'!$A$4:$API$29, MATCH("CenHos", 'WFOM - Time_Base'!$B$4:$B$29,0), MATCH(CONCATENATE($G297,AA$2),'WFOM - Time_Base'!$A$8:$API$8,0)) *
INDEX('WFOM - Time_Base'!$A$4:$API$29, MATCH("CenHos_Per", 'WFOM - Time_Base'!$B$4:$B$29,0), MATCH(CONCATENATE($G297,AA$2),'WFOM - Time_Base'!$A$8:$API$8,0)),
IFERROR($AN297 * INDEX('Inputs from Uganda staff'!$E$61:$BM$80,MATCH('HRH Need estimation'!AA$2,'Inputs from Uganda staff'!$E$61:$E$80,0),MATCH('HRH Need estimation'!$D297,'Inputs from Uganda staff'!$E$6:$BM$6,0)),
""))</f>
        <v>10</v>
      </c>
      <c r="AB297" s="122">
        <f>IFERROR(
$AN297 * INDEX('WFOM - Time_Base'!$A$4:$API$29, MATCH("CenHos", 'WFOM - Time_Base'!$B$4:$B$29,0), MATCH(CONCATENATE($G297,AB$2),'WFOM - Time_Base'!$A$8:$API$8,0)) *
INDEX('WFOM - Time_Base'!$A$4:$API$29, MATCH("CenHos_Per", 'WFOM - Time_Base'!$B$4:$B$29,0), MATCH(CONCATENATE($G297,AB$2),'WFOM - Time_Base'!$A$8:$API$8,0)),
IFERROR($AN297 * INDEX('Inputs from Uganda staff'!$E$61:$BM$80,MATCH('HRH Need estimation'!AB$2,'Inputs from Uganda staff'!$E$61:$E$80,0),MATCH('HRH Need estimation'!$D297,'Inputs from Uganda staff'!$E$6:$BM$6,0)),
""))</f>
        <v>0</v>
      </c>
      <c r="AC297" s="122" t="str">
        <f>IFERROR(
$AN297 * INDEX('WFOM - Time_Base'!$A$4:$API$29, MATCH("CenHos", 'WFOM - Time_Base'!$B$4:$B$29,0), MATCH(CONCATENATE($G297,AC$2),'WFOM - Time_Base'!$A$8:$API$8,0)) *
INDEX('WFOM - Time_Base'!$A$4:$API$29, MATCH("CenHos_Per", 'WFOM - Time_Base'!$B$4:$B$29,0), MATCH(CONCATENATE($G297,AC$2),'WFOM - Time_Base'!$A$8:$API$8,0)),
IFERROR($AN297 * INDEX('Inputs from Uganda staff'!$E$61:$BM$80,MATCH('HRH Need estimation'!AC$2,'Inputs from Uganda staff'!$E$61:$E$80,0),MATCH('HRH Need estimation'!$D297,'Inputs from Uganda staff'!$E$6:$BM$6,0)),
""))</f>
        <v/>
      </c>
      <c r="AD297" s="122">
        <f>IFERROR(
$AN297 * INDEX('WFOM - Time_Base'!$A$4:$API$29, MATCH("CenHos", 'WFOM - Time_Base'!$B$4:$B$29,0), MATCH(CONCATENATE($G297,AD$2),'WFOM - Time_Base'!$A$8:$API$8,0)) *
INDEX('WFOM - Time_Base'!$A$4:$API$29, MATCH("CenHos_Per", 'WFOM - Time_Base'!$B$4:$B$29,0), MATCH(CONCATENATE($G297,AD$2),'WFOM - Time_Base'!$A$8:$API$8,0)),
IFERROR($AN297 * INDEX('Inputs from Uganda staff'!$E$61:$BM$80,MATCH('HRH Need estimation'!AD$2,'Inputs from Uganda staff'!$E$61:$E$80,0),MATCH('HRH Need estimation'!$D297,'Inputs from Uganda staff'!$E$6:$BM$6,0)),
""))</f>
        <v>0</v>
      </c>
      <c r="AE297" s="122">
        <f>IFERROR(
$AN297 * INDEX('WFOM - Time_Base'!$A$4:$API$29, MATCH("CenHos", 'WFOM - Time_Base'!$B$4:$B$29,0), MATCH(CONCATENATE($G297,AE$2),'WFOM - Time_Base'!$A$8:$API$8,0)) *
INDEX('WFOM - Time_Base'!$A$4:$API$29, MATCH("CenHos_Per", 'WFOM - Time_Base'!$B$4:$B$29,0), MATCH(CONCATENATE($G297,AE$2),'WFOM - Time_Base'!$A$8:$API$8,0)),
IFERROR($AN297 * INDEX('Inputs from Uganda staff'!$E$61:$BM$80,MATCH('HRH Need estimation'!AE$2,'Inputs from Uganda staff'!$E$61:$E$80,0),MATCH('HRH Need estimation'!$D297,'Inputs from Uganda staff'!$E$6:$BM$6,0)),
""))</f>
        <v>0</v>
      </c>
      <c r="AF297" s="122">
        <f>IFERROR(
$AN297 * INDEX('WFOM - Time_Base'!$A$4:$API$29, MATCH("CenHos", 'WFOM - Time_Base'!$B$4:$B$29,0), MATCH(CONCATENATE($G297,AF$2),'WFOM - Time_Base'!$A$8:$API$8,0)) *
INDEX('WFOM - Time_Base'!$A$4:$API$29, MATCH("CenHos_Per", 'WFOM - Time_Base'!$B$4:$B$29,0), MATCH(CONCATENATE($G297,AF$2),'WFOM - Time_Base'!$A$8:$API$8,0)),
IFERROR($AN297 * INDEX('Inputs from Uganda staff'!$E$61:$BM$80,MATCH('HRH Need estimation'!AF$2,'Inputs from Uganda staff'!$E$61:$E$80,0),MATCH('HRH Need estimation'!$D297,'Inputs from Uganda staff'!$E$6:$BM$6,0)),
""))</f>
        <v>0</v>
      </c>
      <c r="AG297" s="122">
        <f>IFERROR(
$AN297 * INDEX('WFOM - Time_Base'!$A$4:$API$29, MATCH("CenHos", 'WFOM - Time_Base'!$B$4:$B$29,0), MATCH(CONCATENATE($G297,AG$2),'WFOM - Time_Base'!$A$8:$API$8,0)) *
INDEX('WFOM - Time_Base'!$A$4:$API$29, MATCH("CenHos_Per", 'WFOM - Time_Base'!$B$4:$B$29,0), MATCH(CONCATENATE($G297,AG$2),'WFOM - Time_Base'!$A$8:$API$8,0)),
IFERROR($AN297 * INDEX('Inputs from Uganda staff'!$E$61:$BM$80,MATCH('HRH Need estimation'!AG$2,'Inputs from Uganda staff'!$E$61:$E$80,0),MATCH('HRH Need estimation'!$D297,'Inputs from Uganda staff'!$E$6:$BM$6,0)),
""))</f>
        <v>0</v>
      </c>
      <c r="AH297" s="122">
        <f>IFERROR(
$AN297 * INDEX('WFOM - Time_Base'!$A$4:$API$29, MATCH("CenHos", 'WFOM - Time_Base'!$B$4:$B$29,0), MATCH(CONCATENATE($G297,AH$2),'WFOM - Time_Base'!$A$8:$API$8,0)) *
INDEX('WFOM - Time_Base'!$A$4:$API$29, MATCH("CenHos_Per", 'WFOM - Time_Base'!$B$4:$B$29,0), MATCH(CONCATENATE($G297,AH$2),'WFOM - Time_Base'!$A$8:$API$8,0)),
IFERROR($AN297 * INDEX('Inputs from Uganda staff'!$E$61:$BM$80,MATCH('HRH Need estimation'!AH$2,'Inputs from Uganda staff'!$E$61:$E$80,0),MATCH('HRH Need estimation'!$D297,'Inputs from Uganda staff'!$E$6:$BM$6,0)),
""))</f>
        <v>0</v>
      </c>
      <c r="AI297" s="122">
        <f>IFERROR(
$AN297 * INDEX('WFOM - Time_Base'!$A$4:$API$29, MATCH("CenHos", 'WFOM - Time_Base'!$B$4:$B$29,0), MATCH(CONCATENATE($G297,AI$2),'WFOM - Time_Base'!$A$8:$API$8,0)) *
INDEX('WFOM - Time_Base'!$A$4:$API$29, MATCH("CenHos_Per", 'WFOM - Time_Base'!$B$4:$B$29,0), MATCH(CONCATENATE($G297,AI$2),'WFOM - Time_Base'!$A$8:$API$8,0)),
IFERROR($AN297 * INDEX('Inputs from Uganda staff'!$E$61:$BM$80,MATCH('HRH Need estimation'!AI$2,'Inputs from Uganda staff'!$E$61:$E$80,0),MATCH('HRH Need estimation'!$D297,'Inputs from Uganda staff'!$E$6:$BM$6,0)),
""))</f>
        <v>0</v>
      </c>
      <c r="AJ297" s="122">
        <f>IFERROR(
$AN297 * INDEX('WFOM - Time_Base'!$A$4:$API$29, MATCH("CenHos", 'WFOM - Time_Base'!$B$4:$B$29,0), MATCH(CONCATENATE($G297,AJ$2),'WFOM - Time_Base'!$A$8:$API$8,0)) *
INDEX('WFOM - Time_Base'!$A$4:$API$29, MATCH("CenHos_Per", 'WFOM - Time_Base'!$B$4:$B$29,0), MATCH(CONCATENATE($G297,AJ$2),'WFOM - Time_Base'!$A$8:$API$8,0)),
IFERROR($AN297 * INDEX('Inputs from Uganda staff'!$E$61:$BM$80,MATCH('HRH Need estimation'!AJ$2,'Inputs from Uganda staff'!$E$61:$E$80,0),MATCH('HRH Need estimation'!$D297,'Inputs from Uganda staff'!$E$6:$BM$6,0)),
""))</f>
        <v>0</v>
      </c>
      <c r="AK297" s="122">
        <f>IFERROR(
$AN297 * INDEX('WFOM - Time_Base'!$A$4:$API$29, MATCH("CenHos", 'WFOM - Time_Base'!$B$4:$B$29,0), MATCH(CONCATENATE($G297,AK$2),'WFOM - Time_Base'!$A$8:$API$8,0)) *
INDEX('WFOM - Time_Base'!$A$4:$API$29, MATCH("CenHos_Per", 'WFOM - Time_Base'!$B$4:$B$29,0), MATCH(CONCATENATE($G297,AK$2),'WFOM - Time_Base'!$A$8:$API$8,0)),
IFERROR($AN297 * INDEX('Inputs from Uganda staff'!$E$61:$BM$80,MATCH('HRH Need estimation'!AK$2,'Inputs from Uganda staff'!$E$61:$E$80,0),MATCH('HRH Need estimation'!$D297,'Inputs from Uganda staff'!$E$6:$BM$6,0)),
""))</f>
        <v>0</v>
      </c>
      <c r="AL297" s="122">
        <f>IFERROR(
$AN297 * INDEX('WFOM - Time_Base'!$A$4:$API$29, MATCH("CenHos", 'WFOM - Time_Base'!$B$4:$B$29,0), MATCH(CONCATENATE($G297,AL$2),'WFOM - Time_Base'!$A$8:$API$8,0)) *
INDEX('WFOM - Time_Base'!$A$4:$API$29, MATCH("CenHos_Per", 'WFOM - Time_Base'!$B$4:$B$29,0), MATCH(CONCATENATE($G297,AL$2),'WFOM - Time_Base'!$A$8:$API$8,0)),
IFERROR($AN297 * INDEX('Inputs from Uganda staff'!$E$61:$BM$80,MATCH('HRH Need estimation'!AL$2,'Inputs from Uganda staff'!$E$61:$E$80,0),MATCH('HRH Need estimation'!$D297,'Inputs from Uganda staff'!$E$6:$BM$6,0)),
""))</f>
        <v>0</v>
      </c>
      <c r="AN297">
        <v>1</v>
      </c>
      <c r="AO297" t="str">
        <f t="shared" si="12"/>
        <v>317</v>
      </c>
      <c r="AP297" t="s">
        <v>2074</v>
      </c>
    </row>
    <row r="298" spans="1:42">
      <c r="A298" s="106" t="s">
        <v>915</v>
      </c>
      <c r="B298" s="106" t="s">
        <v>76</v>
      </c>
      <c r="C298" s="107" t="s">
        <v>811</v>
      </c>
      <c r="D298" s="113" t="s">
        <v>812</v>
      </c>
      <c r="E298" s="122" t="s">
        <v>863</v>
      </c>
      <c r="F298" s="252"/>
      <c r="G298" s="122" t="str">
        <f>IF(F298&lt;&gt;"", VLOOKUP(F298,'WFOM - Cadre and Service List'!$E$4:$F$52,2,FALSE), "")</f>
        <v/>
      </c>
      <c r="H298" s="122"/>
      <c r="I298" s="207"/>
      <c r="J298" s="207"/>
      <c r="K298" s="207"/>
      <c r="L298" s="207"/>
      <c r="M298" s="207"/>
      <c r="N298" s="207"/>
      <c r="O298" s="207"/>
      <c r="P298" s="207">
        <f t="shared" si="11"/>
        <v>0</v>
      </c>
      <c r="Q298" s="122" t="s">
        <v>1947</v>
      </c>
      <c r="R298" s="122">
        <f>IFERROR(
$AN298 * INDEX('WFOM - Time_Base'!$A$4:$API$29, MATCH("CenHos", 'WFOM - Time_Base'!$B$4:$B$29,0), MATCH(CONCATENATE($G298,R$2),'WFOM - Time_Base'!$A$8:$API$8,0)) *
INDEX('WFOM - Time_Base'!$A$4:$API$29, MATCH("CenHos_Per", 'WFOM - Time_Base'!$B$4:$B$29,0), MATCH(CONCATENATE($G298,R$2),'WFOM - Time_Base'!$A$8:$API$8,0)),
IFERROR($AN298 * INDEX('Inputs from Uganda staff'!$E$61:$BM$80,MATCH('HRH Need estimation'!R$2,'Inputs from Uganda staff'!$E$61:$E$80,0),MATCH('HRH Need estimation'!$D298,'Inputs from Uganda staff'!$E$6:$BM$6,0)),
""))</f>
        <v>0</v>
      </c>
      <c r="S298" s="122">
        <f>IFERROR(
$AN298 * INDEX('WFOM - Time_Base'!$A$4:$API$29, MATCH("CenHos", 'WFOM - Time_Base'!$B$4:$B$29,0), MATCH(CONCATENATE($G298,S$2),'WFOM - Time_Base'!$A$8:$API$8,0)) *
INDEX('WFOM - Time_Base'!$A$4:$API$29, MATCH("CenHos_Per", 'WFOM - Time_Base'!$B$4:$B$29,0), MATCH(CONCATENATE($G298,S$2),'WFOM - Time_Base'!$A$8:$API$8,0)),
IFERROR($AN298 * INDEX('Inputs from Uganda staff'!$E$61:$BM$80,MATCH('HRH Need estimation'!S$2,'Inputs from Uganda staff'!$E$61:$E$80,0),MATCH('HRH Need estimation'!$D298,'Inputs from Uganda staff'!$E$6:$BM$6,0)),
""))</f>
        <v>0</v>
      </c>
      <c r="T298" s="122">
        <f>IFERROR(
$AN298 * INDEX('WFOM - Time_Base'!$A$4:$API$29, MATCH("CenHos", 'WFOM - Time_Base'!$B$4:$B$29,0), MATCH(CONCATENATE($G298,T$2),'WFOM - Time_Base'!$A$8:$API$8,0)) *
INDEX('WFOM - Time_Base'!$A$4:$API$29, MATCH("CenHos_Per", 'WFOM - Time_Base'!$B$4:$B$29,0), MATCH(CONCATENATE($G298,T$2),'WFOM - Time_Base'!$A$8:$API$8,0)),
IFERROR($AN298 * INDEX('Inputs from Uganda staff'!$E$61:$BM$80,MATCH('HRH Need estimation'!T$2,'Inputs from Uganda staff'!$E$61:$E$80,0),MATCH('HRH Need estimation'!$D298,'Inputs from Uganda staff'!$E$6:$BM$6,0)),
""))</f>
        <v>0</v>
      </c>
      <c r="U298" s="122">
        <f>IFERROR(
$AN298 * INDEX('WFOM - Time_Base'!$A$4:$API$29, MATCH("CenHos", 'WFOM - Time_Base'!$B$4:$B$29,0), MATCH(CONCATENATE($G298,U$2),'WFOM - Time_Base'!$A$8:$API$8,0)) *
INDEX('WFOM - Time_Base'!$A$4:$API$29, MATCH("CenHos_Per", 'WFOM - Time_Base'!$B$4:$B$29,0), MATCH(CONCATENATE($G298,U$2),'WFOM - Time_Base'!$A$8:$API$8,0)),
IFERROR($AN298 * INDEX('Inputs from Uganda staff'!$E$61:$BM$80,MATCH('HRH Need estimation'!U$2,'Inputs from Uganda staff'!$E$61:$E$80,0),MATCH('HRH Need estimation'!$D298,'Inputs from Uganda staff'!$E$6:$BM$6,0)),
""))</f>
        <v>0</v>
      </c>
      <c r="V298" s="122">
        <f>IFERROR(
$AN298 * INDEX('WFOM - Time_Base'!$A$4:$API$29, MATCH("CenHos", 'WFOM - Time_Base'!$B$4:$B$29,0), MATCH(CONCATENATE($G298,V$2),'WFOM - Time_Base'!$A$8:$API$8,0)) *
INDEX('WFOM - Time_Base'!$A$4:$API$29, MATCH("CenHos_Per", 'WFOM - Time_Base'!$B$4:$B$29,0), MATCH(CONCATENATE($G298,V$2),'WFOM - Time_Base'!$A$8:$API$8,0)),
IFERROR($AN298 * INDEX('Inputs from Uganda staff'!$E$61:$BM$80,MATCH('HRH Need estimation'!V$2,'Inputs from Uganda staff'!$E$61:$E$80,0),MATCH('HRH Need estimation'!$D298,'Inputs from Uganda staff'!$E$6:$BM$6,0)),
""))</f>
        <v>0</v>
      </c>
      <c r="W298" s="122">
        <f>IFERROR(
$AN298 * INDEX('WFOM - Time_Base'!$A$4:$API$29, MATCH("CenHos", 'WFOM - Time_Base'!$B$4:$B$29,0), MATCH(CONCATENATE($G298,W$2),'WFOM - Time_Base'!$A$8:$API$8,0)) *
INDEX('WFOM - Time_Base'!$A$4:$API$29, MATCH("CenHos_Per", 'WFOM - Time_Base'!$B$4:$B$29,0), MATCH(CONCATENATE($G298,W$2),'WFOM - Time_Base'!$A$8:$API$8,0)),
IFERROR($AN298 * INDEX('Inputs from Uganda staff'!$E$61:$BM$80,MATCH('HRH Need estimation'!W$2,'Inputs from Uganda staff'!$E$61:$E$80,0),MATCH('HRH Need estimation'!$D298,'Inputs from Uganda staff'!$E$6:$BM$6,0)),
""))</f>
        <v>0</v>
      </c>
      <c r="X298" s="122">
        <f>IFERROR(
$AN298 * INDEX('WFOM - Time_Base'!$A$4:$API$29, MATCH("CenHos", 'WFOM - Time_Base'!$B$4:$B$29,0), MATCH(CONCATENATE($G298,X$2),'WFOM - Time_Base'!$A$8:$API$8,0)) *
INDEX('WFOM - Time_Base'!$A$4:$API$29, MATCH("CenHos_Per", 'WFOM - Time_Base'!$B$4:$B$29,0), MATCH(CONCATENATE($G298,X$2),'WFOM - Time_Base'!$A$8:$API$8,0)),
IFERROR($AN298 * INDEX('Inputs from Uganda staff'!$E$61:$BM$80,MATCH('HRH Need estimation'!X$2,'Inputs from Uganda staff'!$E$61:$E$80,0),MATCH('HRH Need estimation'!$D298,'Inputs from Uganda staff'!$E$6:$BM$6,0)),
""))</f>
        <v>0</v>
      </c>
      <c r="Y298" s="122">
        <f>IFERROR(
$AN298 * INDEX('WFOM - Time_Base'!$A$4:$API$29, MATCH("CenHos", 'WFOM - Time_Base'!$B$4:$B$29,0), MATCH(CONCATENATE($G298,Y$2),'WFOM - Time_Base'!$A$8:$API$8,0)) *
INDEX('WFOM - Time_Base'!$A$4:$API$29, MATCH("CenHos_Per", 'WFOM - Time_Base'!$B$4:$B$29,0), MATCH(CONCATENATE($G298,Y$2),'WFOM - Time_Base'!$A$8:$API$8,0)),
IFERROR($AN298 * INDEX('Inputs from Uganda staff'!$E$61:$BM$80,MATCH('HRH Need estimation'!Y$2,'Inputs from Uganda staff'!$E$61:$E$80,0),MATCH('HRH Need estimation'!$D298,'Inputs from Uganda staff'!$E$6:$BM$6,0)),
""))</f>
        <v>0</v>
      </c>
      <c r="Z298" s="122">
        <f>IFERROR(
$AN298 * INDEX('WFOM - Time_Base'!$A$4:$API$29, MATCH("CenHos", 'WFOM - Time_Base'!$B$4:$B$29,0), MATCH(CONCATENATE($G298,Z$2),'WFOM - Time_Base'!$A$8:$API$8,0)) *
INDEX('WFOM - Time_Base'!$A$4:$API$29, MATCH("CenHos_Per", 'WFOM - Time_Base'!$B$4:$B$29,0), MATCH(CONCATENATE($G298,Z$2),'WFOM - Time_Base'!$A$8:$API$8,0)),
IFERROR($AN298 * INDEX('Inputs from Uganda staff'!$E$61:$BM$80,MATCH('HRH Need estimation'!Z$2,'Inputs from Uganda staff'!$E$61:$E$80,0),MATCH('HRH Need estimation'!$D298,'Inputs from Uganda staff'!$E$6:$BM$6,0)),
""))</f>
        <v>0</v>
      </c>
      <c r="AA298" s="122">
        <f>IFERROR(
$AN298 * INDEX('WFOM - Time_Base'!$A$4:$API$29, MATCH("CenHos", 'WFOM - Time_Base'!$B$4:$B$29,0), MATCH(CONCATENATE($G298,AA$2),'WFOM - Time_Base'!$A$8:$API$8,0)) *
INDEX('WFOM - Time_Base'!$A$4:$API$29, MATCH("CenHos_Per", 'WFOM - Time_Base'!$B$4:$B$29,0), MATCH(CONCATENATE($G298,AA$2),'WFOM - Time_Base'!$A$8:$API$8,0)),
IFERROR($AN298 * INDEX('Inputs from Uganda staff'!$E$61:$BM$80,MATCH('HRH Need estimation'!AA$2,'Inputs from Uganda staff'!$E$61:$E$80,0),MATCH('HRH Need estimation'!$D298,'Inputs from Uganda staff'!$E$6:$BM$6,0)),
""))</f>
        <v>10</v>
      </c>
      <c r="AB298" s="122">
        <f>IFERROR(
$AN298 * INDEX('WFOM - Time_Base'!$A$4:$API$29, MATCH("CenHos", 'WFOM - Time_Base'!$B$4:$B$29,0), MATCH(CONCATENATE($G298,AB$2),'WFOM - Time_Base'!$A$8:$API$8,0)) *
INDEX('WFOM - Time_Base'!$A$4:$API$29, MATCH("CenHos_Per", 'WFOM - Time_Base'!$B$4:$B$29,0), MATCH(CONCATENATE($G298,AB$2),'WFOM - Time_Base'!$A$8:$API$8,0)),
IFERROR($AN298 * INDEX('Inputs from Uganda staff'!$E$61:$BM$80,MATCH('HRH Need estimation'!AB$2,'Inputs from Uganda staff'!$E$61:$E$80,0),MATCH('HRH Need estimation'!$D298,'Inputs from Uganda staff'!$E$6:$BM$6,0)),
""))</f>
        <v>0</v>
      </c>
      <c r="AC298" s="122" t="str">
        <f>IFERROR(
$AN298 * INDEX('WFOM - Time_Base'!$A$4:$API$29, MATCH("CenHos", 'WFOM - Time_Base'!$B$4:$B$29,0), MATCH(CONCATENATE($G298,AC$2),'WFOM - Time_Base'!$A$8:$API$8,0)) *
INDEX('WFOM - Time_Base'!$A$4:$API$29, MATCH("CenHos_Per", 'WFOM - Time_Base'!$B$4:$B$29,0), MATCH(CONCATENATE($G298,AC$2),'WFOM - Time_Base'!$A$8:$API$8,0)),
IFERROR($AN298 * INDEX('Inputs from Uganda staff'!$E$61:$BM$80,MATCH('HRH Need estimation'!AC$2,'Inputs from Uganda staff'!$E$61:$E$80,0),MATCH('HRH Need estimation'!$D298,'Inputs from Uganda staff'!$E$6:$BM$6,0)),
""))</f>
        <v/>
      </c>
      <c r="AD298" s="122">
        <f>IFERROR(
$AN298 * INDEX('WFOM - Time_Base'!$A$4:$API$29, MATCH("CenHos", 'WFOM - Time_Base'!$B$4:$B$29,0), MATCH(CONCATENATE($G298,AD$2),'WFOM - Time_Base'!$A$8:$API$8,0)) *
INDEX('WFOM - Time_Base'!$A$4:$API$29, MATCH("CenHos_Per", 'WFOM - Time_Base'!$B$4:$B$29,0), MATCH(CONCATENATE($G298,AD$2),'WFOM - Time_Base'!$A$8:$API$8,0)),
IFERROR($AN298 * INDEX('Inputs from Uganda staff'!$E$61:$BM$80,MATCH('HRH Need estimation'!AD$2,'Inputs from Uganda staff'!$E$61:$E$80,0),MATCH('HRH Need estimation'!$D298,'Inputs from Uganda staff'!$E$6:$BM$6,0)),
""))</f>
        <v>0</v>
      </c>
      <c r="AE298" s="122">
        <f>IFERROR(
$AN298 * INDEX('WFOM - Time_Base'!$A$4:$API$29, MATCH("CenHos", 'WFOM - Time_Base'!$B$4:$B$29,0), MATCH(CONCATENATE($G298,AE$2),'WFOM - Time_Base'!$A$8:$API$8,0)) *
INDEX('WFOM - Time_Base'!$A$4:$API$29, MATCH("CenHos_Per", 'WFOM - Time_Base'!$B$4:$B$29,0), MATCH(CONCATENATE($G298,AE$2),'WFOM - Time_Base'!$A$8:$API$8,0)),
IFERROR($AN298 * INDEX('Inputs from Uganda staff'!$E$61:$BM$80,MATCH('HRH Need estimation'!AE$2,'Inputs from Uganda staff'!$E$61:$E$80,0),MATCH('HRH Need estimation'!$D298,'Inputs from Uganda staff'!$E$6:$BM$6,0)),
""))</f>
        <v>0</v>
      </c>
      <c r="AF298" s="122">
        <f>IFERROR(
$AN298 * INDEX('WFOM - Time_Base'!$A$4:$API$29, MATCH("CenHos", 'WFOM - Time_Base'!$B$4:$B$29,0), MATCH(CONCATENATE($G298,AF$2),'WFOM - Time_Base'!$A$8:$API$8,0)) *
INDEX('WFOM - Time_Base'!$A$4:$API$29, MATCH("CenHos_Per", 'WFOM - Time_Base'!$B$4:$B$29,0), MATCH(CONCATENATE($G298,AF$2),'WFOM - Time_Base'!$A$8:$API$8,0)),
IFERROR($AN298 * INDEX('Inputs from Uganda staff'!$E$61:$BM$80,MATCH('HRH Need estimation'!AF$2,'Inputs from Uganda staff'!$E$61:$E$80,0),MATCH('HRH Need estimation'!$D298,'Inputs from Uganda staff'!$E$6:$BM$6,0)),
""))</f>
        <v>0</v>
      </c>
      <c r="AG298" s="122">
        <f>IFERROR(
$AN298 * INDEX('WFOM - Time_Base'!$A$4:$API$29, MATCH("CenHos", 'WFOM - Time_Base'!$B$4:$B$29,0), MATCH(CONCATENATE($G298,AG$2),'WFOM - Time_Base'!$A$8:$API$8,0)) *
INDEX('WFOM - Time_Base'!$A$4:$API$29, MATCH("CenHos_Per", 'WFOM - Time_Base'!$B$4:$B$29,0), MATCH(CONCATENATE($G298,AG$2),'WFOM - Time_Base'!$A$8:$API$8,0)),
IFERROR($AN298 * INDEX('Inputs from Uganda staff'!$E$61:$BM$80,MATCH('HRH Need estimation'!AG$2,'Inputs from Uganda staff'!$E$61:$E$80,0),MATCH('HRH Need estimation'!$D298,'Inputs from Uganda staff'!$E$6:$BM$6,0)),
""))</f>
        <v>0</v>
      </c>
      <c r="AH298" s="122">
        <f>IFERROR(
$AN298 * INDEX('WFOM - Time_Base'!$A$4:$API$29, MATCH("CenHos", 'WFOM - Time_Base'!$B$4:$B$29,0), MATCH(CONCATENATE($G298,AH$2),'WFOM - Time_Base'!$A$8:$API$8,0)) *
INDEX('WFOM - Time_Base'!$A$4:$API$29, MATCH("CenHos_Per", 'WFOM - Time_Base'!$B$4:$B$29,0), MATCH(CONCATENATE($G298,AH$2),'WFOM - Time_Base'!$A$8:$API$8,0)),
IFERROR($AN298 * INDEX('Inputs from Uganda staff'!$E$61:$BM$80,MATCH('HRH Need estimation'!AH$2,'Inputs from Uganda staff'!$E$61:$E$80,0),MATCH('HRH Need estimation'!$D298,'Inputs from Uganda staff'!$E$6:$BM$6,0)),
""))</f>
        <v>0</v>
      </c>
      <c r="AI298" s="122">
        <f>IFERROR(
$AN298 * INDEX('WFOM - Time_Base'!$A$4:$API$29, MATCH("CenHos", 'WFOM - Time_Base'!$B$4:$B$29,0), MATCH(CONCATENATE($G298,AI$2),'WFOM - Time_Base'!$A$8:$API$8,0)) *
INDEX('WFOM - Time_Base'!$A$4:$API$29, MATCH("CenHos_Per", 'WFOM - Time_Base'!$B$4:$B$29,0), MATCH(CONCATENATE($G298,AI$2),'WFOM - Time_Base'!$A$8:$API$8,0)),
IFERROR($AN298 * INDEX('Inputs from Uganda staff'!$E$61:$BM$80,MATCH('HRH Need estimation'!AI$2,'Inputs from Uganda staff'!$E$61:$E$80,0),MATCH('HRH Need estimation'!$D298,'Inputs from Uganda staff'!$E$6:$BM$6,0)),
""))</f>
        <v>0</v>
      </c>
      <c r="AJ298" s="122">
        <f>IFERROR(
$AN298 * INDEX('WFOM - Time_Base'!$A$4:$API$29, MATCH("CenHos", 'WFOM - Time_Base'!$B$4:$B$29,0), MATCH(CONCATENATE($G298,AJ$2),'WFOM - Time_Base'!$A$8:$API$8,0)) *
INDEX('WFOM - Time_Base'!$A$4:$API$29, MATCH("CenHos_Per", 'WFOM - Time_Base'!$B$4:$B$29,0), MATCH(CONCATENATE($G298,AJ$2),'WFOM - Time_Base'!$A$8:$API$8,0)),
IFERROR($AN298 * INDEX('Inputs from Uganda staff'!$E$61:$BM$80,MATCH('HRH Need estimation'!AJ$2,'Inputs from Uganda staff'!$E$61:$E$80,0),MATCH('HRH Need estimation'!$D298,'Inputs from Uganda staff'!$E$6:$BM$6,0)),
""))</f>
        <v>0</v>
      </c>
      <c r="AK298" s="122">
        <f>IFERROR(
$AN298 * INDEX('WFOM - Time_Base'!$A$4:$API$29, MATCH("CenHos", 'WFOM - Time_Base'!$B$4:$B$29,0), MATCH(CONCATENATE($G298,AK$2),'WFOM - Time_Base'!$A$8:$API$8,0)) *
INDEX('WFOM - Time_Base'!$A$4:$API$29, MATCH("CenHos_Per", 'WFOM - Time_Base'!$B$4:$B$29,0), MATCH(CONCATENATE($G298,AK$2),'WFOM - Time_Base'!$A$8:$API$8,0)),
IFERROR($AN298 * INDEX('Inputs from Uganda staff'!$E$61:$BM$80,MATCH('HRH Need estimation'!AK$2,'Inputs from Uganda staff'!$E$61:$E$80,0),MATCH('HRH Need estimation'!$D298,'Inputs from Uganda staff'!$E$6:$BM$6,0)),
""))</f>
        <v>0</v>
      </c>
      <c r="AL298" s="122">
        <f>IFERROR(
$AN298 * INDEX('WFOM - Time_Base'!$A$4:$API$29, MATCH("CenHos", 'WFOM - Time_Base'!$B$4:$B$29,0), MATCH(CONCATENATE($G298,AL$2),'WFOM - Time_Base'!$A$8:$API$8,0)) *
INDEX('WFOM - Time_Base'!$A$4:$API$29, MATCH("CenHos_Per", 'WFOM - Time_Base'!$B$4:$B$29,0), MATCH(CONCATENATE($G298,AL$2),'WFOM - Time_Base'!$A$8:$API$8,0)),
IFERROR($AN298 * INDEX('Inputs from Uganda staff'!$E$61:$BM$80,MATCH('HRH Need estimation'!AL$2,'Inputs from Uganda staff'!$E$61:$E$80,0),MATCH('HRH Need estimation'!$D298,'Inputs from Uganda staff'!$E$6:$BM$6,0)),
""))</f>
        <v>0</v>
      </c>
      <c r="AN298">
        <v>1</v>
      </c>
      <c r="AO298" t="e">
        <f t="shared" si="12"/>
        <v>#N/A</v>
      </c>
    </row>
    <row r="299" spans="1:42">
      <c r="A299" s="106" t="s">
        <v>915</v>
      </c>
      <c r="B299" s="106" t="s">
        <v>76</v>
      </c>
      <c r="C299" s="107" t="s">
        <v>813</v>
      </c>
      <c r="D299" s="113" t="s">
        <v>814</v>
      </c>
      <c r="E299" s="122" t="s">
        <v>863</v>
      </c>
      <c r="F299" s="252"/>
      <c r="G299" s="122" t="str">
        <f>IF(F299&lt;&gt;"", VLOOKUP(F299,'WFOM - Cadre and Service List'!$E$4:$F$52,2,FALSE), "")</f>
        <v/>
      </c>
      <c r="H299" s="122"/>
      <c r="I299" s="207"/>
      <c r="J299" s="207"/>
      <c r="K299" s="207"/>
      <c r="L299" s="207"/>
      <c r="M299" s="207"/>
      <c r="N299" s="207"/>
      <c r="O299" s="207"/>
      <c r="P299" s="207">
        <f t="shared" si="11"/>
        <v>0</v>
      </c>
      <c r="Q299" s="122" t="s">
        <v>1947</v>
      </c>
      <c r="R299" s="122">
        <f>IFERROR(
$AN299 * INDEX('WFOM - Time_Base'!$A$4:$API$29, MATCH("CenHos", 'WFOM - Time_Base'!$B$4:$B$29,0), MATCH(CONCATENATE($G299,R$2),'WFOM - Time_Base'!$A$8:$API$8,0)) *
INDEX('WFOM - Time_Base'!$A$4:$API$29, MATCH("CenHos_Per", 'WFOM - Time_Base'!$B$4:$B$29,0), MATCH(CONCATENATE($G299,R$2),'WFOM - Time_Base'!$A$8:$API$8,0)),
IFERROR($AN299 * INDEX('Inputs from Uganda staff'!$E$61:$BM$80,MATCH('HRH Need estimation'!R$2,'Inputs from Uganda staff'!$E$61:$E$80,0),MATCH('HRH Need estimation'!$D299,'Inputs from Uganda staff'!$E$6:$BM$6,0)),
""))</f>
        <v>0</v>
      </c>
      <c r="S299" s="122">
        <f>IFERROR(
$AN299 * INDEX('WFOM - Time_Base'!$A$4:$API$29, MATCH("CenHos", 'WFOM - Time_Base'!$B$4:$B$29,0), MATCH(CONCATENATE($G299,S$2),'WFOM - Time_Base'!$A$8:$API$8,0)) *
INDEX('WFOM - Time_Base'!$A$4:$API$29, MATCH("CenHos_Per", 'WFOM - Time_Base'!$B$4:$B$29,0), MATCH(CONCATENATE($G299,S$2),'WFOM - Time_Base'!$A$8:$API$8,0)),
IFERROR($AN299 * INDEX('Inputs from Uganda staff'!$E$61:$BM$80,MATCH('HRH Need estimation'!S$2,'Inputs from Uganda staff'!$E$61:$E$80,0),MATCH('HRH Need estimation'!$D299,'Inputs from Uganda staff'!$E$6:$BM$6,0)),
""))</f>
        <v>0</v>
      </c>
      <c r="T299" s="122">
        <f>IFERROR(
$AN299 * INDEX('WFOM - Time_Base'!$A$4:$API$29, MATCH("CenHos", 'WFOM - Time_Base'!$B$4:$B$29,0), MATCH(CONCATENATE($G299,T$2),'WFOM - Time_Base'!$A$8:$API$8,0)) *
INDEX('WFOM - Time_Base'!$A$4:$API$29, MATCH("CenHos_Per", 'WFOM - Time_Base'!$B$4:$B$29,0), MATCH(CONCATENATE($G299,T$2),'WFOM - Time_Base'!$A$8:$API$8,0)),
IFERROR($AN299 * INDEX('Inputs from Uganda staff'!$E$61:$BM$80,MATCH('HRH Need estimation'!T$2,'Inputs from Uganda staff'!$E$61:$E$80,0),MATCH('HRH Need estimation'!$D299,'Inputs from Uganda staff'!$E$6:$BM$6,0)),
""))</f>
        <v>0</v>
      </c>
      <c r="U299" s="122">
        <f>IFERROR(
$AN299 * INDEX('WFOM - Time_Base'!$A$4:$API$29, MATCH("CenHos", 'WFOM - Time_Base'!$B$4:$B$29,0), MATCH(CONCATENATE($G299,U$2),'WFOM - Time_Base'!$A$8:$API$8,0)) *
INDEX('WFOM - Time_Base'!$A$4:$API$29, MATCH("CenHos_Per", 'WFOM - Time_Base'!$B$4:$B$29,0), MATCH(CONCATENATE($G299,U$2),'WFOM - Time_Base'!$A$8:$API$8,0)),
IFERROR($AN299 * INDEX('Inputs from Uganda staff'!$E$61:$BM$80,MATCH('HRH Need estimation'!U$2,'Inputs from Uganda staff'!$E$61:$E$80,0),MATCH('HRH Need estimation'!$D299,'Inputs from Uganda staff'!$E$6:$BM$6,0)),
""))</f>
        <v>0</v>
      </c>
      <c r="V299" s="122">
        <f>IFERROR(
$AN299 * INDEX('WFOM - Time_Base'!$A$4:$API$29, MATCH("CenHos", 'WFOM - Time_Base'!$B$4:$B$29,0), MATCH(CONCATENATE($G299,V$2),'WFOM - Time_Base'!$A$8:$API$8,0)) *
INDEX('WFOM - Time_Base'!$A$4:$API$29, MATCH("CenHos_Per", 'WFOM - Time_Base'!$B$4:$B$29,0), MATCH(CONCATENATE($G299,V$2),'WFOM - Time_Base'!$A$8:$API$8,0)),
IFERROR($AN299 * INDEX('Inputs from Uganda staff'!$E$61:$BM$80,MATCH('HRH Need estimation'!V$2,'Inputs from Uganda staff'!$E$61:$E$80,0),MATCH('HRH Need estimation'!$D299,'Inputs from Uganda staff'!$E$6:$BM$6,0)),
""))</f>
        <v>0</v>
      </c>
      <c r="W299" s="122">
        <f>IFERROR(
$AN299 * INDEX('WFOM - Time_Base'!$A$4:$API$29, MATCH("CenHos", 'WFOM - Time_Base'!$B$4:$B$29,0), MATCH(CONCATENATE($G299,W$2),'WFOM - Time_Base'!$A$8:$API$8,0)) *
INDEX('WFOM - Time_Base'!$A$4:$API$29, MATCH("CenHos_Per", 'WFOM - Time_Base'!$B$4:$B$29,0), MATCH(CONCATENATE($G299,W$2),'WFOM - Time_Base'!$A$8:$API$8,0)),
IFERROR($AN299 * INDEX('Inputs from Uganda staff'!$E$61:$BM$80,MATCH('HRH Need estimation'!W$2,'Inputs from Uganda staff'!$E$61:$E$80,0),MATCH('HRH Need estimation'!$D299,'Inputs from Uganda staff'!$E$6:$BM$6,0)),
""))</f>
        <v>0</v>
      </c>
      <c r="X299" s="122">
        <f>IFERROR(
$AN299 * INDEX('WFOM - Time_Base'!$A$4:$API$29, MATCH("CenHos", 'WFOM - Time_Base'!$B$4:$B$29,0), MATCH(CONCATENATE($G299,X$2),'WFOM - Time_Base'!$A$8:$API$8,0)) *
INDEX('WFOM - Time_Base'!$A$4:$API$29, MATCH("CenHos_Per", 'WFOM - Time_Base'!$B$4:$B$29,0), MATCH(CONCATENATE($G299,X$2),'WFOM - Time_Base'!$A$8:$API$8,0)),
IFERROR($AN299 * INDEX('Inputs from Uganda staff'!$E$61:$BM$80,MATCH('HRH Need estimation'!X$2,'Inputs from Uganda staff'!$E$61:$E$80,0),MATCH('HRH Need estimation'!$D299,'Inputs from Uganda staff'!$E$6:$BM$6,0)),
""))</f>
        <v>0</v>
      </c>
      <c r="Y299" s="122">
        <f>IFERROR(
$AN299 * INDEX('WFOM - Time_Base'!$A$4:$API$29, MATCH("CenHos", 'WFOM - Time_Base'!$B$4:$B$29,0), MATCH(CONCATENATE($G299,Y$2),'WFOM - Time_Base'!$A$8:$API$8,0)) *
INDEX('WFOM - Time_Base'!$A$4:$API$29, MATCH("CenHos_Per", 'WFOM - Time_Base'!$B$4:$B$29,0), MATCH(CONCATENATE($G299,Y$2),'WFOM - Time_Base'!$A$8:$API$8,0)),
IFERROR($AN299 * INDEX('Inputs from Uganda staff'!$E$61:$BM$80,MATCH('HRH Need estimation'!Y$2,'Inputs from Uganda staff'!$E$61:$E$80,0),MATCH('HRH Need estimation'!$D299,'Inputs from Uganda staff'!$E$6:$BM$6,0)),
""))</f>
        <v>0</v>
      </c>
      <c r="Z299" s="122">
        <f>IFERROR(
$AN299 * INDEX('WFOM - Time_Base'!$A$4:$API$29, MATCH("CenHos", 'WFOM - Time_Base'!$B$4:$B$29,0), MATCH(CONCATENATE($G299,Z$2),'WFOM - Time_Base'!$A$8:$API$8,0)) *
INDEX('WFOM - Time_Base'!$A$4:$API$29, MATCH("CenHos_Per", 'WFOM - Time_Base'!$B$4:$B$29,0), MATCH(CONCATENATE($G299,Z$2),'WFOM - Time_Base'!$A$8:$API$8,0)),
IFERROR($AN299 * INDEX('Inputs from Uganda staff'!$E$61:$BM$80,MATCH('HRH Need estimation'!Z$2,'Inputs from Uganda staff'!$E$61:$E$80,0),MATCH('HRH Need estimation'!$D299,'Inputs from Uganda staff'!$E$6:$BM$6,0)),
""))</f>
        <v>0</v>
      </c>
      <c r="AA299" s="122">
        <f>IFERROR(
$AN299 * INDEX('WFOM - Time_Base'!$A$4:$API$29, MATCH("CenHos", 'WFOM - Time_Base'!$B$4:$B$29,0), MATCH(CONCATENATE($G299,AA$2),'WFOM - Time_Base'!$A$8:$API$8,0)) *
INDEX('WFOM - Time_Base'!$A$4:$API$29, MATCH("CenHos_Per", 'WFOM - Time_Base'!$B$4:$B$29,0), MATCH(CONCATENATE($G299,AA$2),'WFOM - Time_Base'!$A$8:$API$8,0)),
IFERROR($AN299 * INDEX('Inputs from Uganda staff'!$E$61:$BM$80,MATCH('HRH Need estimation'!AA$2,'Inputs from Uganda staff'!$E$61:$E$80,0),MATCH('HRH Need estimation'!$D299,'Inputs from Uganda staff'!$E$6:$BM$6,0)),
""))</f>
        <v>10</v>
      </c>
      <c r="AB299" s="122">
        <f>IFERROR(
$AN299 * INDEX('WFOM - Time_Base'!$A$4:$API$29, MATCH("CenHos", 'WFOM - Time_Base'!$B$4:$B$29,0), MATCH(CONCATENATE($G299,AB$2),'WFOM - Time_Base'!$A$8:$API$8,0)) *
INDEX('WFOM - Time_Base'!$A$4:$API$29, MATCH("CenHos_Per", 'WFOM - Time_Base'!$B$4:$B$29,0), MATCH(CONCATENATE($G299,AB$2),'WFOM - Time_Base'!$A$8:$API$8,0)),
IFERROR($AN299 * INDEX('Inputs from Uganda staff'!$E$61:$BM$80,MATCH('HRH Need estimation'!AB$2,'Inputs from Uganda staff'!$E$61:$E$80,0),MATCH('HRH Need estimation'!$D299,'Inputs from Uganda staff'!$E$6:$BM$6,0)),
""))</f>
        <v>0</v>
      </c>
      <c r="AC299" s="122" t="str">
        <f>IFERROR(
$AN299 * INDEX('WFOM - Time_Base'!$A$4:$API$29, MATCH("CenHos", 'WFOM - Time_Base'!$B$4:$B$29,0), MATCH(CONCATENATE($G299,AC$2),'WFOM - Time_Base'!$A$8:$API$8,0)) *
INDEX('WFOM - Time_Base'!$A$4:$API$29, MATCH("CenHos_Per", 'WFOM - Time_Base'!$B$4:$B$29,0), MATCH(CONCATENATE($G299,AC$2),'WFOM - Time_Base'!$A$8:$API$8,0)),
IFERROR($AN299 * INDEX('Inputs from Uganda staff'!$E$61:$BM$80,MATCH('HRH Need estimation'!AC$2,'Inputs from Uganda staff'!$E$61:$E$80,0),MATCH('HRH Need estimation'!$D299,'Inputs from Uganda staff'!$E$6:$BM$6,0)),
""))</f>
        <v/>
      </c>
      <c r="AD299" s="122">
        <f>IFERROR(
$AN299 * INDEX('WFOM - Time_Base'!$A$4:$API$29, MATCH("CenHos", 'WFOM - Time_Base'!$B$4:$B$29,0), MATCH(CONCATENATE($G299,AD$2),'WFOM - Time_Base'!$A$8:$API$8,0)) *
INDEX('WFOM - Time_Base'!$A$4:$API$29, MATCH("CenHos_Per", 'WFOM - Time_Base'!$B$4:$B$29,0), MATCH(CONCATENATE($G299,AD$2),'WFOM - Time_Base'!$A$8:$API$8,0)),
IFERROR($AN299 * INDEX('Inputs from Uganda staff'!$E$61:$BM$80,MATCH('HRH Need estimation'!AD$2,'Inputs from Uganda staff'!$E$61:$E$80,0),MATCH('HRH Need estimation'!$D299,'Inputs from Uganda staff'!$E$6:$BM$6,0)),
""))</f>
        <v>0</v>
      </c>
      <c r="AE299" s="122">
        <f>IFERROR(
$AN299 * INDEX('WFOM - Time_Base'!$A$4:$API$29, MATCH("CenHos", 'WFOM - Time_Base'!$B$4:$B$29,0), MATCH(CONCATENATE($G299,AE$2),'WFOM - Time_Base'!$A$8:$API$8,0)) *
INDEX('WFOM - Time_Base'!$A$4:$API$29, MATCH("CenHos_Per", 'WFOM - Time_Base'!$B$4:$B$29,0), MATCH(CONCATENATE($G299,AE$2),'WFOM - Time_Base'!$A$8:$API$8,0)),
IFERROR($AN299 * INDEX('Inputs from Uganda staff'!$E$61:$BM$80,MATCH('HRH Need estimation'!AE$2,'Inputs from Uganda staff'!$E$61:$E$80,0),MATCH('HRH Need estimation'!$D299,'Inputs from Uganda staff'!$E$6:$BM$6,0)),
""))</f>
        <v>0</v>
      </c>
      <c r="AF299" s="122">
        <f>IFERROR(
$AN299 * INDEX('WFOM - Time_Base'!$A$4:$API$29, MATCH("CenHos", 'WFOM - Time_Base'!$B$4:$B$29,0), MATCH(CONCATENATE($G299,AF$2),'WFOM - Time_Base'!$A$8:$API$8,0)) *
INDEX('WFOM - Time_Base'!$A$4:$API$29, MATCH("CenHos_Per", 'WFOM - Time_Base'!$B$4:$B$29,0), MATCH(CONCATENATE($G299,AF$2),'WFOM - Time_Base'!$A$8:$API$8,0)),
IFERROR($AN299 * INDEX('Inputs from Uganda staff'!$E$61:$BM$80,MATCH('HRH Need estimation'!AF$2,'Inputs from Uganda staff'!$E$61:$E$80,0),MATCH('HRH Need estimation'!$D299,'Inputs from Uganda staff'!$E$6:$BM$6,0)),
""))</f>
        <v>0</v>
      </c>
      <c r="AG299" s="122">
        <f>IFERROR(
$AN299 * INDEX('WFOM - Time_Base'!$A$4:$API$29, MATCH("CenHos", 'WFOM - Time_Base'!$B$4:$B$29,0), MATCH(CONCATENATE($G299,AG$2),'WFOM - Time_Base'!$A$8:$API$8,0)) *
INDEX('WFOM - Time_Base'!$A$4:$API$29, MATCH("CenHos_Per", 'WFOM - Time_Base'!$B$4:$B$29,0), MATCH(CONCATENATE($G299,AG$2),'WFOM - Time_Base'!$A$8:$API$8,0)),
IFERROR($AN299 * INDEX('Inputs from Uganda staff'!$E$61:$BM$80,MATCH('HRH Need estimation'!AG$2,'Inputs from Uganda staff'!$E$61:$E$80,0),MATCH('HRH Need estimation'!$D299,'Inputs from Uganda staff'!$E$6:$BM$6,0)),
""))</f>
        <v>0</v>
      </c>
      <c r="AH299" s="122">
        <f>IFERROR(
$AN299 * INDEX('WFOM - Time_Base'!$A$4:$API$29, MATCH("CenHos", 'WFOM - Time_Base'!$B$4:$B$29,0), MATCH(CONCATENATE($G299,AH$2),'WFOM - Time_Base'!$A$8:$API$8,0)) *
INDEX('WFOM - Time_Base'!$A$4:$API$29, MATCH("CenHos_Per", 'WFOM - Time_Base'!$B$4:$B$29,0), MATCH(CONCATENATE($G299,AH$2),'WFOM - Time_Base'!$A$8:$API$8,0)),
IFERROR($AN299 * INDEX('Inputs from Uganda staff'!$E$61:$BM$80,MATCH('HRH Need estimation'!AH$2,'Inputs from Uganda staff'!$E$61:$E$80,0),MATCH('HRH Need estimation'!$D299,'Inputs from Uganda staff'!$E$6:$BM$6,0)),
""))</f>
        <v>0</v>
      </c>
      <c r="AI299" s="122">
        <f>IFERROR(
$AN299 * INDEX('WFOM - Time_Base'!$A$4:$API$29, MATCH("CenHos", 'WFOM - Time_Base'!$B$4:$B$29,0), MATCH(CONCATENATE($G299,AI$2),'WFOM - Time_Base'!$A$8:$API$8,0)) *
INDEX('WFOM - Time_Base'!$A$4:$API$29, MATCH("CenHos_Per", 'WFOM - Time_Base'!$B$4:$B$29,0), MATCH(CONCATENATE($G299,AI$2),'WFOM - Time_Base'!$A$8:$API$8,0)),
IFERROR($AN299 * INDEX('Inputs from Uganda staff'!$E$61:$BM$80,MATCH('HRH Need estimation'!AI$2,'Inputs from Uganda staff'!$E$61:$E$80,0),MATCH('HRH Need estimation'!$D299,'Inputs from Uganda staff'!$E$6:$BM$6,0)),
""))</f>
        <v>0</v>
      </c>
      <c r="AJ299" s="122">
        <f>IFERROR(
$AN299 * INDEX('WFOM - Time_Base'!$A$4:$API$29, MATCH("CenHos", 'WFOM - Time_Base'!$B$4:$B$29,0), MATCH(CONCATENATE($G299,AJ$2),'WFOM - Time_Base'!$A$8:$API$8,0)) *
INDEX('WFOM - Time_Base'!$A$4:$API$29, MATCH("CenHos_Per", 'WFOM - Time_Base'!$B$4:$B$29,0), MATCH(CONCATENATE($G299,AJ$2),'WFOM - Time_Base'!$A$8:$API$8,0)),
IFERROR($AN299 * INDEX('Inputs from Uganda staff'!$E$61:$BM$80,MATCH('HRH Need estimation'!AJ$2,'Inputs from Uganda staff'!$E$61:$E$80,0),MATCH('HRH Need estimation'!$D299,'Inputs from Uganda staff'!$E$6:$BM$6,0)),
""))</f>
        <v>0</v>
      </c>
      <c r="AK299" s="122">
        <f>IFERROR(
$AN299 * INDEX('WFOM - Time_Base'!$A$4:$API$29, MATCH("CenHos", 'WFOM - Time_Base'!$B$4:$B$29,0), MATCH(CONCATENATE($G299,AK$2),'WFOM - Time_Base'!$A$8:$API$8,0)) *
INDEX('WFOM - Time_Base'!$A$4:$API$29, MATCH("CenHos_Per", 'WFOM - Time_Base'!$B$4:$B$29,0), MATCH(CONCATENATE($G299,AK$2),'WFOM - Time_Base'!$A$8:$API$8,0)),
IFERROR($AN299 * INDEX('Inputs from Uganda staff'!$E$61:$BM$80,MATCH('HRH Need estimation'!AK$2,'Inputs from Uganda staff'!$E$61:$E$80,0),MATCH('HRH Need estimation'!$D299,'Inputs from Uganda staff'!$E$6:$BM$6,0)),
""))</f>
        <v>0</v>
      </c>
      <c r="AL299" s="122">
        <f>IFERROR(
$AN299 * INDEX('WFOM - Time_Base'!$A$4:$API$29, MATCH("CenHos", 'WFOM - Time_Base'!$B$4:$B$29,0), MATCH(CONCATENATE($G299,AL$2),'WFOM - Time_Base'!$A$8:$API$8,0)) *
INDEX('WFOM - Time_Base'!$A$4:$API$29, MATCH("CenHos_Per", 'WFOM - Time_Base'!$B$4:$B$29,0), MATCH(CONCATENATE($G299,AL$2),'WFOM - Time_Base'!$A$8:$API$8,0)),
IFERROR($AN299 * INDEX('Inputs from Uganda staff'!$E$61:$BM$80,MATCH('HRH Need estimation'!AL$2,'Inputs from Uganda staff'!$E$61:$E$80,0),MATCH('HRH Need estimation'!$D299,'Inputs from Uganda staff'!$E$6:$BM$6,0)),
""))</f>
        <v>0</v>
      </c>
      <c r="AN299">
        <v>1</v>
      </c>
      <c r="AO299" t="e">
        <f t="shared" si="12"/>
        <v>#N/A</v>
      </c>
    </row>
    <row r="300" spans="1:42">
      <c r="A300" s="106" t="s">
        <v>1048</v>
      </c>
      <c r="B300" s="106" t="s">
        <v>292</v>
      </c>
      <c r="C300" s="107" t="s">
        <v>815</v>
      </c>
      <c r="D300" s="113" t="s">
        <v>816</v>
      </c>
      <c r="E300" s="122" t="s">
        <v>85</v>
      </c>
      <c r="F300" s="122" t="s">
        <v>94</v>
      </c>
      <c r="G300" s="122" t="str">
        <f>IF(F300&lt;&gt;"", VLOOKUP(F300,'WFOM - Cadre and Service List'!$E$4:$F$52,2,FALSE), "")</f>
        <v>EstMedCom</v>
      </c>
      <c r="H300" s="122"/>
      <c r="I300" s="207"/>
      <c r="J300" s="207"/>
      <c r="K300" s="207"/>
      <c r="L300" s="207"/>
      <c r="M300" s="207"/>
      <c r="N300" s="207"/>
      <c r="O300" s="207"/>
      <c r="P300" s="207">
        <f t="shared" si="11"/>
        <v>0</v>
      </c>
      <c r="Q300" s="122" t="s">
        <v>1947</v>
      </c>
      <c r="R300" s="122">
        <f>IFERROR(
$AN300 * INDEX('WFOM - Time_Base'!$A$4:$API$29, MATCH("CenHos", 'WFOM - Time_Base'!$B$4:$B$29,0), MATCH(CONCATENATE($G300,R$2),'WFOM - Time_Base'!$A$8:$API$8,0)) *
INDEX('WFOM - Time_Base'!$A$4:$API$29, MATCH("CenHos_Per", 'WFOM - Time_Base'!$B$4:$B$29,0), MATCH(CONCATENATE($G300,R$2),'WFOM - Time_Base'!$A$8:$API$8,0)),
IFERROR($AN300 * INDEX('Inputs from Uganda staff'!$E$61:$BM$80,MATCH('HRH Need estimation'!R$2,'Inputs from Uganda staff'!$E$61:$E$80,0),MATCH('HRH Need estimation'!$D300,'Inputs from Uganda staff'!$E$6:$BM$6,0)),
""))</f>
        <v>18</v>
      </c>
      <c r="S300" s="122">
        <f>IFERROR(
$AN300 * INDEX('WFOM - Time_Base'!$A$4:$API$29, MATCH("CenHos", 'WFOM - Time_Base'!$B$4:$B$29,0), MATCH(CONCATENATE($G300,S$2),'WFOM - Time_Base'!$A$8:$API$8,0)) *
INDEX('WFOM - Time_Base'!$A$4:$API$29, MATCH("CenHos_Per", 'WFOM - Time_Base'!$B$4:$B$29,0), MATCH(CONCATENATE($G300,S$2),'WFOM - Time_Base'!$A$8:$API$8,0)),
IFERROR($AN300 * INDEX('Inputs from Uganda staff'!$E$61:$BM$80,MATCH('HRH Need estimation'!S$2,'Inputs from Uganda staff'!$E$61:$E$80,0),MATCH('HRH Need estimation'!$D300,'Inputs from Uganda staff'!$E$6:$BM$6,0)),
""))</f>
        <v>30</v>
      </c>
      <c r="T300" s="122">
        <f>IFERROR(
$AN300 * INDEX('WFOM - Time_Base'!$A$4:$API$29, MATCH("CenHos", 'WFOM - Time_Base'!$B$4:$B$29,0), MATCH(CONCATENATE($G300,T$2),'WFOM - Time_Base'!$A$8:$API$8,0)) *
INDEX('WFOM - Time_Base'!$A$4:$API$29, MATCH("CenHos_Per", 'WFOM - Time_Base'!$B$4:$B$29,0), MATCH(CONCATENATE($G300,T$2),'WFOM - Time_Base'!$A$8:$API$8,0)),
IFERROR($AN300 * INDEX('Inputs from Uganda staff'!$E$61:$BM$80,MATCH('HRH Need estimation'!T$2,'Inputs from Uganda staff'!$E$61:$E$80,0),MATCH('HRH Need estimation'!$D300,'Inputs from Uganda staff'!$E$6:$BM$6,0)),
""))</f>
        <v>0</v>
      </c>
      <c r="U300" s="122">
        <f>IFERROR(
$AN300 * INDEX('WFOM - Time_Base'!$A$4:$API$29, MATCH("CenHos", 'WFOM - Time_Base'!$B$4:$B$29,0), MATCH(CONCATENATE($G300,U$2),'WFOM - Time_Base'!$A$8:$API$8,0)) *
INDEX('WFOM - Time_Base'!$A$4:$API$29, MATCH("CenHos_Per", 'WFOM - Time_Base'!$B$4:$B$29,0), MATCH(CONCATENATE($G300,U$2),'WFOM - Time_Base'!$A$8:$API$8,0)),
IFERROR($AN300 * INDEX('Inputs from Uganda staff'!$E$61:$BM$80,MATCH('HRH Need estimation'!U$2,'Inputs from Uganda staff'!$E$61:$E$80,0),MATCH('HRH Need estimation'!$D300,'Inputs from Uganda staff'!$E$6:$BM$6,0)),
""))</f>
        <v>0</v>
      </c>
      <c r="V300" s="122">
        <f>IFERROR(
$AN300 * INDEX('WFOM - Time_Base'!$A$4:$API$29, MATCH("CenHos", 'WFOM - Time_Base'!$B$4:$B$29,0), MATCH(CONCATENATE($G300,V$2),'WFOM - Time_Base'!$A$8:$API$8,0)) *
INDEX('WFOM - Time_Base'!$A$4:$API$29, MATCH("CenHos_Per", 'WFOM - Time_Base'!$B$4:$B$29,0), MATCH(CONCATENATE($G300,V$2),'WFOM - Time_Base'!$A$8:$API$8,0)),
IFERROR($AN300 * INDEX('Inputs from Uganda staff'!$E$61:$BM$80,MATCH('HRH Need estimation'!V$2,'Inputs from Uganda staff'!$E$61:$E$80,0),MATCH('HRH Need estimation'!$D300,'Inputs from Uganda staff'!$E$6:$BM$6,0)),
""))</f>
        <v>24</v>
      </c>
      <c r="W300" s="122">
        <f>IFERROR(
$AN300 * INDEX('WFOM - Time_Base'!$A$4:$API$29, MATCH("CenHos", 'WFOM - Time_Base'!$B$4:$B$29,0), MATCH(CONCATENATE($G300,W$2),'WFOM - Time_Base'!$A$8:$API$8,0)) *
INDEX('WFOM - Time_Base'!$A$4:$API$29, MATCH("CenHos_Per", 'WFOM - Time_Base'!$B$4:$B$29,0), MATCH(CONCATENATE($G300,W$2),'WFOM - Time_Base'!$A$8:$API$8,0)),
IFERROR($AN300 * INDEX('Inputs from Uganda staff'!$E$61:$BM$80,MATCH('HRH Need estimation'!W$2,'Inputs from Uganda staff'!$E$61:$E$80,0),MATCH('HRH Need estimation'!$D300,'Inputs from Uganda staff'!$E$6:$BM$6,0)),
""))</f>
        <v>0</v>
      </c>
      <c r="X300" s="122">
        <f>IFERROR(
$AN300 * INDEX('WFOM - Time_Base'!$A$4:$API$29, MATCH("CenHos", 'WFOM - Time_Base'!$B$4:$B$29,0), MATCH(CONCATENATE($G300,X$2),'WFOM - Time_Base'!$A$8:$API$8,0)) *
INDEX('WFOM - Time_Base'!$A$4:$API$29, MATCH("CenHos_Per", 'WFOM - Time_Base'!$B$4:$B$29,0), MATCH(CONCATENATE($G300,X$2),'WFOM - Time_Base'!$A$8:$API$8,0)),
IFERROR($AN300 * INDEX('Inputs from Uganda staff'!$E$61:$BM$80,MATCH('HRH Need estimation'!X$2,'Inputs from Uganda staff'!$E$61:$E$80,0),MATCH('HRH Need estimation'!$D300,'Inputs from Uganda staff'!$E$6:$BM$6,0)),
""))</f>
        <v>3</v>
      </c>
      <c r="Y300" s="122">
        <f>IFERROR(
$AN300 * INDEX('WFOM - Time_Base'!$A$4:$API$29, MATCH("CenHos", 'WFOM - Time_Base'!$B$4:$B$29,0), MATCH(CONCATENATE($G300,Y$2),'WFOM - Time_Base'!$A$8:$API$8,0)) *
INDEX('WFOM - Time_Base'!$A$4:$API$29, MATCH("CenHos_Per", 'WFOM - Time_Base'!$B$4:$B$29,0), MATCH(CONCATENATE($G300,Y$2),'WFOM - Time_Base'!$A$8:$API$8,0)),
IFERROR($AN300 * INDEX('Inputs from Uganda staff'!$E$61:$BM$80,MATCH('HRH Need estimation'!Y$2,'Inputs from Uganda staff'!$E$61:$E$80,0),MATCH('HRH Need estimation'!$D300,'Inputs from Uganda staff'!$E$6:$BM$6,0)),
""))</f>
        <v>3</v>
      </c>
      <c r="Z300" s="122">
        <f>IFERROR(
$AN300 * INDEX('WFOM - Time_Base'!$A$4:$API$29, MATCH("CenHos", 'WFOM - Time_Base'!$B$4:$B$29,0), MATCH(CONCATENATE($G300,Z$2),'WFOM - Time_Base'!$A$8:$API$8,0)) *
INDEX('WFOM - Time_Base'!$A$4:$API$29, MATCH("CenHos_Per", 'WFOM - Time_Base'!$B$4:$B$29,0), MATCH(CONCATENATE($G300,Z$2),'WFOM - Time_Base'!$A$8:$API$8,0)),
IFERROR($AN300 * INDEX('Inputs from Uganda staff'!$E$61:$BM$80,MATCH('HRH Need estimation'!Z$2,'Inputs from Uganda staff'!$E$61:$E$80,0),MATCH('HRH Need estimation'!$D300,'Inputs from Uganda staff'!$E$6:$BM$6,0)),
""))</f>
        <v>0</v>
      </c>
      <c r="AA300" s="122">
        <f>IFERROR(
$AN300 * INDEX('WFOM - Time_Base'!$A$4:$API$29, MATCH("CenHos", 'WFOM - Time_Base'!$B$4:$B$29,0), MATCH(CONCATENATE($G300,AA$2),'WFOM - Time_Base'!$A$8:$API$8,0)) *
INDEX('WFOM - Time_Base'!$A$4:$API$29, MATCH("CenHos_Per", 'WFOM - Time_Base'!$B$4:$B$29,0), MATCH(CONCATENATE($G300,AA$2),'WFOM - Time_Base'!$A$8:$API$8,0)),
IFERROR($AN300 * INDEX('Inputs from Uganda staff'!$E$61:$BM$80,MATCH('HRH Need estimation'!AA$2,'Inputs from Uganda staff'!$E$61:$E$80,0),MATCH('HRH Need estimation'!$D300,'Inputs from Uganda staff'!$E$6:$BM$6,0)),
""))</f>
        <v>0</v>
      </c>
      <c r="AB300" s="122">
        <f>IFERROR(
$AN300 * INDEX('WFOM - Time_Base'!$A$4:$API$29, MATCH("CenHos", 'WFOM - Time_Base'!$B$4:$B$29,0), MATCH(CONCATENATE($G300,AB$2),'WFOM - Time_Base'!$A$8:$API$8,0)) *
INDEX('WFOM - Time_Base'!$A$4:$API$29, MATCH("CenHos_Per", 'WFOM - Time_Base'!$B$4:$B$29,0), MATCH(CONCATENATE($G300,AB$2),'WFOM - Time_Base'!$A$8:$API$8,0)),
IFERROR($AN300 * INDEX('Inputs from Uganda staff'!$E$61:$BM$80,MATCH('HRH Need estimation'!AB$2,'Inputs from Uganda staff'!$E$61:$E$80,0),MATCH('HRH Need estimation'!$D300,'Inputs from Uganda staff'!$E$6:$BM$6,0)),
""))</f>
        <v>0</v>
      </c>
      <c r="AC300" s="122" t="str">
        <f>IFERROR(
$AN300 * INDEX('WFOM - Time_Base'!$A$4:$API$29, MATCH("CenHos", 'WFOM - Time_Base'!$B$4:$B$29,0), MATCH(CONCATENATE($G300,AC$2),'WFOM - Time_Base'!$A$8:$API$8,0)) *
INDEX('WFOM - Time_Base'!$A$4:$API$29, MATCH("CenHos_Per", 'WFOM - Time_Base'!$B$4:$B$29,0), MATCH(CONCATENATE($G300,AC$2),'WFOM - Time_Base'!$A$8:$API$8,0)),
IFERROR($AN300 * INDEX('Inputs from Uganda staff'!$E$61:$BM$80,MATCH('HRH Need estimation'!AC$2,'Inputs from Uganda staff'!$E$61:$E$80,0),MATCH('HRH Need estimation'!$D300,'Inputs from Uganda staff'!$E$6:$BM$6,0)),
""))</f>
        <v/>
      </c>
      <c r="AD300" s="122">
        <f>IFERROR(
$AN300 * INDEX('WFOM - Time_Base'!$A$4:$API$29, MATCH("CenHos", 'WFOM - Time_Base'!$B$4:$B$29,0), MATCH(CONCATENATE($G300,AD$2),'WFOM - Time_Base'!$A$8:$API$8,0)) *
INDEX('WFOM - Time_Base'!$A$4:$API$29, MATCH("CenHos_Per", 'WFOM - Time_Base'!$B$4:$B$29,0), MATCH(CONCATENATE($G300,AD$2),'WFOM - Time_Base'!$A$8:$API$8,0)),
IFERROR($AN300 * INDEX('Inputs from Uganda staff'!$E$61:$BM$80,MATCH('HRH Need estimation'!AD$2,'Inputs from Uganda staff'!$E$61:$E$80,0),MATCH('HRH Need estimation'!$D300,'Inputs from Uganda staff'!$E$6:$BM$6,0)),
""))</f>
        <v>0</v>
      </c>
      <c r="AE300" s="122">
        <f>IFERROR(
$AN300 * INDEX('WFOM - Time_Base'!$A$4:$API$29, MATCH("CenHos", 'WFOM - Time_Base'!$B$4:$B$29,0), MATCH(CONCATENATE($G300,AE$2),'WFOM - Time_Base'!$A$8:$API$8,0)) *
INDEX('WFOM - Time_Base'!$A$4:$API$29, MATCH("CenHos_Per", 'WFOM - Time_Base'!$B$4:$B$29,0), MATCH(CONCATENATE($G300,AE$2),'WFOM - Time_Base'!$A$8:$API$8,0)),
IFERROR($AN300 * INDEX('Inputs from Uganda staff'!$E$61:$BM$80,MATCH('HRH Need estimation'!AE$2,'Inputs from Uganda staff'!$E$61:$E$80,0),MATCH('HRH Need estimation'!$D300,'Inputs from Uganda staff'!$E$6:$BM$6,0)),
""))</f>
        <v>0</v>
      </c>
      <c r="AF300" s="122">
        <f>IFERROR(
$AN300 * INDEX('WFOM - Time_Base'!$A$4:$API$29, MATCH("CenHos", 'WFOM - Time_Base'!$B$4:$B$29,0), MATCH(CONCATENATE($G300,AF$2),'WFOM - Time_Base'!$A$8:$API$8,0)) *
INDEX('WFOM - Time_Base'!$A$4:$API$29, MATCH("CenHos_Per", 'WFOM - Time_Base'!$B$4:$B$29,0), MATCH(CONCATENATE($G300,AF$2),'WFOM - Time_Base'!$A$8:$API$8,0)),
IFERROR($AN300 * INDEX('Inputs from Uganda staff'!$E$61:$BM$80,MATCH('HRH Need estimation'!AF$2,'Inputs from Uganda staff'!$E$61:$E$80,0),MATCH('HRH Need estimation'!$D300,'Inputs from Uganda staff'!$E$6:$BM$6,0)),
""))</f>
        <v>0</v>
      </c>
      <c r="AG300" s="122">
        <f>IFERROR(
$AN300 * INDEX('WFOM - Time_Base'!$A$4:$API$29, MATCH("CenHos", 'WFOM - Time_Base'!$B$4:$B$29,0), MATCH(CONCATENATE($G300,AG$2),'WFOM - Time_Base'!$A$8:$API$8,0)) *
INDEX('WFOM - Time_Base'!$A$4:$API$29, MATCH("CenHos_Per", 'WFOM - Time_Base'!$B$4:$B$29,0), MATCH(CONCATENATE($G300,AG$2),'WFOM - Time_Base'!$A$8:$API$8,0)),
IFERROR($AN300 * INDEX('Inputs from Uganda staff'!$E$61:$BM$80,MATCH('HRH Need estimation'!AG$2,'Inputs from Uganda staff'!$E$61:$E$80,0),MATCH('HRH Need estimation'!$D300,'Inputs from Uganda staff'!$E$6:$BM$6,0)),
""))</f>
        <v>0</v>
      </c>
      <c r="AH300" s="122">
        <f>IFERROR(
$AN300 * INDEX('WFOM - Time_Base'!$A$4:$API$29, MATCH("CenHos", 'WFOM - Time_Base'!$B$4:$B$29,0), MATCH(CONCATENATE($G300,AH$2),'WFOM - Time_Base'!$A$8:$API$8,0)) *
INDEX('WFOM - Time_Base'!$A$4:$API$29, MATCH("CenHos_Per", 'WFOM - Time_Base'!$B$4:$B$29,0), MATCH(CONCATENATE($G300,AH$2),'WFOM - Time_Base'!$A$8:$API$8,0)),
IFERROR($AN300 * INDEX('Inputs from Uganda staff'!$E$61:$BM$80,MATCH('HRH Need estimation'!AH$2,'Inputs from Uganda staff'!$E$61:$E$80,0),MATCH('HRH Need estimation'!$D300,'Inputs from Uganda staff'!$E$6:$BM$6,0)),
""))</f>
        <v>0</v>
      </c>
      <c r="AI300" s="122">
        <f>IFERROR(
$AN300 * INDEX('WFOM - Time_Base'!$A$4:$API$29, MATCH("CenHos", 'WFOM - Time_Base'!$B$4:$B$29,0), MATCH(CONCATENATE($G300,AI$2),'WFOM - Time_Base'!$A$8:$API$8,0)) *
INDEX('WFOM - Time_Base'!$A$4:$API$29, MATCH("CenHos_Per", 'WFOM - Time_Base'!$B$4:$B$29,0), MATCH(CONCATENATE($G300,AI$2),'WFOM - Time_Base'!$A$8:$API$8,0)),
IFERROR($AN300 * INDEX('Inputs from Uganda staff'!$E$61:$BM$80,MATCH('HRH Need estimation'!AI$2,'Inputs from Uganda staff'!$E$61:$E$80,0),MATCH('HRH Need estimation'!$D300,'Inputs from Uganda staff'!$E$6:$BM$6,0)),
""))</f>
        <v>0</v>
      </c>
      <c r="AJ300" s="122">
        <f>IFERROR(
$AN300 * INDEX('WFOM - Time_Base'!$A$4:$API$29, MATCH("CenHos", 'WFOM - Time_Base'!$B$4:$B$29,0), MATCH(CONCATENATE($G300,AJ$2),'WFOM - Time_Base'!$A$8:$API$8,0)) *
INDEX('WFOM - Time_Base'!$A$4:$API$29, MATCH("CenHos_Per", 'WFOM - Time_Base'!$B$4:$B$29,0), MATCH(CONCATENATE($G300,AJ$2),'WFOM - Time_Base'!$A$8:$API$8,0)),
IFERROR($AN300 * INDEX('Inputs from Uganda staff'!$E$61:$BM$80,MATCH('HRH Need estimation'!AJ$2,'Inputs from Uganda staff'!$E$61:$E$80,0),MATCH('HRH Need estimation'!$D300,'Inputs from Uganda staff'!$E$6:$BM$6,0)),
""))</f>
        <v>0</v>
      </c>
      <c r="AK300" s="122">
        <f>IFERROR(
$AN300 * INDEX('WFOM - Time_Base'!$A$4:$API$29, MATCH("CenHos", 'WFOM - Time_Base'!$B$4:$B$29,0), MATCH(CONCATENATE($G300,AK$2),'WFOM - Time_Base'!$A$8:$API$8,0)) *
INDEX('WFOM - Time_Base'!$A$4:$API$29, MATCH("CenHos_Per", 'WFOM - Time_Base'!$B$4:$B$29,0), MATCH(CONCATENATE($G300,AK$2),'WFOM - Time_Base'!$A$8:$API$8,0)),
IFERROR($AN300 * INDEX('Inputs from Uganda staff'!$E$61:$BM$80,MATCH('HRH Need estimation'!AK$2,'Inputs from Uganda staff'!$E$61:$E$80,0),MATCH('HRH Need estimation'!$D300,'Inputs from Uganda staff'!$E$6:$BM$6,0)),
""))</f>
        <v>0</v>
      </c>
      <c r="AL300" s="122">
        <f>IFERROR(
$AN300 * INDEX('WFOM - Time_Base'!$A$4:$API$29, MATCH("CenHos", 'WFOM - Time_Base'!$B$4:$B$29,0), MATCH(CONCATENATE($G300,AL$2),'WFOM - Time_Base'!$A$8:$API$8,0)) *
INDEX('WFOM - Time_Base'!$A$4:$API$29, MATCH("CenHos_Per", 'WFOM - Time_Base'!$B$4:$B$29,0), MATCH(CONCATENATE($G300,AL$2),'WFOM - Time_Base'!$A$8:$API$8,0)),
IFERROR($AN300 * INDEX('Inputs from Uganda staff'!$E$61:$BM$80,MATCH('HRH Need estimation'!AL$2,'Inputs from Uganda staff'!$E$61:$E$80,0),MATCH('HRH Need estimation'!$D300,'Inputs from Uganda staff'!$E$6:$BM$6,0)),
""))</f>
        <v>0</v>
      </c>
      <c r="AN300">
        <v>4</v>
      </c>
      <c r="AO300" t="str">
        <f t="shared" si="12"/>
        <v>321</v>
      </c>
    </row>
    <row r="301" spans="1:42">
      <c r="A301" s="106" t="s">
        <v>1049</v>
      </c>
      <c r="B301" s="106" t="s">
        <v>292</v>
      </c>
      <c r="C301" s="107" t="s">
        <v>817</v>
      </c>
      <c r="D301" s="113" t="s">
        <v>818</v>
      </c>
      <c r="E301" s="122" t="s">
        <v>85</v>
      </c>
      <c r="F301" s="122" t="s">
        <v>94</v>
      </c>
      <c r="G301" s="122" t="str">
        <f>IF(F301&lt;&gt;"", VLOOKUP(F301,'WFOM - Cadre and Service List'!$E$4:$F$52,2,FALSE), "")</f>
        <v>EstMedCom</v>
      </c>
      <c r="H301" s="122"/>
      <c r="I301" s="207"/>
      <c r="J301" s="207"/>
      <c r="K301" s="207"/>
      <c r="L301" s="207"/>
      <c r="M301" s="207"/>
      <c r="N301" s="207"/>
      <c r="O301" s="207"/>
      <c r="P301" s="207">
        <f t="shared" si="11"/>
        <v>0</v>
      </c>
      <c r="Q301" s="122" t="s">
        <v>1947</v>
      </c>
      <c r="R301" s="122">
        <f>IFERROR(
$AN301 * INDEX('WFOM - Time_Base'!$A$4:$API$29, MATCH("CenHos", 'WFOM - Time_Base'!$B$4:$B$29,0), MATCH(CONCATENATE($G301,R$2),'WFOM - Time_Base'!$A$8:$API$8,0)) *
INDEX('WFOM - Time_Base'!$A$4:$API$29, MATCH("CenHos_Per", 'WFOM - Time_Base'!$B$4:$B$29,0), MATCH(CONCATENATE($G301,R$2),'WFOM - Time_Base'!$A$8:$API$8,0)),
IFERROR($AN301 * INDEX('Inputs from Uganda staff'!$E$61:$BM$80,MATCH('HRH Need estimation'!R$2,'Inputs from Uganda staff'!$E$61:$E$80,0),MATCH('HRH Need estimation'!$D301,'Inputs from Uganda staff'!$E$6:$BM$6,0)),
""))</f>
        <v>58.5</v>
      </c>
      <c r="S301" s="122">
        <f>IFERROR(
$AN301 * INDEX('WFOM - Time_Base'!$A$4:$API$29, MATCH("CenHos", 'WFOM - Time_Base'!$B$4:$B$29,0), MATCH(CONCATENATE($G301,S$2),'WFOM - Time_Base'!$A$8:$API$8,0)) *
INDEX('WFOM - Time_Base'!$A$4:$API$29, MATCH("CenHos_Per", 'WFOM - Time_Base'!$B$4:$B$29,0), MATCH(CONCATENATE($G301,S$2),'WFOM - Time_Base'!$A$8:$API$8,0)),
IFERROR($AN301 * INDEX('Inputs from Uganda staff'!$E$61:$BM$80,MATCH('HRH Need estimation'!S$2,'Inputs from Uganda staff'!$E$61:$E$80,0),MATCH('HRH Need estimation'!$D301,'Inputs from Uganda staff'!$E$6:$BM$6,0)),
""))</f>
        <v>97.5</v>
      </c>
      <c r="T301" s="122">
        <f>IFERROR(
$AN301 * INDEX('WFOM - Time_Base'!$A$4:$API$29, MATCH("CenHos", 'WFOM - Time_Base'!$B$4:$B$29,0), MATCH(CONCATENATE($G301,T$2),'WFOM - Time_Base'!$A$8:$API$8,0)) *
INDEX('WFOM - Time_Base'!$A$4:$API$29, MATCH("CenHos_Per", 'WFOM - Time_Base'!$B$4:$B$29,0), MATCH(CONCATENATE($G301,T$2),'WFOM - Time_Base'!$A$8:$API$8,0)),
IFERROR($AN301 * INDEX('Inputs from Uganda staff'!$E$61:$BM$80,MATCH('HRH Need estimation'!T$2,'Inputs from Uganda staff'!$E$61:$E$80,0),MATCH('HRH Need estimation'!$D301,'Inputs from Uganda staff'!$E$6:$BM$6,0)),
""))</f>
        <v>0</v>
      </c>
      <c r="U301" s="122">
        <f>IFERROR(
$AN301 * INDEX('WFOM - Time_Base'!$A$4:$API$29, MATCH("CenHos", 'WFOM - Time_Base'!$B$4:$B$29,0), MATCH(CONCATENATE($G301,U$2),'WFOM - Time_Base'!$A$8:$API$8,0)) *
INDEX('WFOM - Time_Base'!$A$4:$API$29, MATCH("CenHos_Per", 'WFOM - Time_Base'!$B$4:$B$29,0), MATCH(CONCATENATE($G301,U$2),'WFOM - Time_Base'!$A$8:$API$8,0)),
IFERROR($AN301 * INDEX('Inputs from Uganda staff'!$E$61:$BM$80,MATCH('HRH Need estimation'!U$2,'Inputs from Uganda staff'!$E$61:$E$80,0),MATCH('HRH Need estimation'!$D301,'Inputs from Uganda staff'!$E$6:$BM$6,0)),
""))</f>
        <v>0</v>
      </c>
      <c r="V301" s="122">
        <f>IFERROR(
$AN301 * INDEX('WFOM - Time_Base'!$A$4:$API$29, MATCH("CenHos", 'WFOM - Time_Base'!$B$4:$B$29,0), MATCH(CONCATENATE($G301,V$2),'WFOM - Time_Base'!$A$8:$API$8,0)) *
INDEX('WFOM - Time_Base'!$A$4:$API$29, MATCH("CenHos_Per", 'WFOM - Time_Base'!$B$4:$B$29,0), MATCH(CONCATENATE($G301,V$2),'WFOM - Time_Base'!$A$8:$API$8,0)),
IFERROR($AN301 * INDEX('Inputs from Uganda staff'!$E$61:$BM$80,MATCH('HRH Need estimation'!V$2,'Inputs from Uganda staff'!$E$61:$E$80,0),MATCH('HRH Need estimation'!$D301,'Inputs from Uganda staff'!$E$6:$BM$6,0)),
""))</f>
        <v>78</v>
      </c>
      <c r="W301" s="122">
        <f>IFERROR(
$AN301 * INDEX('WFOM - Time_Base'!$A$4:$API$29, MATCH("CenHos", 'WFOM - Time_Base'!$B$4:$B$29,0), MATCH(CONCATENATE($G301,W$2),'WFOM - Time_Base'!$A$8:$API$8,0)) *
INDEX('WFOM - Time_Base'!$A$4:$API$29, MATCH("CenHos_Per", 'WFOM - Time_Base'!$B$4:$B$29,0), MATCH(CONCATENATE($G301,W$2),'WFOM - Time_Base'!$A$8:$API$8,0)),
IFERROR($AN301 * INDEX('Inputs from Uganda staff'!$E$61:$BM$80,MATCH('HRH Need estimation'!W$2,'Inputs from Uganda staff'!$E$61:$E$80,0),MATCH('HRH Need estimation'!$D301,'Inputs from Uganda staff'!$E$6:$BM$6,0)),
""))</f>
        <v>0</v>
      </c>
      <c r="X301" s="122">
        <f>IFERROR(
$AN301 * INDEX('WFOM - Time_Base'!$A$4:$API$29, MATCH("CenHos", 'WFOM - Time_Base'!$B$4:$B$29,0), MATCH(CONCATENATE($G301,X$2),'WFOM - Time_Base'!$A$8:$API$8,0)) *
INDEX('WFOM - Time_Base'!$A$4:$API$29, MATCH("CenHos_Per", 'WFOM - Time_Base'!$B$4:$B$29,0), MATCH(CONCATENATE($G301,X$2),'WFOM - Time_Base'!$A$8:$API$8,0)),
IFERROR($AN301 * INDEX('Inputs from Uganda staff'!$E$61:$BM$80,MATCH('HRH Need estimation'!X$2,'Inputs from Uganda staff'!$E$61:$E$80,0),MATCH('HRH Need estimation'!$D301,'Inputs from Uganda staff'!$E$6:$BM$6,0)),
""))</f>
        <v>9.75</v>
      </c>
      <c r="Y301" s="122">
        <f>IFERROR(
$AN301 * INDEX('WFOM - Time_Base'!$A$4:$API$29, MATCH("CenHos", 'WFOM - Time_Base'!$B$4:$B$29,0), MATCH(CONCATENATE($G301,Y$2),'WFOM - Time_Base'!$A$8:$API$8,0)) *
INDEX('WFOM - Time_Base'!$A$4:$API$29, MATCH("CenHos_Per", 'WFOM - Time_Base'!$B$4:$B$29,0), MATCH(CONCATENATE($G301,Y$2),'WFOM - Time_Base'!$A$8:$API$8,0)),
IFERROR($AN301 * INDEX('Inputs from Uganda staff'!$E$61:$BM$80,MATCH('HRH Need estimation'!Y$2,'Inputs from Uganda staff'!$E$61:$E$80,0),MATCH('HRH Need estimation'!$D301,'Inputs from Uganda staff'!$E$6:$BM$6,0)),
""))</f>
        <v>9.75</v>
      </c>
      <c r="Z301" s="122">
        <f>IFERROR(
$AN301 * INDEX('WFOM - Time_Base'!$A$4:$API$29, MATCH("CenHos", 'WFOM - Time_Base'!$B$4:$B$29,0), MATCH(CONCATENATE($G301,Z$2),'WFOM - Time_Base'!$A$8:$API$8,0)) *
INDEX('WFOM - Time_Base'!$A$4:$API$29, MATCH("CenHos_Per", 'WFOM - Time_Base'!$B$4:$B$29,0), MATCH(CONCATENATE($G301,Z$2),'WFOM - Time_Base'!$A$8:$API$8,0)),
IFERROR($AN301 * INDEX('Inputs from Uganda staff'!$E$61:$BM$80,MATCH('HRH Need estimation'!Z$2,'Inputs from Uganda staff'!$E$61:$E$80,0),MATCH('HRH Need estimation'!$D301,'Inputs from Uganda staff'!$E$6:$BM$6,0)),
""))</f>
        <v>0</v>
      </c>
      <c r="AA301" s="122">
        <f>IFERROR(
$AN301 * INDEX('WFOM - Time_Base'!$A$4:$API$29, MATCH("CenHos", 'WFOM - Time_Base'!$B$4:$B$29,0), MATCH(CONCATENATE($G301,AA$2),'WFOM - Time_Base'!$A$8:$API$8,0)) *
INDEX('WFOM - Time_Base'!$A$4:$API$29, MATCH("CenHos_Per", 'WFOM - Time_Base'!$B$4:$B$29,0), MATCH(CONCATENATE($G301,AA$2),'WFOM - Time_Base'!$A$8:$API$8,0)),
IFERROR($AN301 * INDEX('Inputs from Uganda staff'!$E$61:$BM$80,MATCH('HRH Need estimation'!AA$2,'Inputs from Uganda staff'!$E$61:$E$80,0),MATCH('HRH Need estimation'!$D301,'Inputs from Uganda staff'!$E$6:$BM$6,0)),
""))</f>
        <v>0</v>
      </c>
      <c r="AB301" s="122">
        <f>IFERROR(
$AN301 * INDEX('WFOM - Time_Base'!$A$4:$API$29, MATCH("CenHos", 'WFOM - Time_Base'!$B$4:$B$29,0), MATCH(CONCATENATE($G301,AB$2),'WFOM - Time_Base'!$A$8:$API$8,0)) *
INDEX('WFOM - Time_Base'!$A$4:$API$29, MATCH("CenHos_Per", 'WFOM - Time_Base'!$B$4:$B$29,0), MATCH(CONCATENATE($G301,AB$2),'WFOM - Time_Base'!$A$8:$API$8,0)),
IFERROR($AN301 * INDEX('Inputs from Uganda staff'!$E$61:$BM$80,MATCH('HRH Need estimation'!AB$2,'Inputs from Uganda staff'!$E$61:$E$80,0),MATCH('HRH Need estimation'!$D301,'Inputs from Uganda staff'!$E$6:$BM$6,0)),
""))</f>
        <v>0</v>
      </c>
      <c r="AC301" s="122" t="str">
        <f>IFERROR(
$AN301 * INDEX('WFOM - Time_Base'!$A$4:$API$29, MATCH("CenHos", 'WFOM - Time_Base'!$B$4:$B$29,0), MATCH(CONCATENATE($G301,AC$2),'WFOM - Time_Base'!$A$8:$API$8,0)) *
INDEX('WFOM - Time_Base'!$A$4:$API$29, MATCH("CenHos_Per", 'WFOM - Time_Base'!$B$4:$B$29,0), MATCH(CONCATENATE($G301,AC$2),'WFOM - Time_Base'!$A$8:$API$8,0)),
IFERROR($AN301 * INDEX('Inputs from Uganda staff'!$E$61:$BM$80,MATCH('HRH Need estimation'!AC$2,'Inputs from Uganda staff'!$E$61:$E$80,0),MATCH('HRH Need estimation'!$D301,'Inputs from Uganda staff'!$E$6:$BM$6,0)),
""))</f>
        <v/>
      </c>
      <c r="AD301" s="122">
        <f>IFERROR(
$AN301 * INDEX('WFOM - Time_Base'!$A$4:$API$29, MATCH("CenHos", 'WFOM - Time_Base'!$B$4:$B$29,0), MATCH(CONCATENATE($G301,AD$2),'WFOM - Time_Base'!$A$8:$API$8,0)) *
INDEX('WFOM - Time_Base'!$A$4:$API$29, MATCH("CenHos_Per", 'WFOM - Time_Base'!$B$4:$B$29,0), MATCH(CONCATENATE($G301,AD$2),'WFOM - Time_Base'!$A$8:$API$8,0)),
IFERROR($AN301 * INDEX('Inputs from Uganda staff'!$E$61:$BM$80,MATCH('HRH Need estimation'!AD$2,'Inputs from Uganda staff'!$E$61:$E$80,0),MATCH('HRH Need estimation'!$D301,'Inputs from Uganda staff'!$E$6:$BM$6,0)),
""))</f>
        <v>0</v>
      </c>
      <c r="AE301" s="122">
        <f>IFERROR(
$AN301 * INDEX('WFOM - Time_Base'!$A$4:$API$29, MATCH("CenHos", 'WFOM - Time_Base'!$B$4:$B$29,0), MATCH(CONCATENATE($G301,AE$2),'WFOM - Time_Base'!$A$8:$API$8,0)) *
INDEX('WFOM - Time_Base'!$A$4:$API$29, MATCH("CenHos_Per", 'WFOM - Time_Base'!$B$4:$B$29,0), MATCH(CONCATENATE($G301,AE$2),'WFOM - Time_Base'!$A$8:$API$8,0)),
IFERROR($AN301 * INDEX('Inputs from Uganda staff'!$E$61:$BM$80,MATCH('HRH Need estimation'!AE$2,'Inputs from Uganda staff'!$E$61:$E$80,0),MATCH('HRH Need estimation'!$D301,'Inputs from Uganda staff'!$E$6:$BM$6,0)),
""))</f>
        <v>0</v>
      </c>
      <c r="AF301" s="122">
        <f>IFERROR(
$AN301 * INDEX('WFOM - Time_Base'!$A$4:$API$29, MATCH("CenHos", 'WFOM - Time_Base'!$B$4:$B$29,0), MATCH(CONCATENATE($G301,AF$2),'WFOM - Time_Base'!$A$8:$API$8,0)) *
INDEX('WFOM - Time_Base'!$A$4:$API$29, MATCH("CenHos_Per", 'WFOM - Time_Base'!$B$4:$B$29,0), MATCH(CONCATENATE($G301,AF$2),'WFOM - Time_Base'!$A$8:$API$8,0)),
IFERROR($AN301 * INDEX('Inputs from Uganda staff'!$E$61:$BM$80,MATCH('HRH Need estimation'!AF$2,'Inputs from Uganda staff'!$E$61:$E$80,0),MATCH('HRH Need estimation'!$D301,'Inputs from Uganda staff'!$E$6:$BM$6,0)),
""))</f>
        <v>0</v>
      </c>
      <c r="AG301" s="122">
        <f>IFERROR(
$AN301 * INDEX('WFOM - Time_Base'!$A$4:$API$29, MATCH("CenHos", 'WFOM - Time_Base'!$B$4:$B$29,0), MATCH(CONCATENATE($G301,AG$2),'WFOM - Time_Base'!$A$8:$API$8,0)) *
INDEX('WFOM - Time_Base'!$A$4:$API$29, MATCH("CenHos_Per", 'WFOM - Time_Base'!$B$4:$B$29,0), MATCH(CONCATENATE($G301,AG$2),'WFOM - Time_Base'!$A$8:$API$8,0)),
IFERROR($AN301 * INDEX('Inputs from Uganda staff'!$E$61:$BM$80,MATCH('HRH Need estimation'!AG$2,'Inputs from Uganda staff'!$E$61:$E$80,0),MATCH('HRH Need estimation'!$D301,'Inputs from Uganda staff'!$E$6:$BM$6,0)),
""))</f>
        <v>0</v>
      </c>
      <c r="AH301" s="122">
        <f>IFERROR(
$AN301 * INDEX('WFOM - Time_Base'!$A$4:$API$29, MATCH("CenHos", 'WFOM - Time_Base'!$B$4:$B$29,0), MATCH(CONCATENATE($G301,AH$2),'WFOM - Time_Base'!$A$8:$API$8,0)) *
INDEX('WFOM - Time_Base'!$A$4:$API$29, MATCH("CenHos_Per", 'WFOM - Time_Base'!$B$4:$B$29,0), MATCH(CONCATENATE($G301,AH$2),'WFOM - Time_Base'!$A$8:$API$8,0)),
IFERROR($AN301 * INDEX('Inputs from Uganda staff'!$E$61:$BM$80,MATCH('HRH Need estimation'!AH$2,'Inputs from Uganda staff'!$E$61:$E$80,0),MATCH('HRH Need estimation'!$D301,'Inputs from Uganda staff'!$E$6:$BM$6,0)),
""))</f>
        <v>0</v>
      </c>
      <c r="AI301" s="122">
        <f>IFERROR(
$AN301 * INDEX('WFOM - Time_Base'!$A$4:$API$29, MATCH("CenHos", 'WFOM - Time_Base'!$B$4:$B$29,0), MATCH(CONCATENATE($G301,AI$2),'WFOM - Time_Base'!$A$8:$API$8,0)) *
INDEX('WFOM - Time_Base'!$A$4:$API$29, MATCH("CenHos_Per", 'WFOM - Time_Base'!$B$4:$B$29,0), MATCH(CONCATENATE($G301,AI$2),'WFOM - Time_Base'!$A$8:$API$8,0)),
IFERROR($AN301 * INDEX('Inputs from Uganda staff'!$E$61:$BM$80,MATCH('HRH Need estimation'!AI$2,'Inputs from Uganda staff'!$E$61:$E$80,0),MATCH('HRH Need estimation'!$D301,'Inputs from Uganda staff'!$E$6:$BM$6,0)),
""))</f>
        <v>0</v>
      </c>
      <c r="AJ301" s="122">
        <f>IFERROR(
$AN301 * INDEX('WFOM - Time_Base'!$A$4:$API$29, MATCH("CenHos", 'WFOM - Time_Base'!$B$4:$B$29,0), MATCH(CONCATENATE($G301,AJ$2),'WFOM - Time_Base'!$A$8:$API$8,0)) *
INDEX('WFOM - Time_Base'!$A$4:$API$29, MATCH("CenHos_Per", 'WFOM - Time_Base'!$B$4:$B$29,0), MATCH(CONCATENATE($G301,AJ$2),'WFOM - Time_Base'!$A$8:$API$8,0)),
IFERROR($AN301 * INDEX('Inputs from Uganda staff'!$E$61:$BM$80,MATCH('HRH Need estimation'!AJ$2,'Inputs from Uganda staff'!$E$61:$E$80,0),MATCH('HRH Need estimation'!$D301,'Inputs from Uganda staff'!$E$6:$BM$6,0)),
""))</f>
        <v>0</v>
      </c>
      <c r="AK301" s="122">
        <f>IFERROR(
$AN301 * INDEX('WFOM - Time_Base'!$A$4:$API$29, MATCH("CenHos", 'WFOM - Time_Base'!$B$4:$B$29,0), MATCH(CONCATENATE($G301,AK$2),'WFOM - Time_Base'!$A$8:$API$8,0)) *
INDEX('WFOM - Time_Base'!$A$4:$API$29, MATCH("CenHos_Per", 'WFOM - Time_Base'!$B$4:$B$29,0), MATCH(CONCATENATE($G301,AK$2),'WFOM - Time_Base'!$A$8:$API$8,0)),
IFERROR($AN301 * INDEX('Inputs from Uganda staff'!$E$61:$BM$80,MATCH('HRH Need estimation'!AK$2,'Inputs from Uganda staff'!$E$61:$E$80,0),MATCH('HRH Need estimation'!$D301,'Inputs from Uganda staff'!$E$6:$BM$6,0)),
""))</f>
        <v>0</v>
      </c>
      <c r="AL301" s="122">
        <f>IFERROR(
$AN301 * INDEX('WFOM - Time_Base'!$A$4:$API$29, MATCH("CenHos", 'WFOM - Time_Base'!$B$4:$B$29,0), MATCH(CONCATENATE($G301,AL$2),'WFOM - Time_Base'!$A$8:$API$8,0)) *
INDEX('WFOM - Time_Base'!$A$4:$API$29, MATCH("CenHos_Per", 'WFOM - Time_Base'!$B$4:$B$29,0), MATCH(CONCATENATE($G301,AL$2),'WFOM - Time_Base'!$A$8:$API$8,0)),
IFERROR($AN301 * INDEX('Inputs from Uganda staff'!$E$61:$BM$80,MATCH('HRH Need estimation'!AL$2,'Inputs from Uganda staff'!$E$61:$E$80,0),MATCH('HRH Need estimation'!$D301,'Inputs from Uganda staff'!$E$6:$BM$6,0)),
""))</f>
        <v>0</v>
      </c>
      <c r="AN301">
        <v>13</v>
      </c>
      <c r="AO301" t="str">
        <f t="shared" si="12"/>
        <v>322</v>
      </c>
    </row>
    <row r="302" spans="1:42">
      <c r="A302" s="106" t="s">
        <v>1050</v>
      </c>
      <c r="B302" s="106" t="s">
        <v>675</v>
      </c>
      <c r="C302" s="107" t="s">
        <v>819</v>
      </c>
      <c r="D302" s="113" t="s">
        <v>820</v>
      </c>
      <c r="E302" s="122" t="s">
        <v>867</v>
      </c>
      <c r="F302" s="122" t="s">
        <v>9</v>
      </c>
      <c r="G302" s="122" t="str">
        <f>IF(F302&lt;&gt;"", VLOOKUP(F302,'WFOM - Cadre and Service List'!$E$4:$F$52,2,FALSE), "")</f>
        <v>InpatientDays</v>
      </c>
      <c r="H302" s="122"/>
      <c r="I302" s="207"/>
      <c r="J302" s="207"/>
      <c r="K302" s="207"/>
      <c r="L302" s="207"/>
      <c r="M302" s="207"/>
      <c r="N302" s="207"/>
      <c r="O302" s="207"/>
      <c r="P302" s="207">
        <f t="shared" si="11"/>
        <v>0</v>
      </c>
      <c r="Q302" s="122" t="s">
        <v>1947</v>
      </c>
      <c r="R302" s="122">
        <f>IFERROR(
$AN302 * INDEX('WFOM - Time_Base'!$A$4:$API$29, MATCH("CenHos", 'WFOM - Time_Base'!$B$4:$B$29,0), MATCH(CONCATENATE($G302,R$2),'WFOM - Time_Base'!$A$8:$API$8,0)) *
INDEX('WFOM - Time_Base'!$A$4:$API$29, MATCH("CenHos_Per", 'WFOM - Time_Base'!$B$4:$B$29,0), MATCH(CONCATENATE($G302,R$2),'WFOM - Time_Base'!$A$8:$API$8,0)),
IFERROR($AN302 * INDEX('Inputs from Uganda staff'!$E$61:$BM$80,MATCH('HRH Need estimation'!R$2,'Inputs from Uganda staff'!$E$61:$E$80,0),MATCH('HRH Need estimation'!$D302,'Inputs from Uganda staff'!$E$6:$BM$6,0)),
""))</f>
        <v>5</v>
      </c>
      <c r="S302" s="122">
        <f>IFERROR(
$AN302 * INDEX('WFOM - Time_Base'!$A$4:$API$29, MATCH("CenHos", 'WFOM - Time_Base'!$B$4:$B$29,0), MATCH(CONCATENATE($G302,S$2),'WFOM - Time_Base'!$A$8:$API$8,0)) *
INDEX('WFOM - Time_Base'!$A$4:$API$29, MATCH("CenHos_Per", 'WFOM - Time_Base'!$B$4:$B$29,0), MATCH(CONCATENATE($G302,S$2),'WFOM - Time_Base'!$A$8:$API$8,0)),
IFERROR($AN302 * INDEX('Inputs from Uganda staff'!$E$61:$BM$80,MATCH('HRH Need estimation'!S$2,'Inputs from Uganda staff'!$E$61:$E$80,0),MATCH('HRH Need estimation'!$D302,'Inputs from Uganda staff'!$E$6:$BM$6,0)),
""))</f>
        <v>7</v>
      </c>
      <c r="T302" s="122">
        <f>IFERROR(
$AN302 * INDEX('WFOM - Time_Base'!$A$4:$API$29, MATCH("CenHos", 'WFOM - Time_Base'!$B$4:$B$29,0), MATCH(CONCATENATE($G302,T$2),'WFOM - Time_Base'!$A$8:$API$8,0)) *
INDEX('WFOM - Time_Base'!$A$4:$API$29, MATCH("CenHos_Per", 'WFOM - Time_Base'!$B$4:$B$29,0), MATCH(CONCATENATE($G302,T$2),'WFOM - Time_Base'!$A$8:$API$8,0)),
IFERROR($AN302 * INDEX('Inputs from Uganda staff'!$E$61:$BM$80,MATCH('HRH Need estimation'!T$2,'Inputs from Uganda staff'!$E$61:$E$80,0),MATCH('HRH Need estimation'!$D302,'Inputs from Uganda staff'!$E$6:$BM$6,0)),
""))</f>
        <v>0</v>
      </c>
      <c r="U302" s="122">
        <f>IFERROR(
$AN302 * INDEX('WFOM - Time_Base'!$A$4:$API$29, MATCH("CenHos", 'WFOM - Time_Base'!$B$4:$B$29,0), MATCH(CONCATENATE($G302,U$2),'WFOM - Time_Base'!$A$8:$API$8,0)) *
INDEX('WFOM - Time_Base'!$A$4:$API$29, MATCH("CenHos_Per", 'WFOM - Time_Base'!$B$4:$B$29,0), MATCH(CONCATENATE($G302,U$2),'WFOM - Time_Base'!$A$8:$API$8,0)),
IFERROR($AN302 * INDEX('Inputs from Uganda staff'!$E$61:$BM$80,MATCH('HRH Need estimation'!U$2,'Inputs from Uganda staff'!$E$61:$E$80,0),MATCH('HRH Need estimation'!$D302,'Inputs from Uganda staff'!$E$6:$BM$6,0)),
""))</f>
        <v>12</v>
      </c>
      <c r="V302" s="122">
        <f>IFERROR(
$AN302 * INDEX('WFOM - Time_Base'!$A$4:$API$29, MATCH("CenHos", 'WFOM - Time_Base'!$B$4:$B$29,0), MATCH(CONCATENATE($G302,V$2),'WFOM - Time_Base'!$A$8:$API$8,0)) *
INDEX('WFOM - Time_Base'!$A$4:$API$29, MATCH("CenHos_Per", 'WFOM - Time_Base'!$B$4:$B$29,0), MATCH(CONCATENATE($G302,V$2),'WFOM - Time_Base'!$A$8:$API$8,0)),
IFERROR($AN302 * INDEX('Inputs from Uganda staff'!$E$61:$BM$80,MATCH('HRH Need estimation'!V$2,'Inputs from Uganda staff'!$E$61:$E$80,0),MATCH('HRH Need estimation'!$D302,'Inputs from Uganda staff'!$E$6:$BM$6,0)),
""))</f>
        <v>28</v>
      </c>
      <c r="W302" s="122">
        <f>IFERROR(
$AN302 * INDEX('WFOM - Time_Base'!$A$4:$API$29, MATCH("CenHos", 'WFOM - Time_Base'!$B$4:$B$29,0), MATCH(CONCATENATE($G302,W$2),'WFOM - Time_Base'!$A$8:$API$8,0)) *
INDEX('WFOM - Time_Base'!$A$4:$API$29, MATCH("CenHos_Per", 'WFOM - Time_Base'!$B$4:$B$29,0), MATCH(CONCATENATE($G302,W$2),'WFOM - Time_Base'!$A$8:$API$8,0)),
IFERROR($AN302 * INDEX('Inputs from Uganda staff'!$E$61:$BM$80,MATCH('HRH Need estimation'!W$2,'Inputs from Uganda staff'!$E$61:$E$80,0),MATCH('HRH Need estimation'!$D302,'Inputs from Uganda staff'!$E$6:$BM$6,0)),
""))</f>
        <v>2</v>
      </c>
      <c r="X302" s="122">
        <f>IFERROR(
$AN302 * INDEX('WFOM - Time_Base'!$A$4:$API$29, MATCH("CenHos", 'WFOM - Time_Base'!$B$4:$B$29,0), MATCH(CONCATENATE($G302,X$2),'WFOM - Time_Base'!$A$8:$API$8,0)) *
INDEX('WFOM - Time_Base'!$A$4:$API$29, MATCH("CenHos_Per", 'WFOM - Time_Base'!$B$4:$B$29,0), MATCH(CONCATENATE($G302,X$2),'WFOM - Time_Base'!$A$8:$API$8,0)),
IFERROR($AN302 * INDEX('Inputs from Uganda staff'!$E$61:$BM$80,MATCH('HRH Need estimation'!X$2,'Inputs from Uganda staff'!$E$61:$E$80,0),MATCH('HRH Need estimation'!$D302,'Inputs from Uganda staff'!$E$6:$BM$6,0)),
""))</f>
        <v>0</v>
      </c>
      <c r="Y302" s="122">
        <f>IFERROR(
$AN302 * INDEX('WFOM - Time_Base'!$A$4:$API$29, MATCH("CenHos", 'WFOM - Time_Base'!$B$4:$B$29,0), MATCH(CONCATENATE($G302,Y$2),'WFOM - Time_Base'!$A$8:$API$8,0)) *
INDEX('WFOM - Time_Base'!$A$4:$API$29, MATCH("CenHos_Per", 'WFOM - Time_Base'!$B$4:$B$29,0), MATCH(CONCATENATE($G302,Y$2),'WFOM - Time_Base'!$A$8:$API$8,0)),
IFERROR($AN302 * INDEX('Inputs from Uganda staff'!$E$61:$BM$80,MATCH('HRH Need estimation'!Y$2,'Inputs from Uganda staff'!$E$61:$E$80,0),MATCH('HRH Need estimation'!$D302,'Inputs from Uganda staff'!$E$6:$BM$6,0)),
""))</f>
        <v>0</v>
      </c>
      <c r="Z302" s="122">
        <f>IFERROR(
$AN302 * INDEX('WFOM - Time_Base'!$A$4:$API$29, MATCH("CenHos", 'WFOM - Time_Base'!$B$4:$B$29,0), MATCH(CONCATENATE($G302,Z$2),'WFOM - Time_Base'!$A$8:$API$8,0)) *
INDEX('WFOM - Time_Base'!$A$4:$API$29, MATCH("CenHos_Per", 'WFOM - Time_Base'!$B$4:$B$29,0), MATCH(CONCATENATE($G302,Z$2),'WFOM - Time_Base'!$A$8:$API$8,0)),
IFERROR($AN302 * INDEX('Inputs from Uganda staff'!$E$61:$BM$80,MATCH('HRH Need estimation'!Z$2,'Inputs from Uganda staff'!$E$61:$E$80,0),MATCH('HRH Need estimation'!$D302,'Inputs from Uganda staff'!$E$6:$BM$6,0)),
""))</f>
        <v>0</v>
      </c>
      <c r="AA302" s="122">
        <f>IFERROR(
$AN302 * INDEX('WFOM - Time_Base'!$A$4:$API$29, MATCH("CenHos", 'WFOM - Time_Base'!$B$4:$B$29,0), MATCH(CONCATENATE($G302,AA$2),'WFOM - Time_Base'!$A$8:$API$8,0)) *
INDEX('WFOM - Time_Base'!$A$4:$API$29, MATCH("CenHos_Per", 'WFOM - Time_Base'!$B$4:$B$29,0), MATCH(CONCATENATE($G302,AA$2),'WFOM - Time_Base'!$A$8:$API$8,0)),
IFERROR($AN302 * INDEX('Inputs from Uganda staff'!$E$61:$BM$80,MATCH('HRH Need estimation'!AA$2,'Inputs from Uganda staff'!$E$61:$E$80,0),MATCH('HRH Need estimation'!$D302,'Inputs from Uganda staff'!$E$6:$BM$6,0)),
""))</f>
        <v>0</v>
      </c>
      <c r="AB302" s="122">
        <f>IFERROR(
$AN302 * INDEX('WFOM - Time_Base'!$A$4:$API$29, MATCH("CenHos", 'WFOM - Time_Base'!$B$4:$B$29,0), MATCH(CONCATENATE($G302,AB$2),'WFOM - Time_Base'!$A$8:$API$8,0)) *
INDEX('WFOM - Time_Base'!$A$4:$API$29, MATCH("CenHos_Per", 'WFOM - Time_Base'!$B$4:$B$29,0), MATCH(CONCATENATE($G302,AB$2),'WFOM - Time_Base'!$A$8:$API$8,0)),
IFERROR($AN302 * INDEX('Inputs from Uganda staff'!$E$61:$BM$80,MATCH('HRH Need estimation'!AB$2,'Inputs from Uganda staff'!$E$61:$E$80,0),MATCH('HRH Need estimation'!$D302,'Inputs from Uganda staff'!$E$6:$BM$6,0)),
""))</f>
        <v>0</v>
      </c>
      <c r="AC302" s="122" t="str">
        <f>IFERROR(
$AN302 * INDEX('WFOM - Time_Base'!$A$4:$API$29, MATCH("CenHos", 'WFOM - Time_Base'!$B$4:$B$29,0), MATCH(CONCATENATE($G302,AC$2),'WFOM - Time_Base'!$A$8:$API$8,0)) *
INDEX('WFOM - Time_Base'!$A$4:$API$29, MATCH("CenHos_Per", 'WFOM - Time_Base'!$B$4:$B$29,0), MATCH(CONCATENATE($G302,AC$2),'WFOM - Time_Base'!$A$8:$API$8,0)),
IFERROR($AN302 * INDEX('Inputs from Uganda staff'!$E$61:$BM$80,MATCH('HRH Need estimation'!AC$2,'Inputs from Uganda staff'!$E$61:$E$80,0),MATCH('HRH Need estimation'!$D302,'Inputs from Uganda staff'!$E$6:$BM$6,0)),
""))</f>
        <v/>
      </c>
      <c r="AD302" s="122">
        <f>IFERROR(
$AN302 * INDEX('WFOM - Time_Base'!$A$4:$API$29, MATCH("CenHos", 'WFOM - Time_Base'!$B$4:$B$29,0), MATCH(CONCATENATE($G302,AD$2),'WFOM - Time_Base'!$A$8:$API$8,0)) *
INDEX('WFOM - Time_Base'!$A$4:$API$29, MATCH("CenHos_Per", 'WFOM - Time_Base'!$B$4:$B$29,0), MATCH(CONCATENATE($G302,AD$2),'WFOM - Time_Base'!$A$8:$API$8,0)),
IFERROR($AN302 * INDEX('Inputs from Uganda staff'!$E$61:$BM$80,MATCH('HRH Need estimation'!AD$2,'Inputs from Uganda staff'!$E$61:$E$80,0),MATCH('HRH Need estimation'!$D302,'Inputs from Uganda staff'!$E$6:$BM$6,0)),
""))</f>
        <v>0</v>
      </c>
      <c r="AE302" s="122">
        <f>IFERROR(
$AN302 * INDEX('WFOM - Time_Base'!$A$4:$API$29, MATCH("CenHos", 'WFOM - Time_Base'!$B$4:$B$29,0), MATCH(CONCATENATE($G302,AE$2),'WFOM - Time_Base'!$A$8:$API$8,0)) *
INDEX('WFOM - Time_Base'!$A$4:$API$29, MATCH("CenHos_Per", 'WFOM - Time_Base'!$B$4:$B$29,0), MATCH(CONCATENATE($G302,AE$2),'WFOM - Time_Base'!$A$8:$API$8,0)),
IFERROR($AN302 * INDEX('Inputs from Uganda staff'!$E$61:$BM$80,MATCH('HRH Need estimation'!AE$2,'Inputs from Uganda staff'!$E$61:$E$80,0),MATCH('HRH Need estimation'!$D302,'Inputs from Uganda staff'!$E$6:$BM$6,0)),
""))</f>
        <v>0</v>
      </c>
      <c r="AF302" s="122">
        <f>IFERROR(
$AN302 * INDEX('WFOM - Time_Base'!$A$4:$API$29, MATCH("CenHos", 'WFOM - Time_Base'!$B$4:$B$29,0), MATCH(CONCATENATE($G302,AF$2),'WFOM - Time_Base'!$A$8:$API$8,0)) *
INDEX('WFOM - Time_Base'!$A$4:$API$29, MATCH("CenHos_Per", 'WFOM - Time_Base'!$B$4:$B$29,0), MATCH(CONCATENATE($G302,AF$2),'WFOM - Time_Base'!$A$8:$API$8,0)),
IFERROR($AN302 * INDEX('Inputs from Uganda staff'!$E$61:$BM$80,MATCH('HRH Need estimation'!AF$2,'Inputs from Uganda staff'!$E$61:$E$80,0),MATCH('HRH Need estimation'!$D302,'Inputs from Uganda staff'!$E$6:$BM$6,0)),
""))</f>
        <v>0</v>
      </c>
      <c r="AG302" s="122">
        <f>IFERROR(
$AN302 * INDEX('WFOM - Time_Base'!$A$4:$API$29, MATCH("CenHos", 'WFOM - Time_Base'!$B$4:$B$29,0), MATCH(CONCATENATE($G302,AG$2),'WFOM - Time_Base'!$A$8:$API$8,0)) *
INDEX('WFOM - Time_Base'!$A$4:$API$29, MATCH("CenHos_Per", 'WFOM - Time_Base'!$B$4:$B$29,0), MATCH(CONCATENATE($G302,AG$2),'WFOM - Time_Base'!$A$8:$API$8,0)),
IFERROR($AN302 * INDEX('Inputs from Uganda staff'!$E$61:$BM$80,MATCH('HRH Need estimation'!AG$2,'Inputs from Uganda staff'!$E$61:$E$80,0),MATCH('HRH Need estimation'!$D302,'Inputs from Uganda staff'!$E$6:$BM$6,0)),
""))</f>
        <v>0</v>
      </c>
      <c r="AH302" s="122">
        <f>IFERROR(
$AN302 * INDEX('WFOM - Time_Base'!$A$4:$API$29, MATCH("CenHos", 'WFOM - Time_Base'!$B$4:$B$29,0), MATCH(CONCATENATE($G302,AH$2),'WFOM - Time_Base'!$A$8:$API$8,0)) *
INDEX('WFOM - Time_Base'!$A$4:$API$29, MATCH("CenHos_Per", 'WFOM - Time_Base'!$B$4:$B$29,0), MATCH(CONCATENATE($G302,AH$2),'WFOM - Time_Base'!$A$8:$API$8,0)),
IFERROR($AN302 * INDEX('Inputs from Uganda staff'!$E$61:$BM$80,MATCH('HRH Need estimation'!AH$2,'Inputs from Uganda staff'!$E$61:$E$80,0),MATCH('HRH Need estimation'!$D302,'Inputs from Uganda staff'!$E$6:$BM$6,0)),
""))</f>
        <v>0</v>
      </c>
      <c r="AI302" s="122">
        <f>IFERROR(
$AN302 * INDEX('WFOM - Time_Base'!$A$4:$API$29, MATCH("CenHos", 'WFOM - Time_Base'!$B$4:$B$29,0), MATCH(CONCATENATE($G302,AI$2),'WFOM - Time_Base'!$A$8:$API$8,0)) *
INDEX('WFOM - Time_Base'!$A$4:$API$29, MATCH("CenHos_Per", 'WFOM - Time_Base'!$B$4:$B$29,0), MATCH(CONCATENATE($G302,AI$2),'WFOM - Time_Base'!$A$8:$API$8,0)),
IFERROR($AN302 * INDEX('Inputs from Uganda staff'!$E$61:$BM$80,MATCH('HRH Need estimation'!AI$2,'Inputs from Uganda staff'!$E$61:$E$80,0),MATCH('HRH Need estimation'!$D302,'Inputs from Uganda staff'!$E$6:$BM$6,0)),
""))</f>
        <v>0</v>
      </c>
      <c r="AJ302" s="122">
        <f>IFERROR(
$AN302 * INDEX('WFOM - Time_Base'!$A$4:$API$29, MATCH("CenHos", 'WFOM - Time_Base'!$B$4:$B$29,0), MATCH(CONCATENATE($G302,AJ$2),'WFOM - Time_Base'!$A$8:$API$8,0)) *
INDEX('WFOM - Time_Base'!$A$4:$API$29, MATCH("CenHos_Per", 'WFOM - Time_Base'!$B$4:$B$29,0), MATCH(CONCATENATE($G302,AJ$2),'WFOM - Time_Base'!$A$8:$API$8,0)),
IFERROR($AN302 * INDEX('Inputs from Uganda staff'!$E$61:$BM$80,MATCH('HRH Need estimation'!AJ$2,'Inputs from Uganda staff'!$E$61:$E$80,0),MATCH('HRH Need estimation'!$D302,'Inputs from Uganda staff'!$E$6:$BM$6,0)),
""))</f>
        <v>0</v>
      </c>
      <c r="AK302" s="122">
        <f>IFERROR(
$AN302 * INDEX('WFOM - Time_Base'!$A$4:$API$29, MATCH("CenHos", 'WFOM - Time_Base'!$B$4:$B$29,0), MATCH(CONCATENATE($G302,AK$2),'WFOM - Time_Base'!$A$8:$API$8,0)) *
INDEX('WFOM - Time_Base'!$A$4:$API$29, MATCH("CenHos_Per", 'WFOM - Time_Base'!$B$4:$B$29,0), MATCH(CONCATENATE($G302,AK$2),'WFOM - Time_Base'!$A$8:$API$8,0)),
IFERROR($AN302 * INDEX('Inputs from Uganda staff'!$E$61:$BM$80,MATCH('HRH Need estimation'!AK$2,'Inputs from Uganda staff'!$E$61:$E$80,0),MATCH('HRH Need estimation'!$D302,'Inputs from Uganda staff'!$E$6:$BM$6,0)),
""))</f>
        <v>0</v>
      </c>
      <c r="AL302" s="122">
        <f>IFERROR(
$AN302 * INDEX('WFOM - Time_Base'!$A$4:$API$29, MATCH("CenHos", 'WFOM - Time_Base'!$B$4:$B$29,0), MATCH(CONCATENATE($G302,AL$2),'WFOM - Time_Base'!$A$8:$API$8,0)) *
INDEX('WFOM - Time_Base'!$A$4:$API$29, MATCH("CenHos_Per", 'WFOM - Time_Base'!$B$4:$B$29,0), MATCH(CONCATENATE($G302,AL$2),'WFOM - Time_Base'!$A$8:$API$8,0)),
IFERROR($AN302 * INDEX('Inputs from Uganda staff'!$E$61:$BM$80,MATCH('HRH Need estimation'!AL$2,'Inputs from Uganda staff'!$E$61:$E$80,0),MATCH('HRH Need estimation'!$D302,'Inputs from Uganda staff'!$E$6:$BM$6,0)),
""))</f>
        <v>0</v>
      </c>
      <c r="AN302">
        <v>1</v>
      </c>
      <c r="AO302" t="e">
        <f t="shared" si="12"/>
        <v>#N/A</v>
      </c>
    </row>
    <row r="303" spans="1:42">
      <c r="A303" s="106" t="s">
        <v>915</v>
      </c>
      <c r="B303" s="106" t="s">
        <v>525</v>
      </c>
      <c r="C303" s="107" t="s">
        <v>821</v>
      </c>
      <c r="D303" s="113" t="s">
        <v>822</v>
      </c>
      <c r="E303" s="252"/>
      <c r="F303" s="252"/>
      <c r="G303" s="122" t="str">
        <f>IF(F303&lt;&gt;"", VLOOKUP(F303,'WFOM - Cadre and Service List'!$E$4:$F$52,2,FALSE), "")</f>
        <v/>
      </c>
      <c r="H303" s="122"/>
      <c r="I303" s="207"/>
      <c r="J303" s="207"/>
      <c r="K303" s="207"/>
      <c r="L303" s="207"/>
      <c r="M303" s="207"/>
      <c r="N303" s="207"/>
      <c r="O303" s="207"/>
      <c r="P303" s="207">
        <f t="shared" si="11"/>
        <v>0</v>
      </c>
      <c r="Q303" s="122" t="s">
        <v>1947</v>
      </c>
      <c r="R303" s="122">
        <f>IFERROR(
$AN303 * INDEX('WFOM - Time_Base'!$A$4:$API$29, MATCH("CenHos", 'WFOM - Time_Base'!$B$4:$B$29,0), MATCH(CONCATENATE($G303,R$2),'WFOM - Time_Base'!$A$8:$API$8,0)) *
INDEX('WFOM - Time_Base'!$A$4:$API$29, MATCH("CenHos_Per", 'WFOM - Time_Base'!$B$4:$B$29,0), MATCH(CONCATENATE($G303,R$2),'WFOM - Time_Base'!$A$8:$API$8,0)),
IFERROR($AN303 * INDEX('Inputs from Uganda staff'!$E$61:$BM$80,MATCH('HRH Need estimation'!R$2,'Inputs from Uganda staff'!$E$61:$E$80,0),MATCH('HRH Need estimation'!$D303,'Inputs from Uganda staff'!$E$6:$BM$6,0)),
""))</f>
        <v>0.5</v>
      </c>
      <c r="S303" s="122">
        <f>IFERROR(
$AN303 * INDEX('WFOM - Time_Base'!$A$4:$API$29, MATCH("CenHos", 'WFOM - Time_Base'!$B$4:$B$29,0), MATCH(CONCATENATE($G303,S$2),'WFOM - Time_Base'!$A$8:$API$8,0)) *
INDEX('WFOM - Time_Base'!$A$4:$API$29, MATCH("CenHos_Per", 'WFOM - Time_Base'!$B$4:$B$29,0), MATCH(CONCATENATE($G303,S$2),'WFOM - Time_Base'!$A$8:$API$8,0)),
IFERROR($AN303 * INDEX('Inputs from Uganda staff'!$E$61:$BM$80,MATCH('HRH Need estimation'!S$2,'Inputs from Uganda staff'!$E$61:$E$80,0),MATCH('HRH Need estimation'!$D303,'Inputs from Uganda staff'!$E$6:$BM$6,0)),
""))</f>
        <v>0.5</v>
      </c>
      <c r="T303" s="122">
        <f>IFERROR(
$AN303 * INDEX('WFOM - Time_Base'!$A$4:$API$29, MATCH("CenHos", 'WFOM - Time_Base'!$B$4:$B$29,0), MATCH(CONCATENATE($G303,T$2),'WFOM - Time_Base'!$A$8:$API$8,0)) *
INDEX('WFOM - Time_Base'!$A$4:$API$29, MATCH("CenHos_Per", 'WFOM - Time_Base'!$B$4:$B$29,0), MATCH(CONCATENATE($G303,T$2),'WFOM - Time_Base'!$A$8:$API$8,0)),
IFERROR($AN303 * INDEX('Inputs from Uganda staff'!$E$61:$BM$80,MATCH('HRH Need estimation'!T$2,'Inputs from Uganda staff'!$E$61:$E$80,0),MATCH('HRH Need estimation'!$D303,'Inputs from Uganda staff'!$E$6:$BM$6,0)),
""))</f>
        <v>0</v>
      </c>
      <c r="U303" s="122">
        <f>IFERROR(
$AN303 * INDEX('WFOM - Time_Base'!$A$4:$API$29, MATCH("CenHos", 'WFOM - Time_Base'!$B$4:$B$29,0), MATCH(CONCATENATE($G303,U$2),'WFOM - Time_Base'!$A$8:$API$8,0)) *
INDEX('WFOM - Time_Base'!$A$4:$API$29, MATCH("CenHos_Per", 'WFOM - Time_Base'!$B$4:$B$29,0), MATCH(CONCATENATE($G303,U$2),'WFOM - Time_Base'!$A$8:$API$8,0)),
IFERROR($AN303 * INDEX('Inputs from Uganda staff'!$E$61:$BM$80,MATCH('HRH Need estimation'!U$2,'Inputs from Uganda staff'!$E$61:$E$80,0),MATCH('HRH Need estimation'!$D303,'Inputs from Uganda staff'!$E$6:$BM$6,0)),
""))</f>
        <v>0.75</v>
      </c>
      <c r="V303" s="122">
        <f>IFERROR(
$AN303 * INDEX('WFOM - Time_Base'!$A$4:$API$29, MATCH("CenHos", 'WFOM - Time_Base'!$B$4:$B$29,0), MATCH(CONCATENATE($G303,V$2),'WFOM - Time_Base'!$A$8:$API$8,0)) *
INDEX('WFOM - Time_Base'!$A$4:$API$29, MATCH("CenHos_Per", 'WFOM - Time_Base'!$B$4:$B$29,0), MATCH(CONCATENATE($G303,V$2),'WFOM - Time_Base'!$A$8:$API$8,0)),
IFERROR($AN303 * INDEX('Inputs from Uganda staff'!$E$61:$BM$80,MATCH('HRH Need estimation'!V$2,'Inputs from Uganda staff'!$E$61:$E$80,0),MATCH('HRH Need estimation'!$D303,'Inputs from Uganda staff'!$E$6:$BM$6,0)),
""))</f>
        <v>6</v>
      </c>
      <c r="W303" s="122">
        <f>IFERROR(
$AN303 * INDEX('WFOM - Time_Base'!$A$4:$API$29, MATCH("CenHos", 'WFOM - Time_Base'!$B$4:$B$29,0), MATCH(CONCATENATE($G303,W$2),'WFOM - Time_Base'!$A$8:$API$8,0)) *
INDEX('WFOM - Time_Base'!$A$4:$API$29, MATCH("CenHos_Per", 'WFOM - Time_Base'!$B$4:$B$29,0), MATCH(CONCATENATE($G303,W$2),'WFOM - Time_Base'!$A$8:$API$8,0)),
IFERROR($AN303 * INDEX('Inputs from Uganda staff'!$E$61:$BM$80,MATCH('HRH Need estimation'!W$2,'Inputs from Uganda staff'!$E$61:$E$80,0),MATCH('HRH Need estimation'!$D303,'Inputs from Uganda staff'!$E$6:$BM$6,0)),
""))</f>
        <v>0</v>
      </c>
      <c r="X303" s="122">
        <f>IFERROR(
$AN303 * INDEX('WFOM - Time_Base'!$A$4:$API$29, MATCH("CenHos", 'WFOM - Time_Base'!$B$4:$B$29,0), MATCH(CONCATENATE($G303,X$2),'WFOM - Time_Base'!$A$8:$API$8,0)) *
INDEX('WFOM - Time_Base'!$A$4:$API$29, MATCH("CenHos_Per", 'WFOM - Time_Base'!$B$4:$B$29,0), MATCH(CONCATENATE($G303,X$2),'WFOM - Time_Base'!$A$8:$API$8,0)),
IFERROR($AN303 * INDEX('Inputs from Uganda staff'!$E$61:$BM$80,MATCH('HRH Need estimation'!X$2,'Inputs from Uganda staff'!$E$61:$E$80,0),MATCH('HRH Need estimation'!$D303,'Inputs from Uganda staff'!$E$6:$BM$6,0)),
""))</f>
        <v>0</v>
      </c>
      <c r="Y303" s="122">
        <f>IFERROR(
$AN303 * INDEX('WFOM - Time_Base'!$A$4:$API$29, MATCH("CenHos", 'WFOM - Time_Base'!$B$4:$B$29,0), MATCH(CONCATENATE($G303,Y$2),'WFOM - Time_Base'!$A$8:$API$8,0)) *
INDEX('WFOM - Time_Base'!$A$4:$API$29, MATCH("CenHos_Per", 'WFOM - Time_Base'!$B$4:$B$29,0), MATCH(CONCATENATE($G303,Y$2),'WFOM - Time_Base'!$A$8:$API$8,0)),
IFERROR($AN303 * INDEX('Inputs from Uganda staff'!$E$61:$BM$80,MATCH('HRH Need estimation'!Y$2,'Inputs from Uganda staff'!$E$61:$E$80,0),MATCH('HRH Need estimation'!$D303,'Inputs from Uganda staff'!$E$6:$BM$6,0)),
""))</f>
        <v>1.8</v>
      </c>
      <c r="Z303" s="122">
        <f>IFERROR(
$AN303 * INDEX('WFOM - Time_Base'!$A$4:$API$29, MATCH("CenHos", 'WFOM - Time_Base'!$B$4:$B$29,0), MATCH(CONCATENATE($G303,Z$2),'WFOM - Time_Base'!$A$8:$API$8,0)) *
INDEX('WFOM - Time_Base'!$A$4:$API$29, MATCH("CenHos_Per", 'WFOM - Time_Base'!$B$4:$B$29,0), MATCH(CONCATENATE($G303,Z$2),'WFOM - Time_Base'!$A$8:$API$8,0)),
IFERROR($AN303 * INDEX('Inputs from Uganda staff'!$E$61:$BM$80,MATCH('HRH Need estimation'!Z$2,'Inputs from Uganda staff'!$E$61:$E$80,0),MATCH('HRH Need estimation'!$D303,'Inputs from Uganda staff'!$E$6:$BM$6,0)),
""))</f>
        <v>0</v>
      </c>
      <c r="AA303" s="122">
        <f>IFERROR(
$AN303 * INDEX('WFOM - Time_Base'!$A$4:$API$29, MATCH("CenHos", 'WFOM - Time_Base'!$B$4:$B$29,0), MATCH(CONCATENATE($G303,AA$2),'WFOM - Time_Base'!$A$8:$API$8,0)) *
INDEX('WFOM - Time_Base'!$A$4:$API$29, MATCH("CenHos_Per", 'WFOM - Time_Base'!$B$4:$B$29,0), MATCH(CONCATENATE($G303,AA$2),'WFOM - Time_Base'!$A$8:$API$8,0)),
IFERROR($AN303 * INDEX('Inputs from Uganda staff'!$E$61:$BM$80,MATCH('HRH Need estimation'!AA$2,'Inputs from Uganda staff'!$E$61:$E$80,0),MATCH('HRH Need estimation'!$D303,'Inputs from Uganda staff'!$E$6:$BM$6,0)),
""))</f>
        <v>0.3</v>
      </c>
      <c r="AB303" s="122">
        <f>IFERROR(
$AN303 * INDEX('WFOM - Time_Base'!$A$4:$API$29, MATCH("CenHos", 'WFOM - Time_Base'!$B$4:$B$29,0), MATCH(CONCATENATE($G303,AB$2),'WFOM - Time_Base'!$A$8:$API$8,0)) *
INDEX('WFOM - Time_Base'!$A$4:$API$29, MATCH("CenHos_Per", 'WFOM - Time_Base'!$B$4:$B$29,0), MATCH(CONCATENATE($G303,AB$2),'WFOM - Time_Base'!$A$8:$API$8,0)),
IFERROR($AN303 * INDEX('Inputs from Uganda staff'!$E$61:$BM$80,MATCH('HRH Need estimation'!AB$2,'Inputs from Uganda staff'!$E$61:$E$80,0),MATCH('HRH Need estimation'!$D303,'Inputs from Uganda staff'!$E$6:$BM$6,0)),
""))</f>
        <v>0</v>
      </c>
      <c r="AC303" s="122" t="str">
        <f>IFERROR(
$AN303 * INDEX('WFOM - Time_Base'!$A$4:$API$29, MATCH("CenHos", 'WFOM - Time_Base'!$B$4:$B$29,0), MATCH(CONCATENATE($G303,AC$2),'WFOM - Time_Base'!$A$8:$API$8,0)) *
INDEX('WFOM - Time_Base'!$A$4:$API$29, MATCH("CenHos_Per", 'WFOM - Time_Base'!$B$4:$B$29,0), MATCH(CONCATENATE($G303,AC$2),'WFOM - Time_Base'!$A$8:$API$8,0)),
IFERROR($AN303 * INDEX('Inputs from Uganda staff'!$E$61:$BM$80,MATCH('HRH Need estimation'!AC$2,'Inputs from Uganda staff'!$E$61:$E$80,0),MATCH('HRH Need estimation'!$D303,'Inputs from Uganda staff'!$E$6:$BM$6,0)),
""))</f>
        <v/>
      </c>
      <c r="AD303" s="122">
        <f>IFERROR(
$AN303 * INDEX('WFOM - Time_Base'!$A$4:$API$29, MATCH("CenHos", 'WFOM - Time_Base'!$B$4:$B$29,0), MATCH(CONCATENATE($G303,AD$2),'WFOM - Time_Base'!$A$8:$API$8,0)) *
INDEX('WFOM - Time_Base'!$A$4:$API$29, MATCH("CenHos_Per", 'WFOM - Time_Base'!$B$4:$B$29,0), MATCH(CONCATENATE($G303,AD$2),'WFOM - Time_Base'!$A$8:$API$8,0)),
IFERROR($AN303 * INDEX('Inputs from Uganda staff'!$E$61:$BM$80,MATCH('HRH Need estimation'!AD$2,'Inputs from Uganda staff'!$E$61:$E$80,0),MATCH('HRH Need estimation'!$D303,'Inputs from Uganda staff'!$E$6:$BM$6,0)),
""))</f>
        <v>0</v>
      </c>
      <c r="AE303" s="122">
        <f>IFERROR(
$AN303 * INDEX('WFOM - Time_Base'!$A$4:$API$29, MATCH("CenHos", 'WFOM - Time_Base'!$B$4:$B$29,0), MATCH(CONCATENATE($G303,AE$2),'WFOM - Time_Base'!$A$8:$API$8,0)) *
INDEX('WFOM - Time_Base'!$A$4:$API$29, MATCH("CenHos_Per", 'WFOM - Time_Base'!$B$4:$B$29,0), MATCH(CONCATENATE($G303,AE$2),'WFOM - Time_Base'!$A$8:$API$8,0)),
IFERROR($AN303 * INDEX('Inputs from Uganda staff'!$E$61:$BM$80,MATCH('HRH Need estimation'!AE$2,'Inputs from Uganda staff'!$E$61:$E$80,0),MATCH('HRH Need estimation'!$D303,'Inputs from Uganda staff'!$E$6:$BM$6,0)),
""))</f>
        <v>0</v>
      </c>
      <c r="AF303" s="122">
        <f>IFERROR(
$AN303 * INDEX('WFOM - Time_Base'!$A$4:$API$29, MATCH("CenHos", 'WFOM - Time_Base'!$B$4:$B$29,0), MATCH(CONCATENATE($G303,AF$2),'WFOM - Time_Base'!$A$8:$API$8,0)) *
INDEX('WFOM - Time_Base'!$A$4:$API$29, MATCH("CenHos_Per", 'WFOM - Time_Base'!$B$4:$B$29,0), MATCH(CONCATENATE($G303,AF$2),'WFOM - Time_Base'!$A$8:$API$8,0)),
IFERROR($AN303 * INDEX('Inputs from Uganda staff'!$E$61:$BM$80,MATCH('HRH Need estimation'!AF$2,'Inputs from Uganda staff'!$E$61:$E$80,0),MATCH('HRH Need estimation'!$D303,'Inputs from Uganda staff'!$E$6:$BM$6,0)),
""))</f>
        <v>0</v>
      </c>
      <c r="AG303" s="122">
        <f>IFERROR(
$AN303 * INDEX('WFOM - Time_Base'!$A$4:$API$29, MATCH("CenHos", 'WFOM - Time_Base'!$B$4:$B$29,0), MATCH(CONCATENATE($G303,AG$2),'WFOM - Time_Base'!$A$8:$API$8,0)) *
INDEX('WFOM - Time_Base'!$A$4:$API$29, MATCH("CenHos_Per", 'WFOM - Time_Base'!$B$4:$B$29,0), MATCH(CONCATENATE($G303,AG$2),'WFOM - Time_Base'!$A$8:$API$8,0)),
IFERROR($AN303 * INDEX('Inputs from Uganda staff'!$E$61:$BM$80,MATCH('HRH Need estimation'!AG$2,'Inputs from Uganda staff'!$E$61:$E$80,0),MATCH('HRH Need estimation'!$D303,'Inputs from Uganda staff'!$E$6:$BM$6,0)),
""))</f>
        <v>0</v>
      </c>
      <c r="AH303" s="122">
        <f>IFERROR(
$AN303 * INDEX('WFOM - Time_Base'!$A$4:$API$29, MATCH("CenHos", 'WFOM - Time_Base'!$B$4:$B$29,0), MATCH(CONCATENATE($G303,AH$2),'WFOM - Time_Base'!$A$8:$API$8,0)) *
INDEX('WFOM - Time_Base'!$A$4:$API$29, MATCH("CenHos_Per", 'WFOM - Time_Base'!$B$4:$B$29,0), MATCH(CONCATENATE($G303,AH$2),'WFOM - Time_Base'!$A$8:$API$8,0)),
IFERROR($AN303 * INDEX('Inputs from Uganda staff'!$E$61:$BM$80,MATCH('HRH Need estimation'!AH$2,'Inputs from Uganda staff'!$E$61:$E$80,0),MATCH('HRH Need estimation'!$D303,'Inputs from Uganda staff'!$E$6:$BM$6,0)),
""))</f>
        <v>0</v>
      </c>
      <c r="AI303" s="122">
        <f>IFERROR(
$AN303 * INDEX('WFOM - Time_Base'!$A$4:$API$29, MATCH("CenHos", 'WFOM - Time_Base'!$B$4:$B$29,0), MATCH(CONCATENATE($G303,AI$2),'WFOM - Time_Base'!$A$8:$API$8,0)) *
INDEX('WFOM - Time_Base'!$A$4:$API$29, MATCH("CenHos_Per", 'WFOM - Time_Base'!$B$4:$B$29,0), MATCH(CONCATENATE($G303,AI$2),'WFOM - Time_Base'!$A$8:$API$8,0)),
IFERROR($AN303 * INDEX('Inputs from Uganda staff'!$E$61:$BM$80,MATCH('HRH Need estimation'!AI$2,'Inputs from Uganda staff'!$E$61:$E$80,0),MATCH('HRH Need estimation'!$D303,'Inputs from Uganda staff'!$E$6:$BM$6,0)),
""))</f>
        <v>0</v>
      </c>
      <c r="AJ303" s="122">
        <f>IFERROR(
$AN303 * INDEX('WFOM - Time_Base'!$A$4:$API$29, MATCH("CenHos", 'WFOM - Time_Base'!$B$4:$B$29,0), MATCH(CONCATENATE($G303,AJ$2),'WFOM - Time_Base'!$A$8:$API$8,0)) *
INDEX('WFOM - Time_Base'!$A$4:$API$29, MATCH("CenHos_Per", 'WFOM - Time_Base'!$B$4:$B$29,0), MATCH(CONCATENATE($G303,AJ$2),'WFOM - Time_Base'!$A$8:$API$8,0)),
IFERROR($AN303 * INDEX('Inputs from Uganda staff'!$E$61:$BM$80,MATCH('HRH Need estimation'!AJ$2,'Inputs from Uganda staff'!$E$61:$E$80,0),MATCH('HRH Need estimation'!$D303,'Inputs from Uganda staff'!$E$6:$BM$6,0)),
""))</f>
        <v>0</v>
      </c>
      <c r="AK303" s="122">
        <f>IFERROR(
$AN303 * INDEX('WFOM - Time_Base'!$A$4:$API$29, MATCH("CenHos", 'WFOM - Time_Base'!$B$4:$B$29,0), MATCH(CONCATENATE($G303,AK$2),'WFOM - Time_Base'!$A$8:$API$8,0)) *
INDEX('WFOM - Time_Base'!$A$4:$API$29, MATCH("CenHos_Per", 'WFOM - Time_Base'!$B$4:$B$29,0), MATCH(CONCATENATE($G303,AK$2),'WFOM - Time_Base'!$A$8:$API$8,0)),
IFERROR($AN303 * INDEX('Inputs from Uganda staff'!$E$61:$BM$80,MATCH('HRH Need estimation'!AK$2,'Inputs from Uganda staff'!$E$61:$E$80,0),MATCH('HRH Need estimation'!$D303,'Inputs from Uganda staff'!$E$6:$BM$6,0)),
""))</f>
        <v>0</v>
      </c>
      <c r="AL303" s="122">
        <f>IFERROR(
$AN303 * INDEX('WFOM - Time_Base'!$A$4:$API$29, MATCH("CenHos", 'WFOM - Time_Base'!$B$4:$B$29,0), MATCH(CONCATENATE($G303,AL$2),'WFOM - Time_Base'!$A$8:$API$8,0)) *
INDEX('WFOM - Time_Base'!$A$4:$API$29, MATCH("CenHos_Per", 'WFOM - Time_Base'!$B$4:$B$29,0), MATCH(CONCATENATE($G303,AL$2),'WFOM - Time_Base'!$A$8:$API$8,0)),
IFERROR($AN303 * INDEX('Inputs from Uganda staff'!$E$61:$BM$80,MATCH('HRH Need estimation'!AL$2,'Inputs from Uganda staff'!$E$61:$E$80,0),MATCH('HRH Need estimation'!$D303,'Inputs from Uganda staff'!$E$6:$BM$6,0)),
""))</f>
        <v>0</v>
      </c>
      <c r="AN303">
        <v>1</v>
      </c>
      <c r="AO303" t="e">
        <f t="shared" si="12"/>
        <v>#N/A</v>
      </c>
    </row>
    <row r="304" spans="1:42">
      <c r="A304" s="106" t="s">
        <v>915</v>
      </c>
      <c r="B304" s="106" t="s">
        <v>525</v>
      </c>
      <c r="C304" s="107" t="s">
        <v>823</v>
      </c>
      <c r="D304" s="113" t="s">
        <v>824</v>
      </c>
      <c r="E304" s="252"/>
      <c r="F304" s="252"/>
      <c r="G304" s="122" t="str">
        <f>IF(F304&lt;&gt;"", VLOOKUP(F304,'WFOM - Cadre and Service List'!$E$4:$F$52,2,FALSE), "")</f>
        <v/>
      </c>
      <c r="H304" s="122"/>
      <c r="I304" s="207"/>
      <c r="J304" s="207"/>
      <c r="K304" s="207"/>
      <c r="L304" s="207"/>
      <c r="M304" s="207"/>
      <c r="N304" s="207"/>
      <c r="O304" s="207"/>
      <c r="P304" s="207">
        <f t="shared" si="11"/>
        <v>0</v>
      </c>
      <c r="Q304" s="122" t="s">
        <v>1947</v>
      </c>
      <c r="R304" s="122">
        <f>IFERROR(
$AN304 * INDEX('WFOM - Time_Base'!$A$4:$API$29, MATCH("CenHos", 'WFOM - Time_Base'!$B$4:$B$29,0), MATCH(CONCATENATE($G304,R$2),'WFOM - Time_Base'!$A$8:$API$8,0)) *
INDEX('WFOM - Time_Base'!$A$4:$API$29, MATCH("CenHos_Per", 'WFOM - Time_Base'!$B$4:$B$29,0), MATCH(CONCATENATE($G304,R$2),'WFOM - Time_Base'!$A$8:$API$8,0)),
IFERROR($AN304 * INDEX('Inputs from Uganda staff'!$E$61:$BM$80,MATCH('HRH Need estimation'!R$2,'Inputs from Uganda staff'!$E$61:$E$80,0),MATCH('HRH Need estimation'!$D304,'Inputs from Uganda staff'!$E$6:$BM$6,0)),
""))</f>
        <v>0.5</v>
      </c>
      <c r="S304" s="122">
        <f>IFERROR(
$AN304 * INDEX('WFOM - Time_Base'!$A$4:$API$29, MATCH("CenHos", 'WFOM - Time_Base'!$B$4:$B$29,0), MATCH(CONCATENATE($G304,S$2),'WFOM - Time_Base'!$A$8:$API$8,0)) *
INDEX('WFOM - Time_Base'!$A$4:$API$29, MATCH("CenHos_Per", 'WFOM - Time_Base'!$B$4:$B$29,0), MATCH(CONCATENATE($G304,S$2),'WFOM - Time_Base'!$A$8:$API$8,0)),
IFERROR($AN304 * INDEX('Inputs from Uganda staff'!$E$61:$BM$80,MATCH('HRH Need estimation'!S$2,'Inputs from Uganda staff'!$E$61:$E$80,0),MATCH('HRH Need estimation'!$D304,'Inputs from Uganda staff'!$E$6:$BM$6,0)),
""))</f>
        <v>0.5</v>
      </c>
      <c r="T304" s="122">
        <f>IFERROR(
$AN304 * INDEX('WFOM - Time_Base'!$A$4:$API$29, MATCH("CenHos", 'WFOM - Time_Base'!$B$4:$B$29,0), MATCH(CONCATENATE($G304,T$2),'WFOM - Time_Base'!$A$8:$API$8,0)) *
INDEX('WFOM - Time_Base'!$A$4:$API$29, MATCH("CenHos_Per", 'WFOM - Time_Base'!$B$4:$B$29,0), MATCH(CONCATENATE($G304,T$2),'WFOM - Time_Base'!$A$8:$API$8,0)),
IFERROR($AN304 * INDEX('Inputs from Uganda staff'!$E$61:$BM$80,MATCH('HRH Need estimation'!T$2,'Inputs from Uganda staff'!$E$61:$E$80,0),MATCH('HRH Need estimation'!$D304,'Inputs from Uganda staff'!$E$6:$BM$6,0)),
""))</f>
        <v>0</v>
      </c>
      <c r="U304" s="122">
        <f>IFERROR(
$AN304 * INDEX('WFOM - Time_Base'!$A$4:$API$29, MATCH("CenHos", 'WFOM - Time_Base'!$B$4:$B$29,0), MATCH(CONCATENATE($G304,U$2),'WFOM - Time_Base'!$A$8:$API$8,0)) *
INDEX('WFOM - Time_Base'!$A$4:$API$29, MATCH("CenHos_Per", 'WFOM - Time_Base'!$B$4:$B$29,0), MATCH(CONCATENATE($G304,U$2),'WFOM - Time_Base'!$A$8:$API$8,0)),
IFERROR($AN304 * INDEX('Inputs from Uganda staff'!$E$61:$BM$80,MATCH('HRH Need estimation'!U$2,'Inputs from Uganda staff'!$E$61:$E$80,0),MATCH('HRH Need estimation'!$D304,'Inputs from Uganda staff'!$E$6:$BM$6,0)),
""))</f>
        <v>0.75</v>
      </c>
      <c r="V304" s="122">
        <f>IFERROR(
$AN304 * INDEX('WFOM - Time_Base'!$A$4:$API$29, MATCH("CenHos", 'WFOM - Time_Base'!$B$4:$B$29,0), MATCH(CONCATENATE($G304,V$2),'WFOM - Time_Base'!$A$8:$API$8,0)) *
INDEX('WFOM - Time_Base'!$A$4:$API$29, MATCH("CenHos_Per", 'WFOM - Time_Base'!$B$4:$B$29,0), MATCH(CONCATENATE($G304,V$2),'WFOM - Time_Base'!$A$8:$API$8,0)),
IFERROR($AN304 * INDEX('Inputs from Uganda staff'!$E$61:$BM$80,MATCH('HRH Need estimation'!V$2,'Inputs from Uganda staff'!$E$61:$E$80,0),MATCH('HRH Need estimation'!$D304,'Inputs from Uganda staff'!$E$6:$BM$6,0)),
""))</f>
        <v>6</v>
      </c>
      <c r="W304" s="122">
        <f>IFERROR(
$AN304 * INDEX('WFOM - Time_Base'!$A$4:$API$29, MATCH("CenHos", 'WFOM - Time_Base'!$B$4:$B$29,0), MATCH(CONCATENATE($G304,W$2),'WFOM - Time_Base'!$A$8:$API$8,0)) *
INDEX('WFOM - Time_Base'!$A$4:$API$29, MATCH("CenHos_Per", 'WFOM - Time_Base'!$B$4:$B$29,0), MATCH(CONCATENATE($G304,W$2),'WFOM - Time_Base'!$A$8:$API$8,0)),
IFERROR($AN304 * INDEX('Inputs from Uganda staff'!$E$61:$BM$80,MATCH('HRH Need estimation'!W$2,'Inputs from Uganda staff'!$E$61:$E$80,0),MATCH('HRH Need estimation'!$D304,'Inputs from Uganda staff'!$E$6:$BM$6,0)),
""))</f>
        <v>0</v>
      </c>
      <c r="X304" s="122">
        <f>IFERROR(
$AN304 * INDEX('WFOM - Time_Base'!$A$4:$API$29, MATCH("CenHos", 'WFOM - Time_Base'!$B$4:$B$29,0), MATCH(CONCATENATE($G304,X$2),'WFOM - Time_Base'!$A$8:$API$8,0)) *
INDEX('WFOM - Time_Base'!$A$4:$API$29, MATCH("CenHos_Per", 'WFOM - Time_Base'!$B$4:$B$29,0), MATCH(CONCATENATE($G304,X$2),'WFOM - Time_Base'!$A$8:$API$8,0)),
IFERROR($AN304 * INDEX('Inputs from Uganda staff'!$E$61:$BM$80,MATCH('HRH Need estimation'!X$2,'Inputs from Uganda staff'!$E$61:$E$80,0),MATCH('HRH Need estimation'!$D304,'Inputs from Uganda staff'!$E$6:$BM$6,0)),
""))</f>
        <v>0</v>
      </c>
      <c r="Y304" s="122">
        <f>IFERROR(
$AN304 * INDEX('WFOM - Time_Base'!$A$4:$API$29, MATCH("CenHos", 'WFOM - Time_Base'!$B$4:$B$29,0), MATCH(CONCATENATE($G304,Y$2),'WFOM - Time_Base'!$A$8:$API$8,0)) *
INDEX('WFOM - Time_Base'!$A$4:$API$29, MATCH("CenHos_Per", 'WFOM - Time_Base'!$B$4:$B$29,0), MATCH(CONCATENATE($G304,Y$2),'WFOM - Time_Base'!$A$8:$API$8,0)),
IFERROR($AN304 * INDEX('Inputs from Uganda staff'!$E$61:$BM$80,MATCH('HRH Need estimation'!Y$2,'Inputs from Uganda staff'!$E$61:$E$80,0),MATCH('HRH Need estimation'!$D304,'Inputs from Uganda staff'!$E$6:$BM$6,0)),
""))</f>
        <v>1.8</v>
      </c>
      <c r="Z304" s="122">
        <f>IFERROR(
$AN304 * INDEX('WFOM - Time_Base'!$A$4:$API$29, MATCH("CenHos", 'WFOM - Time_Base'!$B$4:$B$29,0), MATCH(CONCATENATE($G304,Z$2),'WFOM - Time_Base'!$A$8:$API$8,0)) *
INDEX('WFOM - Time_Base'!$A$4:$API$29, MATCH("CenHos_Per", 'WFOM - Time_Base'!$B$4:$B$29,0), MATCH(CONCATENATE($G304,Z$2),'WFOM - Time_Base'!$A$8:$API$8,0)),
IFERROR($AN304 * INDEX('Inputs from Uganda staff'!$E$61:$BM$80,MATCH('HRH Need estimation'!Z$2,'Inputs from Uganda staff'!$E$61:$E$80,0),MATCH('HRH Need estimation'!$D304,'Inputs from Uganda staff'!$E$6:$BM$6,0)),
""))</f>
        <v>0</v>
      </c>
      <c r="AA304" s="122">
        <f>IFERROR(
$AN304 * INDEX('WFOM - Time_Base'!$A$4:$API$29, MATCH("CenHos", 'WFOM - Time_Base'!$B$4:$B$29,0), MATCH(CONCATENATE($G304,AA$2),'WFOM - Time_Base'!$A$8:$API$8,0)) *
INDEX('WFOM - Time_Base'!$A$4:$API$29, MATCH("CenHos_Per", 'WFOM - Time_Base'!$B$4:$B$29,0), MATCH(CONCATENATE($G304,AA$2),'WFOM - Time_Base'!$A$8:$API$8,0)),
IFERROR($AN304 * INDEX('Inputs from Uganda staff'!$E$61:$BM$80,MATCH('HRH Need estimation'!AA$2,'Inputs from Uganda staff'!$E$61:$E$80,0),MATCH('HRH Need estimation'!$D304,'Inputs from Uganda staff'!$E$6:$BM$6,0)),
""))</f>
        <v>0.3</v>
      </c>
      <c r="AB304" s="122">
        <f>IFERROR(
$AN304 * INDEX('WFOM - Time_Base'!$A$4:$API$29, MATCH("CenHos", 'WFOM - Time_Base'!$B$4:$B$29,0), MATCH(CONCATENATE($G304,AB$2),'WFOM - Time_Base'!$A$8:$API$8,0)) *
INDEX('WFOM - Time_Base'!$A$4:$API$29, MATCH("CenHos_Per", 'WFOM - Time_Base'!$B$4:$B$29,0), MATCH(CONCATENATE($G304,AB$2),'WFOM - Time_Base'!$A$8:$API$8,0)),
IFERROR($AN304 * INDEX('Inputs from Uganda staff'!$E$61:$BM$80,MATCH('HRH Need estimation'!AB$2,'Inputs from Uganda staff'!$E$61:$E$80,0),MATCH('HRH Need estimation'!$D304,'Inputs from Uganda staff'!$E$6:$BM$6,0)),
""))</f>
        <v>0</v>
      </c>
      <c r="AC304" s="122" t="str">
        <f>IFERROR(
$AN304 * INDEX('WFOM - Time_Base'!$A$4:$API$29, MATCH("CenHos", 'WFOM - Time_Base'!$B$4:$B$29,0), MATCH(CONCATENATE($G304,AC$2),'WFOM - Time_Base'!$A$8:$API$8,0)) *
INDEX('WFOM - Time_Base'!$A$4:$API$29, MATCH("CenHos_Per", 'WFOM - Time_Base'!$B$4:$B$29,0), MATCH(CONCATENATE($G304,AC$2),'WFOM - Time_Base'!$A$8:$API$8,0)),
IFERROR($AN304 * INDEX('Inputs from Uganda staff'!$E$61:$BM$80,MATCH('HRH Need estimation'!AC$2,'Inputs from Uganda staff'!$E$61:$E$80,0),MATCH('HRH Need estimation'!$D304,'Inputs from Uganda staff'!$E$6:$BM$6,0)),
""))</f>
        <v/>
      </c>
      <c r="AD304" s="122">
        <f>IFERROR(
$AN304 * INDEX('WFOM - Time_Base'!$A$4:$API$29, MATCH("CenHos", 'WFOM - Time_Base'!$B$4:$B$29,0), MATCH(CONCATENATE($G304,AD$2),'WFOM - Time_Base'!$A$8:$API$8,0)) *
INDEX('WFOM - Time_Base'!$A$4:$API$29, MATCH("CenHos_Per", 'WFOM - Time_Base'!$B$4:$B$29,0), MATCH(CONCATENATE($G304,AD$2),'WFOM - Time_Base'!$A$8:$API$8,0)),
IFERROR($AN304 * INDEX('Inputs from Uganda staff'!$E$61:$BM$80,MATCH('HRH Need estimation'!AD$2,'Inputs from Uganda staff'!$E$61:$E$80,0),MATCH('HRH Need estimation'!$D304,'Inputs from Uganda staff'!$E$6:$BM$6,0)),
""))</f>
        <v>0</v>
      </c>
      <c r="AE304" s="122">
        <f>IFERROR(
$AN304 * INDEX('WFOM - Time_Base'!$A$4:$API$29, MATCH("CenHos", 'WFOM - Time_Base'!$B$4:$B$29,0), MATCH(CONCATENATE($G304,AE$2),'WFOM - Time_Base'!$A$8:$API$8,0)) *
INDEX('WFOM - Time_Base'!$A$4:$API$29, MATCH("CenHos_Per", 'WFOM - Time_Base'!$B$4:$B$29,0), MATCH(CONCATENATE($G304,AE$2),'WFOM - Time_Base'!$A$8:$API$8,0)),
IFERROR($AN304 * INDEX('Inputs from Uganda staff'!$E$61:$BM$80,MATCH('HRH Need estimation'!AE$2,'Inputs from Uganda staff'!$E$61:$E$80,0),MATCH('HRH Need estimation'!$D304,'Inputs from Uganda staff'!$E$6:$BM$6,0)),
""))</f>
        <v>0</v>
      </c>
      <c r="AF304" s="122">
        <f>IFERROR(
$AN304 * INDEX('WFOM - Time_Base'!$A$4:$API$29, MATCH("CenHos", 'WFOM - Time_Base'!$B$4:$B$29,0), MATCH(CONCATENATE($G304,AF$2),'WFOM - Time_Base'!$A$8:$API$8,0)) *
INDEX('WFOM - Time_Base'!$A$4:$API$29, MATCH("CenHos_Per", 'WFOM - Time_Base'!$B$4:$B$29,0), MATCH(CONCATENATE($G304,AF$2),'WFOM - Time_Base'!$A$8:$API$8,0)),
IFERROR($AN304 * INDEX('Inputs from Uganda staff'!$E$61:$BM$80,MATCH('HRH Need estimation'!AF$2,'Inputs from Uganda staff'!$E$61:$E$80,0),MATCH('HRH Need estimation'!$D304,'Inputs from Uganda staff'!$E$6:$BM$6,0)),
""))</f>
        <v>0</v>
      </c>
      <c r="AG304" s="122">
        <f>IFERROR(
$AN304 * INDEX('WFOM - Time_Base'!$A$4:$API$29, MATCH("CenHos", 'WFOM - Time_Base'!$B$4:$B$29,0), MATCH(CONCATENATE($G304,AG$2),'WFOM - Time_Base'!$A$8:$API$8,0)) *
INDEX('WFOM - Time_Base'!$A$4:$API$29, MATCH("CenHos_Per", 'WFOM - Time_Base'!$B$4:$B$29,0), MATCH(CONCATENATE($G304,AG$2),'WFOM - Time_Base'!$A$8:$API$8,0)),
IFERROR($AN304 * INDEX('Inputs from Uganda staff'!$E$61:$BM$80,MATCH('HRH Need estimation'!AG$2,'Inputs from Uganda staff'!$E$61:$E$80,0),MATCH('HRH Need estimation'!$D304,'Inputs from Uganda staff'!$E$6:$BM$6,0)),
""))</f>
        <v>0</v>
      </c>
      <c r="AH304" s="122">
        <f>IFERROR(
$AN304 * INDEX('WFOM - Time_Base'!$A$4:$API$29, MATCH("CenHos", 'WFOM - Time_Base'!$B$4:$B$29,0), MATCH(CONCATENATE($G304,AH$2),'WFOM - Time_Base'!$A$8:$API$8,0)) *
INDEX('WFOM - Time_Base'!$A$4:$API$29, MATCH("CenHos_Per", 'WFOM - Time_Base'!$B$4:$B$29,0), MATCH(CONCATENATE($G304,AH$2),'WFOM - Time_Base'!$A$8:$API$8,0)),
IFERROR($AN304 * INDEX('Inputs from Uganda staff'!$E$61:$BM$80,MATCH('HRH Need estimation'!AH$2,'Inputs from Uganda staff'!$E$61:$E$80,0),MATCH('HRH Need estimation'!$D304,'Inputs from Uganda staff'!$E$6:$BM$6,0)),
""))</f>
        <v>0</v>
      </c>
      <c r="AI304" s="122">
        <f>IFERROR(
$AN304 * INDEX('WFOM - Time_Base'!$A$4:$API$29, MATCH("CenHos", 'WFOM - Time_Base'!$B$4:$B$29,0), MATCH(CONCATENATE($G304,AI$2),'WFOM - Time_Base'!$A$8:$API$8,0)) *
INDEX('WFOM - Time_Base'!$A$4:$API$29, MATCH("CenHos_Per", 'WFOM - Time_Base'!$B$4:$B$29,0), MATCH(CONCATENATE($G304,AI$2),'WFOM - Time_Base'!$A$8:$API$8,0)),
IFERROR($AN304 * INDEX('Inputs from Uganda staff'!$E$61:$BM$80,MATCH('HRH Need estimation'!AI$2,'Inputs from Uganda staff'!$E$61:$E$80,0),MATCH('HRH Need estimation'!$D304,'Inputs from Uganda staff'!$E$6:$BM$6,0)),
""))</f>
        <v>0</v>
      </c>
      <c r="AJ304" s="122">
        <f>IFERROR(
$AN304 * INDEX('WFOM - Time_Base'!$A$4:$API$29, MATCH("CenHos", 'WFOM - Time_Base'!$B$4:$B$29,0), MATCH(CONCATENATE($G304,AJ$2),'WFOM - Time_Base'!$A$8:$API$8,0)) *
INDEX('WFOM - Time_Base'!$A$4:$API$29, MATCH("CenHos_Per", 'WFOM - Time_Base'!$B$4:$B$29,0), MATCH(CONCATENATE($G304,AJ$2),'WFOM - Time_Base'!$A$8:$API$8,0)),
IFERROR($AN304 * INDEX('Inputs from Uganda staff'!$E$61:$BM$80,MATCH('HRH Need estimation'!AJ$2,'Inputs from Uganda staff'!$E$61:$E$80,0),MATCH('HRH Need estimation'!$D304,'Inputs from Uganda staff'!$E$6:$BM$6,0)),
""))</f>
        <v>0</v>
      </c>
      <c r="AK304" s="122">
        <f>IFERROR(
$AN304 * INDEX('WFOM - Time_Base'!$A$4:$API$29, MATCH("CenHos", 'WFOM - Time_Base'!$B$4:$B$29,0), MATCH(CONCATENATE($G304,AK$2),'WFOM - Time_Base'!$A$8:$API$8,0)) *
INDEX('WFOM - Time_Base'!$A$4:$API$29, MATCH("CenHos_Per", 'WFOM - Time_Base'!$B$4:$B$29,0), MATCH(CONCATENATE($G304,AK$2),'WFOM - Time_Base'!$A$8:$API$8,0)),
IFERROR($AN304 * INDEX('Inputs from Uganda staff'!$E$61:$BM$80,MATCH('HRH Need estimation'!AK$2,'Inputs from Uganda staff'!$E$61:$E$80,0),MATCH('HRH Need estimation'!$D304,'Inputs from Uganda staff'!$E$6:$BM$6,0)),
""))</f>
        <v>0</v>
      </c>
      <c r="AL304" s="122">
        <f>IFERROR(
$AN304 * INDEX('WFOM - Time_Base'!$A$4:$API$29, MATCH("CenHos", 'WFOM - Time_Base'!$B$4:$B$29,0), MATCH(CONCATENATE($G304,AL$2),'WFOM - Time_Base'!$A$8:$API$8,0)) *
INDEX('WFOM - Time_Base'!$A$4:$API$29, MATCH("CenHos_Per", 'WFOM - Time_Base'!$B$4:$B$29,0), MATCH(CONCATENATE($G304,AL$2),'WFOM - Time_Base'!$A$8:$API$8,0)),
IFERROR($AN304 * INDEX('Inputs from Uganda staff'!$E$61:$BM$80,MATCH('HRH Need estimation'!AL$2,'Inputs from Uganda staff'!$E$61:$E$80,0),MATCH('HRH Need estimation'!$D304,'Inputs from Uganda staff'!$E$6:$BM$6,0)),
""))</f>
        <v>0</v>
      </c>
      <c r="AN304">
        <v>1</v>
      </c>
      <c r="AO304" t="e">
        <f t="shared" si="12"/>
        <v>#N/A</v>
      </c>
    </row>
    <row r="305" spans="1:41">
      <c r="A305" s="106" t="s">
        <v>1051</v>
      </c>
      <c r="B305" s="106" t="s">
        <v>689</v>
      </c>
      <c r="C305" s="107" t="s">
        <v>825</v>
      </c>
      <c r="D305" s="113" t="s">
        <v>826</v>
      </c>
      <c r="E305" s="252"/>
      <c r="F305" s="252"/>
      <c r="G305" s="122" t="str">
        <f>IF(F305&lt;&gt;"", VLOOKUP(F305,'WFOM - Cadre and Service List'!$E$4:$F$52,2,FALSE), "")</f>
        <v/>
      </c>
      <c r="H305" s="122"/>
      <c r="I305" s="207"/>
      <c r="J305" s="207"/>
      <c r="K305" s="207"/>
      <c r="L305" s="207"/>
      <c r="M305" s="207"/>
      <c r="N305" s="207"/>
      <c r="O305" s="207"/>
      <c r="P305" s="207">
        <f t="shared" si="11"/>
        <v>0</v>
      </c>
      <c r="Q305" s="122" t="s">
        <v>1947</v>
      </c>
      <c r="R305" s="122">
        <f>IFERROR(
$AN305 * INDEX('WFOM - Time_Base'!$A$4:$API$29, MATCH("CenHos", 'WFOM - Time_Base'!$B$4:$B$29,0), MATCH(CONCATENATE($G305,R$2),'WFOM - Time_Base'!$A$8:$API$8,0)) *
INDEX('WFOM - Time_Base'!$A$4:$API$29, MATCH("CenHos_Per", 'WFOM - Time_Base'!$B$4:$B$29,0), MATCH(CONCATENATE($G305,R$2),'WFOM - Time_Base'!$A$8:$API$8,0)),
IFERROR($AN305 * INDEX('Inputs from Uganda staff'!$E$61:$BM$80,MATCH('HRH Need estimation'!R$2,'Inputs from Uganda staff'!$E$61:$E$80,0),MATCH('HRH Need estimation'!$D305,'Inputs from Uganda staff'!$E$6:$BM$6,0)),
""))</f>
        <v>0.5</v>
      </c>
      <c r="S305" s="122">
        <f>IFERROR(
$AN305 * INDEX('WFOM - Time_Base'!$A$4:$API$29, MATCH("CenHos", 'WFOM - Time_Base'!$B$4:$B$29,0), MATCH(CONCATENATE($G305,S$2),'WFOM - Time_Base'!$A$8:$API$8,0)) *
INDEX('WFOM - Time_Base'!$A$4:$API$29, MATCH("CenHos_Per", 'WFOM - Time_Base'!$B$4:$B$29,0), MATCH(CONCATENATE($G305,S$2),'WFOM - Time_Base'!$A$8:$API$8,0)),
IFERROR($AN305 * INDEX('Inputs from Uganda staff'!$E$61:$BM$80,MATCH('HRH Need estimation'!S$2,'Inputs from Uganda staff'!$E$61:$E$80,0),MATCH('HRH Need estimation'!$D305,'Inputs from Uganda staff'!$E$6:$BM$6,0)),
""))</f>
        <v>0.5</v>
      </c>
      <c r="T305" s="122">
        <f>IFERROR(
$AN305 * INDEX('WFOM - Time_Base'!$A$4:$API$29, MATCH("CenHos", 'WFOM - Time_Base'!$B$4:$B$29,0), MATCH(CONCATENATE($G305,T$2),'WFOM - Time_Base'!$A$8:$API$8,0)) *
INDEX('WFOM - Time_Base'!$A$4:$API$29, MATCH("CenHos_Per", 'WFOM - Time_Base'!$B$4:$B$29,0), MATCH(CONCATENATE($G305,T$2),'WFOM - Time_Base'!$A$8:$API$8,0)),
IFERROR($AN305 * INDEX('Inputs from Uganda staff'!$E$61:$BM$80,MATCH('HRH Need estimation'!T$2,'Inputs from Uganda staff'!$E$61:$E$80,0),MATCH('HRH Need estimation'!$D305,'Inputs from Uganda staff'!$E$6:$BM$6,0)),
""))</f>
        <v>0</v>
      </c>
      <c r="U305" s="122">
        <f>IFERROR(
$AN305 * INDEX('WFOM - Time_Base'!$A$4:$API$29, MATCH("CenHos", 'WFOM - Time_Base'!$B$4:$B$29,0), MATCH(CONCATENATE($G305,U$2),'WFOM - Time_Base'!$A$8:$API$8,0)) *
INDEX('WFOM - Time_Base'!$A$4:$API$29, MATCH("CenHos_Per", 'WFOM - Time_Base'!$B$4:$B$29,0), MATCH(CONCATENATE($G305,U$2),'WFOM - Time_Base'!$A$8:$API$8,0)),
IFERROR($AN305 * INDEX('Inputs from Uganda staff'!$E$61:$BM$80,MATCH('HRH Need estimation'!U$2,'Inputs from Uganda staff'!$E$61:$E$80,0),MATCH('HRH Need estimation'!$D305,'Inputs from Uganda staff'!$E$6:$BM$6,0)),
""))</f>
        <v>0.75</v>
      </c>
      <c r="V305" s="122">
        <f>IFERROR(
$AN305 * INDEX('WFOM - Time_Base'!$A$4:$API$29, MATCH("CenHos", 'WFOM - Time_Base'!$B$4:$B$29,0), MATCH(CONCATENATE($G305,V$2),'WFOM - Time_Base'!$A$8:$API$8,0)) *
INDEX('WFOM - Time_Base'!$A$4:$API$29, MATCH("CenHos_Per", 'WFOM - Time_Base'!$B$4:$B$29,0), MATCH(CONCATENATE($G305,V$2),'WFOM - Time_Base'!$A$8:$API$8,0)),
IFERROR($AN305 * INDEX('Inputs from Uganda staff'!$E$61:$BM$80,MATCH('HRH Need estimation'!V$2,'Inputs from Uganda staff'!$E$61:$E$80,0),MATCH('HRH Need estimation'!$D305,'Inputs from Uganda staff'!$E$6:$BM$6,0)),
""))</f>
        <v>6</v>
      </c>
      <c r="W305" s="122">
        <f>IFERROR(
$AN305 * INDEX('WFOM - Time_Base'!$A$4:$API$29, MATCH("CenHos", 'WFOM - Time_Base'!$B$4:$B$29,0), MATCH(CONCATENATE($G305,W$2),'WFOM - Time_Base'!$A$8:$API$8,0)) *
INDEX('WFOM - Time_Base'!$A$4:$API$29, MATCH("CenHos_Per", 'WFOM - Time_Base'!$B$4:$B$29,0), MATCH(CONCATENATE($G305,W$2),'WFOM - Time_Base'!$A$8:$API$8,0)),
IFERROR($AN305 * INDEX('Inputs from Uganda staff'!$E$61:$BM$80,MATCH('HRH Need estimation'!W$2,'Inputs from Uganda staff'!$E$61:$E$80,0),MATCH('HRH Need estimation'!$D305,'Inputs from Uganda staff'!$E$6:$BM$6,0)),
""))</f>
        <v>0</v>
      </c>
      <c r="X305" s="122">
        <f>IFERROR(
$AN305 * INDEX('WFOM - Time_Base'!$A$4:$API$29, MATCH("CenHos", 'WFOM - Time_Base'!$B$4:$B$29,0), MATCH(CONCATENATE($G305,X$2),'WFOM - Time_Base'!$A$8:$API$8,0)) *
INDEX('WFOM - Time_Base'!$A$4:$API$29, MATCH("CenHos_Per", 'WFOM - Time_Base'!$B$4:$B$29,0), MATCH(CONCATENATE($G305,X$2),'WFOM - Time_Base'!$A$8:$API$8,0)),
IFERROR($AN305 * INDEX('Inputs from Uganda staff'!$E$61:$BM$80,MATCH('HRH Need estimation'!X$2,'Inputs from Uganda staff'!$E$61:$E$80,0),MATCH('HRH Need estimation'!$D305,'Inputs from Uganda staff'!$E$6:$BM$6,0)),
""))</f>
        <v>0</v>
      </c>
      <c r="Y305" s="122">
        <f>IFERROR(
$AN305 * INDEX('WFOM - Time_Base'!$A$4:$API$29, MATCH("CenHos", 'WFOM - Time_Base'!$B$4:$B$29,0), MATCH(CONCATENATE($G305,Y$2),'WFOM - Time_Base'!$A$8:$API$8,0)) *
INDEX('WFOM - Time_Base'!$A$4:$API$29, MATCH("CenHos_Per", 'WFOM - Time_Base'!$B$4:$B$29,0), MATCH(CONCATENATE($G305,Y$2),'WFOM - Time_Base'!$A$8:$API$8,0)),
IFERROR($AN305 * INDEX('Inputs from Uganda staff'!$E$61:$BM$80,MATCH('HRH Need estimation'!Y$2,'Inputs from Uganda staff'!$E$61:$E$80,0),MATCH('HRH Need estimation'!$D305,'Inputs from Uganda staff'!$E$6:$BM$6,0)),
""))</f>
        <v>1.8</v>
      </c>
      <c r="Z305" s="122">
        <f>IFERROR(
$AN305 * INDEX('WFOM - Time_Base'!$A$4:$API$29, MATCH("CenHos", 'WFOM - Time_Base'!$B$4:$B$29,0), MATCH(CONCATENATE($G305,Z$2),'WFOM - Time_Base'!$A$8:$API$8,0)) *
INDEX('WFOM - Time_Base'!$A$4:$API$29, MATCH("CenHos_Per", 'WFOM - Time_Base'!$B$4:$B$29,0), MATCH(CONCATENATE($G305,Z$2),'WFOM - Time_Base'!$A$8:$API$8,0)),
IFERROR($AN305 * INDEX('Inputs from Uganda staff'!$E$61:$BM$80,MATCH('HRH Need estimation'!Z$2,'Inputs from Uganda staff'!$E$61:$E$80,0),MATCH('HRH Need estimation'!$D305,'Inputs from Uganda staff'!$E$6:$BM$6,0)),
""))</f>
        <v>0</v>
      </c>
      <c r="AA305" s="122">
        <f>IFERROR(
$AN305 * INDEX('WFOM - Time_Base'!$A$4:$API$29, MATCH("CenHos", 'WFOM - Time_Base'!$B$4:$B$29,0), MATCH(CONCATENATE($G305,AA$2),'WFOM - Time_Base'!$A$8:$API$8,0)) *
INDEX('WFOM - Time_Base'!$A$4:$API$29, MATCH("CenHos_Per", 'WFOM - Time_Base'!$B$4:$B$29,0), MATCH(CONCATENATE($G305,AA$2),'WFOM - Time_Base'!$A$8:$API$8,0)),
IFERROR($AN305 * INDEX('Inputs from Uganda staff'!$E$61:$BM$80,MATCH('HRH Need estimation'!AA$2,'Inputs from Uganda staff'!$E$61:$E$80,0),MATCH('HRH Need estimation'!$D305,'Inputs from Uganda staff'!$E$6:$BM$6,0)),
""))</f>
        <v>0.3</v>
      </c>
      <c r="AB305" s="122">
        <f>IFERROR(
$AN305 * INDEX('WFOM - Time_Base'!$A$4:$API$29, MATCH("CenHos", 'WFOM - Time_Base'!$B$4:$B$29,0), MATCH(CONCATENATE($G305,AB$2),'WFOM - Time_Base'!$A$8:$API$8,0)) *
INDEX('WFOM - Time_Base'!$A$4:$API$29, MATCH("CenHos_Per", 'WFOM - Time_Base'!$B$4:$B$29,0), MATCH(CONCATENATE($G305,AB$2),'WFOM - Time_Base'!$A$8:$API$8,0)),
IFERROR($AN305 * INDEX('Inputs from Uganda staff'!$E$61:$BM$80,MATCH('HRH Need estimation'!AB$2,'Inputs from Uganda staff'!$E$61:$E$80,0),MATCH('HRH Need estimation'!$D305,'Inputs from Uganda staff'!$E$6:$BM$6,0)),
""))</f>
        <v>0</v>
      </c>
      <c r="AC305" s="122" t="str">
        <f>IFERROR(
$AN305 * INDEX('WFOM - Time_Base'!$A$4:$API$29, MATCH("CenHos", 'WFOM - Time_Base'!$B$4:$B$29,0), MATCH(CONCATENATE($G305,AC$2),'WFOM - Time_Base'!$A$8:$API$8,0)) *
INDEX('WFOM - Time_Base'!$A$4:$API$29, MATCH("CenHos_Per", 'WFOM - Time_Base'!$B$4:$B$29,0), MATCH(CONCATENATE($G305,AC$2),'WFOM - Time_Base'!$A$8:$API$8,0)),
IFERROR($AN305 * INDEX('Inputs from Uganda staff'!$E$61:$BM$80,MATCH('HRH Need estimation'!AC$2,'Inputs from Uganda staff'!$E$61:$E$80,0),MATCH('HRH Need estimation'!$D305,'Inputs from Uganda staff'!$E$6:$BM$6,0)),
""))</f>
        <v/>
      </c>
      <c r="AD305" s="122">
        <f>IFERROR(
$AN305 * INDEX('WFOM - Time_Base'!$A$4:$API$29, MATCH("CenHos", 'WFOM - Time_Base'!$B$4:$B$29,0), MATCH(CONCATENATE($G305,AD$2),'WFOM - Time_Base'!$A$8:$API$8,0)) *
INDEX('WFOM - Time_Base'!$A$4:$API$29, MATCH("CenHos_Per", 'WFOM - Time_Base'!$B$4:$B$29,0), MATCH(CONCATENATE($G305,AD$2),'WFOM - Time_Base'!$A$8:$API$8,0)),
IFERROR($AN305 * INDEX('Inputs from Uganda staff'!$E$61:$BM$80,MATCH('HRH Need estimation'!AD$2,'Inputs from Uganda staff'!$E$61:$E$80,0),MATCH('HRH Need estimation'!$D305,'Inputs from Uganda staff'!$E$6:$BM$6,0)),
""))</f>
        <v>0</v>
      </c>
      <c r="AE305" s="122">
        <f>IFERROR(
$AN305 * INDEX('WFOM - Time_Base'!$A$4:$API$29, MATCH("CenHos", 'WFOM - Time_Base'!$B$4:$B$29,0), MATCH(CONCATENATE($G305,AE$2),'WFOM - Time_Base'!$A$8:$API$8,0)) *
INDEX('WFOM - Time_Base'!$A$4:$API$29, MATCH("CenHos_Per", 'WFOM - Time_Base'!$B$4:$B$29,0), MATCH(CONCATENATE($G305,AE$2),'WFOM - Time_Base'!$A$8:$API$8,0)),
IFERROR($AN305 * INDEX('Inputs from Uganda staff'!$E$61:$BM$80,MATCH('HRH Need estimation'!AE$2,'Inputs from Uganda staff'!$E$61:$E$80,0),MATCH('HRH Need estimation'!$D305,'Inputs from Uganda staff'!$E$6:$BM$6,0)),
""))</f>
        <v>0</v>
      </c>
      <c r="AF305" s="122">
        <f>IFERROR(
$AN305 * INDEX('WFOM - Time_Base'!$A$4:$API$29, MATCH("CenHos", 'WFOM - Time_Base'!$B$4:$B$29,0), MATCH(CONCATENATE($G305,AF$2),'WFOM - Time_Base'!$A$8:$API$8,0)) *
INDEX('WFOM - Time_Base'!$A$4:$API$29, MATCH("CenHos_Per", 'WFOM - Time_Base'!$B$4:$B$29,0), MATCH(CONCATENATE($G305,AF$2),'WFOM - Time_Base'!$A$8:$API$8,0)),
IFERROR($AN305 * INDEX('Inputs from Uganda staff'!$E$61:$BM$80,MATCH('HRH Need estimation'!AF$2,'Inputs from Uganda staff'!$E$61:$E$80,0),MATCH('HRH Need estimation'!$D305,'Inputs from Uganda staff'!$E$6:$BM$6,0)),
""))</f>
        <v>0</v>
      </c>
      <c r="AG305" s="122">
        <f>IFERROR(
$AN305 * INDEX('WFOM - Time_Base'!$A$4:$API$29, MATCH("CenHos", 'WFOM - Time_Base'!$B$4:$B$29,0), MATCH(CONCATENATE($G305,AG$2),'WFOM - Time_Base'!$A$8:$API$8,0)) *
INDEX('WFOM - Time_Base'!$A$4:$API$29, MATCH("CenHos_Per", 'WFOM - Time_Base'!$B$4:$B$29,0), MATCH(CONCATENATE($G305,AG$2),'WFOM - Time_Base'!$A$8:$API$8,0)),
IFERROR($AN305 * INDEX('Inputs from Uganda staff'!$E$61:$BM$80,MATCH('HRH Need estimation'!AG$2,'Inputs from Uganda staff'!$E$61:$E$80,0),MATCH('HRH Need estimation'!$D305,'Inputs from Uganda staff'!$E$6:$BM$6,0)),
""))</f>
        <v>0</v>
      </c>
      <c r="AH305" s="122">
        <f>IFERROR(
$AN305 * INDEX('WFOM - Time_Base'!$A$4:$API$29, MATCH("CenHos", 'WFOM - Time_Base'!$B$4:$B$29,0), MATCH(CONCATENATE($G305,AH$2),'WFOM - Time_Base'!$A$8:$API$8,0)) *
INDEX('WFOM - Time_Base'!$A$4:$API$29, MATCH("CenHos_Per", 'WFOM - Time_Base'!$B$4:$B$29,0), MATCH(CONCATENATE($G305,AH$2),'WFOM - Time_Base'!$A$8:$API$8,0)),
IFERROR($AN305 * INDEX('Inputs from Uganda staff'!$E$61:$BM$80,MATCH('HRH Need estimation'!AH$2,'Inputs from Uganda staff'!$E$61:$E$80,0),MATCH('HRH Need estimation'!$D305,'Inputs from Uganda staff'!$E$6:$BM$6,0)),
""))</f>
        <v>0</v>
      </c>
      <c r="AI305" s="122">
        <f>IFERROR(
$AN305 * INDEX('WFOM - Time_Base'!$A$4:$API$29, MATCH("CenHos", 'WFOM - Time_Base'!$B$4:$B$29,0), MATCH(CONCATENATE($G305,AI$2),'WFOM - Time_Base'!$A$8:$API$8,0)) *
INDEX('WFOM - Time_Base'!$A$4:$API$29, MATCH("CenHos_Per", 'WFOM - Time_Base'!$B$4:$B$29,0), MATCH(CONCATENATE($G305,AI$2),'WFOM - Time_Base'!$A$8:$API$8,0)),
IFERROR($AN305 * INDEX('Inputs from Uganda staff'!$E$61:$BM$80,MATCH('HRH Need estimation'!AI$2,'Inputs from Uganda staff'!$E$61:$E$80,0),MATCH('HRH Need estimation'!$D305,'Inputs from Uganda staff'!$E$6:$BM$6,0)),
""))</f>
        <v>0</v>
      </c>
      <c r="AJ305" s="122">
        <f>IFERROR(
$AN305 * INDEX('WFOM - Time_Base'!$A$4:$API$29, MATCH("CenHos", 'WFOM - Time_Base'!$B$4:$B$29,0), MATCH(CONCATENATE($G305,AJ$2),'WFOM - Time_Base'!$A$8:$API$8,0)) *
INDEX('WFOM - Time_Base'!$A$4:$API$29, MATCH("CenHos_Per", 'WFOM - Time_Base'!$B$4:$B$29,0), MATCH(CONCATENATE($G305,AJ$2),'WFOM - Time_Base'!$A$8:$API$8,0)),
IFERROR($AN305 * INDEX('Inputs from Uganda staff'!$E$61:$BM$80,MATCH('HRH Need estimation'!AJ$2,'Inputs from Uganda staff'!$E$61:$E$80,0),MATCH('HRH Need estimation'!$D305,'Inputs from Uganda staff'!$E$6:$BM$6,0)),
""))</f>
        <v>0</v>
      </c>
      <c r="AK305" s="122">
        <f>IFERROR(
$AN305 * INDEX('WFOM - Time_Base'!$A$4:$API$29, MATCH("CenHos", 'WFOM - Time_Base'!$B$4:$B$29,0), MATCH(CONCATENATE($G305,AK$2),'WFOM - Time_Base'!$A$8:$API$8,0)) *
INDEX('WFOM - Time_Base'!$A$4:$API$29, MATCH("CenHos_Per", 'WFOM - Time_Base'!$B$4:$B$29,0), MATCH(CONCATENATE($G305,AK$2),'WFOM - Time_Base'!$A$8:$API$8,0)),
IFERROR($AN305 * INDEX('Inputs from Uganda staff'!$E$61:$BM$80,MATCH('HRH Need estimation'!AK$2,'Inputs from Uganda staff'!$E$61:$E$80,0),MATCH('HRH Need estimation'!$D305,'Inputs from Uganda staff'!$E$6:$BM$6,0)),
""))</f>
        <v>0</v>
      </c>
      <c r="AL305" s="122">
        <f>IFERROR(
$AN305 * INDEX('WFOM - Time_Base'!$A$4:$API$29, MATCH("CenHos", 'WFOM - Time_Base'!$B$4:$B$29,0), MATCH(CONCATENATE($G305,AL$2),'WFOM - Time_Base'!$A$8:$API$8,0)) *
INDEX('WFOM - Time_Base'!$A$4:$API$29, MATCH("CenHos_Per", 'WFOM - Time_Base'!$B$4:$B$29,0), MATCH(CONCATENATE($G305,AL$2),'WFOM - Time_Base'!$A$8:$API$8,0)),
IFERROR($AN305 * INDEX('Inputs from Uganda staff'!$E$61:$BM$80,MATCH('HRH Need estimation'!AL$2,'Inputs from Uganda staff'!$E$61:$E$80,0),MATCH('HRH Need estimation'!$D305,'Inputs from Uganda staff'!$E$6:$BM$6,0)),
""))</f>
        <v>0</v>
      </c>
      <c r="AN305">
        <v>1</v>
      </c>
      <c r="AO305" t="e">
        <f t="shared" si="12"/>
        <v>#N/A</v>
      </c>
    </row>
    <row r="306" spans="1:41">
      <c r="A306" s="106" t="s">
        <v>915</v>
      </c>
      <c r="B306" s="106" t="s">
        <v>689</v>
      </c>
      <c r="C306" s="107" t="s">
        <v>827</v>
      </c>
      <c r="D306" s="113" t="s">
        <v>828</v>
      </c>
      <c r="E306" s="122" t="s">
        <v>866</v>
      </c>
      <c r="F306" s="122" t="s">
        <v>72</v>
      </c>
      <c r="G306" s="122" t="str">
        <f>IF(F306&lt;&gt;"", VLOOKUP(F306,'WFOM - Cadre and Service List'!$E$4:$F$52,2,FALSE), "")</f>
        <v>MinorSurg</v>
      </c>
      <c r="H306" s="122"/>
      <c r="I306" s="207"/>
      <c r="J306" s="207"/>
      <c r="K306" s="207"/>
      <c r="L306" s="207"/>
      <c r="M306" s="207"/>
      <c r="N306" s="207"/>
      <c r="O306" s="207"/>
      <c r="P306" s="207">
        <f t="shared" si="11"/>
        <v>0</v>
      </c>
      <c r="Q306" s="122" t="s">
        <v>1947</v>
      </c>
      <c r="R306" s="122">
        <f>IFERROR(
$AN306 * INDEX('WFOM - Time_Base'!$A$4:$API$29, MATCH("CenHos", 'WFOM - Time_Base'!$B$4:$B$29,0), MATCH(CONCATENATE($G306,R$2),'WFOM - Time_Base'!$A$8:$API$8,0)) *
INDEX('WFOM - Time_Base'!$A$4:$API$29, MATCH("CenHos_Per", 'WFOM - Time_Base'!$B$4:$B$29,0), MATCH(CONCATENATE($G306,R$2),'WFOM - Time_Base'!$A$8:$API$8,0)),
IFERROR($AN306 * INDEX('Inputs from Uganda staff'!$E$61:$BM$80,MATCH('HRH Need estimation'!R$2,'Inputs from Uganda staff'!$E$61:$E$80,0),MATCH('HRH Need estimation'!$D306,'Inputs from Uganda staff'!$E$6:$BM$6,0)),
""))</f>
        <v>60</v>
      </c>
      <c r="S306" s="122">
        <f>IFERROR(
$AN306 * INDEX('WFOM - Time_Base'!$A$4:$API$29, MATCH("CenHos", 'WFOM - Time_Base'!$B$4:$B$29,0), MATCH(CONCATENATE($G306,S$2),'WFOM - Time_Base'!$A$8:$API$8,0)) *
INDEX('WFOM - Time_Base'!$A$4:$API$29, MATCH("CenHos_Per", 'WFOM - Time_Base'!$B$4:$B$29,0), MATCH(CONCATENATE($G306,S$2),'WFOM - Time_Base'!$A$8:$API$8,0)),
IFERROR($AN306 * INDEX('Inputs from Uganda staff'!$E$61:$BM$80,MATCH('HRH Need estimation'!S$2,'Inputs from Uganda staff'!$E$61:$E$80,0),MATCH('HRH Need estimation'!$D306,'Inputs from Uganda staff'!$E$6:$BM$6,0)),
""))</f>
        <v>80</v>
      </c>
      <c r="T306" s="122">
        <f>IFERROR(
$AN306 * INDEX('WFOM - Time_Base'!$A$4:$API$29, MATCH("CenHos", 'WFOM - Time_Base'!$B$4:$B$29,0), MATCH(CONCATENATE($G306,T$2),'WFOM - Time_Base'!$A$8:$API$8,0)) *
INDEX('WFOM - Time_Base'!$A$4:$API$29, MATCH("CenHos_Per", 'WFOM - Time_Base'!$B$4:$B$29,0), MATCH(CONCATENATE($G306,T$2),'WFOM - Time_Base'!$A$8:$API$8,0)),
IFERROR($AN306 * INDEX('Inputs from Uganda staff'!$E$61:$BM$80,MATCH('HRH Need estimation'!T$2,'Inputs from Uganda staff'!$E$61:$E$80,0),MATCH('HRH Need estimation'!$D306,'Inputs from Uganda staff'!$E$6:$BM$6,0)),
""))</f>
        <v>0</v>
      </c>
      <c r="U306" s="122">
        <f>IFERROR(
$AN306 * INDEX('WFOM - Time_Base'!$A$4:$API$29, MATCH("CenHos", 'WFOM - Time_Base'!$B$4:$B$29,0), MATCH(CONCATENATE($G306,U$2),'WFOM - Time_Base'!$A$8:$API$8,0)) *
INDEX('WFOM - Time_Base'!$A$4:$API$29, MATCH("CenHos_Per", 'WFOM - Time_Base'!$B$4:$B$29,0), MATCH(CONCATENATE($G306,U$2),'WFOM - Time_Base'!$A$8:$API$8,0)),
IFERROR($AN306 * INDEX('Inputs from Uganda staff'!$E$61:$BM$80,MATCH('HRH Need estimation'!U$2,'Inputs from Uganda staff'!$E$61:$E$80,0),MATCH('HRH Need estimation'!$D306,'Inputs from Uganda staff'!$E$6:$BM$6,0)),
""))</f>
        <v>18</v>
      </c>
      <c r="V306" s="122">
        <f>IFERROR(
$AN306 * INDEX('WFOM - Time_Base'!$A$4:$API$29, MATCH("CenHos", 'WFOM - Time_Base'!$B$4:$B$29,0), MATCH(CONCATENATE($G306,V$2),'WFOM - Time_Base'!$A$8:$API$8,0)) *
INDEX('WFOM - Time_Base'!$A$4:$API$29, MATCH("CenHos_Per", 'WFOM - Time_Base'!$B$4:$B$29,0), MATCH(CONCATENATE($G306,V$2),'WFOM - Time_Base'!$A$8:$API$8,0)),
IFERROR($AN306 * INDEX('Inputs from Uganda staff'!$E$61:$BM$80,MATCH('HRH Need estimation'!V$2,'Inputs from Uganda staff'!$E$61:$E$80,0),MATCH('HRH Need estimation'!$D306,'Inputs from Uganda staff'!$E$6:$BM$6,0)),
""))</f>
        <v>42</v>
      </c>
      <c r="W306" s="122">
        <f>IFERROR(
$AN306 * INDEX('WFOM - Time_Base'!$A$4:$API$29, MATCH("CenHos", 'WFOM - Time_Base'!$B$4:$B$29,0), MATCH(CONCATENATE($G306,W$2),'WFOM - Time_Base'!$A$8:$API$8,0)) *
INDEX('WFOM - Time_Base'!$A$4:$API$29, MATCH("CenHos_Per", 'WFOM - Time_Base'!$B$4:$B$29,0), MATCH(CONCATENATE($G306,W$2),'WFOM - Time_Base'!$A$8:$API$8,0)),
IFERROR($AN306 * INDEX('Inputs from Uganda staff'!$E$61:$BM$80,MATCH('HRH Need estimation'!W$2,'Inputs from Uganda staff'!$E$61:$E$80,0),MATCH('HRH Need estimation'!$D306,'Inputs from Uganda staff'!$E$6:$BM$6,0)),
""))</f>
        <v>2.5</v>
      </c>
      <c r="X306" s="122">
        <f>IFERROR(
$AN306 * INDEX('WFOM - Time_Base'!$A$4:$API$29, MATCH("CenHos", 'WFOM - Time_Base'!$B$4:$B$29,0), MATCH(CONCATENATE($G306,X$2),'WFOM - Time_Base'!$A$8:$API$8,0)) *
INDEX('WFOM - Time_Base'!$A$4:$API$29, MATCH("CenHos_Per", 'WFOM - Time_Base'!$B$4:$B$29,0), MATCH(CONCATENATE($G306,X$2),'WFOM - Time_Base'!$A$8:$API$8,0)),
IFERROR($AN306 * INDEX('Inputs from Uganda staff'!$E$61:$BM$80,MATCH('HRH Need estimation'!X$2,'Inputs from Uganda staff'!$E$61:$E$80,0),MATCH('HRH Need estimation'!$D306,'Inputs from Uganda staff'!$E$6:$BM$6,0)),
""))</f>
        <v>2.5</v>
      </c>
      <c r="Y306" s="122">
        <f>IFERROR(
$AN306 * INDEX('WFOM - Time_Base'!$A$4:$API$29, MATCH("CenHos", 'WFOM - Time_Base'!$B$4:$B$29,0), MATCH(CONCATENATE($G306,Y$2),'WFOM - Time_Base'!$A$8:$API$8,0)) *
INDEX('WFOM - Time_Base'!$A$4:$API$29, MATCH("CenHos_Per", 'WFOM - Time_Base'!$B$4:$B$29,0), MATCH(CONCATENATE($G306,Y$2),'WFOM - Time_Base'!$A$8:$API$8,0)),
IFERROR($AN306 * INDEX('Inputs from Uganda staff'!$E$61:$BM$80,MATCH('HRH Need estimation'!Y$2,'Inputs from Uganda staff'!$E$61:$E$80,0),MATCH('HRH Need estimation'!$D306,'Inputs from Uganda staff'!$E$6:$BM$6,0)),
""))</f>
        <v>0</v>
      </c>
      <c r="Z306" s="122">
        <f>IFERROR(
$AN306 * INDEX('WFOM - Time_Base'!$A$4:$API$29, MATCH("CenHos", 'WFOM - Time_Base'!$B$4:$B$29,0), MATCH(CONCATENATE($G306,Z$2),'WFOM - Time_Base'!$A$8:$API$8,0)) *
INDEX('WFOM - Time_Base'!$A$4:$API$29, MATCH("CenHos_Per", 'WFOM - Time_Base'!$B$4:$B$29,0), MATCH(CONCATENATE($G306,Z$2),'WFOM - Time_Base'!$A$8:$API$8,0)),
IFERROR($AN306 * INDEX('Inputs from Uganda staff'!$E$61:$BM$80,MATCH('HRH Need estimation'!Z$2,'Inputs from Uganda staff'!$E$61:$E$80,0),MATCH('HRH Need estimation'!$D306,'Inputs from Uganda staff'!$E$6:$BM$6,0)),
""))</f>
        <v>0</v>
      </c>
      <c r="AA306" s="122">
        <f>IFERROR(
$AN306 * INDEX('WFOM - Time_Base'!$A$4:$API$29, MATCH("CenHos", 'WFOM - Time_Base'!$B$4:$B$29,0), MATCH(CONCATENATE($G306,AA$2),'WFOM - Time_Base'!$A$8:$API$8,0)) *
INDEX('WFOM - Time_Base'!$A$4:$API$29, MATCH("CenHos_Per", 'WFOM - Time_Base'!$B$4:$B$29,0), MATCH(CONCATENATE($G306,AA$2),'WFOM - Time_Base'!$A$8:$API$8,0)),
IFERROR($AN306 * INDEX('Inputs from Uganda staff'!$E$61:$BM$80,MATCH('HRH Need estimation'!AA$2,'Inputs from Uganda staff'!$E$61:$E$80,0),MATCH('HRH Need estimation'!$D306,'Inputs from Uganda staff'!$E$6:$BM$6,0)),
""))</f>
        <v>0</v>
      </c>
      <c r="AB306" s="122">
        <f>IFERROR(
$AN306 * INDEX('WFOM - Time_Base'!$A$4:$API$29, MATCH("CenHos", 'WFOM - Time_Base'!$B$4:$B$29,0), MATCH(CONCATENATE($G306,AB$2),'WFOM - Time_Base'!$A$8:$API$8,0)) *
INDEX('WFOM - Time_Base'!$A$4:$API$29, MATCH("CenHos_Per", 'WFOM - Time_Base'!$B$4:$B$29,0), MATCH(CONCATENATE($G306,AB$2),'WFOM - Time_Base'!$A$8:$API$8,0)),
IFERROR($AN306 * INDEX('Inputs from Uganda staff'!$E$61:$BM$80,MATCH('HRH Need estimation'!AB$2,'Inputs from Uganda staff'!$E$61:$E$80,0),MATCH('HRH Need estimation'!$D306,'Inputs from Uganda staff'!$E$6:$BM$6,0)),
""))</f>
        <v>0</v>
      </c>
      <c r="AC306" s="122" t="str">
        <f>IFERROR(
$AN306 * INDEX('WFOM - Time_Base'!$A$4:$API$29, MATCH("CenHos", 'WFOM - Time_Base'!$B$4:$B$29,0), MATCH(CONCATENATE($G306,AC$2),'WFOM - Time_Base'!$A$8:$API$8,0)) *
INDEX('WFOM - Time_Base'!$A$4:$API$29, MATCH("CenHos_Per", 'WFOM - Time_Base'!$B$4:$B$29,0), MATCH(CONCATENATE($G306,AC$2),'WFOM - Time_Base'!$A$8:$API$8,0)),
IFERROR($AN306 * INDEX('Inputs from Uganda staff'!$E$61:$BM$80,MATCH('HRH Need estimation'!AC$2,'Inputs from Uganda staff'!$E$61:$E$80,0),MATCH('HRH Need estimation'!$D306,'Inputs from Uganda staff'!$E$6:$BM$6,0)),
""))</f>
        <v/>
      </c>
      <c r="AD306" s="122">
        <f>IFERROR(
$AN306 * INDEX('WFOM - Time_Base'!$A$4:$API$29, MATCH("CenHos", 'WFOM - Time_Base'!$B$4:$B$29,0), MATCH(CONCATENATE($G306,AD$2),'WFOM - Time_Base'!$A$8:$API$8,0)) *
INDEX('WFOM - Time_Base'!$A$4:$API$29, MATCH("CenHos_Per", 'WFOM - Time_Base'!$B$4:$B$29,0), MATCH(CONCATENATE($G306,AD$2),'WFOM - Time_Base'!$A$8:$API$8,0)),
IFERROR($AN306 * INDEX('Inputs from Uganda staff'!$E$61:$BM$80,MATCH('HRH Need estimation'!AD$2,'Inputs from Uganda staff'!$E$61:$E$80,0),MATCH('HRH Need estimation'!$D306,'Inputs from Uganda staff'!$E$6:$BM$6,0)),
""))</f>
        <v>0</v>
      </c>
      <c r="AE306" s="122">
        <f>IFERROR(
$AN306 * INDEX('WFOM - Time_Base'!$A$4:$API$29, MATCH("CenHos", 'WFOM - Time_Base'!$B$4:$B$29,0), MATCH(CONCATENATE($G306,AE$2),'WFOM - Time_Base'!$A$8:$API$8,0)) *
INDEX('WFOM - Time_Base'!$A$4:$API$29, MATCH("CenHos_Per", 'WFOM - Time_Base'!$B$4:$B$29,0), MATCH(CONCATENATE($G306,AE$2),'WFOM - Time_Base'!$A$8:$API$8,0)),
IFERROR($AN306 * INDEX('Inputs from Uganda staff'!$E$61:$BM$80,MATCH('HRH Need estimation'!AE$2,'Inputs from Uganda staff'!$E$61:$E$80,0),MATCH('HRH Need estimation'!$D306,'Inputs from Uganda staff'!$E$6:$BM$6,0)),
""))</f>
        <v>0</v>
      </c>
      <c r="AF306" s="122">
        <f>IFERROR(
$AN306 * INDEX('WFOM - Time_Base'!$A$4:$API$29, MATCH("CenHos", 'WFOM - Time_Base'!$B$4:$B$29,0), MATCH(CONCATENATE($G306,AF$2),'WFOM - Time_Base'!$A$8:$API$8,0)) *
INDEX('WFOM - Time_Base'!$A$4:$API$29, MATCH("CenHos_Per", 'WFOM - Time_Base'!$B$4:$B$29,0), MATCH(CONCATENATE($G306,AF$2),'WFOM - Time_Base'!$A$8:$API$8,0)),
IFERROR($AN306 * INDEX('Inputs from Uganda staff'!$E$61:$BM$80,MATCH('HRH Need estimation'!AF$2,'Inputs from Uganda staff'!$E$61:$E$80,0),MATCH('HRH Need estimation'!$D306,'Inputs from Uganda staff'!$E$6:$BM$6,0)),
""))</f>
        <v>0</v>
      </c>
      <c r="AG306" s="122">
        <f>IFERROR(
$AN306 * INDEX('WFOM - Time_Base'!$A$4:$API$29, MATCH("CenHos", 'WFOM - Time_Base'!$B$4:$B$29,0), MATCH(CONCATENATE($G306,AG$2),'WFOM - Time_Base'!$A$8:$API$8,0)) *
INDEX('WFOM - Time_Base'!$A$4:$API$29, MATCH("CenHos_Per", 'WFOM - Time_Base'!$B$4:$B$29,0), MATCH(CONCATENATE($G306,AG$2),'WFOM - Time_Base'!$A$8:$API$8,0)),
IFERROR($AN306 * INDEX('Inputs from Uganda staff'!$E$61:$BM$80,MATCH('HRH Need estimation'!AG$2,'Inputs from Uganda staff'!$E$61:$E$80,0),MATCH('HRH Need estimation'!$D306,'Inputs from Uganda staff'!$E$6:$BM$6,0)),
""))</f>
        <v>0</v>
      </c>
      <c r="AH306" s="122">
        <f>IFERROR(
$AN306 * INDEX('WFOM - Time_Base'!$A$4:$API$29, MATCH("CenHos", 'WFOM - Time_Base'!$B$4:$B$29,0), MATCH(CONCATENATE($G306,AH$2),'WFOM - Time_Base'!$A$8:$API$8,0)) *
INDEX('WFOM - Time_Base'!$A$4:$API$29, MATCH("CenHos_Per", 'WFOM - Time_Base'!$B$4:$B$29,0), MATCH(CONCATENATE($G306,AH$2),'WFOM - Time_Base'!$A$8:$API$8,0)),
IFERROR($AN306 * INDEX('Inputs from Uganda staff'!$E$61:$BM$80,MATCH('HRH Need estimation'!AH$2,'Inputs from Uganda staff'!$E$61:$E$80,0),MATCH('HRH Need estimation'!$D306,'Inputs from Uganda staff'!$E$6:$BM$6,0)),
""))</f>
        <v>0</v>
      </c>
      <c r="AI306" s="122">
        <f>IFERROR(
$AN306 * INDEX('WFOM - Time_Base'!$A$4:$API$29, MATCH("CenHos", 'WFOM - Time_Base'!$B$4:$B$29,0), MATCH(CONCATENATE($G306,AI$2),'WFOM - Time_Base'!$A$8:$API$8,0)) *
INDEX('WFOM - Time_Base'!$A$4:$API$29, MATCH("CenHos_Per", 'WFOM - Time_Base'!$B$4:$B$29,0), MATCH(CONCATENATE($G306,AI$2),'WFOM - Time_Base'!$A$8:$API$8,0)),
IFERROR($AN306 * INDEX('Inputs from Uganda staff'!$E$61:$BM$80,MATCH('HRH Need estimation'!AI$2,'Inputs from Uganda staff'!$E$61:$E$80,0),MATCH('HRH Need estimation'!$D306,'Inputs from Uganda staff'!$E$6:$BM$6,0)),
""))</f>
        <v>0</v>
      </c>
      <c r="AJ306" s="122">
        <f>IFERROR(
$AN306 * INDEX('WFOM - Time_Base'!$A$4:$API$29, MATCH("CenHos", 'WFOM - Time_Base'!$B$4:$B$29,0), MATCH(CONCATENATE($G306,AJ$2),'WFOM - Time_Base'!$A$8:$API$8,0)) *
INDEX('WFOM - Time_Base'!$A$4:$API$29, MATCH("CenHos_Per", 'WFOM - Time_Base'!$B$4:$B$29,0), MATCH(CONCATENATE($G306,AJ$2),'WFOM - Time_Base'!$A$8:$API$8,0)),
IFERROR($AN306 * INDEX('Inputs from Uganda staff'!$E$61:$BM$80,MATCH('HRH Need estimation'!AJ$2,'Inputs from Uganda staff'!$E$61:$E$80,0),MATCH('HRH Need estimation'!$D306,'Inputs from Uganda staff'!$E$6:$BM$6,0)),
""))</f>
        <v>0</v>
      </c>
      <c r="AK306" s="122">
        <f>IFERROR(
$AN306 * INDEX('WFOM - Time_Base'!$A$4:$API$29, MATCH("CenHos", 'WFOM - Time_Base'!$B$4:$B$29,0), MATCH(CONCATENATE($G306,AK$2),'WFOM - Time_Base'!$A$8:$API$8,0)) *
INDEX('WFOM - Time_Base'!$A$4:$API$29, MATCH("CenHos_Per", 'WFOM - Time_Base'!$B$4:$B$29,0), MATCH(CONCATENATE($G306,AK$2),'WFOM - Time_Base'!$A$8:$API$8,0)),
IFERROR($AN306 * INDEX('Inputs from Uganda staff'!$E$61:$BM$80,MATCH('HRH Need estimation'!AK$2,'Inputs from Uganda staff'!$E$61:$E$80,0),MATCH('HRH Need estimation'!$D306,'Inputs from Uganda staff'!$E$6:$BM$6,0)),
""))</f>
        <v>0</v>
      </c>
      <c r="AL306" s="122">
        <f>IFERROR(
$AN306 * INDEX('WFOM - Time_Base'!$A$4:$API$29, MATCH("CenHos", 'WFOM - Time_Base'!$B$4:$B$29,0), MATCH(CONCATENATE($G306,AL$2),'WFOM - Time_Base'!$A$8:$API$8,0)) *
INDEX('WFOM - Time_Base'!$A$4:$API$29, MATCH("CenHos_Per", 'WFOM - Time_Base'!$B$4:$B$29,0), MATCH(CONCATENATE($G306,AL$2),'WFOM - Time_Base'!$A$8:$API$8,0)),
IFERROR($AN306 * INDEX('Inputs from Uganda staff'!$E$61:$BM$80,MATCH('HRH Need estimation'!AL$2,'Inputs from Uganda staff'!$E$61:$E$80,0),MATCH('HRH Need estimation'!$D306,'Inputs from Uganda staff'!$E$6:$BM$6,0)),
""))</f>
        <v>0</v>
      </c>
      <c r="AN306">
        <v>1</v>
      </c>
      <c r="AO306" t="e">
        <f t="shared" si="12"/>
        <v>#N/A</v>
      </c>
    </row>
    <row r="307" spans="1:41">
      <c r="A307" s="106" t="s">
        <v>915</v>
      </c>
      <c r="B307" s="106" t="s">
        <v>724</v>
      </c>
      <c r="C307" s="107" t="s">
        <v>829</v>
      </c>
      <c r="D307" s="113" t="s">
        <v>830</v>
      </c>
      <c r="E307" s="122" t="s">
        <v>865</v>
      </c>
      <c r="F307" s="122" t="s">
        <v>139</v>
      </c>
      <c r="G307" s="122" t="str">
        <f>IF(F307&lt;&gt;"", VLOOKUP(F307,'WFOM - Cadre and Service List'!$E$4:$F$52,2,FALSE), "")</f>
        <v>DentalO5</v>
      </c>
      <c r="H307" s="122"/>
      <c r="I307" s="207"/>
      <c r="J307" s="207"/>
      <c r="K307" s="207"/>
      <c r="L307" s="207"/>
      <c r="M307" s="207"/>
      <c r="N307" s="207"/>
      <c r="O307" s="207"/>
      <c r="P307" s="207">
        <f t="shared" si="11"/>
        <v>0</v>
      </c>
      <c r="Q307" s="122" t="s">
        <v>1947</v>
      </c>
      <c r="R307" s="122">
        <f>IFERROR(
$AN307 * INDEX('WFOM - Time_Base'!$A$4:$API$29, MATCH("CenHos", 'WFOM - Time_Base'!$B$4:$B$29,0), MATCH(CONCATENATE($G307,R$2),'WFOM - Time_Base'!$A$8:$API$8,0)) *
INDEX('WFOM - Time_Base'!$A$4:$API$29, MATCH("CenHos_Per", 'WFOM - Time_Base'!$B$4:$B$29,0), MATCH(CONCATENATE($G307,R$2),'WFOM - Time_Base'!$A$8:$API$8,0)),
IFERROR($AN307 * INDEX('Inputs from Uganda staff'!$E$61:$BM$80,MATCH('HRH Need estimation'!R$2,'Inputs from Uganda staff'!$E$61:$E$80,0),MATCH('HRH Need estimation'!$D307,'Inputs from Uganda staff'!$E$6:$BM$6,0)),
""))</f>
        <v>0</v>
      </c>
      <c r="S307" s="122">
        <f>IFERROR(
$AN307 * INDEX('WFOM - Time_Base'!$A$4:$API$29, MATCH("CenHos", 'WFOM - Time_Base'!$B$4:$B$29,0), MATCH(CONCATENATE($G307,S$2),'WFOM - Time_Base'!$A$8:$API$8,0)) *
INDEX('WFOM - Time_Base'!$A$4:$API$29, MATCH("CenHos_Per", 'WFOM - Time_Base'!$B$4:$B$29,0), MATCH(CONCATENATE($G307,S$2),'WFOM - Time_Base'!$A$8:$API$8,0)),
IFERROR($AN307 * INDEX('Inputs from Uganda staff'!$E$61:$BM$80,MATCH('HRH Need estimation'!S$2,'Inputs from Uganda staff'!$E$61:$E$80,0),MATCH('HRH Need estimation'!$D307,'Inputs from Uganda staff'!$E$6:$BM$6,0)),
""))</f>
        <v>0</v>
      </c>
      <c r="T307" s="122">
        <f>IFERROR(
$AN307 * INDEX('WFOM - Time_Base'!$A$4:$API$29, MATCH("CenHos", 'WFOM - Time_Base'!$B$4:$B$29,0), MATCH(CONCATENATE($G307,T$2),'WFOM - Time_Base'!$A$8:$API$8,0)) *
INDEX('WFOM - Time_Base'!$A$4:$API$29, MATCH("CenHos_Per", 'WFOM - Time_Base'!$B$4:$B$29,0), MATCH(CONCATENATE($G307,T$2),'WFOM - Time_Base'!$A$8:$API$8,0)),
IFERROR($AN307 * INDEX('Inputs from Uganda staff'!$E$61:$BM$80,MATCH('HRH Need estimation'!T$2,'Inputs from Uganda staff'!$E$61:$E$80,0),MATCH('HRH Need estimation'!$D307,'Inputs from Uganda staff'!$E$6:$BM$6,0)),
""))</f>
        <v>0</v>
      </c>
      <c r="U307" s="122">
        <f>IFERROR(
$AN307 * INDEX('WFOM - Time_Base'!$A$4:$API$29, MATCH("CenHos", 'WFOM - Time_Base'!$B$4:$B$29,0), MATCH(CONCATENATE($G307,U$2),'WFOM - Time_Base'!$A$8:$API$8,0)) *
INDEX('WFOM - Time_Base'!$A$4:$API$29, MATCH("CenHos_Per", 'WFOM - Time_Base'!$B$4:$B$29,0), MATCH(CONCATENATE($G307,U$2),'WFOM - Time_Base'!$A$8:$API$8,0)),
IFERROR($AN307 * INDEX('Inputs from Uganda staff'!$E$61:$BM$80,MATCH('HRH Need estimation'!U$2,'Inputs from Uganda staff'!$E$61:$E$80,0),MATCH('HRH Need estimation'!$D307,'Inputs from Uganda staff'!$E$6:$BM$6,0)),
""))</f>
        <v>0</v>
      </c>
      <c r="V307" s="122">
        <f>IFERROR(
$AN307 * INDEX('WFOM - Time_Base'!$A$4:$API$29, MATCH("CenHos", 'WFOM - Time_Base'!$B$4:$B$29,0), MATCH(CONCATENATE($G307,V$2),'WFOM - Time_Base'!$A$8:$API$8,0)) *
INDEX('WFOM - Time_Base'!$A$4:$API$29, MATCH("CenHos_Per", 'WFOM - Time_Base'!$B$4:$B$29,0), MATCH(CONCATENATE($G307,V$2),'WFOM - Time_Base'!$A$8:$API$8,0)),
IFERROR($AN307 * INDEX('Inputs from Uganda staff'!$E$61:$BM$80,MATCH('HRH Need estimation'!V$2,'Inputs from Uganda staff'!$E$61:$E$80,0),MATCH('HRH Need estimation'!$D307,'Inputs from Uganda staff'!$E$6:$BM$6,0)),
""))</f>
        <v>0</v>
      </c>
      <c r="W307" s="122">
        <f>IFERROR(
$AN307 * INDEX('WFOM - Time_Base'!$A$4:$API$29, MATCH("CenHos", 'WFOM - Time_Base'!$B$4:$B$29,0), MATCH(CONCATENATE($G307,W$2),'WFOM - Time_Base'!$A$8:$API$8,0)) *
INDEX('WFOM - Time_Base'!$A$4:$API$29, MATCH("CenHos_Per", 'WFOM - Time_Base'!$B$4:$B$29,0), MATCH(CONCATENATE($G307,W$2),'WFOM - Time_Base'!$A$8:$API$8,0)),
IFERROR($AN307 * INDEX('Inputs from Uganda staff'!$E$61:$BM$80,MATCH('HRH Need estimation'!W$2,'Inputs from Uganda staff'!$E$61:$E$80,0),MATCH('HRH Need estimation'!$D307,'Inputs from Uganda staff'!$E$6:$BM$6,0)),
""))</f>
        <v>0</v>
      </c>
      <c r="X307" s="122">
        <f>IFERROR(
$AN307 * INDEX('WFOM - Time_Base'!$A$4:$API$29, MATCH("CenHos", 'WFOM - Time_Base'!$B$4:$B$29,0), MATCH(CONCATENATE($G307,X$2),'WFOM - Time_Base'!$A$8:$API$8,0)) *
INDEX('WFOM - Time_Base'!$A$4:$API$29, MATCH("CenHos_Per", 'WFOM - Time_Base'!$B$4:$B$29,0), MATCH(CONCATENATE($G307,X$2),'WFOM - Time_Base'!$A$8:$API$8,0)),
IFERROR($AN307 * INDEX('Inputs from Uganda staff'!$E$61:$BM$80,MATCH('HRH Need estimation'!X$2,'Inputs from Uganda staff'!$E$61:$E$80,0),MATCH('HRH Need estimation'!$D307,'Inputs from Uganda staff'!$E$6:$BM$6,0)),
""))</f>
        <v>0</v>
      </c>
      <c r="Y307" s="122">
        <f>IFERROR(
$AN307 * INDEX('WFOM - Time_Base'!$A$4:$API$29, MATCH("CenHos", 'WFOM - Time_Base'!$B$4:$B$29,0), MATCH(CONCATENATE($G307,Y$2),'WFOM - Time_Base'!$A$8:$API$8,0)) *
INDEX('WFOM - Time_Base'!$A$4:$API$29, MATCH("CenHos_Per", 'WFOM - Time_Base'!$B$4:$B$29,0), MATCH(CONCATENATE($G307,Y$2),'WFOM - Time_Base'!$A$8:$API$8,0)),
IFERROR($AN307 * INDEX('Inputs from Uganda staff'!$E$61:$BM$80,MATCH('HRH Need estimation'!Y$2,'Inputs from Uganda staff'!$E$61:$E$80,0),MATCH('HRH Need estimation'!$D307,'Inputs from Uganda staff'!$E$6:$BM$6,0)),
""))</f>
        <v>0</v>
      </c>
      <c r="Z307" s="122">
        <f>IFERROR(
$AN307 * INDEX('WFOM - Time_Base'!$A$4:$API$29, MATCH("CenHos", 'WFOM - Time_Base'!$B$4:$B$29,0), MATCH(CONCATENATE($G307,Z$2),'WFOM - Time_Base'!$A$8:$API$8,0)) *
INDEX('WFOM - Time_Base'!$A$4:$API$29, MATCH("CenHos_Per", 'WFOM - Time_Base'!$B$4:$B$29,0), MATCH(CONCATENATE($G307,Z$2),'WFOM - Time_Base'!$A$8:$API$8,0)),
IFERROR($AN307 * INDEX('Inputs from Uganda staff'!$E$61:$BM$80,MATCH('HRH Need estimation'!Z$2,'Inputs from Uganda staff'!$E$61:$E$80,0),MATCH('HRH Need estimation'!$D307,'Inputs from Uganda staff'!$E$6:$BM$6,0)),
""))</f>
        <v>0</v>
      </c>
      <c r="AA307" s="122">
        <f>IFERROR(
$AN307 * INDEX('WFOM - Time_Base'!$A$4:$API$29, MATCH("CenHos", 'WFOM - Time_Base'!$B$4:$B$29,0), MATCH(CONCATENATE($G307,AA$2),'WFOM - Time_Base'!$A$8:$API$8,0)) *
INDEX('WFOM - Time_Base'!$A$4:$API$29, MATCH("CenHos_Per", 'WFOM - Time_Base'!$B$4:$B$29,0), MATCH(CONCATENATE($G307,AA$2),'WFOM - Time_Base'!$A$8:$API$8,0)),
IFERROR($AN307 * INDEX('Inputs from Uganda staff'!$E$61:$BM$80,MATCH('HRH Need estimation'!AA$2,'Inputs from Uganda staff'!$E$61:$E$80,0),MATCH('HRH Need estimation'!$D307,'Inputs from Uganda staff'!$E$6:$BM$6,0)),
""))</f>
        <v>0</v>
      </c>
      <c r="AB307" s="122">
        <f>IFERROR(
$AN307 * INDEX('WFOM - Time_Base'!$A$4:$API$29, MATCH("CenHos", 'WFOM - Time_Base'!$B$4:$B$29,0), MATCH(CONCATENATE($G307,AB$2),'WFOM - Time_Base'!$A$8:$API$8,0)) *
INDEX('WFOM - Time_Base'!$A$4:$API$29, MATCH("CenHos_Per", 'WFOM - Time_Base'!$B$4:$B$29,0), MATCH(CONCATENATE($G307,AB$2),'WFOM - Time_Base'!$A$8:$API$8,0)),
IFERROR($AN307 * INDEX('Inputs from Uganda staff'!$E$61:$BM$80,MATCH('HRH Need estimation'!AB$2,'Inputs from Uganda staff'!$E$61:$E$80,0),MATCH('HRH Need estimation'!$D307,'Inputs from Uganda staff'!$E$6:$BM$6,0)),
""))</f>
        <v>0</v>
      </c>
      <c r="AC307" s="122" t="str">
        <f>IFERROR(
$AN307 * INDEX('WFOM - Time_Base'!$A$4:$API$29, MATCH("CenHos", 'WFOM - Time_Base'!$B$4:$B$29,0), MATCH(CONCATENATE($G307,AC$2),'WFOM - Time_Base'!$A$8:$API$8,0)) *
INDEX('WFOM - Time_Base'!$A$4:$API$29, MATCH("CenHos_Per", 'WFOM - Time_Base'!$B$4:$B$29,0), MATCH(CONCATENATE($G307,AC$2),'WFOM - Time_Base'!$A$8:$API$8,0)),
IFERROR($AN307 * INDEX('Inputs from Uganda staff'!$E$61:$BM$80,MATCH('HRH Need estimation'!AC$2,'Inputs from Uganda staff'!$E$61:$E$80,0),MATCH('HRH Need estimation'!$D307,'Inputs from Uganda staff'!$E$6:$BM$6,0)),
""))</f>
        <v/>
      </c>
      <c r="AD307" s="122">
        <f>IFERROR(
$AN307 * INDEX('WFOM - Time_Base'!$A$4:$API$29, MATCH("CenHos", 'WFOM - Time_Base'!$B$4:$B$29,0), MATCH(CONCATENATE($G307,AD$2),'WFOM - Time_Base'!$A$8:$API$8,0)) *
INDEX('WFOM - Time_Base'!$A$4:$API$29, MATCH("CenHos_Per", 'WFOM - Time_Base'!$B$4:$B$29,0), MATCH(CONCATENATE($G307,AD$2),'WFOM - Time_Base'!$A$8:$API$8,0)),
IFERROR($AN307 * INDEX('Inputs from Uganda staff'!$E$61:$BM$80,MATCH('HRH Need estimation'!AD$2,'Inputs from Uganda staff'!$E$61:$E$80,0),MATCH('HRH Need estimation'!$D307,'Inputs from Uganda staff'!$E$6:$BM$6,0)),
""))</f>
        <v>30</v>
      </c>
      <c r="AE307" s="122">
        <f>IFERROR(
$AN307 * INDEX('WFOM - Time_Base'!$A$4:$API$29, MATCH("CenHos", 'WFOM - Time_Base'!$B$4:$B$29,0), MATCH(CONCATENATE($G307,AE$2),'WFOM - Time_Base'!$A$8:$API$8,0)) *
INDEX('WFOM - Time_Base'!$A$4:$API$29, MATCH("CenHos_Per", 'WFOM - Time_Base'!$B$4:$B$29,0), MATCH(CONCATENATE($G307,AE$2),'WFOM - Time_Base'!$A$8:$API$8,0)),
IFERROR($AN307 * INDEX('Inputs from Uganda staff'!$E$61:$BM$80,MATCH('HRH Need estimation'!AE$2,'Inputs from Uganda staff'!$E$61:$E$80,0),MATCH('HRH Need estimation'!$D307,'Inputs from Uganda staff'!$E$6:$BM$6,0)),
""))</f>
        <v>30</v>
      </c>
      <c r="AF307" s="122">
        <f>IFERROR(
$AN307 * INDEX('WFOM - Time_Base'!$A$4:$API$29, MATCH("CenHos", 'WFOM - Time_Base'!$B$4:$B$29,0), MATCH(CONCATENATE($G307,AF$2),'WFOM - Time_Base'!$A$8:$API$8,0)) *
INDEX('WFOM - Time_Base'!$A$4:$API$29, MATCH("CenHos_Per", 'WFOM - Time_Base'!$B$4:$B$29,0), MATCH(CONCATENATE($G307,AF$2),'WFOM - Time_Base'!$A$8:$API$8,0)),
IFERROR($AN307 * INDEX('Inputs from Uganda staff'!$E$61:$BM$80,MATCH('HRH Need estimation'!AF$2,'Inputs from Uganda staff'!$E$61:$E$80,0),MATCH('HRH Need estimation'!$D307,'Inputs from Uganda staff'!$E$6:$BM$6,0)),
""))</f>
        <v>15</v>
      </c>
      <c r="AG307" s="122">
        <f>IFERROR(
$AN307 * INDEX('WFOM - Time_Base'!$A$4:$API$29, MATCH("CenHos", 'WFOM - Time_Base'!$B$4:$B$29,0), MATCH(CONCATENATE($G307,AG$2),'WFOM - Time_Base'!$A$8:$API$8,0)) *
INDEX('WFOM - Time_Base'!$A$4:$API$29, MATCH("CenHos_Per", 'WFOM - Time_Base'!$B$4:$B$29,0), MATCH(CONCATENATE($G307,AG$2),'WFOM - Time_Base'!$A$8:$API$8,0)),
IFERROR($AN307 * INDEX('Inputs from Uganda staff'!$E$61:$BM$80,MATCH('HRH Need estimation'!AG$2,'Inputs from Uganda staff'!$E$61:$E$80,0),MATCH('HRH Need estimation'!$D307,'Inputs from Uganda staff'!$E$6:$BM$6,0)),
""))</f>
        <v>0</v>
      </c>
      <c r="AH307" s="122">
        <f>IFERROR(
$AN307 * INDEX('WFOM - Time_Base'!$A$4:$API$29, MATCH("CenHos", 'WFOM - Time_Base'!$B$4:$B$29,0), MATCH(CONCATENATE($G307,AH$2),'WFOM - Time_Base'!$A$8:$API$8,0)) *
INDEX('WFOM - Time_Base'!$A$4:$API$29, MATCH("CenHos_Per", 'WFOM - Time_Base'!$B$4:$B$29,0), MATCH(CONCATENATE($G307,AH$2),'WFOM - Time_Base'!$A$8:$API$8,0)),
IFERROR($AN307 * INDEX('Inputs from Uganda staff'!$E$61:$BM$80,MATCH('HRH Need estimation'!AH$2,'Inputs from Uganda staff'!$E$61:$E$80,0),MATCH('HRH Need estimation'!$D307,'Inputs from Uganda staff'!$E$6:$BM$6,0)),
""))</f>
        <v>0</v>
      </c>
      <c r="AI307" s="122">
        <f>IFERROR(
$AN307 * INDEX('WFOM - Time_Base'!$A$4:$API$29, MATCH("CenHos", 'WFOM - Time_Base'!$B$4:$B$29,0), MATCH(CONCATENATE($G307,AI$2),'WFOM - Time_Base'!$A$8:$API$8,0)) *
INDEX('WFOM - Time_Base'!$A$4:$API$29, MATCH("CenHos_Per", 'WFOM - Time_Base'!$B$4:$B$29,0), MATCH(CONCATENATE($G307,AI$2),'WFOM - Time_Base'!$A$8:$API$8,0)),
IFERROR($AN307 * INDEX('Inputs from Uganda staff'!$E$61:$BM$80,MATCH('HRH Need estimation'!AI$2,'Inputs from Uganda staff'!$E$61:$E$80,0),MATCH('HRH Need estimation'!$D307,'Inputs from Uganda staff'!$E$6:$BM$6,0)),
""))</f>
        <v>0</v>
      </c>
      <c r="AJ307" s="122">
        <f>IFERROR(
$AN307 * INDEX('WFOM - Time_Base'!$A$4:$API$29, MATCH("CenHos", 'WFOM - Time_Base'!$B$4:$B$29,0), MATCH(CONCATENATE($G307,AJ$2),'WFOM - Time_Base'!$A$8:$API$8,0)) *
INDEX('WFOM - Time_Base'!$A$4:$API$29, MATCH("CenHos_Per", 'WFOM - Time_Base'!$B$4:$B$29,0), MATCH(CONCATENATE($G307,AJ$2),'WFOM - Time_Base'!$A$8:$API$8,0)),
IFERROR($AN307 * INDEX('Inputs from Uganda staff'!$E$61:$BM$80,MATCH('HRH Need estimation'!AJ$2,'Inputs from Uganda staff'!$E$61:$E$80,0),MATCH('HRH Need estimation'!$D307,'Inputs from Uganda staff'!$E$6:$BM$6,0)),
""))</f>
        <v>0</v>
      </c>
      <c r="AK307" s="122">
        <f>IFERROR(
$AN307 * INDEX('WFOM - Time_Base'!$A$4:$API$29, MATCH("CenHos", 'WFOM - Time_Base'!$B$4:$B$29,0), MATCH(CONCATENATE($G307,AK$2),'WFOM - Time_Base'!$A$8:$API$8,0)) *
INDEX('WFOM - Time_Base'!$A$4:$API$29, MATCH("CenHos_Per", 'WFOM - Time_Base'!$B$4:$B$29,0), MATCH(CONCATENATE($G307,AK$2),'WFOM - Time_Base'!$A$8:$API$8,0)),
IFERROR($AN307 * INDEX('Inputs from Uganda staff'!$E$61:$BM$80,MATCH('HRH Need estimation'!AK$2,'Inputs from Uganda staff'!$E$61:$E$80,0),MATCH('HRH Need estimation'!$D307,'Inputs from Uganda staff'!$E$6:$BM$6,0)),
""))</f>
        <v>0</v>
      </c>
      <c r="AL307" s="122">
        <f>IFERROR(
$AN307 * INDEX('WFOM - Time_Base'!$A$4:$API$29, MATCH("CenHos", 'WFOM - Time_Base'!$B$4:$B$29,0), MATCH(CONCATENATE($G307,AL$2),'WFOM - Time_Base'!$A$8:$API$8,0)) *
INDEX('WFOM - Time_Base'!$A$4:$API$29, MATCH("CenHos_Per", 'WFOM - Time_Base'!$B$4:$B$29,0), MATCH(CONCATENATE($G307,AL$2),'WFOM - Time_Base'!$A$8:$API$8,0)),
IFERROR($AN307 * INDEX('Inputs from Uganda staff'!$E$61:$BM$80,MATCH('HRH Need estimation'!AL$2,'Inputs from Uganda staff'!$E$61:$E$80,0),MATCH('HRH Need estimation'!$D307,'Inputs from Uganda staff'!$E$6:$BM$6,0)),
""))</f>
        <v>0</v>
      </c>
      <c r="AN307">
        <v>1</v>
      </c>
      <c r="AO307" t="e">
        <f t="shared" si="12"/>
        <v>#N/A</v>
      </c>
    </row>
    <row r="308" spans="1:41">
      <c r="A308" s="106" t="s">
        <v>915</v>
      </c>
      <c r="B308" s="106" t="s">
        <v>25</v>
      </c>
      <c r="C308" s="107" t="s">
        <v>831</v>
      </c>
      <c r="D308" s="113" t="s">
        <v>832</v>
      </c>
      <c r="E308" s="252"/>
      <c r="F308" s="252"/>
      <c r="G308" s="122" t="str">
        <f>IF(F308&lt;&gt;"", VLOOKUP(F308,'WFOM - Cadre and Service List'!$E$4:$F$52,2,FALSE), "")</f>
        <v/>
      </c>
      <c r="H308" s="122"/>
      <c r="I308" s="207"/>
      <c r="J308" s="207"/>
      <c r="K308" s="207"/>
      <c r="L308" s="207"/>
      <c r="M308" s="207"/>
      <c r="N308" s="207"/>
      <c r="O308" s="207"/>
      <c r="P308" s="207">
        <f t="shared" si="11"/>
        <v>0</v>
      </c>
      <c r="Q308" s="122" t="s">
        <v>1947</v>
      </c>
      <c r="R308" s="122">
        <f>IFERROR(
$AN308 * INDEX('WFOM - Time_Base'!$A$4:$API$29, MATCH("CenHos", 'WFOM - Time_Base'!$B$4:$B$29,0), MATCH(CONCATENATE($G308,R$2),'WFOM - Time_Base'!$A$8:$API$8,0)) *
INDEX('WFOM - Time_Base'!$A$4:$API$29, MATCH("CenHos_Per", 'WFOM - Time_Base'!$B$4:$B$29,0), MATCH(CONCATENATE($G308,R$2),'WFOM - Time_Base'!$A$8:$API$8,0)),
IFERROR($AN308 * INDEX('Inputs from Uganda staff'!$E$61:$BM$80,MATCH('HRH Need estimation'!R$2,'Inputs from Uganda staff'!$E$61:$E$80,0),MATCH('HRH Need estimation'!$D308,'Inputs from Uganda staff'!$E$6:$BM$6,0)),
""))</f>
        <v>0.5</v>
      </c>
      <c r="S308" s="122">
        <f>IFERROR(
$AN308 * INDEX('WFOM - Time_Base'!$A$4:$API$29, MATCH("CenHos", 'WFOM - Time_Base'!$B$4:$B$29,0), MATCH(CONCATENATE($G308,S$2),'WFOM - Time_Base'!$A$8:$API$8,0)) *
INDEX('WFOM - Time_Base'!$A$4:$API$29, MATCH("CenHos_Per", 'WFOM - Time_Base'!$B$4:$B$29,0), MATCH(CONCATENATE($G308,S$2),'WFOM - Time_Base'!$A$8:$API$8,0)),
IFERROR($AN308 * INDEX('Inputs from Uganda staff'!$E$61:$BM$80,MATCH('HRH Need estimation'!S$2,'Inputs from Uganda staff'!$E$61:$E$80,0),MATCH('HRH Need estimation'!$D308,'Inputs from Uganda staff'!$E$6:$BM$6,0)),
""))</f>
        <v>0</v>
      </c>
      <c r="T308" s="122">
        <f>IFERROR(
$AN308 * INDEX('WFOM - Time_Base'!$A$4:$API$29, MATCH("CenHos", 'WFOM - Time_Base'!$B$4:$B$29,0), MATCH(CONCATENATE($G308,T$2),'WFOM - Time_Base'!$A$8:$API$8,0)) *
INDEX('WFOM - Time_Base'!$A$4:$API$29, MATCH("CenHos_Per", 'WFOM - Time_Base'!$B$4:$B$29,0), MATCH(CONCATENATE($G308,T$2),'WFOM - Time_Base'!$A$8:$API$8,0)),
IFERROR($AN308 * INDEX('Inputs from Uganda staff'!$E$61:$BM$80,MATCH('HRH Need estimation'!T$2,'Inputs from Uganda staff'!$E$61:$E$80,0),MATCH('HRH Need estimation'!$D308,'Inputs from Uganda staff'!$E$6:$BM$6,0)),
""))</f>
        <v>0</v>
      </c>
      <c r="U308" s="122">
        <f>IFERROR(
$AN308 * INDEX('WFOM - Time_Base'!$A$4:$API$29, MATCH("CenHos", 'WFOM - Time_Base'!$B$4:$B$29,0), MATCH(CONCATENATE($G308,U$2),'WFOM - Time_Base'!$A$8:$API$8,0)) *
INDEX('WFOM - Time_Base'!$A$4:$API$29, MATCH("CenHos_Per", 'WFOM - Time_Base'!$B$4:$B$29,0), MATCH(CONCATENATE($G308,U$2),'WFOM - Time_Base'!$A$8:$API$8,0)),
IFERROR($AN308 * INDEX('Inputs from Uganda staff'!$E$61:$BM$80,MATCH('HRH Need estimation'!U$2,'Inputs from Uganda staff'!$E$61:$E$80,0),MATCH('HRH Need estimation'!$D308,'Inputs from Uganda staff'!$E$6:$BM$6,0)),
""))</f>
        <v>0.75</v>
      </c>
      <c r="V308" s="122">
        <f>IFERROR(
$AN308 * INDEX('WFOM - Time_Base'!$A$4:$API$29, MATCH("CenHos", 'WFOM - Time_Base'!$B$4:$B$29,0), MATCH(CONCATENATE($G308,V$2),'WFOM - Time_Base'!$A$8:$API$8,0)) *
INDEX('WFOM - Time_Base'!$A$4:$API$29, MATCH("CenHos_Per", 'WFOM - Time_Base'!$B$4:$B$29,0), MATCH(CONCATENATE($G308,V$2),'WFOM - Time_Base'!$A$8:$API$8,0)),
IFERROR($AN308 * INDEX('Inputs from Uganda staff'!$E$61:$BM$80,MATCH('HRH Need estimation'!V$2,'Inputs from Uganda staff'!$E$61:$E$80,0),MATCH('HRH Need estimation'!$D308,'Inputs from Uganda staff'!$E$6:$BM$6,0)),
""))</f>
        <v>6</v>
      </c>
      <c r="W308" s="122">
        <f>IFERROR(
$AN308 * INDEX('WFOM - Time_Base'!$A$4:$API$29, MATCH("CenHos", 'WFOM - Time_Base'!$B$4:$B$29,0), MATCH(CONCATENATE($G308,W$2),'WFOM - Time_Base'!$A$8:$API$8,0)) *
INDEX('WFOM - Time_Base'!$A$4:$API$29, MATCH("CenHos_Per", 'WFOM - Time_Base'!$B$4:$B$29,0), MATCH(CONCATENATE($G308,W$2),'WFOM - Time_Base'!$A$8:$API$8,0)),
IFERROR($AN308 * INDEX('Inputs from Uganda staff'!$E$61:$BM$80,MATCH('HRH Need estimation'!W$2,'Inputs from Uganda staff'!$E$61:$E$80,0),MATCH('HRH Need estimation'!$D308,'Inputs from Uganda staff'!$E$6:$BM$6,0)),
""))</f>
        <v>0</v>
      </c>
      <c r="X308" s="122">
        <f>IFERROR(
$AN308 * INDEX('WFOM - Time_Base'!$A$4:$API$29, MATCH("CenHos", 'WFOM - Time_Base'!$B$4:$B$29,0), MATCH(CONCATENATE($G308,X$2),'WFOM - Time_Base'!$A$8:$API$8,0)) *
INDEX('WFOM - Time_Base'!$A$4:$API$29, MATCH("CenHos_Per", 'WFOM - Time_Base'!$B$4:$B$29,0), MATCH(CONCATENATE($G308,X$2),'WFOM - Time_Base'!$A$8:$API$8,0)),
IFERROR($AN308 * INDEX('Inputs from Uganda staff'!$E$61:$BM$80,MATCH('HRH Need estimation'!X$2,'Inputs from Uganda staff'!$E$61:$E$80,0),MATCH('HRH Need estimation'!$D308,'Inputs from Uganda staff'!$E$6:$BM$6,0)),
""))</f>
        <v>0</v>
      </c>
      <c r="Y308" s="122">
        <f>IFERROR(
$AN308 * INDEX('WFOM - Time_Base'!$A$4:$API$29, MATCH("CenHos", 'WFOM - Time_Base'!$B$4:$B$29,0), MATCH(CONCATENATE($G308,Y$2),'WFOM - Time_Base'!$A$8:$API$8,0)) *
INDEX('WFOM - Time_Base'!$A$4:$API$29, MATCH("CenHos_Per", 'WFOM - Time_Base'!$B$4:$B$29,0), MATCH(CONCATENATE($G308,Y$2),'WFOM - Time_Base'!$A$8:$API$8,0)),
IFERROR($AN308 * INDEX('Inputs from Uganda staff'!$E$61:$BM$80,MATCH('HRH Need estimation'!Y$2,'Inputs from Uganda staff'!$E$61:$E$80,0),MATCH('HRH Need estimation'!$D308,'Inputs from Uganda staff'!$E$6:$BM$6,0)),
""))</f>
        <v>1.8</v>
      </c>
      <c r="Z308" s="122">
        <f>IFERROR(
$AN308 * INDEX('WFOM - Time_Base'!$A$4:$API$29, MATCH("CenHos", 'WFOM - Time_Base'!$B$4:$B$29,0), MATCH(CONCATENATE($G308,Z$2),'WFOM - Time_Base'!$A$8:$API$8,0)) *
INDEX('WFOM - Time_Base'!$A$4:$API$29, MATCH("CenHos_Per", 'WFOM - Time_Base'!$B$4:$B$29,0), MATCH(CONCATENATE($G308,Z$2),'WFOM - Time_Base'!$A$8:$API$8,0)),
IFERROR($AN308 * INDEX('Inputs from Uganda staff'!$E$61:$BM$80,MATCH('HRH Need estimation'!Z$2,'Inputs from Uganda staff'!$E$61:$E$80,0),MATCH('HRH Need estimation'!$D308,'Inputs from Uganda staff'!$E$6:$BM$6,0)),
""))</f>
        <v>0</v>
      </c>
      <c r="AA308" s="122">
        <f>IFERROR(
$AN308 * INDEX('WFOM - Time_Base'!$A$4:$API$29, MATCH("CenHos", 'WFOM - Time_Base'!$B$4:$B$29,0), MATCH(CONCATENATE($G308,AA$2),'WFOM - Time_Base'!$A$8:$API$8,0)) *
INDEX('WFOM - Time_Base'!$A$4:$API$29, MATCH("CenHos_Per", 'WFOM - Time_Base'!$B$4:$B$29,0), MATCH(CONCATENATE($G308,AA$2),'WFOM - Time_Base'!$A$8:$API$8,0)),
IFERROR($AN308 * INDEX('Inputs from Uganda staff'!$E$61:$BM$80,MATCH('HRH Need estimation'!AA$2,'Inputs from Uganda staff'!$E$61:$E$80,0),MATCH('HRH Need estimation'!$D308,'Inputs from Uganda staff'!$E$6:$BM$6,0)),
""))</f>
        <v>0.3</v>
      </c>
      <c r="AB308" s="122">
        <f>IFERROR(
$AN308 * INDEX('WFOM - Time_Base'!$A$4:$API$29, MATCH("CenHos", 'WFOM - Time_Base'!$B$4:$B$29,0), MATCH(CONCATENATE($G308,AB$2),'WFOM - Time_Base'!$A$8:$API$8,0)) *
INDEX('WFOM - Time_Base'!$A$4:$API$29, MATCH("CenHos_Per", 'WFOM - Time_Base'!$B$4:$B$29,0), MATCH(CONCATENATE($G308,AB$2),'WFOM - Time_Base'!$A$8:$API$8,0)),
IFERROR($AN308 * INDEX('Inputs from Uganda staff'!$E$61:$BM$80,MATCH('HRH Need estimation'!AB$2,'Inputs from Uganda staff'!$E$61:$E$80,0),MATCH('HRH Need estimation'!$D308,'Inputs from Uganda staff'!$E$6:$BM$6,0)),
""))</f>
        <v>0</v>
      </c>
      <c r="AC308" s="122" t="str">
        <f>IFERROR(
$AN308 * INDEX('WFOM - Time_Base'!$A$4:$API$29, MATCH("CenHos", 'WFOM - Time_Base'!$B$4:$B$29,0), MATCH(CONCATENATE($G308,AC$2),'WFOM - Time_Base'!$A$8:$API$8,0)) *
INDEX('WFOM - Time_Base'!$A$4:$API$29, MATCH("CenHos_Per", 'WFOM - Time_Base'!$B$4:$B$29,0), MATCH(CONCATENATE($G308,AC$2),'WFOM - Time_Base'!$A$8:$API$8,0)),
IFERROR($AN308 * INDEX('Inputs from Uganda staff'!$E$61:$BM$80,MATCH('HRH Need estimation'!AC$2,'Inputs from Uganda staff'!$E$61:$E$80,0),MATCH('HRH Need estimation'!$D308,'Inputs from Uganda staff'!$E$6:$BM$6,0)),
""))</f>
        <v/>
      </c>
      <c r="AD308" s="122">
        <f>IFERROR(
$AN308 * INDEX('WFOM - Time_Base'!$A$4:$API$29, MATCH("CenHos", 'WFOM - Time_Base'!$B$4:$B$29,0), MATCH(CONCATENATE($G308,AD$2),'WFOM - Time_Base'!$A$8:$API$8,0)) *
INDEX('WFOM - Time_Base'!$A$4:$API$29, MATCH("CenHos_Per", 'WFOM - Time_Base'!$B$4:$B$29,0), MATCH(CONCATENATE($G308,AD$2),'WFOM - Time_Base'!$A$8:$API$8,0)),
IFERROR($AN308 * INDEX('Inputs from Uganda staff'!$E$61:$BM$80,MATCH('HRH Need estimation'!AD$2,'Inputs from Uganda staff'!$E$61:$E$80,0),MATCH('HRH Need estimation'!$D308,'Inputs from Uganda staff'!$E$6:$BM$6,0)),
""))</f>
        <v>0</v>
      </c>
      <c r="AE308" s="122">
        <f>IFERROR(
$AN308 * INDEX('WFOM - Time_Base'!$A$4:$API$29, MATCH("CenHos", 'WFOM - Time_Base'!$B$4:$B$29,0), MATCH(CONCATENATE($G308,AE$2),'WFOM - Time_Base'!$A$8:$API$8,0)) *
INDEX('WFOM - Time_Base'!$A$4:$API$29, MATCH("CenHos_Per", 'WFOM - Time_Base'!$B$4:$B$29,0), MATCH(CONCATENATE($G308,AE$2),'WFOM - Time_Base'!$A$8:$API$8,0)),
IFERROR($AN308 * INDEX('Inputs from Uganda staff'!$E$61:$BM$80,MATCH('HRH Need estimation'!AE$2,'Inputs from Uganda staff'!$E$61:$E$80,0),MATCH('HRH Need estimation'!$D308,'Inputs from Uganda staff'!$E$6:$BM$6,0)),
""))</f>
        <v>0</v>
      </c>
      <c r="AF308" s="122">
        <f>IFERROR(
$AN308 * INDEX('WFOM - Time_Base'!$A$4:$API$29, MATCH("CenHos", 'WFOM - Time_Base'!$B$4:$B$29,0), MATCH(CONCATENATE($G308,AF$2),'WFOM - Time_Base'!$A$8:$API$8,0)) *
INDEX('WFOM - Time_Base'!$A$4:$API$29, MATCH("CenHos_Per", 'WFOM - Time_Base'!$B$4:$B$29,0), MATCH(CONCATENATE($G308,AF$2),'WFOM - Time_Base'!$A$8:$API$8,0)),
IFERROR($AN308 * INDEX('Inputs from Uganda staff'!$E$61:$BM$80,MATCH('HRH Need estimation'!AF$2,'Inputs from Uganda staff'!$E$61:$E$80,0),MATCH('HRH Need estimation'!$D308,'Inputs from Uganda staff'!$E$6:$BM$6,0)),
""))</f>
        <v>0</v>
      </c>
      <c r="AG308" s="122">
        <f>IFERROR(
$AN308 * INDEX('WFOM - Time_Base'!$A$4:$API$29, MATCH("CenHos", 'WFOM - Time_Base'!$B$4:$B$29,0), MATCH(CONCATENATE($G308,AG$2),'WFOM - Time_Base'!$A$8:$API$8,0)) *
INDEX('WFOM - Time_Base'!$A$4:$API$29, MATCH("CenHos_Per", 'WFOM - Time_Base'!$B$4:$B$29,0), MATCH(CONCATENATE($G308,AG$2),'WFOM - Time_Base'!$A$8:$API$8,0)),
IFERROR($AN308 * INDEX('Inputs from Uganda staff'!$E$61:$BM$80,MATCH('HRH Need estimation'!AG$2,'Inputs from Uganda staff'!$E$61:$E$80,0),MATCH('HRH Need estimation'!$D308,'Inputs from Uganda staff'!$E$6:$BM$6,0)),
""))</f>
        <v>0</v>
      </c>
      <c r="AH308" s="122">
        <f>IFERROR(
$AN308 * INDEX('WFOM - Time_Base'!$A$4:$API$29, MATCH("CenHos", 'WFOM - Time_Base'!$B$4:$B$29,0), MATCH(CONCATENATE($G308,AH$2),'WFOM - Time_Base'!$A$8:$API$8,0)) *
INDEX('WFOM - Time_Base'!$A$4:$API$29, MATCH("CenHos_Per", 'WFOM - Time_Base'!$B$4:$B$29,0), MATCH(CONCATENATE($G308,AH$2),'WFOM - Time_Base'!$A$8:$API$8,0)),
IFERROR($AN308 * INDEX('Inputs from Uganda staff'!$E$61:$BM$80,MATCH('HRH Need estimation'!AH$2,'Inputs from Uganda staff'!$E$61:$E$80,0),MATCH('HRH Need estimation'!$D308,'Inputs from Uganda staff'!$E$6:$BM$6,0)),
""))</f>
        <v>324</v>
      </c>
      <c r="AI308" s="122">
        <f>IFERROR(
$AN308 * INDEX('WFOM - Time_Base'!$A$4:$API$29, MATCH("CenHos", 'WFOM - Time_Base'!$B$4:$B$29,0), MATCH(CONCATENATE($G308,AI$2),'WFOM - Time_Base'!$A$8:$API$8,0)) *
INDEX('WFOM - Time_Base'!$A$4:$API$29, MATCH("CenHos_Per", 'WFOM - Time_Base'!$B$4:$B$29,0), MATCH(CONCATENATE($G308,AI$2),'WFOM - Time_Base'!$A$8:$API$8,0)),
IFERROR($AN308 * INDEX('Inputs from Uganda staff'!$E$61:$BM$80,MATCH('HRH Need estimation'!AI$2,'Inputs from Uganda staff'!$E$61:$E$80,0),MATCH('HRH Need estimation'!$D308,'Inputs from Uganda staff'!$E$6:$BM$6,0)),
""))</f>
        <v>0</v>
      </c>
      <c r="AJ308" s="122">
        <f>IFERROR(
$AN308 * INDEX('WFOM - Time_Base'!$A$4:$API$29, MATCH("CenHos", 'WFOM - Time_Base'!$B$4:$B$29,0), MATCH(CONCATENATE($G308,AJ$2),'WFOM - Time_Base'!$A$8:$API$8,0)) *
INDEX('WFOM - Time_Base'!$A$4:$API$29, MATCH("CenHos_Per", 'WFOM - Time_Base'!$B$4:$B$29,0), MATCH(CONCATENATE($G308,AJ$2),'WFOM - Time_Base'!$A$8:$API$8,0)),
IFERROR($AN308 * INDEX('Inputs from Uganda staff'!$E$61:$BM$80,MATCH('HRH Need estimation'!AJ$2,'Inputs from Uganda staff'!$E$61:$E$80,0),MATCH('HRH Need estimation'!$D308,'Inputs from Uganda staff'!$E$6:$BM$6,0)),
""))</f>
        <v>1</v>
      </c>
      <c r="AK308" s="122">
        <f>IFERROR(
$AN308 * INDEX('WFOM - Time_Base'!$A$4:$API$29, MATCH("CenHos", 'WFOM - Time_Base'!$B$4:$B$29,0), MATCH(CONCATENATE($G308,AK$2),'WFOM - Time_Base'!$A$8:$API$8,0)) *
INDEX('WFOM - Time_Base'!$A$4:$API$29, MATCH("CenHos_Per", 'WFOM - Time_Base'!$B$4:$B$29,0), MATCH(CONCATENATE($G308,AK$2),'WFOM - Time_Base'!$A$8:$API$8,0)),
IFERROR($AN308 * INDEX('Inputs from Uganda staff'!$E$61:$BM$80,MATCH('HRH Need estimation'!AK$2,'Inputs from Uganda staff'!$E$61:$E$80,0),MATCH('HRH Need estimation'!$D308,'Inputs from Uganda staff'!$E$6:$BM$6,0)),
""))</f>
        <v>9</v>
      </c>
      <c r="AL308" s="122">
        <f>IFERROR(
$AN308 * INDEX('WFOM - Time_Base'!$A$4:$API$29, MATCH("CenHos", 'WFOM - Time_Base'!$B$4:$B$29,0), MATCH(CONCATENATE($G308,AL$2),'WFOM - Time_Base'!$A$8:$API$8,0)) *
INDEX('WFOM - Time_Base'!$A$4:$API$29, MATCH("CenHos_Per", 'WFOM - Time_Base'!$B$4:$B$29,0), MATCH(CONCATENATE($G308,AL$2),'WFOM - Time_Base'!$A$8:$API$8,0)),
IFERROR($AN308 * INDEX('Inputs from Uganda staff'!$E$61:$BM$80,MATCH('HRH Need estimation'!AL$2,'Inputs from Uganda staff'!$E$61:$E$80,0),MATCH('HRH Need estimation'!$D308,'Inputs from Uganda staff'!$E$6:$BM$6,0)),
""))</f>
        <v>0</v>
      </c>
      <c r="AN308">
        <v>1</v>
      </c>
      <c r="AO308" t="e">
        <f t="shared" si="12"/>
        <v>#N/A</v>
      </c>
    </row>
    <row r="309" spans="1:41">
      <c r="A309" s="106" t="s">
        <v>1052</v>
      </c>
      <c r="B309" s="106" t="s">
        <v>55</v>
      </c>
      <c r="C309" s="107" t="s">
        <v>833</v>
      </c>
      <c r="D309" s="115" t="s">
        <v>834</v>
      </c>
      <c r="E309" s="199"/>
      <c r="F309" s="199"/>
      <c r="G309" s="199" t="str">
        <f>IF(F309&lt;&gt;"", VLOOKUP(F309,'WFOM - Cadre and Service List'!$E$4:$F$52,2,FALSE), "")</f>
        <v/>
      </c>
      <c r="H309" s="199" t="s">
        <v>910</v>
      </c>
      <c r="I309" s="208"/>
      <c r="J309" s="208"/>
      <c r="K309" s="208"/>
      <c r="L309" s="208"/>
      <c r="M309" s="208"/>
      <c r="N309" s="208"/>
      <c r="O309" s="208"/>
      <c r="P309" s="207">
        <f t="shared" si="11"/>
        <v>0</v>
      </c>
      <c r="Q309" s="122" t="s">
        <v>1947</v>
      </c>
      <c r="R309" s="122" t="str">
        <f>IFERROR(
$AN309 * INDEX('WFOM - Time_Base'!$A$4:$API$29, MATCH("CenHos", 'WFOM - Time_Base'!$B$4:$B$29,0), MATCH(CONCATENATE($G309,R$2),'WFOM - Time_Base'!$A$8:$API$8,0)) *
INDEX('WFOM - Time_Base'!$A$4:$API$29, MATCH("CenHos_Per", 'WFOM - Time_Base'!$B$4:$B$29,0), MATCH(CONCATENATE($G309,R$2),'WFOM - Time_Base'!$A$8:$API$8,0)),
IFERROR($AN309 * INDEX('Inputs from Uganda staff'!$E$61:$BM$80,MATCH('HRH Need estimation'!R$2,'Inputs from Uganda staff'!$E$61:$E$80,0),MATCH('HRH Need estimation'!$D309,'Inputs from Uganda staff'!$E$6:$BM$6,0)),
""))</f>
        <v/>
      </c>
      <c r="S309" s="122" t="str">
        <f>IFERROR(
$AN309 * INDEX('WFOM - Time_Base'!$A$4:$API$29, MATCH("CenHos", 'WFOM - Time_Base'!$B$4:$B$29,0), MATCH(CONCATENATE($G309,S$2),'WFOM - Time_Base'!$A$8:$API$8,0)) *
INDEX('WFOM - Time_Base'!$A$4:$API$29, MATCH("CenHos_Per", 'WFOM - Time_Base'!$B$4:$B$29,0), MATCH(CONCATENATE($G309,S$2),'WFOM - Time_Base'!$A$8:$API$8,0)),
IFERROR($AN309 * INDEX('Inputs from Uganda staff'!$E$61:$BM$80,MATCH('HRH Need estimation'!S$2,'Inputs from Uganda staff'!$E$61:$E$80,0),MATCH('HRH Need estimation'!$D309,'Inputs from Uganda staff'!$E$6:$BM$6,0)),
""))</f>
        <v/>
      </c>
      <c r="T309" s="122" t="str">
        <f>IFERROR(
$AN309 * INDEX('WFOM - Time_Base'!$A$4:$API$29, MATCH("CenHos", 'WFOM - Time_Base'!$B$4:$B$29,0), MATCH(CONCATENATE($G309,T$2),'WFOM - Time_Base'!$A$8:$API$8,0)) *
INDEX('WFOM - Time_Base'!$A$4:$API$29, MATCH("CenHos_Per", 'WFOM - Time_Base'!$B$4:$B$29,0), MATCH(CONCATENATE($G309,T$2),'WFOM - Time_Base'!$A$8:$API$8,0)),
IFERROR($AN309 * INDEX('Inputs from Uganda staff'!$E$61:$BM$80,MATCH('HRH Need estimation'!T$2,'Inputs from Uganda staff'!$E$61:$E$80,0),MATCH('HRH Need estimation'!$D309,'Inputs from Uganda staff'!$E$6:$BM$6,0)),
""))</f>
        <v/>
      </c>
      <c r="U309" s="122" t="str">
        <f>IFERROR(
$AN309 * INDEX('WFOM - Time_Base'!$A$4:$API$29, MATCH("CenHos", 'WFOM - Time_Base'!$B$4:$B$29,0), MATCH(CONCATENATE($G309,U$2),'WFOM - Time_Base'!$A$8:$API$8,0)) *
INDEX('WFOM - Time_Base'!$A$4:$API$29, MATCH("CenHos_Per", 'WFOM - Time_Base'!$B$4:$B$29,0), MATCH(CONCATENATE($G309,U$2),'WFOM - Time_Base'!$A$8:$API$8,0)),
IFERROR($AN309 * INDEX('Inputs from Uganda staff'!$E$61:$BM$80,MATCH('HRH Need estimation'!U$2,'Inputs from Uganda staff'!$E$61:$E$80,0),MATCH('HRH Need estimation'!$D309,'Inputs from Uganda staff'!$E$6:$BM$6,0)),
""))</f>
        <v/>
      </c>
      <c r="V309" s="122" t="str">
        <f>IFERROR(
$AN309 * INDEX('WFOM - Time_Base'!$A$4:$API$29, MATCH("CenHos", 'WFOM - Time_Base'!$B$4:$B$29,0), MATCH(CONCATENATE($G309,V$2),'WFOM - Time_Base'!$A$8:$API$8,0)) *
INDEX('WFOM - Time_Base'!$A$4:$API$29, MATCH("CenHos_Per", 'WFOM - Time_Base'!$B$4:$B$29,0), MATCH(CONCATENATE($G309,V$2),'WFOM - Time_Base'!$A$8:$API$8,0)),
IFERROR($AN309 * INDEX('Inputs from Uganda staff'!$E$61:$BM$80,MATCH('HRH Need estimation'!V$2,'Inputs from Uganda staff'!$E$61:$E$80,0),MATCH('HRH Need estimation'!$D309,'Inputs from Uganda staff'!$E$6:$BM$6,0)),
""))</f>
        <v/>
      </c>
      <c r="W309" s="122" t="str">
        <f>IFERROR(
$AN309 * INDEX('WFOM - Time_Base'!$A$4:$API$29, MATCH("CenHos", 'WFOM - Time_Base'!$B$4:$B$29,0), MATCH(CONCATENATE($G309,W$2),'WFOM - Time_Base'!$A$8:$API$8,0)) *
INDEX('WFOM - Time_Base'!$A$4:$API$29, MATCH("CenHos_Per", 'WFOM - Time_Base'!$B$4:$B$29,0), MATCH(CONCATENATE($G309,W$2),'WFOM - Time_Base'!$A$8:$API$8,0)),
IFERROR($AN309 * INDEX('Inputs from Uganda staff'!$E$61:$BM$80,MATCH('HRH Need estimation'!W$2,'Inputs from Uganda staff'!$E$61:$E$80,0),MATCH('HRH Need estimation'!$D309,'Inputs from Uganda staff'!$E$6:$BM$6,0)),
""))</f>
        <v/>
      </c>
      <c r="X309" s="122" t="str">
        <f>IFERROR(
$AN309 * INDEX('WFOM - Time_Base'!$A$4:$API$29, MATCH("CenHos", 'WFOM - Time_Base'!$B$4:$B$29,0), MATCH(CONCATENATE($G309,X$2),'WFOM - Time_Base'!$A$8:$API$8,0)) *
INDEX('WFOM - Time_Base'!$A$4:$API$29, MATCH("CenHos_Per", 'WFOM - Time_Base'!$B$4:$B$29,0), MATCH(CONCATENATE($G309,X$2),'WFOM - Time_Base'!$A$8:$API$8,0)),
IFERROR($AN309 * INDEX('Inputs from Uganda staff'!$E$61:$BM$80,MATCH('HRH Need estimation'!X$2,'Inputs from Uganda staff'!$E$61:$E$80,0),MATCH('HRH Need estimation'!$D309,'Inputs from Uganda staff'!$E$6:$BM$6,0)),
""))</f>
        <v/>
      </c>
      <c r="Y309" s="122" t="str">
        <f>IFERROR(
$AN309 * INDEX('WFOM - Time_Base'!$A$4:$API$29, MATCH("CenHos", 'WFOM - Time_Base'!$B$4:$B$29,0), MATCH(CONCATENATE($G309,Y$2),'WFOM - Time_Base'!$A$8:$API$8,0)) *
INDEX('WFOM - Time_Base'!$A$4:$API$29, MATCH("CenHos_Per", 'WFOM - Time_Base'!$B$4:$B$29,0), MATCH(CONCATENATE($G309,Y$2),'WFOM - Time_Base'!$A$8:$API$8,0)),
IFERROR($AN309 * INDEX('Inputs from Uganda staff'!$E$61:$BM$80,MATCH('HRH Need estimation'!Y$2,'Inputs from Uganda staff'!$E$61:$E$80,0),MATCH('HRH Need estimation'!$D309,'Inputs from Uganda staff'!$E$6:$BM$6,0)),
""))</f>
        <v/>
      </c>
      <c r="Z309" s="122" t="str">
        <f>IFERROR(
$AN309 * INDEX('WFOM - Time_Base'!$A$4:$API$29, MATCH("CenHos", 'WFOM - Time_Base'!$B$4:$B$29,0), MATCH(CONCATENATE($G309,Z$2),'WFOM - Time_Base'!$A$8:$API$8,0)) *
INDEX('WFOM - Time_Base'!$A$4:$API$29, MATCH("CenHos_Per", 'WFOM - Time_Base'!$B$4:$B$29,0), MATCH(CONCATENATE($G309,Z$2),'WFOM - Time_Base'!$A$8:$API$8,0)),
IFERROR($AN309 * INDEX('Inputs from Uganda staff'!$E$61:$BM$80,MATCH('HRH Need estimation'!Z$2,'Inputs from Uganda staff'!$E$61:$E$80,0),MATCH('HRH Need estimation'!$D309,'Inputs from Uganda staff'!$E$6:$BM$6,0)),
""))</f>
        <v/>
      </c>
      <c r="AA309" s="122" t="str">
        <f>IFERROR(
$AN309 * INDEX('WFOM - Time_Base'!$A$4:$API$29, MATCH("CenHos", 'WFOM - Time_Base'!$B$4:$B$29,0), MATCH(CONCATENATE($G309,AA$2),'WFOM - Time_Base'!$A$8:$API$8,0)) *
INDEX('WFOM - Time_Base'!$A$4:$API$29, MATCH("CenHos_Per", 'WFOM - Time_Base'!$B$4:$B$29,0), MATCH(CONCATENATE($G309,AA$2),'WFOM - Time_Base'!$A$8:$API$8,0)),
IFERROR($AN309 * INDEX('Inputs from Uganda staff'!$E$61:$BM$80,MATCH('HRH Need estimation'!AA$2,'Inputs from Uganda staff'!$E$61:$E$80,0),MATCH('HRH Need estimation'!$D309,'Inputs from Uganda staff'!$E$6:$BM$6,0)),
""))</f>
        <v/>
      </c>
      <c r="AB309" s="122" t="str">
        <f>IFERROR(
$AN309 * INDEX('WFOM - Time_Base'!$A$4:$API$29, MATCH("CenHos", 'WFOM - Time_Base'!$B$4:$B$29,0), MATCH(CONCATENATE($G309,AB$2),'WFOM - Time_Base'!$A$8:$API$8,0)) *
INDEX('WFOM - Time_Base'!$A$4:$API$29, MATCH("CenHos_Per", 'WFOM - Time_Base'!$B$4:$B$29,0), MATCH(CONCATENATE($G309,AB$2),'WFOM - Time_Base'!$A$8:$API$8,0)),
IFERROR($AN309 * INDEX('Inputs from Uganda staff'!$E$61:$BM$80,MATCH('HRH Need estimation'!AB$2,'Inputs from Uganda staff'!$E$61:$E$80,0),MATCH('HRH Need estimation'!$D309,'Inputs from Uganda staff'!$E$6:$BM$6,0)),
""))</f>
        <v/>
      </c>
      <c r="AC309" s="122" t="str">
        <f>IFERROR(
$AN309 * INDEX('WFOM - Time_Base'!$A$4:$API$29, MATCH("CenHos", 'WFOM - Time_Base'!$B$4:$B$29,0), MATCH(CONCATENATE($G309,AC$2),'WFOM - Time_Base'!$A$8:$API$8,0)) *
INDEX('WFOM - Time_Base'!$A$4:$API$29, MATCH("CenHos_Per", 'WFOM - Time_Base'!$B$4:$B$29,0), MATCH(CONCATENATE($G309,AC$2),'WFOM - Time_Base'!$A$8:$API$8,0)),
IFERROR($AN309 * INDEX('Inputs from Uganda staff'!$E$61:$BM$80,MATCH('HRH Need estimation'!AC$2,'Inputs from Uganda staff'!$E$61:$E$80,0),MATCH('HRH Need estimation'!$D309,'Inputs from Uganda staff'!$E$6:$BM$6,0)),
""))</f>
        <v/>
      </c>
      <c r="AD309" s="122" t="str">
        <f>IFERROR(
$AN309 * INDEX('WFOM - Time_Base'!$A$4:$API$29, MATCH("CenHos", 'WFOM - Time_Base'!$B$4:$B$29,0), MATCH(CONCATENATE($G309,AD$2),'WFOM - Time_Base'!$A$8:$API$8,0)) *
INDEX('WFOM - Time_Base'!$A$4:$API$29, MATCH("CenHos_Per", 'WFOM - Time_Base'!$B$4:$B$29,0), MATCH(CONCATENATE($G309,AD$2),'WFOM - Time_Base'!$A$8:$API$8,0)),
IFERROR($AN309 * INDEX('Inputs from Uganda staff'!$E$61:$BM$80,MATCH('HRH Need estimation'!AD$2,'Inputs from Uganda staff'!$E$61:$E$80,0),MATCH('HRH Need estimation'!$D309,'Inputs from Uganda staff'!$E$6:$BM$6,0)),
""))</f>
        <v/>
      </c>
      <c r="AE309" s="122" t="str">
        <f>IFERROR(
$AN309 * INDEX('WFOM - Time_Base'!$A$4:$API$29, MATCH("CenHos", 'WFOM - Time_Base'!$B$4:$B$29,0), MATCH(CONCATENATE($G309,AE$2),'WFOM - Time_Base'!$A$8:$API$8,0)) *
INDEX('WFOM - Time_Base'!$A$4:$API$29, MATCH("CenHos_Per", 'WFOM - Time_Base'!$B$4:$B$29,0), MATCH(CONCATENATE($G309,AE$2),'WFOM - Time_Base'!$A$8:$API$8,0)),
IFERROR($AN309 * INDEX('Inputs from Uganda staff'!$E$61:$BM$80,MATCH('HRH Need estimation'!AE$2,'Inputs from Uganda staff'!$E$61:$E$80,0),MATCH('HRH Need estimation'!$D309,'Inputs from Uganda staff'!$E$6:$BM$6,0)),
""))</f>
        <v/>
      </c>
      <c r="AF309" s="122" t="str">
        <f>IFERROR(
$AN309 * INDEX('WFOM - Time_Base'!$A$4:$API$29, MATCH("CenHos", 'WFOM - Time_Base'!$B$4:$B$29,0), MATCH(CONCATENATE($G309,AF$2),'WFOM - Time_Base'!$A$8:$API$8,0)) *
INDEX('WFOM - Time_Base'!$A$4:$API$29, MATCH("CenHos_Per", 'WFOM - Time_Base'!$B$4:$B$29,0), MATCH(CONCATENATE($G309,AF$2),'WFOM - Time_Base'!$A$8:$API$8,0)),
IFERROR($AN309 * INDEX('Inputs from Uganda staff'!$E$61:$BM$80,MATCH('HRH Need estimation'!AF$2,'Inputs from Uganda staff'!$E$61:$E$80,0),MATCH('HRH Need estimation'!$D309,'Inputs from Uganda staff'!$E$6:$BM$6,0)),
""))</f>
        <v/>
      </c>
      <c r="AG309" s="122" t="str">
        <f>IFERROR(
$AN309 * INDEX('WFOM - Time_Base'!$A$4:$API$29, MATCH("CenHos", 'WFOM - Time_Base'!$B$4:$B$29,0), MATCH(CONCATENATE($G309,AG$2),'WFOM - Time_Base'!$A$8:$API$8,0)) *
INDEX('WFOM - Time_Base'!$A$4:$API$29, MATCH("CenHos_Per", 'WFOM - Time_Base'!$B$4:$B$29,0), MATCH(CONCATENATE($G309,AG$2),'WFOM - Time_Base'!$A$8:$API$8,0)),
IFERROR($AN309 * INDEX('Inputs from Uganda staff'!$E$61:$BM$80,MATCH('HRH Need estimation'!AG$2,'Inputs from Uganda staff'!$E$61:$E$80,0),MATCH('HRH Need estimation'!$D309,'Inputs from Uganda staff'!$E$6:$BM$6,0)),
""))</f>
        <v/>
      </c>
      <c r="AH309" s="122" t="str">
        <f>IFERROR(
$AN309 * INDEX('WFOM - Time_Base'!$A$4:$API$29, MATCH("CenHos", 'WFOM - Time_Base'!$B$4:$B$29,0), MATCH(CONCATENATE($G309,AH$2),'WFOM - Time_Base'!$A$8:$API$8,0)) *
INDEX('WFOM - Time_Base'!$A$4:$API$29, MATCH("CenHos_Per", 'WFOM - Time_Base'!$B$4:$B$29,0), MATCH(CONCATENATE($G309,AH$2),'WFOM - Time_Base'!$A$8:$API$8,0)),
IFERROR($AN309 * INDEX('Inputs from Uganda staff'!$E$61:$BM$80,MATCH('HRH Need estimation'!AH$2,'Inputs from Uganda staff'!$E$61:$E$80,0),MATCH('HRH Need estimation'!$D309,'Inputs from Uganda staff'!$E$6:$BM$6,0)),
""))</f>
        <v/>
      </c>
      <c r="AI309" s="122" t="str">
        <f>IFERROR(
$AN309 * INDEX('WFOM - Time_Base'!$A$4:$API$29, MATCH("CenHos", 'WFOM - Time_Base'!$B$4:$B$29,0), MATCH(CONCATENATE($G309,AI$2),'WFOM - Time_Base'!$A$8:$API$8,0)) *
INDEX('WFOM - Time_Base'!$A$4:$API$29, MATCH("CenHos_Per", 'WFOM - Time_Base'!$B$4:$B$29,0), MATCH(CONCATENATE($G309,AI$2),'WFOM - Time_Base'!$A$8:$API$8,0)),
IFERROR($AN309 * INDEX('Inputs from Uganda staff'!$E$61:$BM$80,MATCH('HRH Need estimation'!AI$2,'Inputs from Uganda staff'!$E$61:$E$80,0),MATCH('HRH Need estimation'!$D309,'Inputs from Uganda staff'!$E$6:$BM$6,0)),
""))</f>
        <v/>
      </c>
      <c r="AJ309" s="122" t="str">
        <f>IFERROR(
$AN309 * INDEX('WFOM - Time_Base'!$A$4:$API$29, MATCH("CenHos", 'WFOM - Time_Base'!$B$4:$B$29,0), MATCH(CONCATENATE($G309,AJ$2),'WFOM - Time_Base'!$A$8:$API$8,0)) *
INDEX('WFOM - Time_Base'!$A$4:$API$29, MATCH("CenHos_Per", 'WFOM - Time_Base'!$B$4:$B$29,0), MATCH(CONCATENATE($G309,AJ$2),'WFOM - Time_Base'!$A$8:$API$8,0)),
IFERROR($AN309 * INDEX('Inputs from Uganda staff'!$E$61:$BM$80,MATCH('HRH Need estimation'!AJ$2,'Inputs from Uganda staff'!$E$61:$E$80,0),MATCH('HRH Need estimation'!$D309,'Inputs from Uganda staff'!$E$6:$BM$6,0)),
""))</f>
        <v/>
      </c>
      <c r="AK309" s="122" t="str">
        <f>IFERROR(
$AN309 * INDEX('WFOM - Time_Base'!$A$4:$API$29, MATCH("CenHos", 'WFOM - Time_Base'!$B$4:$B$29,0), MATCH(CONCATENATE($G309,AK$2),'WFOM - Time_Base'!$A$8:$API$8,0)) *
INDEX('WFOM - Time_Base'!$A$4:$API$29, MATCH("CenHos_Per", 'WFOM - Time_Base'!$B$4:$B$29,0), MATCH(CONCATENATE($G309,AK$2),'WFOM - Time_Base'!$A$8:$API$8,0)),
IFERROR($AN309 * INDEX('Inputs from Uganda staff'!$E$61:$BM$80,MATCH('HRH Need estimation'!AK$2,'Inputs from Uganda staff'!$E$61:$E$80,0),MATCH('HRH Need estimation'!$D309,'Inputs from Uganda staff'!$E$6:$BM$6,0)),
""))</f>
        <v/>
      </c>
      <c r="AL309" s="122" t="str">
        <f>IFERROR(
$AN309 * INDEX('WFOM - Time_Base'!$A$4:$API$29, MATCH("CenHos", 'WFOM - Time_Base'!$B$4:$B$29,0), MATCH(CONCATENATE($G309,AL$2),'WFOM - Time_Base'!$A$8:$API$8,0)) *
INDEX('WFOM - Time_Base'!$A$4:$API$29, MATCH("CenHos_Per", 'WFOM - Time_Base'!$B$4:$B$29,0), MATCH(CONCATENATE($G309,AL$2),'WFOM - Time_Base'!$A$8:$API$8,0)),
IFERROR($AN309 * INDEX('Inputs from Uganda staff'!$E$61:$BM$80,MATCH('HRH Need estimation'!AL$2,'Inputs from Uganda staff'!$E$61:$E$80,0),MATCH('HRH Need estimation'!$D309,'Inputs from Uganda staff'!$E$6:$BM$6,0)),
""))</f>
        <v/>
      </c>
      <c r="AN309">
        <v>1</v>
      </c>
      <c r="AO309" t="e">
        <f t="shared" si="12"/>
        <v>#N/A</v>
      </c>
    </row>
    <row r="310" spans="1:41">
      <c r="A310" s="106" t="s">
        <v>1052</v>
      </c>
      <c r="B310" s="106" t="s">
        <v>55</v>
      </c>
      <c r="C310" s="107" t="s">
        <v>835</v>
      </c>
      <c r="D310" s="115" t="s">
        <v>836</v>
      </c>
      <c r="E310" s="199" t="s">
        <v>867</v>
      </c>
      <c r="F310" s="199" t="s">
        <v>17</v>
      </c>
      <c r="G310" s="199" t="str">
        <f>IF(F310&lt;&gt;"", VLOOKUP(F310,'WFOM - Cadre and Service List'!$E$4:$F$52,2,FALSE), "")</f>
        <v>Under5OPD</v>
      </c>
      <c r="H310" s="199" t="s">
        <v>910</v>
      </c>
      <c r="I310" s="208"/>
      <c r="J310" s="208"/>
      <c r="K310" s="208"/>
      <c r="L310" s="208"/>
      <c r="M310" s="208"/>
      <c r="N310" s="208"/>
      <c r="O310" s="208"/>
      <c r="P310" s="207">
        <f t="shared" si="11"/>
        <v>0</v>
      </c>
      <c r="Q310" s="122" t="s">
        <v>1947</v>
      </c>
      <c r="R310" s="122">
        <f>IFERROR(
$AN310 * INDEX('WFOM - Time_Base'!$A$4:$API$29, MATCH("CenHos", 'WFOM - Time_Base'!$B$4:$B$29,0), MATCH(CONCATENATE($G310,R$2),'WFOM - Time_Base'!$A$8:$API$8,0)) *
INDEX('WFOM - Time_Base'!$A$4:$API$29, MATCH("CenHos_Per", 'WFOM - Time_Base'!$B$4:$B$29,0), MATCH(CONCATENATE($G310,R$2),'WFOM - Time_Base'!$A$8:$API$8,0)),
IFERROR($AN310 * INDEX('Inputs from Uganda staff'!$E$61:$BM$80,MATCH('HRH Need estimation'!R$2,'Inputs from Uganda staff'!$E$61:$E$80,0),MATCH('HRH Need estimation'!$D310,'Inputs from Uganda staff'!$E$6:$BM$6,0)),
""))</f>
        <v>5</v>
      </c>
      <c r="S310" s="122">
        <f>IFERROR(
$AN310 * INDEX('WFOM - Time_Base'!$A$4:$API$29, MATCH("CenHos", 'WFOM - Time_Base'!$B$4:$B$29,0), MATCH(CONCATENATE($G310,S$2),'WFOM - Time_Base'!$A$8:$API$8,0)) *
INDEX('WFOM - Time_Base'!$A$4:$API$29, MATCH("CenHos_Per", 'WFOM - Time_Base'!$B$4:$B$29,0), MATCH(CONCATENATE($G310,S$2),'WFOM - Time_Base'!$A$8:$API$8,0)),
IFERROR($AN310 * INDEX('Inputs from Uganda staff'!$E$61:$BM$80,MATCH('HRH Need estimation'!S$2,'Inputs from Uganda staff'!$E$61:$E$80,0),MATCH('HRH Need estimation'!$D310,'Inputs from Uganda staff'!$E$6:$BM$6,0)),
""))</f>
        <v>6</v>
      </c>
      <c r="T310" s="122">
        <f>IFERROR(
$AN310 * INDEX('WFOM - Time_Base'!$A$4:$API$29, MATCH("CenHos", 'WFOM - Time_Base'!$B$4:$B$29,0), MATCH(CONCATENATE($G310,T$2),'WFOM - Time_Base'!$A$8:$API$8,0)) *
INDEX('WFOM - Time_Base'!$A$4:$API$29, MATCH("CenHos_Per", 'WFOM - Time_Base'!$B$4:$B$29,0), MATCH(CONCATENATE($G310,T$2),'WFOM - Time_Base'!$A$8:$API$8,0)),
IFERROR($AN310 * INDEX('Inputs from Uganda staff'!$E$61:$BM$80,MATCH('HRH Need estimation'!T$2,'Inputs from Uganda staff'!$E$61:$E$80,0),MATCH('HRH Need estimation'!$D310,'Inputs from Uganda staff'!$E$6:$BM$6,0)),
""))</f>
        <v>0</v>
      </c>
      <c r="U310" s="122">
        <f>IFERROR(
$AN310 * INDEX('WFOM - Time_Base'!$A$4:$API$29, MATCH("CenHos", 'WFOM - Time_Base'!$B$4:$B$29,0), MATCH(CONCATENATE($G310,U$2),'WFOM - Time_Base'!$A$8:$API$8,0)) *
INDEX('WFOM - Time_Base'!$A$4:$API$29, MATCH("CenHos_Per", 'WFOM - Time_Base'!$B$4:$B$29,0), MATCH(CONCATENATE($G310,U$2),'WFOM - Time_Base'!$A$8:$API$8,0)),
IFERROR($AN310 * INDEX('Inputs from Uganda staff'!$E$61:$BM$80,MATCH('HRH Need estimation'!U$2,'Inputs from Uganda staff'!$E$61:$E$80,0),MATCH('HRH Need estimation'!$D310,'Inputs from Uganda staff'!$E$6:$BM$6,0)),
""))</f>
        <v>3.5</v>
      </c>
      <c r="V310" s="122">
        <f>IFERROR(
$AN310 * INDEX('WFOM - Time_Base'!$A$4:$API$29, MATCH("CenHos", 'WFOM - Time_Base'!$B$4:$B$29,0), MATCH(CONCATENATE($G310,V$2),'WFOM - Time_Base'!$A$8:$API$8,0)) *
INDEX('WFOM - Time_Base'!$A$4:$API$29, MATCH("CenHos_Per", 'WFOM - Time_Base'!$B$4:$B$29,0), MATCH(CONCATENATE($G310,V$2),'WFOM - Time_Base'!$A$8:$API$8,0)),
IFERROR($AN310 * INDEX('Inputs from Uganda staff'!$E$61:$BM$80,MATCH('HRH Need estimation'!V$2,'Inputs from Uganda staff'!$E$61:$E$80,0),MATCH('HRH Need estimation'!$D310,'Inputs from Uganda staff'!$E$6:$BM$6,0)),
""))</f>
        <v>3.5</v>
      </c>
      <c r="W310" s="122">
        <f>IFERROR(
$AN310 * INDEX('WFOM - Time_Base'!$A$4:$API$29, MATCH("CenHos", 'WFOM - Time_Base'!$B$4:$B$29,0), MATCH(CONCATENATE($G310,W$2),'WFOM - Time_Base'!$A$8:$API$8,0)) *
INDEX('WFOM - Time_Base'!$A$4:$API$29, MATCH("CenHos_Per", 'WFOM - Time_Base'!$B$4:$B$29,0), MATCH(CONCATENATE($G310,W$2),'WFOM - Time_Base'!$A$8:$API$8,0)),
IFERROR($AN310 * INDEX('Inputs from Uganda staff'!$E$61:$BM$80,MATCH('HRH Need estimation'!W$2,'Inputs from Uganda staff'!$E$61:$E$80,0),MATCH('HRH Need estimation'!$D310,'Inputs from Uganda staff'!$E$6:$BM$6,0)),
""))</f>
        <v>0</v>
      </c>
      <c r="X310" s="122">
        <f>IFERROR(
$AN310 * INDEX('WFOM - Time_Base'!$A$4:$API$29, MATCH("CenHos", 'WFOM - Time_Base'!$B$4:$B$29,0), MATCH(CONCATENATE($G310,X$2),'WFOM - Time_Base'!$A$8:$API$8,0)) *
INDEX('WFOM - Time_Base'!$A$4:$API$29, MATCH("CenHos_Per", 'WFOM - Time_Base'!$B$4:$B$29,0), MATCH(CONCATENATE($G310,X$2),'WFOM - Time_Base'!$A$8:$API$8,0)),
IFERROR($AN310 * INDEX('Inputs from Uganda staff'!$E$61:$BM$80,MATCH('HRH Need estimation'!X$2,'Inputs from Uganda staff'!$E$61:$E$80,0),MATCH('HRH Need estimation'!$D310,'Inputs from Uganda staff'!$E$6:$BM$6,0)),
""))</f>
        <v>0.8</v>
      </c>
      <c r="Y310" s="122">
        <f>IFERROR(
$AN310 * INDEX('WFOM - Time_Base'!$A$4:$API$29, MATCH("CenHos", 'WFOM - Time_Base'!$B$4:$B$29,0), MATCH(CONCATENATE($G310,Y$2),'WFOM - Time_Base'!$A$8:$API$8,0)) *
INDEX('WFOM - Time_Base'!$A$4:$API$29, MATCH("CenHos_Per", 'WFOM - Time_Base'!$B$4:$B$29,0), MATCH(CONCATENATE($G310,Y$2),'WFOM - Time_Base'!$A$8:$API$8,0)),
IFERROR($AN310 * INDEX('Inputs from Uganda staff'!$E$61:$BM$80,MATCH('HRH Need estimation'!Y$2,'Inputs from Uganda staff'!$E$61:$E$80,0),MATCH('HRH Need estimation'!$D310,'Inputs from Uganda staff'!$E$6:$BM$6,0)),
""))</f>
        <v>0.8</v>
      </c>
      <c r="Z310" s="122">
        <f>IFERROR(
$AN310 * INDEX('WFOM - Time_Base'!$A$4:$API$29, MATCH("CenHos", 'WFOM - Time_Base'!$B$4:$B$29,0), MATCH(CONCATENATE($G310,Z$2),'WFOM - Time_Base'!$A$8:$API$8,0)) *
INDEX('WFOM - Time_Base'!$A$4:$API$29, MATCH("CenHos_Per", 'WFOM - Time_Base'!$B$4:$B$29,0), MATCH(CONCATENATE($G310,Z$2),'WFOM - Time_Base'!$A$8:$API$8,0)),
IFERROR($AN310 * INDEX('Inputs from Uganda staff'!$E$61:$BM$80,MATCH('HRH Need estimation'!Z$2,'Inputs from Uganda staff'!$E$61:$E$80,0),MATCH('HRH Need estimation'!$D310,'Inputs from Uganda staff'!$E$6:$BM$6,0)),
""))</f>
        <v>0</v>
      </c>
      <c r="AA310" s="122">
        <f>IFERROR(
$AN310 * INDEX('WFOM - Time_Base'!$A$4:$API$29, MATCH("CenHos", 'WFOM - Time_Base'!$B$4:$B$29,0), MATCH(CONCATENATE($G310,AA$2),'WFOM - Time_Base'!$A$8:$API$8,0)) *
INDEX('WFOM - Time_Base'!$A$4:$API$29, MATCH("CenHos_Per", 'WFOM - Time_Base'!$B$4:$B$29,0), MATCH(CONCATENATE($G310,AA$2),'WFOM - Time_Base'!$A$8:$API$8,0)),
IFERROR($AN310 * INDEX('Inputs from Uganda staff'!$E$61:$BM$80,MATCH('HRH Need estimation'!AA$2,'Inputs from Uganda staff'!$E$61:$E$80,0),MATCH('HRH Need estimation'!$D310,'Inputs from Uganda staff'!$E$6:$BM$6,0)),
""))</f>
        <v>0</v>
      </c>
      <c r="AB310" s="122">
        <f>IFERROR(
$AN310 * INDEX('WFOM - Time_Base'!$A$4:$API$29, MATCH("CenHos", 'WFOM - Time_Base'!$B$4:$B$29,0), MATCH(CONCATENATE($G310,AB$2),'WFOM - Time_Base'!$A$8:$API$8,0)) *
INDEX('WFOM - Time_Base'!$A$4:$API$29, MATCH("CenHos_Per", 'WFOM - Time_Base'!$B$4:$B$29,0), MATCH(CONCATENATE($G310,AB$2),'WFOM - Time_Base'!$A$8:$API$8,0)),
IFERROR($AN310 * INDEX('Inputs from Uganda staff'!$E$61:$BM$80,MATCH('HRH Need estimation'!AB$2,'Inputs from Uganda staff'!$E$61:$E$80,0),MATCH('HRH Need estimation'!$D310,'Inputs from Uganda staff'!$E$6:$BM$6,0)),
""))</f>
        <v>0</v>
      </c>
      <c r="AC310" s="122" t="str">
        <f>IFERROR(
$AN310 * INDEX('WFOM - Time_Base'!$A$4:$API$29, MATCH("CenHos", 'WFOM - Time_Base'!$B$4:$B$29,0), MATCH(CONCATENATE($G310,AC$2),'WFOM - Time_Base'!$A$8:$API$8,0)) *
INDEX('WFOM - Time_Base'!$A$4:$API$29, MATCH("CenHos_Per", 'WFOM - Time_Base'!$B$4:$B$29,0), MATCH(CONCATENATE($G310,AC$2),'WFOM - Time_Base'!$A$8:$API$8,0)),
IFERROR($AN310 * INDEX('Inputs from Uganda staff'!$E$61:$BM$80,MATCH('HRH Need estimation'!AC$2,'Inputs from Uganda staff'!$E$61:$E$80,0),MATCH('HRH Need estimation'!$D310,'Inputs from Uganda staff'!$E$6:$BM$6,0)),
""))</f>
        <v/>
      </c>
      <c r="AD310" s="122">
        <f>IFERROR(
$AN310 * INDEX('WFOM - Time_Base'!$A$4:$API$29, MATCH("CenHos", 'WFOM - Time_Base'!$B$4:$B$29,0), MATCH(CONCATENATE($G310,AD$2),'WFOM - Time_Base'!$A$8:$API$8,0)) *
INDEX('WFOM - Time_Base'!$A$4:$API$29, MATCH("CenHos_Per", 'WFOM - Time_Base'!$B$4:$B$29,0), MATCH(CONCATENATE($G310,AD$2),'WFOM - Time_Base'!$A$8:$API$8,0)),
IFERROR($AN310 * INDEX('Inputs from Uganda staff'!$E$61:$BM$80,MATCH('HRH Need estimation'!AD$2,'Inputs from Uganda staff'!$E$61:$E$80,0),MATCH('HRH Need estimation'!$D310,'Inputs from Uganda staff'!$E$6:$BM$6,0)),
""))</f>
        <v>0</v>
      </c>
      <c r="AE310" s="122">
        <f>IFERROR(
$AN310 * INDEX('WFOM - Time_Base'!$A$4:$API$29, MATCH("CenHos", 'WFOM - Time_Base'!$B$4:$B$29,0), MATCH(CONCATENATE($G310,AE$2),'WFOM - Time_Base'!$A$8:$API$8,0)) *
INDEX('WFOM - Time_Base'!$A$4:$API$29, MATCH("CenHos_Per", 'WFOM - Time_Base'!$B$4:$B$29,0), MATCH(CONCATENATE($G310,AE$2),'WFOM - Time_Base'!$A$8:$API$8,0)),
IFERROR($AN310 * INDEX('Inputs from Uganda staff'!$E$61:$BM$80,MATCH('HRH Need estimation'!AE$2,'Inputs from Uganda staff'!$E$61:$E$80,0),MATCH('HRH Need estimation'!$D310,'Inputs from Uganda staff'!$E$6:$BM$6,0)),
""))</f>
        <v>0</v>
      </c>
      <c r="AF310" s="122">
        <f>IFERROR(
$AN310 * INDEX('WFOM - Time_Base'!$A$4:$API$29, MATCH("CenHos", 'WFOM - Time_Base'!$B$4:$B$29,0), MATCH(CONCATENATE($G310,AF$2),'WFOM - Time_Base'!$A$8:$API$8,0)) *
INDEX('WFOM - Time_Base'!$A$4:$API$29, MATCH("CenHos_Per", 'WFOM - Time_Base'!$B$4:$B$29,0), MATCH(CONCATENATE($G310,AF$2),'WFOM - Time_Base'!$A$8:$API$8,0)),
IFERROR($AN310 * INDEX('Inputs from Uganda staff'!$E$61:$BM$80,MATCH('HRH Need estimation'!AF$2,'Inputs from Uganda staff'!$E$61:$E$80,0),MATCH('HRH Need estimation'!$D310,'Inputs from Uganda staff'!$E$6:$BM$6,0)),
""))</f>
        <v>0</v>
      </c>
      <c r="AG310" s="122">
        <f>IFERROR(
$AN310 * INDEX('WFOM - Time_Base'!$A$4:$API$29, MATCH("CenHos", 'WFOM - Time_Base'!$B$4:$B$29,0), MATCH(CONCATENATE($G310,AG$2),'WFOM - Time_Base'!$A$8:$API$8,0)) *
INDEX('WFOM - Time_Base'!$A$4:$API$29, MATCH("CenHos_Per", 'WFOM - Time_Base'!$B$4:$B$29,0), MATCH(CONCATENATE($G310,AG$2),'WFOM - Time_Base'!$A$8:$API$8,0)),
IFERROR($AN310 * INDEX('Inputs from Uganda staff'!$E$61:$BM$80,MATCH('HRH Need estimation'!AG$2,'Inputs from Uganda staff'!$E$61:$E$80,0),MATCH('HRH Need estimation'!$D310,'Inputs from Uganda staff'!$E$6:$BM$6,0)),
""))</f>
        <v>0</v>
      </c>
      <c r="AH310" s="122">
        <f>IFERROR(
$AN310 * INDEX('WFOM - Time_Base'!$A$4:$API$29, MATCH("CenHos", 'WFOM - Time_Base'!$B$4:$B$29,0), MATCH(CONCATENATE($G310,AH$2),'WFOM - Time_Base'!$A$8:$API$8,0)) *
INDEX('WFOM - Time_Base'!$A$4:$API$29, MATCH("CenHos_Per", 'WFOM - Time_Base'!$B$4:$B$29,0), MATCH(CONCATENATE($G310,AH$2),'WFOM - Time_Base'!$A$8:$API$8,0)),
IFERROR($AN310 * INDEX('Inputs from Uganda staff'!$E$61:$BM$80,MATCH('HRH Need estimation'!AH$2,'Inputs from Uganda staff'!$E$61:$E$80,0),MATCH('HRH Need estimation'!$D310,'Inputs from Uganda staff'!$E$6:$BM$6,0)),
""))</f>
        <v>0</v>
      </c>
      <c r="AI310" s="122">
        <f>IFERROR(
$AN310 * INDEX('WFOM - Time_Base'!$A$4:$API$29, MATCH("CenHos", 'WFOM - Time_Base'!$B$4:$B$29,0), MATCH(CONCATENATE($G310,AI$2),'WFOM - Time_Base'!$A$8:$API$8,0)) *
INDEX('WFOM - Time_Base'!$A$4:$API$29, MATCH("CenHos_Per", 'WFOM - Time_Base'!$B$4:$B$29,0), MATCH(CONCATENATE($G310,AI$2),'WFOM - Time_Base'!$A$8:$API$8,0)),
IFERROR($AN310 * INDEX('Inputs from Uganda staff'!$E$61:$BM$80,MATCH('HRH Need estimation'!AI$2,'Inputs from Uganda staff'!$E$61:$E$80,0),MATCH('HRH Need estimation'!$D310,'Inputs from Uganda staff'!$E$6:$BM$6,0)),
""))</f>
        <v>0</v>
      </c>
      <c r="AJ310" s="122">
        <f>IFERROR(
$AN310 * INDEX('WFOM - Time_Base'!$A$4:$API$29, MATCH("CenHos", 'WFOM - Time_Base'!$B$4:$B$29,0), MATCH(CONCATENATE($G310,AJ$2),'WFOM - Time_Base'!$A$8:$API$8,0)) *
INDEX('WFOM - Time_Base'!$A$4:$API$29, MATCH("CenHos_Per", 'WFOM - Time_Base'!$B$4:$B$29,0), MATCH(CONCATENATE($G310,AJ$2),'WFOM - Time_Base'!$A$8:$API$8,0)),
IFERROR($AN310 * INDEX('Inputs from Uganda staff'!$E$61:$BM$80,MATCH('HRH Need estimation'!AJ$2,'Inputs from Uganda staff'!$E$61:$E$80,0),MATCH('HRH Need estimation'!$D310,'Inputs from Uganda staff'!$E$6:$BM$6,0)),
""))</f>
        <v>0</v>
      </c>
      <c r="AK310" s="122">
        <f>IFERROR(
$AN310 * INDEX('WFOM - Time_Base'!$A$4:$API$29, MATCH("CenHos", 'WFOM - Time_Base'!$B$4:$B$29,0), MATCH(CONCATENATE($G310,AK$2),'WFOM - Time_Base'!$A$8:$API$8,0)) *
INDEX('WFOM - Time_Base'!$A$4:$API$29, MATCH("CenHos_Per", 'WFOM - Time_Base'!$B$4:$B$29,0), MATCH(CONCATENATE($G310,AK$2),'WFOM - Time_Base'!$A$8:$API$8,0)),
IFERROR($AN310 * INDEX('Inputs from Uganda staff'!$E$61:$BM$80,MATCH('HRH Need estimation'!AK$2,'Inputs from Uganda staff'!$E$61:$E$80,0),MATCH('HRH Need estimation'!$D310,'Inputs from Uganda staff'!$E$6:$BM$6,0)),
""))</f>
        <v>0</v>
      </c>
      <c r="AL310" s="122">
        <f>IFERROR(
$AN310 * INDEX('WFOM - Time_Base'!$A$4:$API$29, MATCH("CenHos", 'WFOM - Time_Base'!$B$4:$B$29,0), MATCH(CONCATENATE($G310,AL$2),'WFOM - Time_Base'!$A$8:$API$8,0)) *
INDEX('WFOM - Time_Base'!$A$4:$API$29, MATCH("CenHos_Per", 'WFOM - Time_Base'!$B$4:$B$29,0), MATCH(CONCATENATE($G310,AL$2),'WFOM - Time_Base'!$A$8:$API$8,0)),
IFERROR($AN310 * INDEX('Inputs from Uganda staff'!$E$61:$BM$80,MATCH('HRH Need estimation'!AL$2,'Inputs from Uganda staff'!$E$61:$E$80,0),MATCH('HRH Need estimation'!$D310,'Inputs from Uganda staff'!$E$6:$BM$6,0)),
""))</f>
        <v>0</v>
      </c>
      <c r="AM310" t="s">
        <v>2045</v>
      </c>
      <c r="AN310">
        <v>1</v>
      </c>
      <c r="AO310" t="str">
        <f t="shared" si="12"/>
        <v>332</v>
      </c>
    </row>
    <row r="311" spans="1:41">
      <c r="A311" s="106" t="s">
        <v>1052</v>
      </c>
      <c r="B311" s="106" t="s">
        <v>55</v>
      </c>
      <c r="C311" s="107" t="s">
        <v>837</v>
      </c>
      <c r="D311" s="115" t="s">
        <v>838</v>
      </c>
      <c r="E311" s="199"/>
      <c r="F311" s="199"/>
      <c r="G311" s="199" t="str">
        <f>IF(F311&lt;&gt;"", VLOOKUP(F311,'WFOM - Cadre and Service List'!$E$4:$F$52,2,FALSE), "")</f>
        <v/>
      </c>
      <c r="H311" s="199" t="s">
        <v>910</v>
      </c>
      <c r="I311" s="208"/>
      <c r="J311" s="208"/>
      <c r="K311" s="208"/>
      <c r="L311" s="208"/>
      <c r="M311" s="208"/>
      <c r="N311" s="208"/>
      <c r="O311" s="208"/>
      <c r="P311" s="207">
        <f t="shared" si="11"/>
        <v>0</v>
      </c>
      <c r="Q311" s="122" t="s">
        <v>1947</v>
      </c>
      <c r="R311" s="122" t="str">
        <f>IFERROR(
$AN311 * INDEX('WFOM - Time_Base'!$A$4:$API$29, MATCH("CenHos", 'WFOM - Time_Base'!$B$4:$B$29,0), MATCH(CONCATENATE($G311,R$2),'WFOM - Time_Base'!$A$8:$API$8,0)) *
INDEX('WFOM - Time_Base'!$A$4:$API$29, MATCH("CenHos_Per", 'WFOM - Time_Base'!$B$4:$B$29,0), MATCH(CONCATENATE($G311,R$2),'WFOM - Time_Base'!$A$8:$API$8,0)),
IFERROR($AN311 * INDEX('Inputs from Uganda staff'!$E$61:$BM$80,MATCH('HRH Need estimation'!R$2,'Inputs from Uganda staff'!$E$61:$E$80,0),MATCH('HRH Need estimation'!$D311,'Inputs from Uganda staff'!$E$6:$BM$6,0)),
""))</f>
        <v/>
      </c>
      <c r="S311" s="122" t="str">
        <f>IFERROR(
$AN311 * INDEX('WFOM - Time_Base'!$A$4:$API$29, MATCH("CenHos", 'WFOM - Time_Base'!$B$4:$B$29,0), MATCH(CONCATENATE($G311,S$2),'WFOM - Time_Base'!$A$8:$API$8,0)) *
INDEX('WFOM - Time_Base'!$A$4:$API$29, MATCH("CenHos_Per", 'WFOM - Time_Base'!$B$4:$B$29,0), MATCH(CONCATENATE($G311,S$2),'WFOM - Time_Base'!$A$8:$API$8,0)),
IFERROR($AN311 * INDEX('Inputs from Uganda staff'!$E$61:$BM$80,MATCH('HRH Need estimation'!S$2,'Inputs from Uganda staff'!$E$61:$E$80,0),MATCH('HRH Need estimation'!$D311,'Inputs from Uganda staff'!$E$6:$BM$6,0)),
""))</f>
        <v/>
      </c>
      <c r="T311" s="122" t="str">
        <f>IFERROR(
$AN311 * INDEX('WFOM - Time_Base'!$A$4:$API$29, MATCH("CenHos", 'WFOM - Time_Base'!$B$4:$B$29,0), MATCH(CONCATENATE($G311,T$2),'WFOM - Time_Base'!$A$8:$API$8,0)) *
INDEX('WFOM - Time_Base'!$A$4:$API$29, MATCH("CenHos_Per", 'WFOM - Time_Base'!$B$4:$B$29,0), MATCH(CONCATENATE($G311,T$2),'WFOM - Time_Base'!$A$8:$API$8,0)),
IFERROR($AN311 * INDEX('Inputs from Uganda staff'!$E$61:$BM$80,MATCH('HRH Need estimation'!T$2,'Inputs from Uganda staff'!$E$61:$E$80,0),MATCH('HRH Need estimation'!$D311,'Inputs from Uganda staff'!$E$6:$BM$6,0)),
""))</f>
        <v/>
      </c>
      <c r="U311" s="122" t="str">
        <f>IFERROR(
$AN311 * INDEX('WFOM - Time_Base'!$A$4:$API$29, MATCH("CenHos", 'WFOM - Time_Base'!$B$4:$B$29,0), MATCH(CONCATENATE($G311,U$2),'WFOM - Time_Base'!$A$8:$API$8,0)) *
INDEX('WFOM - Time_Base'!$A$4:$API$29, MATCH("CenHos_Per", 'WFOM - Time_Base'!$B$4:$B$29,0), MATCH(CONCATENATE($G311,U$2),'WFOM - Time_Base'!$A$8:$API$8,0)),
IFERROR($AN311 * INDEX('Inputs from Uganda staff'!$E$61:$BM$80,MATCH('HRH Need estimation'!U$2,'Inputs from Uganda staff'!$E$61:$E$80,0),MATCH('HRH Need estimation'!$D311,'Inputs from Uganda staff'!$E$6:$BM$6,0)),
""))</f>
        <v/>
      </c>
      <c r="V311" s="122" t="str">
        <f>IFERROR(
$AN311 * INDEX('WFOM - Time_Base'!$A$4:$API$29, MATCH("CenHos", 'WFOM - Time_Base'!$B$4:$B$29,0), MATCH(CONCATENATE($G311,V$2),'WFOM - Time_Base'!$A$8:$API$8,0)) *
INDEX('WFOM - Time_Base'!$A$4:$API$29, MATCH("CenHos_Per", 'WFOM - Time_Base'!$B$4:$B$29,0), MATCH(CONCATENATE($G311,V$2),'WFOM - Time_Base'!$A$8:$API$8,0)),
IFERROR($AN311 * INDEX('Inputs from Uganda staff'!$E$61:$BM$80,MATCH('HRH Need estimation'!V$2,'Inputs from Uganda staff'!$E$61:$E$80,0),MATCH('HRH Need estimation'!$D311,'Inputs from Uganda staff'!$E$6:$BM$6,0)),
""))</f>
        <v/>
      </c>
      <c r="W311" s="122" t="str">
        <f>IFERROR(
$AN311 * INDEX('WFOM - Time_Base'!$A$4:$API$29, MATCH("CenHos", 'WFOM - Time_Base'!$B$4:$B$29,0), MATCH(CONCATENATE($G311,W$2),'WFOM - Time_Base'!$A$8:$API$8,0)) *
INDEX('WFOM - Time_Base'!$A$4:$API$29, MATCH("CenHos_Per", 'WFOM - Time_Base'!$B$4:$B$29,0), MATCH(CONCATENATE($G311,W$2),'WFOM - Time_Base'!$A$8:$API$8,0)),
IFERROR($AN311 * INDEX('Inputs from Uganda staff'!$E$61:$BM$80,MATCH('HRH Need estimation'!W$2,'Inputs from Uganda staff'!$E$61:$E$80,0),MATCH('HRH Need estimation'!$D311,'Inputs from Uganda staff'!$E$6:$BM$6,0)),
""))</f>
        <v/>
      </c>
      <c r="X311" s="122" t="str">
        <f>IFERROR(
$AN311 * INDEX('WFOM - Time_Base'!$A$4:$API$29, MATCH("CenHos", 'WFOM - Time_Base'!$B$4:$B$29,0), MATCH(CONCATENATE($G311,X$2),'WFOM - Time_Base'!$A$8:$API$8,0)) *
INDEX('WFOM - Time_Base'!$A$4:$API$29, MATCH("CenHos_Per", 'WFOM - Time_Base'!$B$4:$B$29,0), MATCH(CONCATENATE($G311,X$2),'WFOM - Time_Base'!$A$8:$API$8,0)),
IFERROR($AN311 * INDEX('Inputs from Uganda staff'!$E$61:$BM$80,MATCH('HRH Need estimation'!X$2,'Inputs from Uganda staff'!$E$61:$E$80,0),MATCH('HRH Need estimation'!$D311,'Inputs from Uganda staff'!$E$6:$BM$6,0)),
""))</f>
        <v/>
      </c>
      <c r="Y311" s="122" t="str">
        <f>IFERROR(
$AN311 * INDEX('WFOM - Time_Base'!$A$4:$API$29, MATCH("CenHos", 'WFOM - Time_Base'!$B$4:$B$29,0), MATCH(CONCATENATE($G311,Y$2),'WFOM - Time_Base'!$A$8:$API$8,0)) *
INDEX('WFOM - Time_Base'!$A$4:$API$29, MATCH("CenHos_Per", 'WFOM - Time_Base'!$B$4:$B$29,0), MATCH(CONCATENATE($G311,Y$2),'WFOM - Time_Base'!$A$8:$API$8,0)),
IFERROR($AN311 * INDEX('Inputs from Uganda staff'!$E$61:$BM$80,MATCH('HRH Need estimation'!Y$2,'Inputs from Uganda staff'!$E$61:$E$80,0),MATCH('HRH Need estimation'!$D311,'Inputs from Uganda staff'!$E$6:$BM$6,0)),
""))</f>
        <v/>
      </c>
      <c r="Z311" s="122" t="str">
        <f>IFERROR(
$AN311 * INDEX('WFOM - Time_Base'!$A$4:$API$29, MATCH("CenHos", 'WFOM - Time_Base'!$B$4:$B$29,0), MATCH(CONCATENATE($G311,Z$2),'WFOM - Time_Base'!$A$8:$API$8,0)) *
INDEX('WFOM - Time_Base'!$A$4:$API$29, MATCH("CenHos_Per", 'WFOM - Time_Base'!$B$4:$B$29,0), MATCH(CONCATENATE($G311,Z$2),'WFOM - Time_Base'!$A$8:$API$8,0)),
IFERROR($AN311 * INDEX('Inputs from Uganda staff'!$E$61:$BM$80,MATCH('HRH Need estimation'!Z$2,'Inputs from Uganda staff'!$E$61:$E$80,0),MATCH('HRH Need estimation'!$D311,'Inputs from Uganda staff'!$E$6:$BM$6,0)),
""))</f>
        <v/>
      </c>
      <c r="AA311" s="122" t="str">
        <f>IFERROR(
$AN311 * INDEX('WFOM - Time_Base'!$A$4:$API$29, MATCH("CenHos", 'WFOM - Time_Base'!$B$4:$B$29,0), MATCH(CONCATENATE($G311,AA$2),'WFOM - Time_Base'!$A$8:$API$8,0)) *
INDEX('WFOM - Time_Base'!$A$4:$API$29, MATCH("CenHos_Per", 'WFOM - Time_Base'!$B$4:$B$29,0), MATCH(CONCATENATE($G311,AA$2),'WFOM - Time_Base'!$A$8:$API$8,0)),
IFERROR($AN311 * INDEX('Inputs from Uganda staff'!$E$61:$BM$80,MATCH('HRH Need estimation'!AA$2,'Inputs from Uganda staff'!$E$61:$E$80,0),MATCH('HRH Need estimation'!$D311,'Inputs from Uganda staff'!$E$6:$BM$6,0)),
""))</f>
        <v/>
      </c>
      <c r="AB311" s="122" t="str">
        <f>IFERROR(
$AN311 * INDEX('WFOM - Time_Base'!$A$4:$API$29, MATCH("CenHos", 'WFOM - Time_Base'!$B$4:$B$29,0), MATCH(CONCATENATE($G311,AB$2),'WFOM - Time_Base'!$A$8:$API$8,0)) *
INDEX('WFOM - Time_Base'!$A$4:$API$29, MATCH("CenHos_Per", 'WFOM - Time_Base'!$B$4:$B$29,0), MATCH(CONCATENATE($G311,AB$2),'WFOM - Time_Base'!$A$8:$API$8,0)),
IFERROR($AN311 * INDEX('Inputs from Uganda staff'!$E$61:$BM$80,MATCH('HRH Need estimation'!AB$2,'Inputs from Uganda staff'!$E$61:$E$80,0),MATCH('HRH Need estimation'!$D311,'Inputs from Uganda staff'!$E$6:$BM$6,0)),
""))</f>
        <v/>
      </c>
      <c r="AC311" s="122" t="str">
        <f>IFERROR(
$AN311 * INDEX('WFOM - Time_Base'!$A$4:$API$29, MATCH("CenHos", 'WFOM - Time_Base'!$B$4:$B$29,0), MATCH(CONCATENATE($G311,AC$2),'WFOM - Time_Base'!$A$8:$API$8,0)) *
INDEX('WFOM - Time_Base'!$A$4:$API$29, MATCH("CenHos_Per", 'WFOM - Time_Base'!$B$4:$B$29,0), MATCH(CONCATENATE($G311,AC$2),'WFOM - Time_Base'!$A$8:$API$8,0)),
IFERROR($AN311 * INDEX('Inputs from Uganda staff'!$E$61:$BM$80,MATCH('HRH Need estimation'!AC$2,'Inputs from Uganda staff'!$E$61:$E$80,0),MATCH('HRH Need estimation'!$D311,'Inputs from Uganda staff'!$E$6:$BM$6,0)),
""))</f>
        <v/>
      </c>
      <c r="AD311" s="122" t="str">
        <f>IFERROR(
$AN311 * INDEX('WFOM - Time_Base'!$A$4:$API$29, MATCH("CenHos", 'WFOM - Time_Base'!$B$4:$B$29,0), MATCH(CONCATENATE($G311,AD$2),'WFOM - Time_Base'!$A$8:$API$8,0)) *
INDEX('WFOM - Time_Base'!$A$4:$API$29, MATCH("CenHos_Per", 'WFOM - Time_Base'!$B$4:$B$29,0), MATCH(CONCATENATE($G311,AD$2),'WFOM - Time_Base'!$A$8:$API$8,0)),
IFERROR($AN311 * INDEX('Inputs from Uganda staff'!$E$61:$BM$80,MATCH('HRH Need estimation'!AD$2,'Inputs from Uganda staff'!$E$61:$E$80,0),MATCH('HRH Need estimation'!$D311,'Inputs from Uganda staff'!$E$6:$BM$6,0)),
""))</f>
        <v/>
      </c>
      <c r="AE311" s="122" t="str">
        <f>IFERROR(
$AN311 * INDEX('WFOM - Time_Base'!$A$4:$API$29, MATCH("CenHos", 'WFOM - Time_Base'!$B$4:$B$29,0), MATCH(CONCATENATE($G311,AE$2),'WFOM - Time_Base'!$A$8:$API$8,0)) *
INDEX('WFOM - Time_Base'!$A$4:$API$29, MATCH("CenHos_Per", 'WFOM - Time_Base'!$B$4:$B$29,0), MATCH(CONCATENATE($G311,AE$2),'WFOM - Time_Base'!$A$8:$API$8,0)),
IFERROR($AN311 * INDEX('Inputs from Uganda staff'!$E$61:$BM$80,MATCH('HRH Need estimation'!AE$2,'Inputs from Uganda staff'!$E$61:$E$80,0),MATCH('HRH Need estimation'!$D311,'Inputs from Uganda staff'!$E$6:$BM$6,0)),
""))</f>
        <v/>
      </c>
      <c r="AF311" s="122" t="str">
        <f>IFERROR(
$AN311 * INDEX('WFOM - Time_Base'!$A$4:$API$29, MATCH("CenHos", 'WFOM - Time_Base'!$B$4:$B$29,0), MATCH(CONCATENATE($G311,AF$2),'WFOM - Time_Base'!$A$8:$API$8,0)) *
INDEX('WFOM - Time_Base'!$A$4:$API$29, MATCH("CenHos_Per", 'WFOM - Time_Base'!$B$4:$B$29,0), MATCH(CONCATENATE($G311,AF$2),'WFOM - Time_Base'!$A$8:$API$8,0)),
IFERROR($AN311 * INDEX('Inputs from Uganda staff'!$E$61:$BM$80,MATCH('HRH Need estimation'!AF$2,'Inputs from Uganda staff'!$E$61:$E$80,0),MATCH('HRH Need estimation'!$D311,'Inputs from Uganda staff'!$E$6:$BM$6,0)),
""))</f>
        <v/>
      </c>
      <c r="AG311" s="122" t="str">
        <f>IFERROR(
$AN311 * INDEX('WFOM - Time_Base'!$A$4:$API$29, MATCH("CenHos", 'WFOM - Time_Base'!$B$4:$B$29,0), MATCH(CONCATENATE($G311,AG$2),'WFOM - Time_Base'!$A$8:$API$8,0)) *
INDEX('WFOM - Time_Base'!$A$4:$API$29, MATCH("CenHos_Per", 'WFOM - Time_Base'!$B$4:$B$29,0), MATCH(CONCATENATE($G311,AG$2),'WFOM - Time_Base'!$A$8:$API$8,0)),
IFERROR($AN311 * INDEX('Inputs from Uganda staff'!$E$61:$BM$80,MATCH('HRH Need estimation'!AG$2,'Inputs from Uganda staff'!$E$61:$E$80,0),MATCH('HRH Need estimation'!$D311,'Inputs from Uganda staff'!$E$6:$BM$6,0)),
""))</f>
        <v/>
      </c>
      <c r="AH311" s="122" t="str">
        <f>IFERROR(
$AN311 * INDEX('WFOM - Time_Base'!$A$4:$API$29, MATCH("CenHos", 'WFOM - Time_Base'!$B$4:$B$29,0), MATCH(CONCATENATE($G311,AH$2),'WFOM - Time_Base'!$A$8:$API$8,0)) *
INDEX('WFOM - Time_Base'!$A$4:$API$29, MATCH("CenHos_Per", 'WFOM - Time_Base'!$B$4:$B$29,0), MATCH(CONCATENATE($G311,AH$2),'WFOM - Time_Base'!$A$8:$API$8,0)),
IFERROR($AN311 * INDEX('Inputs from Uganda staff'!$E$61:$BM$80,MATCH('HRH Need estimation'!AH$2,'Inputs from Uganda staff'!$E$61:$E$80,0),MATCH('HRH Need estimation'!$D311,'Inputs from Uganda staff'!$E$6:$BM$6,0)),
""))</f>
        <v/>
      </c>
      <c r="AI311" s="122" t="str">
        <f>IFERROR(
$AN311 * INDEX('WFOM - Time_Base'!$A$4:$API$29, MATCH("CenHos", 'WFOM - Time_Base'!$B$4:$B$29,0), MATCH(CONCATENATE($G311,AI$2),'WFOM - Time_Base'!$A$8:$API$8,0)) *
INDEX('WFOM - Time_Base'!$A$4:$API$29, MATCH("CenHos_Per", 'WFOM - Time_Base'!$B$4:$B$29,0), MATCH(CONCATENATE($G311,AI$2),'WFOM - Time_Base'!$A$8:$API$8,0)),
IFERROR($AN311 * INDEX('Inputs from Uganda staff'!$E$61:$BM$80,MATCH('HRH Need estimation'!AI$2,'Inputs from Uganda staff'!$E$61:$E$80,0),MATCH('HRH Need estimation'!$D311,'Inputs from Uganda staff'!$E$6:$BM$6,0)),
""))</f>
        <v/>
      </c>
      <c r="AJ311" s="122" t="str">
        <f>IFERROR(
$AN311 * INDEX('WFOM - Time_Base'!$A$4:$API$29, MATCH("CenHos", 'WFOM - Time_Base'!$B$4:$B$29,0), MATCH(CONCATENATE($G311,AJ$2),'WFOM - Time_Base'!$A$8:$API$8,0)) *
INDEX('WFOM - Time_Base'!$A$4:$API$29, MATCH("CenHos_Per", 'WFOM - Time_Base'!$B$4:$B$29,0), MATCH(CONCATENATE($G311,AJ$2),'WFOM - Time_Base'!$A$8:$API$8,0)),
IFERROR($AN311 * INDEX('Inputs from Uganda staff'!$E$61:$BM$80,MATCH('HRH Need estimation'!AJ$2,'Inputs from Uganda staff'!$E$61:$E$80,0),MATCH('HRH Need estimation'!$D311,'Inputs from Uganda staff'!$E$6:$BM$6,0)),
""))</f>
        <v/>
      </c>
      <c r="AK311" s="122" t="str">
        <f>IFERROR(
$AN311 * INDEX('WFOM - Time_Base'!$A$4:$API$29, MATCH("CenHos", 'WFOM - Time_Base'!$B$4:$B$29,0), MATCH(CONCATENATE($G311,AK$2),'WFOM - Time_Base'!$A$8:$API$8,0)) *
INDEX('WFOM - Time_Base'!$A$4:$API$29, MATCH("CenHos_Per", 'WFOM - Time_Base'!$B$4:$B$29,0), MATCH(CONCATENATE($G311,AK$2),'WFOM - Time_Base'!$A$8:$API$8,0)),
IFERROR($AN311 * INDEX('Inputs from Uganda staff'!$E$61:$BM$80,MATCH('HRH Need estimation'!AK$2,'Inputs from Uganda staff'!$E$61:$E$80,0),MATCH('HRH Need estimation'!$D311,'Inputs from Uganda staff'!$E$6:$BM$6,0)),
""))</f>
        <v/>
      </c>
      <c r="AL311" s="122" t="str">
        <f>IFERROR(
$AN311 * INDEX('WFOM - Time_Base'!$A$4:$API$29, MATCH("CenHos", 'WFOM - Time_Base'!$B$4:$B$29,0), MATCH(CONCATENATE($G311,AL$2),'WFOM - Time_Base'!$A$8:$API$8,0)) *
INDEX('WFOM - Time_Base'!$A$4:$API$29, MATCH("CenHos_Per", 'WFOM - Time_Base'!$B$4:$B$29,0), MATCH(CONCATENATE($G311,AL$2),'WFOM - Time_Base'!$A$8:$API$8,0)),
IFERROR($AN311 * INDEX('Inputs from Uganda staff'!$E$61:$BM$80,MATCH('HRH Need estimation'!AL$2,'Inputs from Uganda staff'!$E$61:$E$80,0),MATCH('HRH Need estimation'!$D311,'Inputs from Uganda staff'!$E$6:$BM$6,0)),
""))</f>
        <v/>
      </c>
      <c r="AN311">
        <v>1</v>
      </c>
      <c r="AO311" t="e">
        <f t="shared" si="12"/>
        <v>#N/A</v>
      </c>
    </row>
    <row r="312" spans="1:41">
      <c r="A312" s="106" t="s">
        <v>915</v>
      </c>
      <c r="B312" s="106" t="s">
        <v>336</v>
      </c>
      <c r="C312" s="107" t="s">
        <v>839</v>
      </c>
      <c r="D312" s="115" t="s">
        <v>840</v>
      </c>
      <c r="E312" s="122" t="s">
        <v>867</v>
      </c>
      <c r="F312" s="122" t="s">
        <v>17</v>
      </c>
      <c r="G312" s="122" t="str">
        <f>IF(F312&lt;&gt;"", VLOOKUP(F312,'WFOM - Cadre and Service List'!$E$4:$F$52,2,FALSE), "")</f>
        <v>Under5OPD</v>
      </c>
      <c r="H312" s="122"/>
      <c r="I312" s="207"/>
      <c r="J312" s="207"/>
      <c r="K312" s="207"/>
      <c r="L312" s="207"/>
      <c r="M312" s="207"/>
      <c r="N312" s="207"/>
      <c r="O312" s="207"/>
      <c r="P312" s="207">
        <f t="shared" si="11"/>
        <v>0</v>
      </c>
      <c r="Q312" s="122" t="s">
        <v>1947</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25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25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25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25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25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25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25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25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25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25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25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25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25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25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25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25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25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25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c r="AN312">
        <v>1</v>
      </c>
      <c r="AO312" t="e">
        <f t="shared" si="12"/>
        <v>#N/A</v>
      </c>
    </row>
    <row r="313" spans="1:41">
      <c r="A313" s="106" t="s">
        <v>1053</v>
      </c>
      <c r="B313" s="106" t="s">
        <v>525</v>
      </c>
      <c r="C313" s="107" t="s">
        <v>841</v>
      </c>
      <c r="D313" s="113" t="s">
        <v>842</v>
      </c>
      <c r="E313" s="122" t="s">
        <v>867</v>
      </c>
      <c r="F313" s="122" t="s">
        <v>21</v>
      </c>
      <c r="G313" s="122" t="str">
        <f>IF(F313&lt;&gt;"", VLOOKUP(F313,'WFOM - Cadre and Service List'!$E$4:$F$52,2,FALSE), "")</f>
        <v>Over5OPD</v>
      </c>
      <c r="H313" s="122"/>
      <c r="I313" s="207"/>
      <c r="J313" s="207"/>
      <c r="K313" s="207"/>
      <c r="L313" s="207"/>
      <c r="M313" s="207"/>
      <c r="N313" s="207"/>
      <c r="O313" s="207"/>
      <c r="P313" s="207">
        <f t="shared" si="11"/>
        <v>0</v>
      </c>
      <c r="Q313" s="122" t="s">
        <v>1947</v>
      </c>
      <c r="R313" s="122">
        <f>IFERROR(
$AN313 * INDEX('WFOM - Time_Base'!$A$4:$API$29, MATCH("CenHos", 'WFOM - Time_Base'!$B$4:$B$29,0), MATCH(CONCATENATE($G313,R$2),'WFOM - Time_Base'!$A$8:$API$8,0)) *
INDEX('WFOM - Time_Base'!$A$4:$API$29, MATCH("CenHos_Per", 'WFOM - Time_Base'!$B$4:$B$29,0), MATCH(CONCATENATE($G313,R$2),'WFOM - Time_Base'!$A$8:$API$8,0)),
IFERROR($AN313 * INDEX('Inputs from Uganda staff'!$E$61:$BM$80,MATCH('HRH Need estimation'!R$2,'Inputs from Uganda staff'!$E$61:$E$80,0),MATCH('HRH Need estimation'!$D313,'Inputs from Uganda staff'!$E$6:$BM$6,0)),
""))</f>
        <v>3.5</v>
      </c>
      <c r="S313" s="122">
        <f>IFERROR(
$AN313 * INDEX('WFOM - Time_Base'!$A$4:$API$29, MATCH("CenHos", 'WFOM - Time_Base'!$B$4:$B$29,0), MATCH(CONCATENATE($G313,S$2),'WFOM - Time_Base'!$A$8:$API$8,0)) *
INDEX('WFOM - Time_Base'!$A$4:$API$29, MATCH("CenHos_Per", 'WFOM - Time_Base'!$B$4:$B$29,0), MATCH(CONCATENATE($G313,S$2),'WFOM - Time_Base'!$A$8:$API$8,0)),
IFERROR($AN313 * INDEX('Inputs from Uganda staff'!$E$61:$BM$80,MATCH('HRH Need estimation'!S$2,'Inputs from Uganda staff'!$E$61:$E$80,0),MATCH('HRH Need estimation'!$D313,'Inputs from Uganda staff'!$E$6:$BM$6,0)),
""))</f>
        <v>6</v>
      </c>
      <c r="T313" s="122">
        <f>IFERROR(
$AN313 * INDEX('WFOM - Time_Base'!$A$4:$API$29, MATCH("CenHos", 'WFOM - Time_Base'!$B$4:$B$29,0), MATCH(CONCATENATE($G313,T$2),'WFOM - Time_Base'!$A$8:$API$8,0)) *
INDEX('WFOM - Time_Base'!$A$4:$API$29, MATCH("CenHos_Per", 'WFOM - Time_Base'!$B$4:$B$29,0), MATCH(CONCATENATE($G313,T$2),'WFOM - Time_Base'!$A$8:$API$8,0)),
IFERROR($AN313 * INDEX('Inputs from Uganda staff'!$E$61:$BM$80,MATCH('HRH Need estimation'!T$2,'Inputs from Uganda staff'!$E$61:$E$80,0),MATCH('HRH Need estimation'!$D313,'Inputs from Uganda staff'!$E$6:$BM$6,0)),
""))</f>
        <v>0</v>
      </c>
      <c r="U313" s="122">
        <f>IFERROR(
$AN313 * INDEX('WFOM - Time_Base'!$A$4:$API$29, MATCH("CenHos", 'WFOM - Time_Base'!$B$4:$B$29,0), MATCH(CONCATENATE($G313,U$2),'WFOM - Time_Base'!$A$8:$API$8,0)) *
INDEX('WFOM - Time_Base'!$A$4:$API$29, MATCH("CenHos_Per", 'WFOM - Time_Base'!$B$4:$B$29,0), MATCH(CONCATENATE($G313,U$2),'WFOM - Time_Base'!$A$8:$API$8,0)),
IFERROR($AN313 * INDEX('Inputs from Uganda staff'!$E$61:$BM$80,MATCH('HRH Need estimation'!U$2,'Inputs from Uganda staff'!$E$61:$E$80,0),MATCH('HRH Need estimation'!$D313,'Inputs from Uganda staff'!$E$6:$BM$6,0)),
""))</f>
        <v>1</v>
      </c>
      <c r="V313" s="122">
        <f>IFERROR(
$AN313 * INDEX('WFOM - Time_Base'!$A$4:$API$29, MATCH("CenHos", 'WFOM - Time_Base'!$B$4:$B$29,0), MATCH(CONCATENATE($G313,V$2),'WFOM - Time_Base'!$A$8:$API$8,0)) *
INDEX('WFOM - Time_Base'!$A$4:$API$29, MATCH("CenHos_Per", 'WFOM - Time_Base'!$B$4:$B$29,0), MATCH(CONCATENATE($G313,V$2),'WFOM - Time_Base'!$A$8:$API$8,0)),
IFERROR($AN313 * INDEX('Inputs from Uganda staff'!$E$61:$BM$80,MATCH('HRH Need estimation'!V$2,'Inputs from Uganda staff'!$E$61:$E$80,0),MATCH('HRH Need estimation'!$D313,'Inputs from Uganda staff'!$E$6:$BM$6,0)),
""))</f>
        <v>4</v>
      </c>
      <c r="W313" s="122">
        <f>IFERROR(
$AN313 * INDEX('WFOM - Time_Base'!$A$4:$API$29, MATCH("CenHos", 'WFOM - Time_Base'!$B$4:$B$29,0), MATCH(CONCATENATE($G313,W$2),'WFOM - Time_Base'!$A$8:$API$8,0)) *
INDEX('WFOM - Time_Base'!$A$4:$API$29, MATCH("CenHos_Per", 'WFOM - Time_Base'!$B$4:$B$29,0), MATCH(CONCATENATE($G313,W$2),'WFOM - Time_Base'!$A$8:$API$8,0)),
IFERROR($AN313 * INDEX('Inputs from Uganda staff'!$E$61:$BM$80,MATCH('HRH Need estimation'!W$2,'Inputs from Uganda staff'!$E$61:$E$80,0),MATCH('HRH Need estimation'!$D313,'Inputs from Uganda staff'!$E$6:$BM$6,0)),
""))</f>
        <v>0</v>
      </c>
      <c r="X313" s="122">
        <f>IFERROR(
$AN313 * INDEX('WFOM - Time_Base'!$A$4:$API$29, MATCH("CenHos", 'WFOM - Time_Base'!$B$4:$B$29,0), MATCH(CONCATENATE($G313,X$2),'WFOM - Time_Base'!$A$8:$API$8,0)) *
INDEX('WFOM - Time_Base'!$A$4:$API$29, MATCH("CenHos_Per", 'WFOM - Time_Base'!$B$4:$B$29,0), MATCH(CONCATENATE($G313,X$2),'WFOM - Time_Base'!$A$8:$API$8,0)),
IFERROR($AN313 * INDEX('Inputs from Uganda staff'!$E$61:$BM$80,MATCH('HRH Need estimation'!X$2,'Inputs from Uganda staff'!$E$61:$E$80,0),MATCH('HRH Need estimation'!$D313,'Inputs from Uganda staff'!$E$6:$BM$6,0)),
""))</f>
        <v>0</v>
      </c>
      <c r="Y313" s="122">
        <f>IFERROR(
$AN313 * INDEX('WFOM - Time_Base'!$A$4:$API$29, MATCH("CenHos", 'WFOM - Time_Base'!$B$4:$B$29,0), MATCH(CONCATENATE($G313,Y$2),'WFOM - Time_Base'!$A$8:$API$8,0)) *
INDEX('WFOM - Time_Base'!$A$4:$API$29, MATCH("CenHos_Per", 'WFOM - Time_Base'!$B$4:$B$29,0), MATCH(CONCATENATE($G313,Y$2),'WFOM - Time_Base'!$A$8:$API$8,0)),
IFERROR($AN313 * INDEX('Inputs from Uganda staff'!$E$61:$BM$80,MATCH('HRH Need estimation'!Y$2,'Inputs from Uganda staff'!$E$61:$E$80,0),MATCH('HRH Need estimation'!$D313,'Inputs from Uganda staff'!$E$6:$BM$6,0)),
""))</f>
        <v>0</v>
      </c>
      <c r="Z313" s="122">
        <f>IFERROR(
$AN313 * INDEX('WFOM - Time_Base'!$A$4:$API$29, MATCH("CenHos", 'WFOM - Time_Base'!$B$4:$B$29,0), MATCH(CONCATENATE($G313,Z$2),'WFOM - Time_Base'!$A$8:$API$8,0)) *
INDEX('WFOM - Time_Base'!$A$4:$API$29, MATCH("CenHos_Per", 'WFOM - Time_Base'!$B$4:$B$29,0), MATCH(CONCATENATE($G313,Z$2),'WFOM - Time_Base'!$A$8:$API$8,0)),
IFERROR($AN313 * INDEX('Inputs from Uganda staff'!$E$61:$BM$80,MATCH('HRH Need estimation'!Z$2,'Inputs from Uganda staff'!$E$61:$E$80,0),MATCH('HRH Need estimation'!$D313,'Inputs from Uganda staff'!$E$6:$BM$6,0)),
""))</f>
        <v>0</v>
      </c>
      <c r="AA313" s="122">
        <f>IFERROR(
$AN313 * INDEX('WFOM - Time_Base'!$A$4:$API$29, MATCH("CenHos", 'WFOM - Time_Base'!$B$4:$B$29,0), MATCH(CONCATENATE($G313,AA$2),'WFOM - Time_Base'!$A$8:$API$8,0)) *
INDEX('WFOM - Time_Base'!$A$4:$API$29, MATCH("CenHos_Per", 'WFOM - Time_Base'!$B$4:$B$29,0), MATCH(CONCATENATE($G313,AA$2),'WFOM - Time_Base'!$A$8:$API$8,0)),
IFERROR($AN313 * INDEX('Inputs from Uganda staff'!$E$61:$BM$80,MATCH('HRH Need estimation'!AA$2,'Inputs from Uganda staff'!$E$61:$E$80,0),MATCH('HRH Need estimation'!$D313,'Inputs from Uganda staff'!$E$6:$BM$6,0)),
""))</f>
        <v>0</v>
      </c>
      <c r="AB313" s="122">
        <f>IFERROR(
$AN313 * INDEX('WFOM - Time_Base'!$A$4:$API$29, MATCH("CenHos", 'WFOM - Time_Base'!$B$4:$B$29,0), MATCH(CONCATENATE($G313,AB$2),'WFOM - Time_Base'!$A$8:$API$8,0)) *
INDEX('WFOM - Time_Base'!$A$4:$API$29, MATCH("CenHos_Per", 'WFOM - Time_Base'!$B$4:$B$29,0), MATCH(CONCATENATE($G313,AB$2),'WFOM - Time_Base'!$A$8:$API$8,0)),
IFERROR($AN313 * INDEX('Inputs from Uganda staff'!$E$61:$BM$80,MATCH('HRH Need estimation'!AB$2,'Inputs from Uganda staff'!$E$61:$E$80,0),MATCH('HRH Need estimation'!$D313,'Inputs from Uganda staff'!$E$6:$BM$6,0)),
""))</f>
        <v>0</v>
      </c>
      <c r="AC313" s="122" t="str">
        <f>IFERROR(
$AN313 * INDEX('WFOM - Time_Base'!$A$4:$API$29, MATCH("CenHos", 'WFOM - Time_Base'!$B$4:$B$29,0), MATCH(CONCATENATE($G313,AC$2),'WFOM - Time_Base'!$A$8:$API$8,0)) *
INDEX('WFOM - Time_Base'!$A$4:$API$29, MATCH("CenHos_Per", 'WFOM - Time_Base'!$B$4:$B$29,0), MATCH(CONCATENATE($G313,AC$2),'WFOM - Time_Base'!$A$8:$API$8,0)),
IFERROR($AN313 * INDEX('Inputs from Uganda staff'!$E$61:$BM$80,MATCH('HRH Need estimation'!AC$2,'Inputs from Uganda staff'!$E$61:$E$80,0),MATCH('HRH Need estimation'!$D313,'Inputs from Uganda staff'!$E$6:$BM$6,0)),
""))</f>
        <v/>
      </c>
      <c r="AD313" s="122">
        <f>IFERROR(
$AN313 * INDEX('WFOM - Time_Base'!$A$4:$API$29, MATCH("CenHos", 'WFOM - Time_Base'!$B$4:$B$29,0), MATCH(CONCATENATE($G313,AD$2),'WFOM - Time_Base'!$A$8:$API$8,0)) *
INDEX('WFOM - Time_Base'!$A$4:$API$29, MATCH("CenHos_Per", 'WFOM - Time_Base'!$B$4:$B$29,0), MATCH(CONCATENATE($G313,AD$2),'WFOM - Time_Base'!$A$8:$API$8,0)),
IFERROR($AN313 * INDEX('Inputs from Uganda staff'!$E$61:$BM$80,MATCH('HRH Need estimation'!AD$2,'Inputs from Uganda staff'!$E$61:$E$80,0),MATCH('HRH Need estimation'!$D313,'Inputs from Uganda staff'!$E$6:$BM$6,0)),
""))</f>
        <v>0</v>
      </c>
      <c r="AE313" s="122">
        <f>IFERROR(
$AN313 * INDEX('WFOM - Time_Base'!$A$4:$API$29, MATCH("CenHos", 'WFOM - Time_Base'!$B$4:$B$29,0), MATCH(CONCATENATE($G313,AE$2),'WFOM - Time_Base'!$A$8:$API$8,0)) *
INDEX('WFOM - Time_Base'!$A$4:$API$29, MATCH("CenHos_Per", 'WFOM - Time_Base'!$B$4:$B$29,0), MATCH(CONCATENATE($G313,AE$2),'WFOM - Time_Base'!$A$8:$API$8,0)),
IFERROR($AN313 * INDEX('Inputs from Uganda staff'!$E$61:$BM$80,MATCH('HRH Need estimation'!AE$2,'Inputs from Uganda staff'!$E$61:$E$80,0),MATCH('HRH Need estimation'!$D313,'Inputs from Uganda staff'!$E$6:$BM$6,0)),
""))</f>
        <v>0</v>
      </c>
      <c r="AF313" s="122">
        <f>IFERROR(
$AN313 * INDEX('WFOM - Time_Base'!$A$4:$API$29, MATCH("CenHos", 'WFOM - Time_Base'!$B$4:$B$29,0), MATCH(CONCATENATE($G313,AF$2),'WFOM - Time_Base'!$A$8:$API$8,0)) *
INDEX('WFOM - Time_Base'!$A$4:$API$29, MATCH("CenHos_Per", 'WFOM - Time_Base'!$B$4:$B$29,0), MATCH(CONCATENATE($G313,AF$2),'WFOM - Time_Base'!$A$8:$API$8,0)),
IFERROR($AN313 * INDEX('Inputs from Uganda staff'!$E$61:$BM$80,MATCH('HRH Need estimation'!AF$2,'Inputs from Uganda staff'!$E$61:$E$80,0),MATCH('HRH Need estimation'!$D313,'Inputs from Uganda staff'!$E$6:$BM$6,0)),
""))</f>
        <v>0</v>
      </c>
      <c r="AG313" s="122">
        <f>IFERROR(
$AN313 * INDEX('WFOM - Time_Base'!$A$4:$API$29, MATCH("CenHos", 'WFOM - Time_Base'!$B$4:$B$29,0), MATCH(CONCATENATE($G313,AG$2),'WFOM - Time_Base'!$A$8:$API$8,0)) *
INDEX('WFOM - Time_Base'!$A$4:$API$29, MATCH("CenHos_Per", 'WFOM - Time_Base'!$B$4:$B$29,0), MATCH(CONCATENATE($G313,AG$2),'WFOM - Time_Base'!$A$8:$API$8,0)),
IFERROR($AN313 * INDEX('Inputs from Uganda staff'!$E$61:$BM$80,MATCH('HRH Need estimation'!AG$2,'Inputs from Uganda staff'!$E$61:$E$80,0),MATCH('HRH Need estimation'!$D313,'Inputs from Uganda staff'!$E$6:$BM$6,0)),
""))</f>
        <v>0</v>
      </c>
      <c r="AH313" s="122">
        <f>IFERROR(
$AN313 * INDEX('WFOM - Time_Base'!$A$4:$API$29, MATCH("CenHos", 'WFOM - Time_Base'!$B$4:$B$29,0), MATCH(CONCATENATE($G313,AH$2),'WFOM - Time_Base'!$A$8:$API$8,0)) *
INDEX('WFOM - Time_Base'!$A$4:$API$29, MATCH("CenHos_Per", 'WFOM - Time_Base'!$B$4:$B$29,0), MATCH(CONCATENATE($G313,AH$2),'WFOM - Time_Base'!$A$8:$API$8,0)),
IFERROR($AN313 * INDEX('Inputs from Uganda staff'!$E$61:$BM$80,MATCH('HRH Need estimation'!AH$2,'Inputs from Uganda staff'!$E$61:$E$80,0),MATCH('HRH Need estimation'!$D313,'Inputs from Uganda staff'!$E$6:$BM$6,0)),
""))</f>
        <v>0</v>
      </c>
      <c r="AI313" s="122">
        <f>IFERROR(
$AN313 * INDEX('WFOM - Time_Base'!$A$4:$API$29, MATCH("CenHos", 'WFOM - Time_Base'!$B$4:$B$29,0), MATCH(CONCATENATE($G313,AI$2),'WFOM - Time_Base'!$A$8:$API$8,0)) *
INDEX('WFOM - Time_Base'!$A$4:$API$29, MATCH("CenHos_Per", 'WFOM - Time_Base'!$B$4:$B$29,0), MATCH(CONCATENATE($G313,AI$2),'WFOM - Time_Base'!$A$8:$API$8,0)),
IFERROR($AN313 * INDEX('Inputs from Uganda staff'!$E$61:$BM$80,MATCH('HRH Need estimation'!AI$2,'Inputs from Uganda staff'!$E$61:$E$80,0),MATCH('HRH Need estimation'!$D313,'Inputs from Uganda staff'!$E$6:$BM$6,0)),
""))</f>
        <v>0</v>
      </c>
      <c r="AJ313" s="122">
        <f>IFERROR(
$AN313 * INDEX('WFOM - Time_Base'!$A$4:$API$29, MATCH("CenHos", 'WFOM - Time_Base'!$B$4:$B$29,0), MATCH(CONCATENATE($G313,AJ$2),'WFOM - Time_Base'!$A$8:$API$8,0)) *
INDEX('WFOM - Time_Base'!$A$4:$API$29, MATCH("CenHos_Per", 'WFOM - Time_Base'!$B$4:$B$29,0), MATCH(CONCATENATE($G313,AJ$2),'WFOM - Time_Base'!$A$8:$API$8,0)),
IFERROR($AN313 * INDEX('Inputs from Uganda staff'!$E$61:$BM$80,MATCH('HRH Need estimation'!AJ$2,'Inputs from Uganda staff'!$E$61:$E$80,0),MATCH('HRH Need estimation'!$D313,'Inputs from Uganda staff'!$E$6:$BM$6,0)),
""))</f>
        <v>0</v>
      </c>
      <c r="AK313" s="122">
        <f>IFERROR(
$AN313 * INDEX('WFOM - Time_Base'!$A$4:$API$29, MATCH("CenHos", 'WFOM - Time_Base'!$B$4:$B$29,0), MATCH(CONCATENATE($G313,AK$2),'WFOM - Time_Base'!$A$8:$API$8,0)) *
INDEX('WFOM - Time_Base'!$A$4:$API$29, MATCH("CenHos_Per", 'WFOM - Time_Base'!$B$4:$B$29,0), MATCH(CONCATENATE($G313,AK$2),'WFOM - Time_Base'!$A$8:$API$8,0)),
IFERROR($AN313 * INDEX('Inputs from Uganda staff'!$E$61:$BM$80,MATCH('HRH Need estimation'!AK$2,'Inputs from Uganda staff'!$E$61:$E$80,0),MATCH('HRH Need estimation'!$D313,'Inputs from Uganda staff'!$E$6:$BM$6,0)),
""))</f>
        <v>0</v>
      </c>
      <c r="AL313" s="122">
        <f>IFERROR(
$AN313 * INDEX('WFOM - Time_Base'!$A$4:$API$29, MATCH("CenHos", 'WFOM - Time_Base'!$B$4:$B$29,0), MATCH(CONCATENATE($G313,AL$2),'WFOM - Time_Base'!$A$8:$API$8,0)) *
INDEX('WFOM - Time_Base'!$A$4:$API$29, MATCH("CenHos_Per", 'WFOM - Time_Base'!$B$4:$B$29,0), MATCH(CONCATENATE($G313,AL$2),'WFOM - Time_Base'!$A$8:$API$8,0)),
IFERROR($AN313 * INDEX('Inputs from Uganda staff'!$E$61:$BM$80,MATCH('HRH Need estimation'!AL$2,'Inputs from Uganda staff'!$E$61:$E$80,0),MATCH('HRH Need estimation'!$D313,'Inputs from Uganda staff'!$E$6:$BM$6,0)),
""))</f>
        <v>0</v>
      </c>
      <c r="AN313">
        <v>1</v>
      </c>
      <c r="AO313" t="str">
        <f t="shared" si="12"/>
        <v>335</v>
      </c>
    </row>
    <row r="314" spans="1:41">
      <c r="A314" s="106" t="s">
        <v>915</v>
      </c>
      <c r="B314" s="106" t="s">
        <v>647</v>
      </c>
      <c r="C314" s="107" t="s">
        <v>843</v>
      </c>
      <c r="D314" s="115" t="s">
        <v>844</v>
      </c>
      <c r="E314" s="122" t="s">
        <v>867</v>
      </c>
      <c r="F314" s="200" t="s">
        <v>21</v>
      </c>
      <c r="G314" s="122" t="str">
        <f>IF(F314&lt;&gt;"", VLOOKUP(F314,'WFOM - Cadre and Service List'!$E$4:$F$52,2,FALSE), "")</f>
        <v>Over5OPD</v>
      </c>
      <c r="H314" s="122"/>
      <c r="I314" s="207"/>
      <c r="J314" s="207"/>
      <c r="K314" s="207"/>
      <c r="L314" s="207"/>
      <c r="M314" s="207"/>
      <c r="N314" s="207"/>
      <c r="O314" s="207"/>
      <c r="P314" s="207">
        <f t="shared" si="11"/>
        <v>0</v>
      </c>
      <c r="Q314" s="122" t="s">
        <v>1947</v>
      </c>
      <c r="R314" s="122">
        <f>IFERROR(
$AN314 * INDEX('WFOM - Time_Base'!$A$4:$API$29, MATCH("CenHos", 'WFOM - Time_Base'!$B$4:$B$29,0), MATCH(CONCATENATE($G314,R$2),'WFOM - Time_Base'!$A$8:$API$8,0)) *
INDEX('WFOM - Time_Base'!$A$4:$API$29, MATCH("CenHos_Per", 'WFOM - Time_Base'!$B$4:$B$29,0), MATCH(CONCATENATE($G314,R$2),'WFOM - Time_Base'!$A$8:$API$8,0)),
IFERROR($AN314 * INDEX('Inputs from Uganda staff'!$E$61:$BM$80,MATCH('HRH Need estimation'!R$2,'Inputs from Uganda staff'!$E$61:$E$80,0),MATCH('HRH Need estimation'!$D314,'Inputs from Uganda staff'!$E$6:$BM$6,0)),
""))</f>
        <v>3.5</v>
      </c>
      <c r="S314" s="122">
        <f>IFERROR(
$AN314 * INDEX('WFOM - Time_Base'!$A$4:$API$29, MATCH("CenHos", 'WFOM - Time_Base'!$B$4:$B$29,0), MATCH(CONCATENATE($G314,S$2),'WFOM - Time_Base'!$A$8:$API$8,0)) *
INDEX('WFOM - Time_Base'!$A$4:$API$29, MATCH("CenHos_Per", 'WFOM - Time_Base'!$B$4:$B$29,0), MATCH(CONCATENATE($G314,S$2),'WFOM - Time_Base'!$A$8:$API$8,0)),
IFERROR($AN314 * INDEX('Inputs from Uganda staff'!$E$61:$BM$80,MATCH('HRH Need estimation'!S$2,'Inputs from Uganda staff'!$E$61:$E$80,0),MATCH('HRH Need estimation'!$D314,'Inputs from Uganda staff'!$E$6:$BM$6,0)),
""))</f>
        <v>6</v>
      </c>
      <c r="T314" s="122">
        <f>IFERROR(
$AN314 * INDEX('WFOM - Time_Base'!$A$4:$API$29, MATCH("CenHos", 'WFOM - Time_Base'!$B$4:$B$29,0), MATCH(CONCATENATE($G314,T$2),'WFOM - Time_Base'!$A$8:$API$8,0)) *
INDEX('WFOM - Time_Base'!$A$4:$API$29, MATCH("CenHos_Per", 'WFOM - Time_Base'!$B$4:$B$29,0), MATCH(CONCATENATE($G314,T$2),'WFOM - Time_Base'!$A$8:$API$8,0)),
IFERROR($AN314 * INDEX('Inputs from Uganda staff'!$E$61:$BM$80,MATCH('HRH Need estimation'!T$2,'Inputs from Uganda staff'!$E$61:$E$80,0),MATCH('HRH Need estimation'!$D314,'Inputs from Uganda staff'!$E$6:$BM$6,0)),
""))</f>
        <v>0</v>
      </c>
      <c r="U314" s="122">
        <f>IFERROR(
$AN314 * INDEX('WFOM - Time_Base'!$A$4:$API$29, MATCH("CenHos", 'WFOM - Time_Base'!$B$4:$B$29,0), MATCH(CONCATENATE($G314,U$2),'WFOM - Time_Base'!$A$8:$API$8,0)) *
INDEX('WFOM - Time_Base'!$A$4:$API$29, MATCH("CenHos_Per", 'WFOM - Time_Base'!$B$4:$B$29,0), MATCH(CONCATENATE($G314,U$2),'WFOM - Time_Base'!$A$8:$API$8,0)),
IFERROR($AN314 * INDEX('Inputs from Uganda staff'!$E$61:$BM$80,MATCH('HRH Need estimation'!U$2,'Inputs from Uganda staff'!$E$61:$E$80,0),MATCH('HRH Need estimation'!$D314,'Inputs from Uganda staff'!$E$6:$BM$6,0)),
""))</f>
        <v>1</v>
      </c>
      <c r="V314" s="122">
        <f>IFERROR(
$AN314 * INDEX('WFOM - Time_Base'!$A$4:$API$29, MATCH("CenHos", 'WFOM - Time_Base'!$B$4:$B$29,0), MATCH(CONCATENATE($G314,V$2),'WFOM - Time_Base'!$A$8:$API$8,0)) *
INDEX('WFOM - Time_Base'!$A$4:$API$29, MATCH("CenHos_Per", 'WFOM - Time_Base'!$B$4:$B$29,0), MATCH(CONCATENATE($G314,V$2),'WFOM - Time_Base'!$A$8:$API$8,0)),
IFERROR($AN314 * INDEX('Inputs from Uganda staff'!$E$61:$BM$80,MATCH('HRH Need estimation'!V$2,'Inputs from Uganda staff'!$E$61:$E$80,0),MATCH('HRH Need estimation'!$D314,'Inputs from Uganda staff'!$E$6:$BM$6,0)),
""))</f>
        <v>4</v>
      </c>
      <c r="W314" s="122">
        <f>IFERROR(
$AN314 * INDEX('WFOM - Time_Base'!$A$4:$API$29, MATCH("CenHos", 'WFOM - Time_Base'!$B$4:$B$29,0), MATCH(CONCATENATE($G314,W$2),'WFOM - Time_Base'!$A$8:$API$8,0)) *
INDEX('WFOM - Time_Base'!$A$4:$API$29, MATCH("CenHos_Per", 'WFOM - Time_Base'!$B$4:$B$29,0), MATCH(CONCATENATE($G314,W$2),'WFOM - Time_Base'!$A$8:$API$8,0)),
IFERROR($AN314 * INDEX('Inputs from Uganda staff'!$E$61:$BM$80,MATCH('HRH Need estimation'!W$2,'Inputs from Uganda staff'!$E$61:$E$80,0),MATCH('HRH Need estimation'!$D314,'Inputs from Uganda staff'!$E$6:$BM$6,0)),
""))</f>
        <v>0</v>
      </c>
      <c r="X314" s="122">
        <f>IFERROR(
$AN314 * INDEX('WFOM - Time_Base'!$A$4:$API$29, MATCH("CenHos", 'WFOM - Time_Base'!$B$4:$B$29,0), MATCH(CONCATENATE($G314,X$2),'WFOM - Time_Base'!$A$8:$API$8,0)) *
INDEX('WFOM - Time_Base'!$A$4:$API$29, MATCH("CenHos_Per", 'WFOM - Time_Base'!$B$4:$B$29,0), MATCH(CONCATENATE($G314,X$2),'WFOM - Time_Base'!$A$8:$API$8,0)),
IFERROR($AN314 * INDEX('Inputs from Uganda staff'!$E$61:$BM$80,MATCH('HRH Need estimation'!X$2,'Inputs from Uganda staff'!$E$61:$E$80,0),MATCH('HRH Need estimation'!$D314,'Inputs from Uganda staff'!$E$6:$BM$6,0)),
""))</f>
        <v>0</v>
      </c>
      <c r="Y314" s="122">
        <f>IFERROR(
$AN314 * INDEX('WFOM - Time_Base'!$A$4:$API$29, MATCH("CenHos", 'WFOM - Time_Base'!$B$4:$B$29,0), MATCH(CONCATENATE($G314,Y$2),'WFOM - Time_Base'!$A$8:$API$8,0)) *
INDEX('WFOM - Time_Base'!$A$4:$API$29, MATCH("CenHos_Per", 'WFOM - Time_Base'!$B$4:$B$29,0), MATCH(CONCATENATE($G314,Y$2),'WFOM - Time_Base'!$A$8:$API$8,0)),
IFERROR($AN314 * INDEX('Inputs from Uganda staff'!$E$61:$BM$80,MATCH('HRH Need estimation'!Y$2,'Inputs from Uganda staff'!$E$61:$E$80,0),MATCH('HRH Need estimation'!$D314,'Inputs from Uganda staff'!$E$6:$BM$6,0)),
""))</f>
        <v>0</v>
      </c>
      <c r="Z314" s="122">
        <f>IFERROR(
$AN314 * INDEX('WFOM - Time_Base'!$A$4:$API$29, MATCH("CenHos", 'WFOM - Time_Base'!$B$4:$B$29,0), MATCH(CONCATENATE($G314,Z$2),'WFOM - Time_Base'!$A$8:$API$8,0)) *
INDEX('WFOM - Time_Base'!$A$4:$API$29, MATCH("CenHos_Per", 'WFOM - Time_Base'!$B$4:$B$29,0), MATCH(CONCATENATE($G314,Z$2),'WFOM - Time_Base'!$A$8:$API$8,0)),
IFERROR($AN314 * INDEX('Inputs from Uganda staff'!$E$61:$BM$80,MATCH('HRH Need estimation'!Z$2,'Inputs from Uganda staff'!$E$61:$E$80,0),MATCH('HRH Need estimation'!$D314,'Inputs from Uganda staff'!$E$6:$BM$6,0)),
""))</f>
        <v>0</v>
      </c>
      <c r="AA314" s="122">
        <f>IFERROR(
$AN314 * INDEX('WFOM - Time_Base'!$A$4:$API$29, MATCH("CenHos", 'WFOM - Time_Base'!$B$4:$B$29,0), MATCH(CONCATENATE($G314,AA$2),'WFOM - Time_Base'!$A$8:$API$8,0)) *
INDEX('WFOM - Time_Base'!$A$4:$API$29, MATCH("CenHos_Per", 'WFOM - Time_Base'!$B$4:$B$29,0), MATCH(CONCATENATE($G314,AA$2),'WFOM - Time_Base'!$A$8:$API$8,0)),
IFERROR($AN314 * INDEX('Inputs from Uganda staff'!$E$61:$BM$80,MATCH('HRH Need estimation'!AA$2,'Inputs from Uganda staff'!$E$61:$E$80,0),MATCH('HRH Need estimation'!$D314,'Inputs from Uganda staff'!$E$6:$BM$6,0)),
""))</f>
        <v>0</v>
      </c>
      <c r="AB314" s="122">
        <f>IFERROR(
$AN314 * INDEX('WFOM - Time_Base'!$A$4:$API$29, MATCH("CenHos", 'WFOM - Time_Base'!$B$4:$B$29,0), MATCH(CONCATENATE($G314,AB$2),'WFOM - Time_Base'!$A$8:$API$8,0)) *
INDEX('WFOM - Time_Base'!$A$4:$API$29, MATCH("CenHos_Per", 'WFOM - Time_Base'!$B$4:$B$29,0), MATCH(CONCATENATE($G314,AB$2),'WFOM - Time_Base'!$A$8:$API$8,0)),
IFERROR($AN314 * INDEX('Inputs from Uganda staff'!$E$61:$BM$80,MATCH('HRH Need estimation'!AB$2,'Inputs from Uganda staff'!$E$61:$E$80,0),MATCH('HRH Need estimation'!$D314,'Inputs from Uganda staff'!$E$6:$BM$6,0)),
""))</f>
        <v>0</v>
      </c>
      <c r="AC314" s="122" t="str">
        <f>IFERROR(
$AN314 * INDEX('WFOM - Time_Base'!$A$4:$API$29, MATCH("CenHos", 'WFOM - Time_Base'!$B$4:$B$29,0), MATCH(CONCATENATE($G314,AC$2),'WFOM - Time_Base'!$A$8:$API$8,0)) *
INDEX('WFOM - Time_Base'!$A$4:$API$29, MATCH("CenHos_Per", 'WFOM - Time_Base'!$B$4:$B$29,0), MATCH(CONCATENATE($G314,AC$2),'WFOM - Time_Base'!$A$8:$API$8,0)),
IFERROR($AN314 * INDEX('Inputs from Uganda staff'!$E$61:$BM$80,MATCH('HRH Need estimation'!AC$2,'Inputs from Uganda staff'!$E$61:$E$80,0),MATCH('HRH Need estimation'!$D314,'Inputs from Uganda staff'!$E$6:$BM$6,0)),
""))</f>
        <v/>
      </c>
      <c r="AD314" s="122">
        <f>IFERROR(
$AN314 * INDEX('WFOM - Time_Base'!$A$4:$API$29, MATCH("CenHos", 'WFOM - Time_Base'!$B$4:$B$29,0), MATCH(CONCATENATE($G314,AD$2),'WFOM - Time_Base'!$A$8:$API$8,0)) *
INDEX('WFOM - Time_Base'!$A$4:$API$29, MATCH("CenHos_Per", 'WFOM - Time_Base'!$B$4:$B$29,0), MATCH(CONCATENATE($G314,AD$2),'WFOM - Time_Base'!$A$8:$API$8,0)),
IFERROR($AN314 * INDEX('Inputs from Uganda staff'!$E$61:$BM$80,MATCH('HRH Need estimation'!AD$2,'Inputs from Uganda staff'!$E$61:$E$80,0),MATCH('HRH Need estimation'!$D314,'Inputs from Uganda staff'!$E$6:$BM$6,0)),
""))</f>
        <v>0</v>
      </c>
      <c r="AE314" s="122">
        <f>IFERROR(
$AN314 * INDEX('WFOM - Time_Base'!$A$4:$API$29, MATCH("CenHos", 'WFOM - Time_Base'!$B$4:$B$29,0), MATCH(CONCATENATE($G314,AE$2),'WFOM - Time_Base'!$A$8:$API$8,0)) *
INDEX('WFOM - Time_Base'!$A$4:$API$29, MATCH("CenHos_Per", 'WFOM - Time_Base'!$B$4:$B$29,0), MATCH(CONCATENATE($G314,AE$2),'WFOM - Time_Base'!$A$8:$API$8,0)),
IFERROR($AN314 * INDEX('Inputs from Uganda staff'!$E$61:$BM$80,MATCH('HRH Need estimation'!AE$2,'Inputs from Uganda staff'!$E$61:$E$80,0),MATCH('HRH Need estimation'!$D314,'Inputs from Uganda staff'!$E$6:$BM$6,0)),
""))</f>
        <v>0</v>
      </c>
      <c r="AF314" s="122">
        <f>IFERROR(
$AN314 * INDEX('WFOM - Time_Base'!$A$4:$API$29, MATCH("CenHos", 'WFOM - Time_Base'!$B$4:$B$29,0), MATCH(CONCATENATE($G314,AF$2),'WFOM - Time_Base'!$A$8:$API$8,0)) *
INDEX('WFOM - Time_Base'!$A$4:$API$29, MATCH("CenHos_Per", 'WFOM - Time_Base'!$B$4:$B$29,0), MATCH(CONCATENATE($G314,AF$2),'WFOM - Time_Base'!$A$8:$API$8,0)),
IFERROR($AN314 * INDEX('Inputs from Uganda staff'!$E$61:$BM$80,MATCH('HRH Need estimation'!AF$2,'Inputs from Uganda staff'!$E$61:$E$80,0),MATCH('HRH Need estimation'!$D314,'Inputs from Uganda staff'!$E$6:$BM$6,0)),
""))</f>
        <v>0</v>
      </c>
      <c r="AG314" s="122">
        <f>IFERROR(
$AN314 * INDEX('WFOM - Time_Base'!$A$4:$API$29, MATCH("CenHos", 'WFOM - Time_Base'!$B$4:$B$29,0), MATCH(CONCATENATE($G314,AG$2),'WFOM - Time_Base'!$A$8:$API$8,0)) *
INDEX('WFOM - Time_Base'!$A$4:$API$29, MATCH("CenHos_Per", 'WFOM - Time_Base'!$B$4:$B$29,0), MATCH(CONCATENATE($G314,AG$2),'WFOM - Time_Base'!$A$8:$API$8,0)),
IFERROR($AN314 * INDEX('Inputs from Uganda staff'!$E$61:$BM$80,MATCH('HRH Need estimation'!AG$2,'Inputs from Uganda staff'!$E$61:$E$80,0),MATCH('HRH Need estimation'!$D314,'Inputs from Uganda staff'!$E$6:$BM$6,0)),
""))</f>
        <v>0</v>
      </c>
      <c r="AH314" s="122">
        <f>IFERROR(
$AN314 * INDEX('WFOM - Time_Base'!$A$4:$API$29, MATCH("CenHos", 'WFOM - Time_Base'!$B$4:$B$29,0), MATCH(CONCATENATE($G314,AH$2),'WFOM - Time_Base'!$A$8:$API$8,0)) *
INDEX('WFOM - Time_Base'!$A$4:$API$29, MATCH("CenHos_Per", 'WFOM - Time_Base'!$B$4:$B$29,0), MATCH(CONCATENATE($G314,AH$2),'WFOM - Time_Base'!$A$8:$API$8,0)),
IFERROR($AN314 * INDEX('Inputs from Uganda staff'!$E$61:$BM$80,MATCH('HRH Need estimation'!AH$2,'Inputs from Uganda staff'!$E$61:$E$80,0),MATCH('HRH Need estimation'!$D314,'Inputs from Uganda staff'!$E$6:$BM$6,0)),
""))</f>
        <v>0</v>
      </c>
      <c r="AI314" s="122">
        <f>IFERROR(
$AN314 * INDEX('WFOM - Time_Base'!$A$4:$API$29, MATCH("CenHos", 'WFOM - Time_Base'!$B$4:$B$29,0), MATCH(CONCATENATE($G314,AI$2),'WFOM - Time_Base'!$A$8:$API$8,0)) *
INDEX('WFOM - Time_Base'!$A$4:$API$29, MATCH("CenHos_Per", 'WFOM - Time_Base'!$B$4:$B$29,0), MATCH(CONCATENATE($G314,AI$2),'WFOM - Time_Base'!$A$8:$API$8,0)),
IFERROR($AN314 * INDEX('Inputs from Uganda staff'!$E$61:$BM$80,MATCH('HRH Need estimation'!AI$2,'Inputs from Uganda staff'!$E$61:$E$80,0),MATCH('HRH Need estimation'!$D314,'Inputs from Uganda staff'!$E$6:$BM$6,0)),
""))</f>
        <v>0</v>
      </c>
      <c r="AJ314" s="122">
        <f>IFERROR(
$AN314 * INDEX('WFOM - Time_Base'!$A$4:$API$29, MATCH("CenHos", 'WFOM - Time_Base'!$B$4:$B$29,0), MATCH(CONCATENATE($G314,AJ$2),'WFOM - Time_Base'!$A$8:$API$8,0)) *
INDEX('WFOM - Time_Base'!$A$4:$API$29, MATCH("CenHos_Per", 'WFOM - Time_Base'!$B$4:$B$29,0), MATCH(CONCATENATE($G314,AJ$2),'WFOM - Time_Base'!$A$8:$API$8,0)),
IFERROR($AN314 * INDEX('Inputs from Uganda staff'!$E$61:$BM$80,MATCH('HRH Need estimation'!AJ$2,'Inputs from Uganda staff'!$E$61:$E$80,0),MATCH('HRH Need estimation'!$D314,'Inputs from Uganda staff'!$E$6:$BM$6,0)),
""))</f>
        <v>0</v>
      </c>
      <c r="AK314" s="122">
        <f>IFERROR(
$AN314 * INDEX('WFOM - Time_Base'!$A$4:$API$29, MATCH("CenHos", 'WFOM - Time_Base'!$B$4:$B$29,0), MATCH(CONCATENATE($G314,AK$2),'WFOM - Time_Base'!$A$8:$API$8,0)) *
INDEX('WFOM - Time_Base'!$A$4:$API$29, MATCH("CenHos_Per", 'WFOM - Time_Base'!$B$4:$B$29,0), MATCH(CONCATENATE($G314,AK$2),'WFOM - Time_Base'!$A$8:$API$8,0)),
IFERROR($AN314 * INDEX('Inputs from Uganda staff'!$E$61:$BM$80,MATCH('HRH Need estimation'!AK$2,'Inputs from Uganda staff'!$E$61:$E$80,0),MATCH('HRH Need estimation'!$D314,'Inputs from Uganda staff'!$E$6:$BM$6,0)),
""))</f>
        <v>0</v>
      </c>
      <c r="AL314" s="122">
        <f>IFERROR(
$AN314 * INDEX('WFOM - Time_Base'!$A$4:$API$29, MATCH("CenHos", 'WFOM - Time_Base'!$B$4:$B$29,0), MATCH(CONCATENATE($G314,AL$2),'WFOM - Time_Base'!$A$8:$API$8,0)) *
INDEX('WFOM - Time_Base'!$A$4:$API$29, MATCH("CenHos_Per", 'WFOM - Time_Base'!$B$4:$B$29,0), MATCH(CONCATENATE($G314,AL$2),'WFOM - Time_Base'!$A$8:$API$8,0)),
IFERROR($AN314 * INDEX('Inputs from Uganda staff'!$E$61:$BM$80,MATCH('HRH Need estimation'!AL$2,'Inputs from Uganda staff'!$E$61:$E$80,0),MATCH('HRH Need estimation'!$D314,'Inputs from Uganda staff'!$E$6:$BM$6,0)),
""))</f>
        <v>0</v>
      </c>
      <c r="AN314">
        <v>1</v>
      </c>
      <c r="AO314" t="e">
        <f t="shared" si="12"/>
        <v>#N/A</v>
      </c>
    </row>
    <row r="315" spans="1:41">
      <c r="A315" s="106" t="s">
        <v>915</v>
      </c>
      <c r="B315" s="106" t="s">
        <v>647</v>
      </c>
      <c r="C315" s="107" t="s">
        <v>845</v>
      </c>
      <c r="D315" s="115" t="s">
        <v>846</v>
      </c>
      <c r="E315" s="122" t="s">
        <v>867</v>
      </c>
      <c r="F315" s="200" t="s">
        <v>21</v>
      </c>
      <c r="G315" s="122" t="str">
        <f>IF(F315&lt;&gt;"", VLOOKUP(F315,'WFOM - Cadre and Service List'!$E$4:$F$52,2,FALSE), "")</f>
        <v>Over5OPD</v>
      </c>
      <c r="H315" s="122"/>
      <c r="I315" s="207"/>
      <c r="J315" s="207"/>
      <c r="K315" s="207"/>
      <c r="L315" s="207"/>
      <c r="M315" s="207"/>
      <c r="N315" s="207"/>
      <c r="O315" s="207"/>
      <c r="P315" s="207">
        <f t="shared" si="11"/>
        <v>0</v>
      </c>
      <c r="Q315" s="122" t="s">
        <v>1947</v>
      </c>
      <c r="R315" s="122">
        <f>IFERROR(
$AN315 * INDEX('WFOM - Time_Base'!$A$4:$API$29, MATCH("CenHos", 'WFOM - Time_Base'!$B$4:$B$29,0), MATCH(CONCATENATE($G315,R$2),'WFOM - Time_Base'!$A$8:$API$8,0)) *
INDEX('WFOM - Time_Base'!$A$4:$API$29, MATCH("CenHos_Per", 'WFOM - Time_Base'!$B$4:$B$29,0), MATCH(CONCATENATE($G315,R$2),'WFOM - Time_Base'!$A$8:$API$8,0)),
IFERROR($AN315 * INDEX('Inputs from Uganda staff'!$E$61:$BM$80,MATCH('HRH Need estimation'!R$2,'Inputs from Uganda staff'!$E$61:$E$80,0),MATCH('HRH Need estimation'!$D315,'Inputs from Uganda staff'!$E$6:$BM$6,0)),
""))</f>
        <v>3.5</v>
      </c>
      <c r="S315" s="122">
        <f>IFERROR(
$AN315 * INDEX('WFOM - Time_Base'!$A$4:$API$29, MATCH("CenHos", 'WFOM - Time_Base'!$B$4:$B$29,0), MATCH(CONCATENATE($G315,S$2),'WFOM - Time_Base'!$A$8:$API$8,0)) *
INDEX('WFOM - Time_Base'!$A$4:$API$29, MATCH("CenHos_Per", 'WFOM - Time_Base'!$B$4:$B$29,0), MATCH(CONCATENATE($G315,S$2),'WFOM - Time_Base'!$A$8:$API$8,0)),
IFERROR($AN315 * INDEX('Inputs from Uganda staff'!$E$61:$BM$80,MATCH('HRH Need estimation'!S$2,'Inputs from Uganda staff'!$E$61:$E$80,0),MATCH('HRH Need estimation'!$D315,'Inputs from Uganda staff'!$E$6:$BM$6,0)),
""))</f>
        <v>6</v>
      </c>
      <c r="T315" s="122">
        <f>IFERROR(
$AN315 * INDEX('WFOM - Time_Base'!$A$4:$API$29, MATCH("CenHos", 'WFOM - Time_Base'!$B$4:$B$29,0), MATCH(CONCATENATE($G315,T$2),'WFOM - Time_Base'!$A$8:$API$8,0)) *
INDEX('WFOM - Time_Base'!$A$4:$API$29, MATCH("CenHos_Per", 'WFOM - Time_Base'!$B$4:$B$29,0), MATCH(CONCATENATE($G315,T$2),'WFOM - Time_Base'!$A$8:$API$8,0)),
IFERROR($AN315 * INDEX('Inputs from Uganda staff'!$E$61:$BM$80,MATCH('HRH Need estimation'!T$2,'Inputs from Uganda staff'!$E$61:$E$80,0),MATCH('HRH Need estimation'!$D315,'Inputs from Uganda staff'!$E$6:$BM$6,0)),
""))</f>
        <v>0</v>
      </c>
      <c r="U315" s="122">
        <f>IFERROR(
$AN315 * INDEX('WFOM - Time_Base'!$A$4:$API$29, MATCH("CenHos", 'WFOM - Time_Base'!$B$4:$B$29,0), MATCH(CONCATENATE($G315,U$2),'WFOM - Time_Base'!$A$8:$API$8,0)) *
INDEX('WFOM - Time_Base'!$A$4:$API$29, MATCH("CenHos_Per", 'WFOM - Time_Base'!$B$4:$B$29,0), MATCH(CONCATENATE($G315,U$2),'WFOM - Time_Base'!$A$8:$API$8,0)),
IFERROR($AN315 * INDEX('Inputs from Uganda staff'!$E$61:$BM$80,MATCH('HRH Need estimation'!U$2,'Inputs from Uganda staff'!$E$61:$E$80,0),MATCH('HRH Need estimation'!$D315,'Inputs from Uganda staff'!$E$6:$BM$6,0)),
""))</f>
        <v>1</v>
      </c>
      <c r="V315" s="122">
        <f>IFERROR(
$AN315 * INDEX('WFOM - Time_Base'!$A$4:$API$29, MATCH("CenHos", 'WFOM - Time_Base'!$B$4:$B$29,0), MATCH(CONCATENATE($G315,V$2),'WFOM - Time_Base'!$A$8:$API$8,0)) *
INDEX('WFOM - Time_Base'!$A$4:$API$29, MATCH("CenHos_Per", 'WFOM - Time_Base'!$B$4:$B$29,0), MATCH(CONCATENATE($G315,V$2),'WFOM - Time_Base'!$A$8:$API$8,0)),
IFERROR($AN315 * INDEX('Inputs from Uganda staff'!$E$61:$BM$80,MATCH('HRH Need estimation'!V$2,'Inputs from Uganda staff'!$E$61:$E$80,0),MATCH('HRH Need estimation'!$D315,'Inputs from Uganda staff'!$E$6:$BM$6,0)),
""))</f>
        <v>4</v>
      </c>
      <c r="W315" s="122">
        <f>IFERROR(
$AN315 * INDEX('WFOM - Time_Base'!$A$4:$API$29, MATCH("CenHos", 'WFOM - Time_Base'!$B$4:$B$29,0), MATCH(CONCATENATE($G315,W$2),'WFOM - Time_Base'!$A$8:$API$8,0)) *
INDEX('WFOM - Time_Base'!$A$4:$API$29, MATCH("CenHos_Per", 'WFOM - Time_Base'!$B$4:$B$29,0), MATCH(CONCATENATE($G315,W$2),'WFOM - Time_Base'!$A$8:$API$8,0)),
IFERROR($AN315 * INDEX('Inputs from Uganda staff'!$E$61:$BM$80,MATCH('HRH Need estimation'!W$2,'Inputs from Uganda staff'!$E$61:$E$80,0),MATCH('HRH Need estimation'!$D315,'Inputs from Uganda staff'!$E$6:$BM$6,0)),
""))</f>
        <v>0</v>
      </c>
      <c r="X315" s="122">
        <f>IFERROR(
$AN315 * INDEX('WFOM - Time_Base'!$A$4:$API$29, MATCH("CenHos", 'WFOM - Time_Base'!$B$4:$B$29,0), MATCH(CONCATENATE($G315,X$2),'WFOM - Time_Base'!$A$8:$API$8,0)) *
INDEX('WFOM - Time_Base'!$A$4:$API$29, MATCH("CenHos_Per", 'WFOM - Time_Base'!$B$4:$B$29,0), MATCH(CONCATENATE($G315,X$2),'WFOM - Time_Base'!$A$8:$API$8,0)),
IFERROR($AN315 * INDEX('Inputs from Uganda staff'!$E$61:$BM$80,MATCH('HRH Need estimation'!X$2,'Inputs from Uganda staff'!$E$61:$E$80,0),MATCH('HRH Need estimation'!$D315,'Inputs from Uganda staff'!$E$6:$BM$6,0)),
""))</f>
        <v>0</v>
      </c>
      <c r="Y315" s="122">
        <f>IFERROR(
$AN315 * INDEX('WFOM - Time_Base'!$A$4:$API$29, MATCH("CenHos", 'WFOM - Time_Base'!$B$4:$B$29,0), MATCH(CONCATENATE($G315,Y$2),'WFOM - Time_Base'!$A$8:$API$8,0)) *
INDEX('WFOM - Time_Base'!$A$4:$API$29, MATCH("CenHos_Per", 'WFOM - Time_Base'!$B$4:$B$29,0), MATCH(CONCATENATE($G315,Y$2),'WFOM - Time_Base'!$A$8:$API$8,0)),
IFERROR($AN315 * INDEX('Inputs from Uganda staff'!$E$61:$BM$80,MATCH('HRH Need estimation'!Y$2,'Inputs from Uganda staff'!$E$61:$E$80,0),MATCH('HRH Need estimation'!$D315,'Inputs from Uganda staff'!$E$6:$BM$6,0)),
""))</f>
        <v>0</v>
      </c>
      <c r="Z315" s="122">
        <f>IFERROR(
$AN315 * INDEX('WFOM - Time_Base'!$A$4:$API$29, MATCH("CenHos", 'WFOM - Time_Base'!$B$4:$B$29,0), MATCH(CONCATENATE($G315,Z$2),'WFOM - Time_Base'!$A$8:$API$8,0)) *
INDEX('WFOM - Time_Base'!$A$4:$API$29, MATCH("CenHos_Per", 'WFOM - Time_Base'!$B$4:$B$29,0), MATCH(CONCATENATE($G315,Z$2),'WFOM - Time_Base'!$A$8:$API$8,0)),
IFERROR($AN315 * INDEX('Inputs from Uganda staff'!$E$61:$BM$80,MATCH('HRH Need estimation'!Z$2,'Inputs from Uganda staff'!$E$61:$E$80,0),MATCH('HRH Need estimation'!$D315,'Inputs from Uganda staff'!$E$6:$BM$6,0)),
""))</f>
        <v>0</v>
      </c>
      <c r="AA315" s="122">
        <f>IFERROR(
$AN315 * INDEX('WFOM - Time_Base'!$A$4:$API$29, MATCH("CenHos", 'WFOM - Time_Base'!$B$4:$B$29,0), MATCH(CONCATENATE($G315,AA$2),'WFOM - Time_Base'!$A$8:$API$8,0)) *
INDEX('WFOM - Time_Base'!$A$4:$API$29, MATCH("CenHos_Per", 'WFOM - Time_Base'!$B$4:$B$29,0), MATCH(CONCATENATE($G315,AA$2),'WFOM - Time_Base'!$A$8:$API$8,0)),
IFERROR($AN315 * INDEX('Inputs from Uganda staff'!$E$61:$BM$80,MATCH('HRH Need estimation'!AA$2,'Inputs from Uganda staff'!$E$61:$E$80,0),MATCH('HRH Need estimation'!$D315,'Inputs from Uganda staff'!$E$6:$BM$6,0)),
""))</f>
        <v>0</v>
      </c>
      <c r="AB315" s="122">
        <f>IFERROR(
$AN315 * INDEX('WFOM - Time_Base'!$A$4:$API$29, MATCH("CenHos", 'WFOM - Time_Base'!$B$4:$B$29,0), MATCH(CONCATENATE($G315,AB$2),'WFOM - Time_Base'!$A$8:$API$8,0)) *
INDEX('WFOM - Time_Base'!$A$4:$API$29, MATCH("CenHos_Per", 'WFOM - Time_Base'!$B$4:$B$29,0), MATCH(CONCATENATE($G315,AB$2),'WFOM - Time_Base'!$A$8:$API$8,0)),
IFERROR($AN315 * INDEX('Inputs from Uganda staff'!$E$61:$BM$80,MATCH('HRH Need estimation'!AB$2,'Inputs from Uganda staff'!$E$61:$E$80,0),MATCH('HRH Need estimation'!$D315,'Inputs from Uganda staff'!$E$6:$BM$6,0)),
""))</f>
        <v>0</v>
      </c>
      <c r="AC315" s="122" t="str">
        <f>IFERROR(
$AN315 * INDEX('WFOM - Time_Base'!$A$4:$API$29, MATCH("CenHos", 'WFOM - Time_Base'!$B$4:$B$29,0), MATCH(CONCATENATE($G315,AC$2),'WFOM - Time_Base'!$A$8:$API$8,0)) *
INDEX('WFOM - Time_Base'!$A$4:$API$29, MATCH("CenHos_Per", 'WFOM - Time_Base'!$B$4:$B$29,0), MATCH(CONCATENATE($G315,AC$2),'WFOM - Time_Base'!$A$8:$API$8,0)),
IFERROR($AN315 * INDEX('Inputs from Uganda staff'!$E$61:$BM$80,MATCH('HRH Need estimation'!AC$2,'Inputs from Uganda staff'!$E$61:$E$80,0),MATCH('HRH Need estimation'!$D315,'Inputs from Uganda staff'!$E$6:$BM$6,0)),
""))</f>
        <v/>
      </c>
      <c r="AD315" s="122">
        <f>IFERROR(
$AN315 * INDEX('WFOM - Time_Base'!$A$4:$API$29, MATCH("CenHos", 'WFOM - Time_Base'!$B$4:$B$29,0), MATCH(CONCATENATE($G315,AD$2),'WFOM - Time_Base'!$A$8:$API$8,0)) *
INDEX('WFOM - Time_Base'!$A$4:$API$29, MATCH("CenHos_Per", 'WFOM - Time_Base'!$B$4:$B$29,0), MATCH(CONCATENATE($G315,AD$2),'WFOM - Time_Base'!$A$8:$API$8,0)),
IFERROR($AN315 * INDEX('Inputs from Uganda staff'!$E$61:$BM$80,MATCH('HRH Need estimation'!AD$2,'Inputs from Uganda staff'!$E$61:$E$80,0),MATCH('HRH Need estimation'!$D315,'Inputs from Uganda staff'!$E$6:$BM$6,0)),
""))</f>
        <v>0</v>
      </c>
      <c r="AE315" s="122">
        <f>IFERROR(
$AN315 * INDEX('WFOM - Time_Base'!$A$4:$API$29, MATCH("CenHos", 'WFOM - Time_Base'!$B$4:$B$29,0), MATCH(CONCATENATE($G315,AE$2),'WFOM - Time_Base'!$A$8:$API$8,0)) *
INDEX('WFOM - Time_Base'!$A$4:$API$29, MATCH("CenHos_Per", 'WFOM - Time_Base'!$B$4:$B$29,0), MATCH(CONCATENATE($G315,AE$2),'WFOM - Time_Base'!$A$8:$API$8,0)),
IFERROR($AN315 * INDEX('Inputs from Uganda staff'!$E$61:$BM$80,MATCH('HRH Need estimation'!AE$2,'Inputs from Uganda staff'!$E$61:$E$80,0),MATCH('HRH Need estimation'!$D315,'Inputs from Uganda staff'!$E$6:$BM$6,0)),
""))</f>
        <v>0</v>
      </c>
      <c r="AF315" s="122">
        <f>IFERROR(
$AN315 * INDEX('WFOM - Time_Base'!$A$4:$API$29, MATCH("CenHos", 'WFOM - Time_Base'!$B$4:$B$29,0), MATCH(CONCATENATE($G315,AF$2),'WFOM - Time_Base'!$A$8:$API$8,0)) *
INDEX('WFOM - Time_Base'!$A$4:$API$29, MATCH("CenHos_Per", 'WFOM - Time_Base'!$B$4:$B$29,0), MATCH(CONCATENATE($G315,AF$2),'WFOM - Time_Base'!$A$8:$API$8,0)),
IFERROR($AN315 * INDEX('Inputs from Uganda staff'!$E$61:$BM$80,MATCH('HRH Need estimation'!AF$2,'Inputs from Uganda staff'!$E$61:$E$80,0),MATCH('HRH Need estimation'!$D315,'Inputs from Uganda staff'!$E$6:$BM$6,0)),
""))</f>
        <v>0</v>
      </c>
      <c r="AG315" s="122">
        <f>IFERROR(
$AN315 * INDEX('WFOM - Time_Base'!$A$4:$API$29, MATCH("CenHos", 'WFOM - Time_Base'!$B$4:$B$29,0), MATCH(CONCATENATE($G315,AG$2),'WFOM - Time_Base'!$A$8:$API$8,0)) *
INDEX('WFOM - Time_Base'!$A$4:$API$29, MATCH("CenHos_Per", 'WFOM - Time_Base'!$B$4:$B$29,0), MATCH(CONCATENATE($G315,AG$2),'WFOM - Time_Base'!$A$8:$API$8,0)),
IFERROR($AN315 * INDEX('Inputs from Uganda staff'!$E$61:$BM$80,MATCH('HRH Need estimation'!AG$2,'Inputs from Uganda staff'!$E$61:$E$80,0),MATCH('HRH Need estimation'!$D315,'Inputs from Uganda staff'!$E$6:$BM$6,0)),
""))</f>
        <v>0</v>
      </c>
      <c r="AH315" s="122">
        <f>IFERROR(
$AN315 * INDEX('WFOM - Time_Base'!$A$4:$API$29, MATCH("CenHos", 'WFOM - Time_Base'!$B$4:$B$29,0), MATCH(CONCATENATE($G315,AH$2),'WFOM - Time_Base'!$A$8:$API$8,0)) *
INDEX('WFOM - Time_Base'!$A$4:$API$29, MATCH("CenHos_Per", 'WFOM - Time_Base'!$B$4:$B$29,0), MATCH(CONCATENATE($G315,AH$2),'WFOM - Time_Base'!$A$8:$API$8,0)),
IFERROR($AN315 * INDEX('Inputs from Uganda staff'!$E$61:$BM$80,MATCH('HRH Need estimation'!AH$2,'Inputs from Uganda staff'!$E$61:$E$80,0),MATCH('HRH Need estimation'!$D315,'Inputs from Uganda staff'!$E$6:$BM$6,0)),
""))</f>
        <v>0</v>
      </c>
      <c r="AI315" s="122">
        <f>IFERROR(
$AN315 * INDEX('WFOM - Time_Base'!$A$4:$API$29, MATCH("CenHos", 'WFOM - Time_Base'!$B$4:$B$29,0), MATCH(CONCATENATE($G315,AI$2),'WFOM - Time_Base'!$A$8:$API$8,0)) *
INDEX('WFOM - Time_Base'!$A$4:$API$29, MATCH("CenHos_Per", 'WFOM - Time_Base'!$B$4:$B$29,0), MATCH(CONCATENATE($G315,AI$2),'WFOM - Time_Base'!$A$8:$API$8,0)),
IFERROR($AN315 * INDEX('Inputs from Uganda staff'!$E$61:$BM$80,MATCH('HRH Need estimation'!AI$2,'Inputs from Uganda staff'!$E$61:$E$80,0),MATCH('HRH Need estimation'!$D315,'Inputs from Uganda staff'!$E$6:$BM$6,0)),
""))</f>
        <v>0</v>
      </c>
      <c r="AJ315" s="122">
        <f>IFERROR(
$AN315 * INDEX('WFOM - Time_Base'!$A$4:$API$29, MATCH("CenHos", 'WFOM - Time_Base'!$B$4:$B$29,0), MATCH(CONCATENATE($G315,AJ$2),'WFOM - Time_Base'!$A$8:$API$8,0)) *
INDEX('WFOM - Time_Base'!$A$4:$API$29, MATCH("CenHos_Per", 'WFOM - Time_Base'!$B$4:$B$29,0), MATCH(CONCATENATE($G315,AJ$2),'WFOM - Time_Base'!$A$8:$API$8,0)),
IFERROR($AN315 * INDEX('Inputs from Uganda staff'!$E$61:$BM$80,MATCH('HRH Need estimation'!AJ$2,'Inputs from Uganda staff'!$E$61:$E$80,0),MATCH('HRH Need estimation'!$D315,'Inputs from Uganda staff'!$E$6:$BM$6,0)),
""))</f>
        <v>0</v>
      </c>
      <c r="AK315" s="122">
        <f>IFERROR(
$AN315 * INDEX('WFOM - Time_Base'!$A$4:$API$29, MATCH("CenHos", 'WFOM - Time_Base'!$B$4:$B$29,0), MATCH(CONCATENATE($G315,AK$2),'WFOM - Time_Base'!$A$8:$API$8,0)) *
INDEX('WFOM - Time_Base'!$A$4:$API$29, MATCH("CenHos_Per", 'WFOM - Time_Base'!$B$4:$B$29,0), MATCH(CONCATENATE($G315,AK$2),'WFOM - Time_Base'!$A$8:$API$8,0)),
IFERROR($AN315 * INDEX('Inputs from Uganda staff'!$E$61:$BM$80,MATCH('HRH Need estimation'!AK$2,'Inputs from Uganda staff'!$E$61:$E$80,0),MATCH('HRH Need estimation'!$D315,'Inputs from Uganda staff'!$E$6:$BM$6,0)),
""))</f>
        <v>0</v>
      </c>
      <c r="AL315" s="122">
        <f>IFERROR(
$AN315 * INDEX('WFOM - Time_Base'!$A$4:$API$29, MATCH("CenHos", 'WFOM - Time_Base'!$B$4:$B$29,0), MATCH(CONCATENATE($G315,AL$2),'WFOM - Time_Base'!$A$8:$API$8,0)) *
INDEX('WFOM - Time_Base'!$A$4:$API$29, MATCH("CenHos_Per", 'WFOM - Time_Base'!$B$4:$B$29,0), MATCH(CONCATENATE($G315,AL$2),'WFOM - Time_Base'!$A$8:$API$8,0)),
IFERROR($AN315 * INDEX('Inputs from Uganda staff'!$E$61:$BM$80,MATCH('HRH Need estimation'!AL$2,'Inputs from Uganda staff'!$E$61:$E$80,0),MATCH('HRH Need estimation'!$D315,'Inputs from Uganda staff'!$E$6:$BM$6,0)),
""))</f>
        <v>0</v>
      </c>
      <c r="AN315">
        <v>1</v>
      </c>
      <c r="AO315" t="e">
        <f t="shared" si="12"/>
        <v>#N/A</v>
      </c>
    </row>
    <row r="316" spans="1:41">
      <c r="A316" s="106" t="s">
        <v>915</v>
      </c>
      <c r="B316" s="106" t="s">
        <v>525</v>
      </c>
      <c r="C316" s="107" t="s">
        <v>847</v>
      </c>
      <c r="D316" s="115" t="s">
        <v>848</v>
      </c>
      <c r="E316" s="199"/>
      <c r="F316" s="199"/>
      <c r="G316" s="199" t="str">
        <f>IF(F316&lt;&gt;"", VLOOKUP(F316,'WFOM - Cadre and Service List'!$E$4:$F$52,2,FALSE), "")</f>
        <v/>
      </c>
      <c r="H316" s="199" t="s">
        <v>910</v>
      </c>
      <c r="I316" s="208"/>
      <c r="J316" s="208"/>
      <c r="K316" s="208"/>
      <c r="L316" s="208"/>
      <c r="M316" s="208"/>
      <c r="N316" s="208"/>
      <c r="O316" s="208"/>
      <c r="P316" s="207">
        <f t="shared" si="11"/>
        <v>0</v>
      </c>
      <c r="Q316" s="122" t="s">
        <v>1947</v>
      </c>
      <c r="R316" s="122" t="str">
        <f>IFERROR(
$AN316 * INDEX('WFOM - Time_Base'!$A$4:$API$29, MATCH("CenHos", 'WFOM - Time_Base'!$B$4:$B$29,0), MATCH(CONCATENATE($G316,R$2),'WFOM - Time_Base'!$A$8:$API$8,0)) *
INDEX('WFOM - Time_Base'!$A$4:$API$29, MATCH("CenHos_Per", 'WFOM - Time_Base'!$B$4:$B$29,0), MATCH(CONCATENATE($G316,R$2),'WFOM - Time_Base'!$A$8:$API$8,0)),
IFERROR($AN316 * INDEX('Inputs from Uganda staff'!$E$61:$BM$80,MATCH('HRH Need estimation'!R$2,'Inputs from Uganda staff'!$E$61:$E$80,0),MATCH('HRH Need estimation'!$D316,'Inputs from Uganda staff'!$E$6:$BM$6,0)),
""))</f>
        <v/>
      </c>
      <c r="S316" s="122" t="str">
        <f>IFERROR(
$AN316 * INDEX('WFOM - Time_Base'!$A$4:$API$29, MATCH("CenHos", 'WFOM - Time_Base'!$B$4:$B$29,0), MATCH(CONCATENATE($G316,S$2),'WFOM - Time_Base'!$A$8:$API$8,0)) *
INDEX('WFOM - Time_Base'!$A$4:$API$29, MATCH("CenHos_Per", 'WFOM - Time_Base'!$B$4:$B$29,0), MATCH(CONCATENATE($G316,S$2),'WFOM - Time_Base'!$A$8:$API$8,0)),
IFERROR($AN316 * INDEX('Inputs from Uganda staff'!$E$61:$BM$80,MATCH('HRH Need estimation'!S$2,'Inputs from Uganda staff'!$E$61:$E$80,0),MATCH('HRH Need estimation'!$D316,'Inputs from Uganda staff'!$E$6:$BM$6,0)),
""))</f>
        <v/>
      </c>
      <c r="T316" s="122" t="str">
        <f>IFERROR(
$AN316 * INDEX('WFOM - Time_Base'!$A$4:$API$29, MATCH("CenHos", 'WFOM - Time_Base'!$B$4:$B$29,0), MATCH(CONCATENATE($G316,T$2),'WFOM - Time_Base'!$A$8:$API$8,0)) *
INDEX('WFOM - Time_Base'!$A$4:$API$29, MATCH("CenHos_Per", 'WFOM - Time_Base'!$B$4:$B$29,0), MATCH(CONCATENATE($G316,T$2),'WFOM - Time_Base'!$A$8:$API$8,0)),
IFERROR($AN316 * INDEX('Inputs from Uganda staff'!$E$61:$BM$80,MATCH('HRH Need estimation'!T$2,'Inputs from Uganda staff'!$E$61:$E$80,0),MATCH('HRH Need estimation'!$D316,'Inputs from Uganda staff'!$E$6:$BM$6,0)),
""))</f>
        <v/>
      </c>
      <c r="U316" s="122" t="str">
        <f>IFERROR(
$AN316 * INDEX('WFOM - Time_Base'!$A$4:$API$29, MATCH("CenHos", 'WFOM - Time_Base'!$B$4:$B$29,0), MATCH(CONCATENATE($G316,U$2),'WFOM - Time_Base'!$A$8:$API$8,0)) *
INDEX('WFOM - Time_Base'!$A$4:$API$29, MATCH("CenHos_Per", 'WFOM - Time_Base'!$B$4:$B$29,0), MATCH(CONCATENATE($G316,U$2),'WFOM - Time_Base'!$A$8:$API$8,0)),
IFERROR($AN316 * INDEX('Inputs from Uganda staff'!$E$61:$BM$80,MATCH('HRH Need estimation'!U$2,'Inputs from Uganda staff'!$E$61:$E$80,0),MATCH('HRH Need estimation'!$D316,'Inputs from Uganda staff'!$E$6:$BM$6,0)),
""))</f>
        <v/>
      </c>
      <c r="V316" s="122" t="str">
        <f>IFERROR(
$AN316 * INDEX('WFOM - Time_Base'!$A$4:$API$29, MATCH("CenHos", 'WFOM - Time_Base'!$B$4:$B$29,0), MATCH(CONCATENATE($G316,V$2),'WFOM - Time_Base'!$A$8:$API$8,0)) *
INDEX('WFOM - Time_Base'!$A$4:$API$29, MATCH("CenHos_Per", 'WFOM - Time_Base'!$B$4:$B$29,0), MATCH(CONCATENATE($G316,V$2),'WFOM - Time_Base'!$A$8:$API$8,0)),
IFERROR($AN316 * INDEX('Inputs from Uganda staff'!$E$61:$BM$80,MATCH('HRH Need estimation'!V$2,'Inputs from Uganda staff'!$E$61:$E$80,0),MATCH('HRH Need estimation'!$D316,'Inputs from Uganda staff'!$E$6:$BM$6,0)),
""))</f>
        <v/>
      </c>
      <c r="W316" s="122" t="str">
        <f>IFERROR(
$AN316 * INDEX('WFOM - Time_Base'!$A$4:$API$29, MATCH("CenHos", 'WFOM - Time_Base'!$B$4:$B$29,0), MATCH(CONCATENATE($G316,W$2),'WFOM - Time_Base'!$A$8:$API$8,0)) *
INDEX('WFOM - Time_Base'!$A$4:$API$29, MATCH("CenHos_Per", 'WFOM - Time_Base'!$B$4:$B$29,0), MATCH(CONCATENATE($G316,W$2),'WFOM - Time_Base'!$A$8:$API$8,0)),
IFERROR($AN316 * INDEX('Inputs from Uganda staff'!$E$61:$BM$80,MATCH('HRH Need estimation'!W$2,'Inputs from Uganda staff'!$E$61:$E$80,0),MATCH('HRH Need estimation'!$D316,'Inputs from Uganda staff'!$E$6:$BM$6,0)),
""))</f>
        <v/>
      </c>
      <c r="X316" s="122" t="str">
        <f>IFERROR(
$AN316 * INDEX('WFOM - Time_Base'!$A$4:$API$29, MATCH("CenHos", 'WFOM - Time_Base'!$B$4:$B$29,0), MATCH(CONCATENATE($G316,X$2),'WFOM - Time_Base'!$A$8:$API$8,0)) *
INDEX('WFOM - Time_Base'!$A$4:$API$29, MATCH("CenHos_Per", 'WFOM - Time_Base'!$B$4:$B$29,0), MATCH(CONCATENATE($G316,X$2),'WFOM - Time_Base'!$A$8:$API$8,0)),
IFERROR($AN316 * INDEX('Inputs from Uganda staff'!$E$61:$BM$80,MATCH('HRH Need estimation'!X$2,'Inputs from Uganda staff'!$E$61:$E$80,0),MATCH('HRH Need estimation'!$D316,'Inputs from Uganda staff'!$E$6:$BM$6,0)),
""))</f>
        <v/>
      </c>
      <c r="Y316" s="122" t="str">
        <f>IFERROR(
$AN316 * INDEX('WFOM - Time_Base'!$A$4:$API$29, MATCH("CenHos", 'WFOM - Time_Base'!$B$4:$B$29,0), MATCH(CONCATENATE($G316,Y$2),'WFOM - Time_Base'!$A$8:$API$8,0)) *
INDEX('WFOM - Time_Base'!$A$4:$API$29, MATCH("CenHos_Per", 'WFOM - Time_Base'!$B$4:$B$29,0), MATCH(CONCATENATE($G316,Y$2),'WFOM - Time_Base'!$A$8:$API$8,0)),
IFERROR($AN316 * INDEX('Inputs from Uganda staff'!$E$61:$BM$80,MATCH('HRH Need estimation'!Y$2,'Inputs from Uganda staff'!$E$61:$E$80,0),MATCH('HRH Need estimation'!$D316,'Inputs from Uganda staff'!$E$6:$BM$6,0)),
""))</f>
        <v/>
      </c>
      <c r="Z316" s="122" t="str">
        <f>IFERROR(
$AN316 * INDEX('WFOM - Time_Base'!$A$4:$API$29, MATCH("CenHos", 'WFOM - Time_Base'!$B$4:$B$29,0), MATCH(CONCATENATE($G316,Z$2),'WFOM - Time_Base'!$A$8:$API$8,0)) *
INDEX('WFOM - Time_Base'!$A$4:$API$29, MATCH("CenHos_Per", 'WFOM - Time_Base'!$B$4:$B$29,0), MATCH(CONCATENATE($G316,Z$2),'WFOM - Time_Base'!$A$8:$API$8,0)),
IFERROR($AN316 * INDEX('Inputs from Uganda staff'!$E$61:$BM$80,MATCH('HRH Need estimation'!Z$2,'Inputs from Uganda staff'!$E$61:$E$80,0),MATCH('HRH Need estimation'!$D316,'Inputs from Uganda staff'!$E$6:$BM$6,0)),
""))</f>
        <v/>
      </c>
      <c r="AA316" s="122" t="str">
        <f>IFERROR(
$AN316 * INDEX('WFOM - Time_Base'!$A$4:$API$29, MATCH("CenHos", 'WFOM - Time_Base'!$B$4:$B$29,0), MATCH(CONCATENATE($G316,AA$2),'WFOM - Time_Base'!$A$8:$API$8,0)) *
INDEX('WFOM - Time_Base'!$A$4:$API$29, MATCH("CenHos_Per", 'WFOM - Time_Base'!$B$4:$B$29,0), MATCH(CONCATENATE($G316,AA$2),'WFOM - Time_Base'!$A$8:$API$8,0)),
IFERROR($AN316 * INDEX('Inputs from Uganda staff'!$E$61:$BM$80,MATCH('HRH Need estimation'!AA$2,'Inputs from Uganda staff'!$E$61:$E$80,0),MATCH('HRH Need estimation'!$D316,'Inputs from Uganda staff'!$E$6:$BM$6,0)),
""))</f>
        <v/>
      </c>
      <c r="AB316" s="122" t="str">
        <f>IFERROR(
$AN316 * INDEX('WFOM - Time_Base'!$A$4:$API$29, MATCH("CenHos", 'WFOM - Time_Base'!$B$4:$B$29,0), MATCH(CONCATENATE($G316,AB$2),'WFOM - Time_Base'!$A$8:$API$8,0)) *
INDEX('WFOM - Time_Base'!$A$4:$API$29, MATCH("CenHos_Per", 'WFOM - Time_Base'!$B$4:$B$29,0), MATCH(CONCATENATE($G316,AB$2),'WFOM - Time_Base'!$A$8:$API$8,0)),
IFERROR($AN316 * INDEX('Inputs from Uganda staff'!$E$61:$BM$80,MATCH('HRH Need estimation'!AB$2,'Inputs from Uganda staff'!$E$61:$E$80,0),MATCH('HRH Need estimation'!$D316,'Inputs from Uganda staff'!$E$6:$BM$6,0)),
""))</f>
        <v/>
      </c>
      <c r="AC316" s="122" t="str">
        <f>IFERROR(
$AN316 * INDEX('WFOM - Time_Base'!$A$4:$API$29, MATCH("CenHos", 'WFOM - Time_Base'!$B$4:$B$29,0), MATCH(CONCATENATE($G316,AC$2),'WFOM - Time_Base'!$A$8:$API$8,0)) *
INDEX('WFOM - Time_Base'!$A$4:$API$29, MATCH("CenHos_Per", 'WFOM - Time_Base'!$B$4:$B$29,0), MATCH(CONCATENATE($G316,AC$2),'WFOM - Time_Base'!$A$8:$API$8,0)),
IFERROR($AN316 * INDEX('Inputs from Uganda staff'!$E$61:$BM$80,MATCH('HRH Need estimation'!AC$2,'Inputs from Uganda staff'!$E$61:$E$80,0),MATCH('HRH Need estimation'!$D316,'Inputs from Uganda staff'!$E$6:$BM$6,0)),
""))</f>
        <v/>
      </c>
      <c r="AD316" s="122" t="str">
        <f>IFERROR(
$AN316 * INDEX('WFOM - Time_Base'!$A$4:$API$29, MATCH("CenHos", 'WFOM - Time_Base'!$B$4:$B$29,0), MATCH(CONCATENATE($G316,AD$2),'WFOM - Time_Base'!$A$8:$API$8,0)) *
INDEX('WFOM - Time_Base'!$A$4:$API$29, MATCH("CenHos_Per", 'WFOM - Time_Base'!$B$4:$B$29,0), MATCH(CONCATENATE($G316,AD$2),'WFOM - Time_Base'!$A$8:$API$8,0)),
IFERROR($AN316 * INDEX('Inputs from Uganda staff'!$E$61:$BM$80,MATCH('HRH Need estimation'!AD$2,'Inputs from Uganda staff'!$E$61:$E$80,0),MATCH('HRH Need estimation'!$D316,'Inputs from Uganda staff'!$E$6:$BM$6,0)),
""))</f>
        <v/>
      </c>
      <c r="AE316" s="122" t="str">
        <f>IFERROR(
$AN316 * INDEX('WFOM - Time_Base'!$A$4:$API$29, MATCH("CenHos", 'WFOM - Time_Base'!$B$4:$B$29,0), MATCH(CONCATENATE($G316,AE$2),'WFOM - Time_Base'!$A$8:$API$8,0)) *
INDEX('WFOM - Time_Base'!$A$4:$API$29, MATCH("CenHos_Per", 'WFOM - Time_Base'!$B$4:$B$29,0), MATCH(CONCATENATE($G316,AE$2),'WFOM - Time_Base'!$A$8:$API$8,0)),
IFERROR($AN316 * INDEX('Inputs from Uganda staff'!$E$61:$BM$80,MATCH('HRH Need estimation'!AE$2,'Inputs from Uganda staff'!$E$61:$E$80,0),MATCH('HRH Need estimation'!$D316,'Inputs from Uganda staff'!$E$6:$BM$6,0)),
""))</f>
        <v/>
      </c>
      <c r="AF316" s="122" t="str">
        <f>IFERROR(
$AN316 * INDEX('WFOM - Time_Base'!$A$4:$API$29, MATCH("CenHos", 'WFOM - Time_Base'!$B$4:$B$29,0), MATCH(CONCATENATE($G316,AF$2),'WFOM - Time_Base'!$A$8:$API$8,0)) *
INDEX('WFOM - Time_Base'!$A$4:$API$29, MATCH("CenHos_Per", 'WFOM - Time_Base'!$B$4:$B$29,0), MATCH(CONCATENATE($G316,AF$2),'WFOM - Time_Base'!$A$8:$API$8,0)),
IFERROR($AN316 * INDEX('Inputs from Uganda staff'!$E$61:$BM$80,MATCH('HRH Need estimation'!AF$2,'Inputs from Uganda staff'!$E$61:$E$80,0),MATCH('HRH Need estimation'!$D316,'Inputs from Uganda staff'!$E$6:$BM$6,0)),
""))</f>
        <v/>
      </c>
      <c r="AG316" s="122" t="str">
        <f>IFERROR(
$AN316 * INDEX('WFOM - Time_Base'!$A$4:$API$29, MATCH("CenHos", 'WFOM - Time_Base'!$B$4:$B$29,0), MATCH(CONCATENATE($G316,AG$2),'WFOM - Time_Base'!$A$8:$API$8,0)) *
INDEX('WFOM - Time_Base'!$A$4:$API$29, MATCH("CenHos_Per", 'WFOM - Time_Base'!$B$4:$B$29,0), MATCH(CONCATENATE($G316,AG$2),'WFOM - Time_Base'!$A$8:$API$8,0)),
IFERROR($AN316 * INDEX('Inputs from Uganda staff'!$E$61:$BM$80,MATCH('HRH Need estimation'!AG$2,'Inputs from Uganda staff'!$E$61:$E$80,0),MATCH('HRH Need estimation'!$D316,'Inputs from Uganda staff'!$E$6:$BM$6,0)),
""))</f>
        <v/>
      </c>
      <c r="AH316" s="122" t="str">
        <f>IFERROR(
$AN316 * INDEX('WFOM - Time_Base'!$A$4:$API$29, MATCH("CenHos", 'WFOM - Time_Base'!$B$4:$B$29,0), MATCH(CONCATENATE($G316,AH$2),'WFOM - Time_Base'!$A$8:$API$8,0)) *
INDEX('WFOM - Time_Base'!$A$4:$API$29, MATCH("CenHos_Per", 'WFOM - Time_Base'!$B$4:$B$29,0), MATCH(CONCATENATE($G316,AH$2),'WFOM - Time_Base'!$A$8:$API$8,0)),
IFERROR($AN316 * INDEX('Inputs from Uganda staff'!$E$61:$BM$80,MATCH('HRH Need estimation'!AH$2,'Inputs from Uganda staff'!$E$61:$E$80,0),MATCH('HRH Need estimation'!$D316,'Inputs from Uganda staff'!$E$6:$BM$6,0)),
""))</f>
        <v/>
      </c>
      <c r="AI316" s="122" t="str">
        <f>IFERROR(
$AN316 * INDEX('WFOM - Time_Base'!$A$4:$API$29, MATCH("CenHos", 'WFOM - Time_Base'!$B$4:$B$29,0), MATCH(CONCATENATE($G316,AI$2),'WFOM - Time_Base'!$A$8:$API$8,0)) *
INDEX('WFOM - Time_Base'!$A$4:$API$29, MATCH("CenHos_Per", 'WFOM - Time_Base'!$B$4:$B$29,0), MATCH(CONCATENATE($G316,AI$2),'WFOM - Time_Base'!$A$8:$API$8,0)),
IFERROR($AN316 * INDEX('Inputs from Uganda staff'!$E$61:$BM$80,MATCH('HRH Need estimation'!AI$2,'Inputs from Uganda staff'!$E$61:$E$80,0),MATCH('HRH Need estimation'!$D316,'Inputs from Uganda staff'!$E$6:$BM$6,0)),
""))</f>
        <v/>
      </c>
      <c r="AJ316" s="122" t="str">
        <f>IFERROR(
$AN316 * INDEX('WFOM - Time_Base'!$A$4:$API$29, MATCH("CenHos", 'WFOM - Time_Base'!$B$4:$B$29,0), MATCH(CONCATENATE($G316,AJ$2),'WFOM - Time_Base'!$A$8:$API$8,0)) *
INDEX('WFOM - Time_Base'!$A$4:$API$29, MATCH("CenHos_Per", 'WFOM - Time_Base'!$B$4:$B$29,0), MATCH(CONCATENATE($G316,AJ$2),'WFOM - Time_Base'!$A$8:$API$8,0)),
IFERROR($AN316 * INDEX('Inputs from Uganda staff'!$E$61:$BM$80,MATCH('HRH Need estimation'!AJ$2,'Inputs from Uganda staff'!$E$61:$E$80,0),MATCH('HRH Need estimation'!$D316,'Inputs from Uganda staff'!$E$6:$BM$6,0)),
""))</f>
        <v/>
      </c>
      <c r="AK316" s="122" t="str">
        <f>IFERROR(
$AN316 * INDEX('WFOM - Time_Base'!$A$4:$API$29, MATCH("CenHos", 'WFOM - Time_Base'!$B$4:$B$29,0), MATCH(CONCATENATE($G316,AK$2),'WFOM - Time_Base'!$A$8:$API$8,0)) *
INDEX('WFOM - Time_Base'!$A$4:$API$29, MATCH("CenHos_Per", 'WFOM - Time_Base'!$B$4:$B$29,0), MATCH(CONCATENATE($G316,AK$2),'WFOM - Time_Base'!$A$8:$API$8,0)),
IFERROR($AN316 * INDEX('Inputs from Uganda staff'!$E$61:$BM$80,MATCH('HRH Need estimation'!AK$2,'Inputs from Uganda staff'!$E$61:$E$80,0),MATCH('HRH Need estimation'!$D316,'Inputs from Uganda staff'!$E$6:$BM$6,0)),
""))</f>
        <v/>
      </c>
      <c r="AL316" s="122" t="str">
        <f>IFERROR(
$AN316 * INDEX('WFOM - Time_Base'!$A$4:$API$29, MATCH("CenHos", 'WFOM - Time_Base'!$B$4:$B$29,0), MATCH(CONCATENATE($G316,AL$2),'WFOM - Time_Base'!$A$8:$API$8,0)) *
INDEX('WFOM - Time_Base'!$A$4:$API$29, MATCH("CenHos_Per", 'WFOM - Time_Base'!$B$4:$B$29,0), MATCH(CONCATENATE($G316,AL$2),'WFOM - Time_Base'!$A$8:$API$8,0)),
IFERROR($AN316 * INDEX('Inputs from Uganda staff'!$E$61:$BM$80,MATCH('HRH Need estimation'!AL$2,'Inputs from Uganda staff'!$E$61:$E$80,0),MATCH('HRH Need estimation'!$D316,'Inputs from Uganda staff'!$E$6:$BM$6,0)),
""))</f>
        <v/>
      </c>
      <c r="AN316">
        <v>1</v>
      </c>
      <c r="AO316" t="e">
        <f t="shared" si="12"/>
        <v>#N/A</v>
      </c>
    </row>
    <row r="317" spans="1:41">
      <c r="A317" s="108" t="s">
        <v>915</v>
      </c>
      <c r="B317" s="108" t="s">
        <v>689</v>
      </c>
      <c r="C317" s="107" t="s">
        <v>849</v>
      </c>
      <c r="D317" s="115" t="s">
        <v>850</v>
      </c>
      <c r="E317" s="252"/>
      <c r="F317" s="252"/>
      <c r="G317" s="122" t="str">
        <f>IF(F317&lt;&gt;"", VLOOKUP(F317,'WFOM - Cadre and Service List'!$E$4:$F$52,2,FALSE), "")</f>
        <v/>
      </c>
      <c r="H317" s="122"/>
      <c r="I317" s="207"/>
      <c r="J317" s="207"/>
      <c r="K317" s="207"/>
      <c r="L317" s="207"/>
      <c r="M317" s="207"/>
      <c r="N317" s="207"/>
      <c r="O317" s="207"/>
      <c r="P317" s="207">
        <f t="shared" si="11"/>
        <v>0</v>
      </c>
      <c r="Q317" s="122" t="s">
        <v>1947</v>
      </c>
      <c r="R317" s="122">
        <f>IFERROR(
$AN317 * INDEX('WFOM - Time_Base'!$A$4:$API$29, MATCH("CenHos", 'WFOM - Time_Base'!$B$4:$B$29,0), MATCH(CONCATENATE($G317,R$2),'WFOM - Time_Base'!$A$8:$API$8,0)) *
INDEX('WFOM - Time_Base'!$A$4:$API$29, MATCH("CenHos_Per", 'WFOM - Time_Base'!$B$4:$B$29,0), MATCH(CONCATENATE($G317,R$2),'WFOM - Time_Base'!$A$8:$API$8,0)),
IFERROR($AN317 * INDEX('Inputs from Uganda staff'!$E$61:$BM$80,MATCH('HRH Need estimation'!R$2,'Inputs from Uganda staff'!$E$61:$E$80,0),MATCH('HRH Need estimation'!$D317,'Inputs from Uganda staff'!$E$6:$BM$6,0)),
""))</f>
        <v>0.1</v>
      </c>
      <c r="S317" s="122">
        <f>IFERROR(
$AN317 * INDEX('WFOM - Time_Base'!$A$4:$API$29, MATCH("CenHos", 'WFOM - Time_Base'!$B$4:$B$29,0), MATCH(CONCATENATE($G317,S$2),'WFOM - Time_Base'!$A$8:$API$8,0)) *
INDEX('WFOM - Time_Base'!$A$4:$API$29, MATCH("CenHos_Per", 'WFOM - Time_Base'!$B$4:$B$29,0), MATCH(CONCATENATE($G317,S$2),'WFOM - Time_Base'!$A$8:$API$8,0)),
IFERROR($AN317 * INDEX('Inputs from Uganda staff'!$E$61:$BM$80,MATCH('HRH Need estimation'!S$2,'Inputs from Uganda staff'!$E$61:$E$80,0),MATCH('HRH Need estimation'!$D317,'Inputs from Uganda staff'!$E$6:$BM$6,0)),
""))</f>
        <v>0.1</v>
      </c>
      <c r="T317" s="122">
        <f>IFERROR(
$AN317 * INDEX('WFOM - Time_Base'!$A$4:$API$29, MATCH("CenHos", 'WFOM - Time_Base'!$B$4:$B$29,0), MATCH(CONCATENATE($G317,T$2),'WFOM - Time_Base'!$A$8:$API$8,0)) *
INDEX('WFOM - Time_Base'!$A$4:$API$29, MATCH("CenHos_Per", 'WFOM - Time_Base'!$B$4:$B$29,0), MATCH(CONCATENATE($G317,T$2),'WFOM - Time_Base'!$A$8:$API$8,0)),
IFERROR($AN317 * INDEX('Inputs from Uganda staff'!$E$61:$BM$80,MATCH('HRH Need estimation'!T$2,'Inputs from Uganda staff'!$E$61:$E$80,0),MATCH('HRH Need estimation'!$D317,'Inputs from Uganda staff'!$E$6:$BM$6,0)),
""))</f>
        <v>0</v>
      </c>
      <c r="U317" s="122">
        <f>IFERROR(
$AN317 * INDEX('WFOM - Time_Base'!$A$4:$API$29, MATCH("CenHos", 'WFOM - Time_Base'!$B$4:$B$29,0), MATCH(CONCATENATE($G317,U$2),'WFOM - Time_Base'!$A$8:$API$8,0)) *
INDEX('WFOM - Time_Base'!$A$4:$API$29, MATCH("CenHos_Per", 'WFOM - Time_Base'!$B$4:$B$29,0), MATCH(CONCATENATE($G317,U$2),'WFOM - Time_Base'!$A$8:$API$8,0)),
IFERROR($AN317 * INDEX('Inputs from Uganda staff'!$E$61:$BM$80,MATCH('HRH Need estimation'!U$2,'Inputs from Uganda staff'!$E$61:$E$80,0),MATCH('HRH Need estimation'!$D317,'Inputs from Uganda staff'!$E$6:$BM$6,0)),
""))</f>
        <v>0</v>
      </c>
      <c r="V317" s="122">
        <f>IFERROR(
$AN317 * INDEX('WFOM - Time_Base'!$A$4:$API$29, MATCH("CenHos", 'WFOM - Time_Base'!$B$4:$B$29,0), MATCH(CONCATENATE($G317,V$2),'WFOM - Time_Base'!$A$8:$API$8,0)) *
INDEX('WFOM - Time_Base'!$A$4:$API$29, MATCH("CenHos_Per", 'WFOM - Time_Base'!$B$4:$B$29,0), MATCH(CONCATENATE($G317,V$2),'WFOM - Time_Base'!$A$8:$API$8,0)),
IFERROR($AN317 * INDEX('Inputs from Uganda staff'!$E$61:$BM$80,MATCH('HRH Need estimation'!V$2,'Inputs from Uganda staff'!$E$61:$E$80,0),MATCH('HRH Need estimation'!$D317,'Inputs from Uganda staff'!$E$6:$BM$6,0)),
""))</f>
        <v>0</v>
      </c>
      <c r="W317" s="122">
        <f>IFERROR(
$AN317 * INDEX('WFOM - Time_Base'!$A$4:$API$29, MATCH("CenHos", 'WFOM - Time_Base'!$B$4:$B$29,0), MATCH(CONCATENATE($G317,W$2),'WFOM - Time_Base'!$A$8:$API$8,0)) *
INDEX('WFOM - Time_Base'!$A$4:$API$29, MATCH("CenHos_Per", 'WFOM - Time_Base'!$B$4:$B$29,0), MATCH(CONCATENATE($G317,W$2),'WFOM - Time_Base'!$A$8:$API$8,0)),
IFERROR($AN317 * INDEX('Inputs from Uganda staff'!$E$61:$BM$80,MATCH('HRH Need estimation'!W$2,'Inputs from Uganda staff'!$E$61:$E$80,0),MATCH('HRH Need estimation'!$D317,'Inputs from Uganda staff'!$E$6:$BM$6,0)),
""))</f>
        <v>0</v>
      </c>
      <c r="X317" s="122">
        <f>IFERROR(
$AN317 * INDEX('WFOM - Time_Base'!$A$4:$API$29, MATCH("CenHos", 'WFOM - Time_Base'!$B$4:$B$29,0), MATCH(CONCATENATE($G317,X$2),'WFOM - Time_Base'!$A$8:$API$8,0)) *
INDEX('WFOM - Time_Base'!$A$4:$API$29, MATCH("CenHos_Per", 'WFOM - Time_Base'!$B$4:$B$29,0), MATCH(CONCATENATE($G317,X$2),'WFOM - Time_Base'!$A$8:$API$8,0)),
IFERROR($AN317 * INDEX('Inputs from Uganda staff'!$E$61:$BM$80,MATCH('HRH Need estimation'!X$2,'Inputs from Uganda staff'!$E$61:$E$80,0),MATCH('HRH Need estimation'!$D317,'Inputs from Uganda staff'!$E$6:$BM$6,0)),
""))</f>
        <v>0</v>
      </c>
      <c r="Y317" s="122">
        <f>IFERROR(
$AN317 * INDEX('WFOM - Time_Base'!$A$4:$API$29, MATCH("CenHos", 'WFOM - Time_Base'!$B$4:$B$29,0), MATCH(CONCATENATE($G317,Y$2),'WFOM - Time_Base'!$A$8:$API$8,0)) *
INDEX('WFOM - Time_Base'!$A$4:$API$29, MATCH("CenHos_Per", 'WFOM - Time_Base'!$B$4:$B$29,0), MATCH(CONCATENATE($G317,Y$2),'WFOM - Time_Base'!$A$8:$API$8,0)),
IFERROR($AN317 * INDEX('Inputs from Uganda staff'!$E$61:$BM$80,MATCH('HRH Need estimation'!Y$2,'Inputs from Uganda staff'!$E$61:$E$80,0),MATCH('HRH Need estimation'!$D317,'Inputs from Uganda staff'!$E$6:$BM$6,0)),
""))</f>
        <v>0</v>
      </c>
      <c r="Z317" s="122">
        <f>IFERROR(
$AN317 * INDEX('WFOM - Time_Base'!$A$4:$API$29, MATCH("CenHos", 'WFOM - Time_Base'!$B$4:$B$29,0), MATCH(CONCATENATE($G317,Z$2),'WFOM - Time_Base'!$A$8:$API$8,0)) *
INDEX('WFOM - Time_Base'!$A$4:$API$29, MATCH("CenHos_Per", 'WFOM - Time_Base'!$B$4:$B$29,0), MATCH(CONCATENATE($G317,Z$2),'WFOM - Time_Base'!$A$8:$API$8,0)),
IFERROR($AN317 * INDEX('Inputs from Uganda staff'!$E$61:$BM$80,MATCH('HRH Need estimation'!Z$2,'Inputs from Uganda staff'!$E$61:$E$80,0),MATCH('HRH Need estimation'!$D317,'Inputs from Uganda staff'!$E$6:$BM$6,0)),
""))</f>
        <v>0</v>
      </c>
      <c r="AA317" s="122">
        <f>IFERROR(
$AN317 * INDEX('WFOM - Time_Base'!$A$4:$API$29, MATCH("CenHos", 'WFOM - Time_Base'!$B$4:$B$29,0), MATCH(CONCATENATE($G317,AA$2),'WFOM - Time_Base'!$A$8:$API$8,0)) *
INDEX('WFOM - Time_Base'!$A$4:$API$29, MATCH("CenHos_Per", 'WFOM - Time_Base'!$B$4:$B$29,0), MATCH(CONCATENATE($G317,AA$2),'WFOM - Time_Base'!$A$8:$API$8,0)),
IFERROR($AN317 * INDEX('Inputs from Uganda staff'!$E$61:$BM$80,MATCH('HRH Need estimation'!AA$2,'Inputs from Uganda staff'!$E$61:$E$80,0),MATCH('HRH Need estimation'!$D317,'Inputs from Uganda staff'!$E$6:$BM$6,0)),
""))</f>
        <v>0</v>
      </c>
      <c r="AB317" s="122">
        <f>IFERROR(
$AN317 * INDEX('WFOM - Time_Base'!$A$4:$API$29, MATCH("CenHos", 'WFOM - Time_Base'!$B$4:$B$29,0), MATCH(CONCATENATE($G317,AB$2),'WFOM - Time_Base'!$A$8:$API$8,0)) *
INDEX('WFOM - Time_Base'!$A$4:$API$29, MATCH("CenHos_Per", 'WFOM - Time_Base'!$B$4:$B$29,0), MATCH(CONCATENATE($G317,AB$2),'WFOM - Time_Base'!$A$8:$API$8,0)),
IFERROR($AN317 * INDEX('Inputs from Uganda staff'!$E$61:$BM$80,MATCH('HRH Need estimation'!AB$2,'Inputs from Uganda staff'!$E$61:$E$80,0),MATCH('HRH Need estimation'!$D317,'Inputs from Uganda staff'!$E$6:$BM$6,0)),
""))</f>
        <v>0</v>
      </c>
      <c r="AC317" s="122" t="str">
        <f>IFERROR(
$AN317 * INDEX('WFOM - Time_Base'!$A$4:$API$29, MATCH("CenHos", 'WFOM - Time_Base'!$B$4:$B$29,0), MATCH(CONCATENATE($G317,AC$2),'WFOM - Time_Base'!$A$8:$API$8,0)) *
INDEX('WFOM - Time_Base'!$A$4:$API$29, MATCH("CenHos_Per", 'WFOM - Time_Base'!$B$4:$B$29,0), MATCH(CONCATENATE($G317,AC$2),'WFOM - Time_Base'!$A$8:$API$8,0)),
IFERROR($AN317 * INDEX('Inputs from Uganda staff'!$E$61:$BM$80,MATCH('HRH Need estimation'!AC$2,'Inputs from Uganda staff'!$E$61:$E$80,0),MATCH('HRH Need estimation'!$D317,'Inputs from Uganda staff'!$E$6:$BM$6,0)),
""))</f>
        <v/>
      </c>
      <c r="AD317" s="122">
        <f>IFERROR(
$AN317 * INDEX('WFOM - Time_Base'!$A$4:$API$29, MATCH("CenHos", 'WFOM - Time_Base'!$B$4:$B$29,0), MATCH(CONCATENATE($G317,AD$2),'WFOM - Time_Base'!$A$8:$API$8,0)) *
INDEX('WFOM - Time_Base'!$A$4:$API$29, MATCH("CenHos_Per", 'WFOM - Time_Base'!$B$4:$B$29,0), MATCH(CONCATENATE($G317,AD$2),'WFOM - Time_Base'!$A$8:$API$8,0)),
IFERROR($AN317 * INDEX('Inputs from Uganda staff'!$E$61:$BM$80,MATCH('HRH Need estimation'!AD$2,'Inputs from Uganda staff'!$E$61:$E$80,0),MATCH('HRH Need estimation'!$D317,'Inputs from Uganda staff'!$E$6:$BM$6,0)),
""))</f>
        <v>0</v>
      </c>
      <c r="AE317" s="122">
        <f>IFERROR(
$AN317 * INDEX('WFOM - Time_Base'!$A$4:$API$29, MATCH("CenHos", 'WFOM - Time_Base'!$B$4:$B$29,0), MATCH(CONCATENATE($G317,AE$2),'WFOM - Time_Base'!$A$8:$API$8,0)) *
INDEX('WFOM - Time_Base'!$A$4:$API$29, MATCH("CenHos_Per", 'WFOM - Time_Base'!$B$4:$B$29,0), MATCH(CONCATENATE($G317,AE$2),'WFOM - Time_Base'!$A$8:$API$8,0)),
IFERROR($AN317 * INDEX('Inputs from Uganda staff'!$E$61:$BM$80,MATCH('HRH Need estimation'!AE$2,'Inputs from Uganda staff'!$E$61:$E$80,0),MATCH('HRH Need estimation'!$D317,'Inputs from Uganda staff'!$E$6:$BM$6,0)),
""))</f>
        <v>0</v>
      </c>
      <c r="AF317" s="122">
        <f>IFERROR(
$AN317 * INDEX('WFOM - Time_Base'!$A$4:$API$29, MATCH("CenHos", 'WFOM - Time_Base'!$B$4:$B$29,0), MATCH(CONCATENATE($G317,AF$2),'WFOM - Time_Base'!$A$8:$API$8,0)) *
INDEX('WFOM - Time_Base'!$A$4:$API$29, MATCH("CenHos_Per", 'WFOM - Time_Base'!$B$4:$B$29,0), MATCH(CONCATENATE($G317,AF$2),'WFOM - Time_Base'!$A$8:$API$8,0)),
IFERROR($AN317 * INDEX('Inputs from Uganda staff'!$E$61:$BM$80,MATCH('HRH Need estimation'!AF$2,'Inputs from Uganda staff'!$E$61:$E$80,0),MATCH('HRH Need estimation'!$D317,'Inputs from Uganda staff'!$E$6:$BM$6,0)),
""))</f>
        <v>0</v>
      </c>
      <c r="AG317" s="122">
        <f>IFERROR(
$AN317 * INDEX('WFOM - Time_Base'!$A$4:$API$29, MATCH("CenHos", 'WFOM - Time_Base'!$B$4:$B$29,0), MATCH(CONCATENATE($G317,AG$2),'WFOM - Time_Base'!$A$8:$API$8,0)) *
INDEX('WFOM - Time_Base'!$A$4:$API$29, MATCH("CenHos_Per", 'WFOM - Time_Base'!$B$4:$B$29,0), MATCH(CONCATENATE($G317,AG$2),'WFOM - Time_Base'!$A$8:$API$8,0)),
IFERROR($AN317 * INDEX('Inputs from Uganda staff'!$E$61:$BM$80,MATCH('HRH Need estimation'!AG$2,'Inputs from Uganda staff'!$E$61:$E$80,0),MATCH('HRH Need estimation'!$D317,'Inputs from Uganda staff'!$E$6:$BM$6,0)),
""))</f>
        <v>0</v>
      </c>
      <c r="AH317" s="122">
        <f>IFERROR(
$AN317 * INDEX('WFOM - Time_Base'!$A$4:$API$29, MATCH("CenHos", 'WFOM - Time_Base'!$B$4:$B$29,0), MATCH(CONCATENATE($G317,AH$2),'WFOM - Time_Base'!$A$8:$API$8,0)) *
INDEX('WFOM - Time_Base'!$A$4:$API$29, MATCH("CenHos_Per", 'WFOM - Time_Base'!$B$4:$B$29,0), MATCH(CONCATENATE($G317,AH$2),'WFOM - Time_Base'!$A$8:$API$8,0)),
IFERROR($AN317 * INDEX('Inputs from Uganda staff'!$E$61:$BM$80,MATCH('HRH Need estimation'!AH$2,'Inputs from Uganda staff'!$E$61:$E$80,0),MATCH('HRH Need estimation'!$D317,'Inputs from Uganda staff'!$E$6:$BM$6,0)),
""))</f>
        <v>0</v>
      </c>
      <c r="AI317" s="122">
        <f>IFERROR(
$AN317 * INDEX('WFOM - Time_Base'!$A$4:$API$29, MATCH("CenHos", 'WFOM - Time_Base'!$B$4:$B$29,0), MATCH(CONCATENATE($G317,AI$2),'WFOM - Time_Base'!$A$8:$API$8,0)) *
INDEX('WFOM - Time_Base'!$A$4:$API$29, MATCH("CenHos_Per", 'WFOM - Time_Base'!$B$4:$B$29,0), MATCH(CONCATENATE($G317,AI$2),'WFOM - Time_Base'!$A$8:$API$8,0)),
IFERROR($AN317 * INDEX('Inputs from Uganda staff'!$E$61:$BM$80,MATCH('HRH Need estimation'!AI$2,'Inputs from Uganda staff'!$E$61:$E$80,0),MATCH('HRH Need estimation'!$D317,'Inputs from Uganda staff'!$E$6:$BM$6,0)),
""))</f>
        <v>0</v>
      </c>
      <c r="AJ317" s="122">
        <f>IFERROR(
$AN317 * INDEX('WFOM - Time_Base'!$A$4:$API$29, MATCH("CenHos", 'WFOM - Time_Base'!$B$4:$B$29,0), MATCH(CONCATENATE($G317,AJ$2),'WFOM - Time_Base'!$A$8:$API$8,0)) *
INDEX('WFOM - Time_Base'!$A$4:$API$29, MATCH("CenHos_Per", 'WFOM - Time_Base'!$B$4:$B$29,0), MATCH(CONCATENATE($G317,AJ$2),'WFOM - Time_Base'!$A$8:$API$8,0)),
IFERROR($AN317 * INDEX('Inputs from Uganda staff'!$E$61:$BM$80,MATCH('HRH Need estimation'!AJ$2,'Inputs from Uganda staff'!$E$61:$E$80,0),MATCH('HRH Need estimation'!$D317,'Inputs from Uganda staff'!$E$6:$BM$6,0)),
""))</f>
        <v>0</v>
      </c>
      <c r="AK317" s="122">
        <f>IFERROR(
$AN317 * INDEX('WFOM - Time_Base'!$A$4:$API$29, MATCH("CenHos", 'WFOM - Time_Base'!$B$4:$B$29,0), MATCH(CONCATENATE($G317,AK$2),'WFOM - Time_Base'!$A$8:$API$8,0)) *
INDEX('WFOM - Time_Base'!$A$4:$API$29, MATCH("CenHos_Per", 'WFOM - Time_Base'!$B$4:$B$29,0), MATCH(CONCATENATE($G317,AK$2),'WFOM - Time_Base'!$A$8:$API$8,0)),
IFERROR($AN317 * INDEX('Inputs from Uganda staff'!$E$61:$BM$80,MATCH('HRH Need estimation'!AK$2,'Inputs from Uganda staff'!$E$61:$E$80,0),MATCH('HRH Need estimation'!$D317,'Inputs from Uganda staff'!$E$6:$BM$6,0)),
""))</f>
        <v>0</v>
      </c>
      <c r="AL317" s="122">
        <f>IFERROR(
$AN317 * INDEX('WFOM - Time_Base'!$A$4:$API$29, MATCH("CenHos", 'WFOM - Time_Base'!$B$4:$B$29,0), MATCH(CONCATENATE($G317,AL$2),'WFOM - Time_Base'!$A$8:$API$8,0)) *
INDEX('WFOM - Time_Base'!$A$4:$API$29, MATCH("CenHos_Per", 'WFOM - Time_Base'!$B$4:$B$29,0), MATCH(CONCATENATE($G317,AL$2),'WFOM - Time_Base'!$A$8:$API$8,0)),
IFERROR($AN317 * INDEX('Inputs from Uganda staff'!$E$61:$BM$80,MATCH('HRH Need estimation'!AL$2,'Inputs from Uganda staff'!$E$61:$E$80,0),MATCH('HRH Need estimation'!$D317,'Inputs from Uganda staff'!$E$6:$BM$6,0)),
""))</f>
        <v>0</v>
      </c>
      <c r="AN317">
        <v>1</v>
      </c>
      <c r="AO317" t="e">
        <f t="shared" si="12"/>
        <v>#N/A</v>
      </c>
    </row>
    <row r="318" spans="1:41">
      <c r="A318" s="106" t="s">
        <v>915</v>
      </c>
      <c r="B318" s="106" t="s">
        <v>525</v>
      </c>
      <c r="C318" s="107" t="s">
        <v>851</v>
      </c>
      <c r="D318" s="115" t="s">
        <v>852</v>
      </c>
      <c r="E318" s="252"/>
      <c r="F318" s="252"/>
      <c r="G318" s="122" t="str">
        <f>IF(F318&lt;&gt;"", VLOOKUP(F318,'WFOM - Cadre and Service List'!$E$4:$F$52,2,FALSE), "")</f>
        <v/>
      </c>
      <c r="H318" s="122"/>
      <c r="I318" s="207"/>
      <c r="J318" s="207"/>
      <c r="K318" s="207"/>
      <c r="L318" s="207"/>
      <c r="M318" s="207"/>
      <c r="N318" s="207"/>
      <c r="O318" s="207"/>
      <c r="P318" s="207">
        <f t="shared" si="11"/>
        <v>0</v>
      </c>
      <c r="Q318" s="122" t="s">
        <v>1947</v>
      </c>
      <c r="R318" s="122">
        <f>IFERROR(
$AN318 * INDEX('WFOM - Time_Base'!$A$4:$API$29, MATCH("CenHos", 'WFOM - Time_Base'!$B$4:$B$29,0), MATCH(CONCATENATE($G318,R$2),'WFOM - Time_Base'!$A$8:$API$8,0)) *
INDEX('WFOM - Time_Base'!$A$4:$API$29, MATCH("CenHos_Per", 'WFOM - Time_Base'!$B$4:$B$29,0), MATCH(CONCATENATE($G318,R$2),'WFOM - Time_Base'!$A$8:$API$8,0)),
IFERROR($AN318 * INDEX('Inputs from Uganda staff'!$E$61:$BM$80,MATCH('HRH Need estimation'!R$2,'Inputs from Uganda staff'!$E$61:$E$80,0),MATCH('HRH Need estimation'!$D318,'Inputs from Uganda staff'!$E$6:$BM$6,0)),
""))</f>
        <v>0.1</v>
      </c>
      <c r="S318" s="122">
        <f>IFERROR(
$AN318 * INDEX('WFOM - Time_Base'!$A$4:$API$29, MATCH("CenHos", 'WFOM - Time_Base'!$B$4:$B$29,0), MATCH(CONCATENATE($G318,S$2),'WFOM - Time_Base'!$A$8:$API$8,0)) *
INDEX('WFOM - Time_Base'!$A$4:$API$29, MATCH("CenHos_Per", 'WFOM - Time_Base'!$B$4:$B$29,0), MATCH(CONCATENATE($G318,S$2),'WFOM - Time_Base'!$A$8:$API$8,0)),
IFERROR($AN318 * INDEX('Inputs from Uganda staff'!$E$61:$BM$80,MATCH('HRH Need estimation'!S$2,'Inputs from Uganda staff'!$E$61:$E$80,0),MATCH('HRH Need estimation'!$D318,'Inputs from Uganda staff'!$E$6:$BM$6,0)),
""))</f>
        <v>0.1</v>
      </c>
      <c r="T318" s="122">
        <f>IFERROR(
$AN318 * INDEX('WFOM - Time_Base'!$A$4:$API$29, MATCH("CenHos", 'WFOM - Time_Base'!$B$4:$B$29,0), MATCH(CONCATENATE($G318,T$2),'WFOM - Time_Base'!$A$8:$API$8,0)) *
INDEX('WFOM - Time_Base'!$A$4:$API$29, MATCH("CenHos_Per", 'WFOM - Time_Base'!$B$4:$B$29,0), MATCH(CONCATENATE($G318,T$2),'WFOM - Time_Base'!$A$8:$API$8,0)),
IFERROR($AN318 * INDEX('Inputs from Uganda staff'!$E$61:$BM$80,MATCH('HRH Need estimation'!T$2,'Inputs from Uganda staff'!$E$61:$E$80,0),MATCH('HRH Need estimation'!$D318,'Inputs from Uganda staff'!$E$6:$BM$6,0)),
""))</f>
        <v>0</v>
      </c>
      <c r="U318" s="122">
        <f>IFERROR(
$AN318 * INDEX('WFOM - Time_Base'!$A$4:$API$29, MATCH("CenHos", 'WFOM - Time_Base'!$B$4:$B$29,0), MATCH(CONCATENATE($G318,U$2),'WFOM - Time_Base'!$A$8:$API$8,0)) *
INDEX('WFOM - Time_Base'!$A$4:$API$29, MATCH("CenHos_Per", 'WFOM - Time_Base'!$B$4:$B$29,0), MATCH(CONCATENATE($G318,U$2),'WFOM - Time_Base'!$A$8:$API$8,0)),
IFERROR($AN318 * INDEX('Inputs from Uganda staff'!$E$61:$BM$80,MATCH('HRH Need estimation'!U$2,'Inputs from Uganda staff'!$E$61:$E$80,0),MATCH('HRH Need estimation'!$D318,'Inputs from Uganda staff'!$E$6:$BM$6,0)),
""))</f>
        <v>0</v>
      </c>
      <c r="V318" s="122">
        <f>IFERROR(
$AN318 * INDEX('WFOM - Time_Base'!$A$4:$API$29, MATCH("CenHos", 'WFOM - Time_Base'!$B$4:$B$29,0), MATCH(CONCATENATE($G318,V$2),'WFOM - Time_Base'!$A$8:$API$8,0)) *
INDEX('WFOM - Time_Base'!$A$4:$API$29, MATCH("CenHos_Per", 'WFOM - Time_Base'!$B$4:$B$29,0), MATCH(CONCATENATE($G318,V$2),'WFOM - Time_Base'!$A$8:$API$8,0)),
IFERROR($AN318 * INDEX('Inputs from Uganda staff'!$E$61:$BM$80,MATCH('HRH Need estimation'!V$2,'Inputs from Uganda staff'!$E$61:$E$80,0),MATCH('HRH Need estimation'!$D318,'Inputs from Uganda staff'!$E$6:$BM$6,0)),
""))</f>
        <v>0</v>
      </c>
      <c r="W318" s="122">
        <f>IFERROR(
$AN318 * INDEX('WFOM - Time_Base'!$A$4:$API$29, MATCH("CenHos", 'WFOM - Time_Base'!$B$4:$B$29,0), MATCH(CONCATENATE($G318,W$2),'WFOM - Time_Base'!$A$8:$API$8,0)) *
INDEX('WFOM - Time_Base'!$A$4:$API$29, MATCH("CenHos_Per", 'WFOM - Time_Base'!$B$4:$B$29,0), MATCH(CONCATENATE($G318,W$2),'WFOM - Time_Base'!$A$8:$API$8,0)),
IFERROR($AN318 * INDEX('Inputs from Uganda staff'!$E$61:$BM$80,MATCH('HRH Need estimation'!W$2,'Inputs from Uganda staff'!$E$61:$E$80,0),MATCH('HRH Need estimation'!$D318,'Inputs from Uganda staff'!$E$6:$BM$6,0)),
""))</f>
        <v>0</v>
      </c>
      <c r="X318" s="122">
        <f>IFERROR(
$AN318 * INDEX('WFOM - Time_Base'!$A$4:$API$29, MATCH("CenHos", 'WFOM - Time_Base'!$B$4:$B$29,0), MATCH(CONCATENATE($G318,X$2),'WFOM - Time_Base'!$A$8:$API$8,0)) *
INDEX('WFOM - Time_Base'!$A$4:$API$29, MATCH("CenHos_Per", 'WFOM - Time_Base'!$B$4:$B$29,0), MATCH(CONCATENATE($G318,X$2),'WFOM - Time_Base'!$A$8:$API$8,0)),
IFERROR($AN318 * INDEX('Inputs from Uganda staff'!$E$61:$BM$80,MATCH('HRH Need estimation'!X$2,'Inputs from Uganda staff'!$E$61:$E$80,0),MATCH('HRH Need estimation'!$D318,'Inputs from Uganda staff'!$E$6:$BM$6,0)),
""))</f>
        <v>0</v>
      </c>
      <c r="Y318" s="122">
        <f>IFERROR(
$AN318 * INDEX('WFOM - Time_Base'!$A$4:$API$29, MATCH("CenHos", 'WFOM - Time_Base'!$B$4:$B$29,0), MATCH(CONCATENATE($G318,Y$2),'WFOM - Time_Base'!$A$8:$API$8,0)) *
INDEX('WFOM - Time_Base'!$A$4:$API$29, MATCH("CenHos_Per", 'WFOM - Time_Base'!$B$4:$B$29,0), MATCH(CONCATENATE($G318,Y$2),'WFOM - Time_Base'!$A$8:$API$8,0)),
IFERROR($AN318 * INDEX('Inputs from Uganda staff'!$E$61:$BM$80,MATCH('HRH Need estimation'!Y$2,'Inputs from Uganda staff'!$E$61:$E$80,0),MATCH('HRH Need estimation'!$D318,'Inputs from Uganda staff'!$E$6:$BM$6,0)),
""))</f>
        <v>0</v>
      </c>
      <c r="Z318" s="122">
        <f>IFERROR(
$AN318 * INDEX('WFOM - Time_Base'!$A$4:$API$29, MATCH("CenHos", 'WFOM - Time_Base'!$B$4:$B$29,0), MATCH(CONCATENATE($G318,Z$2),'WFOM - Time_Base'!$A$8:$API$8,0)) *
INDEX('WFOM - Time_Base'!$A$4:$API$29, MATCH("CenHos_Per", 'WFOM - Time_Base'!$B$4:$B$29,0), MATCH(CONCATENATE($G318,Z$2),'WFOM - Time_Base'!$A$8:$API$8,0)),
IFERROR($AN318 * INDEX('Inputs from Uganda staff'!$E$61:$BM$80,MATCH('HRH Need estimation'!Z$2,'Inputs from Uganda staff'!$E$61:$E$80,0),MATCH('HRH Need estimation'!$D318,'Inputs from Uganda staff'!$E$6:$BM$6,0)),
""))</f>
        <v>0</v>
      </c>
      <c r="AA318" s="122">
        <f>IFERROR(
$AN318 * INDEX('WFOM - Time_Base'!$A$4:$API$29, MATCH("CenHos", 'WFOM - Time_Base'!$B$4:$B$29,0), MATCH(CONCATENATE($G318,AA$2),'WFOM - Time_Base'!$A$8:$API$8,0)) *
INDEX('WFOM - Time_Base'!$A$4:$API$29, MATCH("CenHos_Per", 'WFOM - Time_Base'!$B$4:$B$29,0), MATCH(CONCATENATE($G318,AA$2),'WFOM - Time_Base'!$A$8:$API$8,0)),
IFERROR($AN318 * INDEX('Inputs from Uganda staff'!$E$61:$BM$80,MATCH('HRH Need estimation'!AA$2,'Inputs from Uganda staff'!$E$61:$E$80,0),MATCH('HRH Need estimation'!$D318,'Inputs from Uganda staff'!$E$6:$BM$6,0)),
""))</f>
        <v>0.3</v>
      </c>
      <c r="AB318" s="122">
        <f>IFERROR(
$AN318 * INDEX('WFOM - Time_Base'!$A$4:$API$29, MATCH("CenHos", 'WFOM - Time_Base'!$B$4:$B$29,0), MATCH(CONCATENATE($G318,AB$2),'WFOM - Time_Base'!$A$8:$API$8,0)) *
INDEX('WFOM - Time_Base'!$A$4:$API$29, MATCH("CenHos_Per", 'WFOM - Time_Base'!$B$4:$B$29,0), MATCH(CONCATENATE($G318,AB$2),'WFOM - Time_Base'!$A$8:$API$8,0)),
IFERROR($AN318 * INDEX('Inputs from Uganda staff'!$E$61:$BM$80,MATCH('HRH Need estimation'!AB$2,'Inputs from Uganda staff'!$E$61:$E$80,0),MATCH('HRH Need estimation'!$D318,'Inputs from Uganda staff'!$E$6:$BM$6,0)),
""))</f>
        <v>0</v>
      </c>
      <c r="AC318" s="122" t="str">
        <f>IFERROR(
$AN318 * INDEX('WFOM - Time_Base'!$A$4:$API$29, MATCH("CenHos", 'WFOM - Time_Base'!$B$4:$B$29,0), MATCH(CONCATENATE($G318,AC$2),'WFOM - Time_Base'!$A$8:$API$8,0)) *
INDEX('WFOM - Time_Base'!$A$4:$API$29, MATCH("CenHos_Per", 'WFOM - Time_Base'!$B$4:$B$29,0), MATCH(CONCATENATE($G318,AC$2),'WFOM - Time_Base'!$A$8:$API$8,0)),
IFERROR($AN318 * INDEX('Inputs from Uganda staff'!$E$61:$BM$80,MATCH('HRH Need estimation'!AC$2,'Inputs from Uganda staff'!$E$61:$E$80,0),MATCH('HRH Need estimation'!$D318,'Inputs from Uganda staff'!$E$6:$BM$6,0)),
""))</f>
        <v/>
      </c>
      <c r="AD318" s="122">
        <f>IFERROR(
$AN318 * INDEX('WFOM - Time_Base'!$A$4:$API$29, MATCH("CenHos", 'WFOM - Time_Base'!$B$4:$B$29,0), MATCH(CONCATENATE($G318,AD$2),'WFOM - Time_Base'!$A$8:$API$8,0)) *
INDEX('WFOM - Time_Base'!$A$4:$API$29, MATCH("CenHos_Per", 'WFOM - Time_Base'!$B$4:$B$29,0), MATCH(CONCATENATE($G318,AD$2),'WFOM - Time_Base'!$A$8:$API$8,0)),
IFERROR($AN318 * INDEX('Inputs from Uganda staff'!$E$61:$BM$80,MATCH('HRH Need estimation'!AD$2,'Inputs from Uganda staff'!$E$61:$E$80,0),MATCH('HRH Need estimation'!$D318,'Inputs from Uganda staff'!$E$6:$BM$6,0)),
""))</f>
        <v>0</v>
      </c>
      <c r="AE318" s="122">
        <f>IFERROR(
$AN318 * INDEX('WFOM - Time_Base'!$A$4:$API$29, MATCH("CenHos", 'WFOM - Time_Base'!$B$4:$B$29,0), MATCH(CONCATENATE($G318,AE$2),'WFOM - Time_Base'!$A$8:$API$8,0)) *
INDEX('WFOM - Time_Base'!$A$4:$API$29, MATCH("CenHos_Per", 'WFOM - Time_Base'!$B$4:$B$29,0), MATCH(CONCATENATE($G318,AE$2),'WFOM - Time_Base'!$A$8:$API$8,0)),
IFERROR($AN318 * INDEX('Inputs from Uganda staff'!$E$61:$BM$80,MATCH('HRH Need estimation'!AE$2,'Inputs from Uganda staff'!$E$61:$E$80,0),MATCH('HRH Need estimation'!$D318,'Inputs from Uganda staff'!$E$6:$BM$6,0)),
""))</f>
        <v>0</v>
      </c>
      <c r="AF318" s="122">
        <f>IFERROR(
$AN318 * INDEX('WFOM - Time_Base'!$A$4:$API$29, MATCH("CenHos", 'WFOM - Time_Base'!$B$4:$B$29,0), MATCH(CONCATENATE($G318,AF$2),'WFOM - Time_Base'!$A$8:$API$8,0)) *
INDEX('WFOM - Time_Base'!$A$4:$API$29, MATCH("CenHos_Per", 'WFOM - Time_Base'!$B$4:$B$29,0), MATCH(CONCATENATE($G318,AF$2),'WFOM - Time_Base'!$A$8:$API$8,0)),
IFERROR($AN318 * INDEX('Inputs from Uganda staff'!$E$61:$BM$80,MATCH('HRH Need estimation'!AF$2,'Inputs from Uganda staff'!$E$61:$E$80,0),MATCH('HRH Need estimation'!$D318,'Inputs from Uganda staff'!$E$6:$BM$6,0)),
""))</f>
        <v>0</v>
      </c>
      <c r="AG318" s="122">
        <f>IFERROR(
$AN318 * INDEX('WFOM - Time_Base'!$A$4:$API$29, MATCH("CenHos", 'WFOM - Time_Base'!$B$4:$B$29,0), MATCH(CONCATENATE($G318,AG$2),'WFOM - Time_Base'!$A$8:$API$8,0)) *
INDEX('WFOM - Time_Base'!$A$4:$API$29, MATCH("CenHos_Per", 'WFOM - Time_Base'!$B$4:$B$29,0), MATCH(CONCATENATE($G318,AG$2),'WFOM - Time_Base'!$A$8:$API$8,0)),
IFERROR($AN318 * INDEX('Inputs from Uganda staff'!$E$61:$BM$80,MATCH('HRH Need estimation'!AG$2,'Inputs from Uganda staff'!$E$61:$E$80,0),MATCH('HRH Need estimation'!$D318,'Inputs from Uganda staff'!$E$6:$BM$6,0)),
""))</f>
        <v>0</v>
      </c>
      <c r="AH318" s="122">
        <f>IFERROR(
$AN318 * INDEX('WFOM - Time_Base'!$A$4:$API$29, MATCH("CenHos", 'WFOM - Time_Base'!$B$4:$B$29,0), MATCH(CONCATENATE($G318,AH$2),'WFOM - Time_Base'!$A$8:$API$8,0)) *
INDEX('WFOM - Time_Base'!$A$4:$API$29, MATCH("CenHos_Per", 'WFOM - Time_Base'!$B$4:$B$29,0), MATCH(CONCATENATE($G318,AH$2),'WFOM - Time_Base'!$A$8:$API$8,0)),
IFERROR($AN318 * INDEX('Inputs from Uganda staff'!$E$61:$BM$80,MATCH('HRH Need estimation'!AH$2,'Inputs from Uganda staff'!$E$61:$E$80,0),MATCH('HRH Need estimation'!$D318,'Inputs from Uganda staff'!$E$6:$BM$6,0)),
""))</f>
        <v>0</v>
      </c>
      <c r="AI318" s="122">
        <f>IFERROR(
$AN318 * INDEX('WFOM - Time_Base'!$A$4:$API$29, MATCH("CenHos", 'WFOM - Time_Base'!$B$4:$B$29,0), MATCH(CONCATENATE($G318,AI$2),'WFOM - Time_Base'!$A$8:$API$8,0)) *
INDEX('WFOM - Time_Base'!$A$4:$API$29, MATCH("CenHos_Per", 'WFOM - Time_Base'!$B$4:$B$29,0), MATCH(CONCATENATE($G318,AI$2),'WFOM - Time_Base'!$A$8:$API$8,0)),
IFERROR($AN318 * INDEX('Inputs from Uganda staff'!$E$61:$BM$80,MATCH('HRH Need estimation'!AI$2,'Inputs from Uganda staff'!$E$61:$E$80,0),MATCH('HRH Need estimation'!$D318,'Inputs from Uganda staff'!$E$6:$BM$6,0)),
""))</f>
        <v>0</v>
      </c>
      <c r="AJ318" s="122">
        <f>IFERROR(
$AN318 * INDEX('WFOM - Time_Base'!$A$4:$API$29, MATCH("CenHos", 'WFOM - Time_Base'!$B$4:$B$29,0), MATCH(CONCATENATE($G318,AJ$2),'WFOM - Time_Base'!$A$8:$API$8,0)) *
INDEX('WFOM - Time_Base'!$A$4:$API$29, MATCH("CenHos_Per", 'WFOM - Time_Base'!$B$4:$B$29,0), MATCH(CONCATENATE($G318,AJ$2),'WFOM - Time_Base'!$A$8:$API$8,0)),
IFERROR($AN318 * INDEX('Inputs from Uganda staff'!$E$61:$BM$80,MATCH('HRH Need estimation'!AJ$2,'Inputs from Uganda staff'!$E$61:$E$80,0),MATCH('HRH Need estimation'!$D318,'Inputs from Uganda staff'!$E$6:$BM$6,0)),
""))</f>
        <v>0</v>
      </c>
      <c r="AK318" s="122">
        <f>IFERROR(
$AN318 * INDEX('WFOM - Time_Base'!$A$4:$API$29, MATCH("CenHos", 'WFOM - Time_Base'!$B$4:$B$29,0), MATCH(CONCATENATE($G318,AK$2),'WFOM - Time_Base'!$A$8:$API$8,0)) *
INDEX('WFOM - Time_Base'!$A$4:$API$29, MATCH("CenHos_Per", 'WFOM - Time_Base'!$B$4:$B$29,0), MATCH(CONCATENATE($G318,AK$2),'WFOM - Time_Base'!$A$8:$API$8,0)),
IFERROR($AN318 * INDEX('Inputs from Uganda staff'!$E$61:$BM$80,MATCH('HRH Need estimation'!AK$2,'Inputs from Uganda staff'!$E$61:$E$80,0),MATCH('HRH Need estimation'!$D318,'Inputs from Uganda staff'!$E$6:$BM$6,0)),
""))</f>
        <v>0</v>
      </c>
      <c r="AL318" s="122">
        <f>IFERROR(
$AN318 * INDEX('WFOM - Time_Base'!$A$4:$API$29, MATCH("CenHos", 'WFOM - Time_Base'!$B$4:$B$29,0), MATCH(CONCATENATE($G318,AL$2),'WFOM - Time_Base'!$A$8:$API$8,0)) *
INDEX('WFOM - Time_Base'!$A$4:$API$29, MATCH("CenHos_Per", 'WFOM - Time_Base'!$B$4:$B$29,0), MATCH(CONCATENATE($G318,AL$2),'WFOM - Time_Base'!$A$8:$API$8,0)),
IFERROR($AN318 * INDEX('Inputs from Uganda staff'!$E$61:$BM$80,MATCH('HRH Need estimation'!AL$2,'Inputs from Uganda staff'!$E$61:$E$80,0),MATCH('HRH Need estimation'!$D318,'Inputs from Uganda staff'!$E$6:$BM$6,0)),
""))</f>
        <v>0</v>
      </c>
      <c r="AN318">
        <v>1</v>
      </c>
      <c r="AO318" t="e">
        <f t="shared" si="12"/>
        <v>#N/A</v>
      </c>
    </row>
    <row r="319" spans="1:41">
      <c r="A319" s="106" t="s">
        <v>915</v>
      </c>
      <c r="B319" s="106" t="s">
        <v>525</v>
      </c>
      <c r="C319" s="107" t="s">
        <v>853</v>
      </c>
      <c r="D319" s="115" t="s">
        <v>854</v>
      </c>
      <c r="E319" s="252"/>
      <c r="F319" s="252"/>
      <c r="G319" s="122" t="str">
        <f>IF(F319&lt;&gt;"", VLOOKUP(F319,'WFOM - Cadre and Service List'!$E$4:$F$52,2,FALSE), "")</f>
        <v/>
      </c>
      <c r="H319" s="122"/>
      <c r="I319" s="207"/>
      <c r="J319" s="207"/>
      <c r="K319" s="207"/>
      <c r="L319" s="207"/>
      <c r="M319" s="207"/>
      <c r="N319" s="207"/>
      <c r="O319" s="207"/>
      <c r="P319" s="207">
        <f t="shared" si="11"/>
        <v>0</v>
      </c>
      <c r="Q319" s="122" t="s">
        <v>1947</v>
      </c>
      <c r="R319" s="122">
        <f>IFERROR(
$AN319 * INDEX('WFOM - Time_Base'!$A$4:$API$29, MATCH("CenHos", 'WFOM - Time_Base'!$B$4:$B$29,0), MATCH(CONCATENATE($G319,R$2),'WFOM - Time_Base'!$A$8:$API$8,0)) *
INDEX('WFOM - Time_Base'!$A$4:$API$29, MATCH("CenHos_Per", 'WFOM - Time_Base'!$B$4:$B$29,0), MATCH(CONCATENATE($G319,R$2),'WFOM - Time_Base'!$A$8:$API$8,0)),
IFERROR($AN319 * INDEX('Inputs from Uganda staff'!$E$61:$BM$80,MATCH('HRH Need estimation'!R$2,'Inputs from Uganda staff'!$E$61:$E$80,0),MATCH('HRH Need estimation'!$D319,'Inputs from Uganda staff'!$E$6:$BM$6,0)),
""))</f>
        <v>0.1</v>
      </c>
      <c r="S319" s="122">
        <f>IFERROR(
$AN319 * INDEX('WFOM - Time_Base'!$A$4:$API$29, MATCH("CenHos", 'WFOM - Time_Base'!$B$4:$B$29,0), MATCH(CONCATENATE($G319,S$2),'WFOM - Time_Base'!$A$8:$API$8,0)) *
INDEX('WFOM - Time_Base'!$A$4:$API$29, MATCH("CenHos_Per", 'WFOM - Time_Base'!$B$4:$B$29,0), MATCH(CONCATENATE($G319,S$2),'WFOM - Time_Base'!$A$8:$API$8,0)),
IFERROR($AN319 * INDEX('Inputs from Uganda staff'!$E$61:$BM$80,MATCH('HRH Need estimation'!S$2,'Inputs from Uganda staff'!$E$61:$E$80,0),MATCH('HRH Need estimation'!$D319,'Inputs from Uganda staff'!$E$6:$BM$6,0)),
""))</f>
        <v>0.1</v>
      </c>
      <c r="T319" s="122">
        <f>IFERROR(
$AN319 * INDEX('WFOM - Time_Base'!$A$4:$API$29, MATCH("CenHos", 'WFOM - Time_Base'!$B$4:$B$29,0), MATCH(CONCATENATE($G319,T$2),'WFOM - Time_Base'!$A$8:$API$8,0)) *
INDEX('WFOM - Time_Base'!$A$4:$API$29, MATCH("CenHos_Per", 'WFOM - Time_Base'!$B$4:$B$29,0), MATCH(CONCATENATE($G319,T$2),'WFOM - Time_Base'!$A$8:$API$8,0)),
IFERROR($AN319 * INDEX('Inputs from Uganda staff'!$E$61:$BM$80,MATCH('HRH Need estimation'!T$2,'Inputs from Uganda staff'!$E$61:$E$80,0),MATCH('HRH Need estimation'!$D319,'Inputs from Uganda staff'!$E$6:$BM$6,0)),
""))</f>
        <v>0</v>
      </c>
      <c r="U319" s="122">
        <f>IFERROR(
$AN319 * INDEX('WFOM - Time_Base'!$A$4:$API$29, MATCH("CenHos", 'WFOM - Time_Base'!$B$4:$B$29,0), MATCH(CONCATENATE($G319,U$2),'WFOM - Time_Base'!$A$8:$API$8,0)) *
INDEX('WFOM - Time_Base'!$A$4:$API$29, MATCH("CenHos_Per", 'WFOM - Time_Base'!$B$4:$B$29,0), MATCH(CONCATENATE($G319,U$2),'WFOM - Time_Base'!$A$8:$API$8,0)),
IFERROR($AN319 * INDEX('Inputs from Uganda staff'!$E$61:$BM$80,MATCH('HRH Need estimation'!U$2,'Inputs from Uganda staff'!$E$61:$E$80,0),MATCH('HRH Need estimation'!$D319,'Inputs from Uganda staff'!$E$6:$BM$6,0)),
""))</f>
        <v>0</v>
      </c>
      <c r="V319" s="122">
        <f>IFERROR(
$AN319 * INDEX('WFOM - Time_Base'!$A$4:$API$29, MATCH("CenHos", 'WFOM - Time_Base'!$B$4:$B$29,0), MATCH(CONCATENATE($G319,V$2),'WFOM - Time_Base'!$A$8:$API$8,0)) *
INDEX('WFOM - Time_Base'!$A$4:$API$29, MATCH("CenHos_Per", 'WFOM - Time_Base'!$B$4:$B$29,0), MATCH(CONCATENATE($G319,V$2),'WFOM - Time_Base'!$A$8:$API$8,0)),
IFERROR($AN319 * INDEX('Inputs from Uganda staff'!$E$61:$BM$80,MATCH('HRH Need estimation'!V$2,'Inputs from Uganda staff'!$E$61:$E$80,0),MATCH('HRH Need estimation'!$D319,'Inputs from Uganda staff'!$E$6:$BM$6,0)),
""))</f>
        <v>0</v>
      </c>
      <c r="W319" s="122">
        <f>IFERROR(
$AN319 * INDEX('WFOM - Time_Base'!$A$4:$API$29, MATCH("CenHos", 'WFOM - Time_Base'!$B$4:$B$29,0), MATCH(CONCATENATE($G319,W$2),'WFOM - Time_Base'!$A$8:$API$8,0)) *
INDEX('WFOM - Time_Base'!$A$4:$API$29, MATCH("CenHos_Per", 'WFOM - Time_Base'!$B$4:$B$29,0), MATCH(CONCATENATE($G319,W$2),'WFOM - Time_Base'!$A$8:$API$8,0)),
IFERROR($AN319 * INDEX('Inputs from Uganda staff'!$E$61:$BM$80,MATCH('HRH Need estimation'!W$2,'Inputs from Uganda staff'!$E$61:$E$80,0),MATCH('HRH Need estimation'!$D319,'Inputs from Uganda staff'!$E$6:$BM$6,0)),
""))</f>
        <v>0</v>
      </c>
      <c r="X319" s="122">
        <f>IFERROR(
$AN319 * INDEX('WFOM - Time_Base'!$A$4:$API$29, MATCH("CenHos", 'WFOM - Time_Base'!$B$4:$B$29,0), MATCH(CONCATENATE($G319,X$2),'WFOM - Time_Base'!$A$8:$API$8,0)) *
INDEX('WFOM - Time_Base'!$A$4:$API$29, MATCH("CenHos_Per", 'WFOM - Time_Base'!$B$4:$B$29,0), MATCH(CONCATENATE($G319,X$2),'WFOM - Time_Base'!$A$8:$API$8,0)),
IFERROR($AN319 * INDEX('Inputs from Uganda staff'!$E$61:$BM$80,MATCH('HRH Need estimation'!X$2,'Inputs from Uganda staff'!$E$61:$E$80,0),MATCH('HRH Need estimation'!$D319,'Inputs from Uganda staff'!$E$6:$BM$6,0)),
""))</f>
        <v>0</v>
      </c>
      <c r="Y319" s="122">
        <f>IFERROR(
$AN319 * INDEX('WFOM - Time_Base'!$A$4:$API$29, MATCH("CenHos", 'WFOM - Time_Base'!$B$4:$B$29,0), MATCH(CONCATENATE($G319,Y$2),'WFOM - Time_Base'!$A$8:$API$8,0)) *
INDEX('WFOM - Time_Base'!$A$4:$API$29, MATCH("CenHos_Per", 'WFOM - Time_Base'!$B$4:$B$29,0), MATCH(CONCATENATE($G319,Y$2),'WFOM - Time_Base'!$A$8:$API$8,0)),
IFERROR($AN319 * INDEX('Inputs from Uganda staff'!$E$61:$BM$80,MATCH('HRH Need estimation'!Y$2,'Inputs from Uganda staff'!$E$61:$E$80,0),MATCH('HRH Need estimation'!$D319,'Inputs from Uganda staff'!$E$6:$BM$6,0)),
""))</f>
        <v>0</v>
      </c>
      <c r="Z319" s="122">
        <f>IFERROR(
$AN319 * INDEX('WFOM - Time_Base'!$A$4:$API$29, MATCH("CenHos", 'WFOM - Time_Base'!$B$4:$B$29,0), MATCH(CONCATENATE($G319,Z$2),'WFOM - Time_Base'!$A$8:$API$8,0)) *
INDEX('WFOM - Time_Base'!$A$4:$API$29, MATCH("CenHos_Per", 'WFOM - Time_Base'!$B$4:$B$29,0), MATCH(CONCATENATE($G319,Z$2),'WFOM - Time_Base'!$A$8:$API$8,0)),
IFERROR($AN319 * INDEX('Inputs from Uganda staff'!$E$61:$BM$80,MATCH('HRH Need estimation'!Z$2,'Inputs from Uganda staff'!$E$61:$E$80,0),MATCH('HRH Need estimation'!$D319,'Inputs from Uganda staff'!$E$6:$BM$6,0)),
""))</f>
        <v>0</v>
      </c>
      <c r="AA319" s="122">
        <f>IFERROR(
$AN319 * INDEX('WFOM - Time_Base'!$A$4:$API$29, MATCH("CenHos", 'WFOM - Time_Base'!$B$4:$B$29,0), MATCH(CONCATENATE($G319,AA$2),'WFOM - Time_Base'!$A$8:$API$8,0)) *
INDEX('WFOM - Time_Base'!$A$4:$API$29, MATCH("CenHos_Per", 'WFOM - Time_Base'!$B$4:$B$29,0), MATCH(CONCATENATE($G319,AA$2),'WFOM - Time_Base'!$A$8:$API$8,0)),
IFERROR($AN319 * INDEX('Inputs from Uganda staff'!$E$61:$BM$80,MATCH('HRH Need estimation'!AA$2,'Inputs from Uganda staff'!$E$61:$E$80,0),MATCH('HRH Need estimation'!$D319,'Inputs from Uganda staff'!$E$6:$BM$6,0)),
""))</f>
        <v>0.3</v>
      </c>
      <c r="AB319" s="122">
        <f>IFERROR(
$AN319 * INDEX('WFOM - Time_Base'!$A$4:$API$29, MATCH("CenHos", 'WFOM - Time_Base'!$B$4:$B$29,0), MATCH(CONCATENATE($G319,AB$2),'WFOM - Time_Base'!$A$8:$API$8,0)) *
INDEX('WFOM - Time_Base'!$A$4:$API$29, MATCH("CenHos_Per", 'WFOM - Time_Base'!$B$4:$B$29,0), MATCH(CONCATENATE($G319,AB$2),'WFOM - Time_Base'!$A$8:$API$8,0)),
IFERROR($AN319 * INDEX('Inputs from Uganda staff'!$E$61:$BM$80,MATCH('HRH Need estimation'!AB$2,'Inputs from Uganda staff'!$E$61:$E$80,0),MATCH('HRH Need estimation'!$D319,'Inputs from Uganda staff'!$E$6:$BM$6,0)),
""))</f>
        <v>0</v>
      </c>
      <c r="AC319" s="122" t="str">
        <f>IFERROR(
$AN319 * INDEX('WFOM - Time_Base'!$A$4:$API$29, MATCH("CenHos", 'WFOM - Time_Base'!$B$4:$B$29,0), MATCH(CONCATENATE($G319,AC$2),'WFOM - Time_Base'!$A$8:$API$8,0)) *
INDEX('WFOM - Time_Base'!$A$4:$API$29, MATCH("CenHos_Per", 'WFOM - Time_Base'!$B$4:$B$29,0), MATCH(CONCATENATE($G319,AC$2),'WFOM - Time_Base'!$A$8:$API$8,0)),
IFERROR($AN319 * INDEX('Inputs from Uganda staff'!$E$61:$BM$80,MATCH('HRH Need estimation'!AC$2,'Inputs from Uganda staff'!$E$61:$E$80,0),MATCH('HRH Need estimation'!$D319,'Inputs from Uganda staff'!$E$6:$BM$6,0)),
""))</f>
        <v/>
      </c>
      <c r="AD319" s="122">
        <f>IFERROR(
$AN319 * INDEX('WFOM - Time_Base'!$A$4:$API$29, MATCH("CenHos", 'WFOM - Time_Base'!$B$4:$B$29,0), MATCH(CONCATENATE($G319,AD$2),'WFOM - Time_Base'!$A$8:$API$8,0)) *
INDEX('WFOM - Time_Base'!$A$4:$API$29, MATCH("CenHos_Per", 'WFOM - Time_Base'!$B$4:$B$29,0), MATCH(CONCATENATE($G319,AD$2),'WFOM - Time_Base'!$A$8:$API$8,0)),
IFERROR($AN319 * INDEX('Inputs from Uganda staff'!$E$61:$BM$80,MATCH('HRH Need estimation'!AD$2,'Inputs from Uganda staff'!$E$61:$E$80,0),MATCH('HRH Need estimation'!$D319,'Inputs from Uganda staff'!$E$6:$BM$6,0)),
""))</f>
        <v>0</v>
      </c>
      <c r="AE319" s="122">
        <f>IFERROR(
$AN319 * INDEX('WFOM - Time_Base'!$A$4:$API$29, MATCH("CenHos", 'WFOM - Time_Base'!$B$4:$B$29,0), MATCH(CONCATENATE($G319,AE$2),'WFOM - Time_Base'!$A$8:$API$8,0)) *
INDEX('WFOM - Time_Base'!$A$4:$API$29, MATCH("CenHos_Per", 'WFOM - Time_Base'!$B$4:$B$29,0), MATCH(CONCATENATE($G319,AE$2),'WFOM - Time_Base'!$A$8:$API$8,0)),
IFERROR($AN319 * INDEX('Inputs from Uganda staff'!$E$61:$BM$80,MATCH('HRH Need estimation'!AE$2,'Inputs from Uganda staff'!$E$61:$E$80,0),MATCH('HRH Need estimation'!$D319,'Inputs from Uganda staff'!$E$6:$BM$6,0)),
""))</f>
        <v>0</v>
      </c>
      <c r="AF319" s="122">
        <f>IFERROR(
$AN319 * INDEX('WFOM - Time_Base'!$A$4:$API$29, MATCH("CenHos", 'WFOM - Time_Base'!$B$4:$B$29,0), MATCH(CONCATENATE($G319,AF$2),'WFOM - Time_Base'!$A$8:$API$8,0)) *
INDEX('WFOM - Time_Base'!$A$4:$API$29, MATCH("CenHos_Per", 'WFOM - Time_Base'!$B$4:$B$29,0), MATCH(CONCATENATE($G319,AF$2),'WFOM - Time_Base'!$A$8:$API$8,0)),
IFERROR($AN319 * INDEX('Inputs from Uganda staff'!$E$61:$BM$80,MATCH('HRH Need estimation'!AF$2,'Inputs from Uganda staff'!$E$61:$E$80,0),MATCH('HRH Need estimation'!$D319,'Inputs from Uganda staff'!$E$6:$BM$6,0)),
""))</f>
        <v>0</v>
      </c>
      <c r="AG319" s="122">
        <f>IFERROR(
$AN319 * INDEX('WFOM - Time_Base'!$A$4:$API$29, MATCH("CenHos", 'WFOM - Time_Base'!$B$4:$B$29,0), MATCH(CONCATENATE($G319,AG$2),'WFOM - Time_Base'!$A$8:$API$8,0)) *
INDEX('WFOM - Time_Base'!$A$4:$API$29, MATCH("CenHos_Per", 'WFOM - Time_Base'!$B$4:$B$29,0), MATCH(CONCATENATE($G319,AG$2),'WFOM - Time_Base'!$A$8:$API$8,0)),
IFERROR($AN319 * INDEX('Inputs from Uganda staff'!$E$61:$BM$80,MATCH('HRH Need estimation'!AG$2,'Inputs from Uganda staff'!$E$61:$E$80,0),MATCH('HRH Need estimation'!$D319,'Inputs from Uganda staff'!$E$6:$BM$6,0)),
""))</f>
        <v>0</v>
      </c>
      <c r="AH319" s="122">
        <f>IFERROR(
$AN319 * INDEX('WFOM - Time_Base'!$A$4:$API$29, MATCH("CenHos", 'WFOM - Time_Base'!$B$4:$B$29,0), MATCH(CONCATENATE($G319,AH$2),'WFOM - Time_Base'!$A$8:$API$8,0)) *
INDEX('WFOM - Time_Base'!$A$4:$API$29, MATCH("CenHos_Per", 'WFOM - Time_Base'!$B$4:$B$29,0), MATCH(CONCATENATE($G319,AH$2),'WFOM - Time_Base'!$A$8:$API$8,0)),
IFERROR($AN319 * INDEX('Inputs from Uganda staff'!$E$61:$BM$80,MATCH('HRH Need estimation'!AH$2,'Inputs from Uganda staff'!$E$61:$E$80,0),MATCH('HRH Need estimation'!$D319,'Inputs from Uganda staff'!$E$6:$BM$6,0)),
""))</f>
        <v>0</v>
      </c>
      <c r="AI319" s="122">
        <f>IFERROR(
$AN319 * INDEX('WFOM - Time_Base'!$A$4:$API$29, MATCH("CenHos", 'WFOM - Time_Base'!$B$4:$B$29,0), MATCH(CONCATENATE($G319,AI$2),'WFOM - Time_Base'!$A$8:$API$8,0)) *
INDEX('WFOM - Time_Base'!$A$4:$API$29, MATCH("CenHos_Per", 'WFOM - Time_Base'!$B$4:$B$29,0), MATCH(CONCATENATE($G319,AI$2),'WFOM - Time_Base'!$A$8:$API$8,0)),
IFERROR($AN319 * INDEX('Inputs from Uganda staff'!$E$61:$BM$80,MATCH('HRH Need estimation'!AI$2,'Inputs from Uganda staff'!$E$61:$E$80,0),MATCH('HRH Need estimation'!$D319,'Inputs from Uganda staff'!$E$6:$BM$6,0)),
""))</f>
        <v>0</v>
      </c>
      <c r="AJ319" s="122">
        <f>IFERROR(
$AN319 * INDEX('WFOM - Time_Base'!$A$4:$API$29, MATCH("CenHos", 'WFOM - Time_Base'!$B$4:$B$29,0), MATCH(CONCATENATE($G319,AJ$2),'WFOM - Time_Base'!$A$8:$API$8,0)) *
INDEX('WFOM - Time_Base'!$A$4:$API$29, MATCH("CenHos_Per", 'WFOM - Time_Base'!$B$4:$B$29,0), MATCH(CONCATENATE($G319,AJ$2),'WFOM - Time_Base'!$A$8:$API$8,0)),
IFERROR($AN319 * INDEX('Inputs from Uganda staff'!$E$61:$BM$80,MATCH('HRH Need estimation'!AJ$2,'Inputs from Uganda staff'!$E$61:$E$80,0),MATCH('HRH Need estimation'!$D319,'Inputs from Uganda staff'!$E$6:$BM$6,0)),
""))</f>
        <v>0</v>
      </c>
      <c r="AK319" s="122">
        <f>IFERROR(
$AN319 * INDEX('WFOM - Time_Base'!$A$4:$API$29, MATCH("CenHos", 'WFOM - Time_Base'!$B$4:$B$29,0), MATCH(CONCATENATE($G319,AK$2),'WFOM - Time_Base'!$A$8:$API$8,0)) *
INDEX('WFOM - Time_Base'!$A$4:$API$29, MATCH("CenHos_Per", 'WFOM - Time_Base'!$B$4:$B$29,0), MATCH(CONCATENATE($G319,AK$2),'WFOM - Time_Base'!$A$8:$API$8,0)),
IFERROR($AN319 * INDEX('Inputs from Uganda staff'!$E$61:$BM$80,MATCH('HRH Need estimation'!AK$2,'Inputs from Uganda staff'!$E$61:$E$80,0),MATCH('HRH Need estimation'!$D319,'Inputs from Uganda staff'!$E$6:$BM$6,0)),
""))</f>
        <v>0</v>
      </c>
      <c r="AL319" s="122">
        <f>IFERROR(
$AN319 * INDEX('WFOM - Time_Base'!$A$4:$API$29, MATCH("CenHos", 'WFOM - Time_Base'!$B$4:$B$29,0), MATCH(CONCATENATE($G319,AL$2),'WFOM - Time_Base'!$A$8:$API$8,0)) *
INDEX('WFOM - Time_Base'!$A$4:$API$29, MATCH("CenHos_Per", 'WFOM - Time_Base'!$B$4:$B$29,0), MATCH(CONCATENATE($G319,AL$2),'WFOM - Time_Base'!$A$8:$API$8,0)),
IFERROR($AN319 * INDEX('Inputs from Uganda staff'!$E$61:$BM$80,MATCH('HRH Need estimation'!AL$2,'Inputs from Uganda staff'!$E$61:$E$80,0),MATCH('HRH Need estimation'!$D319,'Inputs from Uganda staff'!$E$6:$BM$6,0)),
""))</f>
        <v>0</v>
      </c>
      <c r="AN319">
        <v>1</v>
      </c>
      <c r="AO319" t="e">
        <f t="shared" si="12"/>
        <v>#N/A</v>
      </c>
    </row>
    <row r="320" spans="1:41">
      <c r="A320" s="106" t="s">
        <v>1054</v>
      </c>
      <c r="B320" s="106"/>
      <c r="C320" s="107" t="s">
        <v>855</v>
      </c>
      <c r="D320" s="115" t="s">
        <v>856</v>
      </c>
      <c r="E320" s="252"/>
      <c r="F320" s="252"/>
      <c r="G320" s="122" t="str">
        <f>IF(F320&lt;&gt;"", VLOOKUP(F320,'WFOM - Cadre and Service List'!$E$4:$F$52,2,FALSE), "")</f>
        <v/>
      </c>
      <c r="H320" s="122"/>
      <c r="I320" s="207"/>
      <c r="J320" s="207"/>
      <c r="K320" s="207"/>
      <c r="L320" s="207"/>
      <c r="M320" s="207"/>
      <c r="N320" s="207"/>
      <c r="O320" s="207"/>
      <c r="P320" s="207">
        <f t="shared" si="11"/>
        <v>0</v>
      </c>
      <c r="Q320" s="122" t="s">
        <v>1947</v>
      </c>
      <c r="R320" s="122">
        <f>IFERROR(
$AN320 * INDEX('WFOM - Time_Base'!$A$4:$API$29, MATCH("CenHos", 'WFOM - Time_Base'!$B$4:$B$29,0), MATCH(CONCATENATE($G320,R$2),'WFOM - Time_Base'!$A$8:$API$8,0)) *
INDEX('WFOM - Time_Base'!$A$4:$API$29, MATCH("CenHos_Per", 'WFOM - Time_Base'!$B$4:$B$29,0), MATCH(CONCATENATE($G320,R$2),'WFOM - Time_Base'!$A$8:$API$8,0)),
IFERROR($AN320 * INDEX('Inputs from Uganda staff'!$E$61:$BM$80,MATCH('HRH Need estimation'!R$2,'Inputs from Uganda staff'!$E$61:$E$80,0),MATCH('HRH Need estimation'!$D320,'Inputs from Uganda staff'!$E$6:$BM$6,0)),
""))</f>
        <v>0.1</v>
      </c>
      <c r="S320" s="122">
        <f>IFERROR(
$AN320 * INDEX('WFOM - Time_Base'!$A$4:$API$29, MATCH("CenHos", 'WFOM - Time_Base'!$B$4:$B$29,0), MATCH(CONCATENATE($G320,S$2),'WFOM - Time_Base'!$A$8:$API$8,0)) *
INDEX('WFOM - Time_Base'!$A$4:$API$29, MATCH("CenHos_Per", 'WFOM - Time_Base'!$B$4:$B$29,0), MATCH(CONCATENATE($G320,S$2),'WFOM - Time_Base'!$A$8:$API$8,0)),
IFERROR($AN320 * INDEX('Inputs from Uganda staff'!$E$61:$BM$80,MATCH('HRH Need estimation'!S$2,'Inputs from Uganda staff'!$E$61:$E$80,0),MATCH('HRH Need estimation'!$D320,'Inputs from Uganda staff'!$E$6:$BM$6,0)),
""))</f>
        <v>0.1</v>
      </c>
      <c r="T320" s="122">
        <f>IFERROR(
$AN320 * INDEX('WFOM - Time_Base'!$A$4:$API$29, MATCH("CenHos", 'WFOM - Time_Base'!$B$4:$B$29,0), MATCH(CONCATENATE($G320,T$2),'WFOM - Time_Base'!$A$8:$API$8,0)) *
INDEX('WFOM - Time_Base'!$A$4:$API$29, MATCH("CenHos_Per", 'WFOM - Time_Base'!$B$4:$B$29,0), MATCH(CONCATENATE($G320,T$2),'WFOM - Time_Base'!$A$8:$API$8,0)),
IFERROR($AN320 * INDEX('Inputs from Uganda staff'!$E$61:$BM$80,MATCH('HRH Need estimation'!T$2,'Inputs from Uganda staff'!$E$61:$E$80,0),MATCH('HRH Need estimation'!$D320,'Inputs from Uganda staff'!$E$6:$BM$6,0)),
""))</f>
        <v>0</v>
      </c>
      <c r="U320" s="122">
        <f>IFERROR(
$AN320 * INDEX('WFOM - Time_Base'!$A$4:$API$29, MATCH("CenHos", 'WFOM - Time_Base'!$B$4:$B$29,0), MATCH(CONCATENATE($G320,U$2),'WFOM - Time_Base'!$A$8:$API$8,0)) *
INDEX('WFOM - Time_Base'!$A$4:$API$29, MATCH("CenHos_Per", 'WFOM - Time_Base'!$B$4:$B$29,0), MATCH(CONCATENATE($G320,U$2),'WFOM - Time_Base'!$A$8:$API$8,0)),
IFERROR($AN320 * INDEX('Inputs from Uganda staff'!$E$61:$BM$80,MATCH('HRH Need estimation'!U$2,'Inputs from Uganda staff'!$E$61:$E$80,0),MATCH('HRH Need estimation'!$D320,'Inputs from Uganda staff'!$E$6:$BM$6,0)),
""))</f>
        <v>0</v>
      </c>
      <c r="V320" s="122">
        <f>IFERROR(
$AN320 * INDEX('WFOM - Time_Base'!$A$4:$API$29, MATCH("CenHos", 'WFOM - Time_Base'!$B$4:$B$29,0), MATCH(CONCATENATE($G320,V$2),'WFOM - Time_Base'!$A$8:$API$8,0)) *
INDEX('WFOM - Time_Base'!$A$4:$API$29, MATCH("CenHos_Per", 'WFOM - Time_Base'!$B$4:$B$29,0), MATCH(CONCATENATE($G320,V$2),'WFOM - Time_Base'!$A$8:$API$8,0)),
IFERROR($AN320 * INDEX('Inputs from Uganda staff'!$E$61:$BM$80,MATCH('HRH Need estimation'!V$2,'Inputs from Uganda staff'!$E$61:$E$80,0),MATCH('HRH Need estimation'!$D320,'Inputs from Uganda staff'!$E$6:$BM$6,0)),
""))</f>
        <v>0</v>
      </c>
      <c r="W320" s="122">
        <f>IFERROR(
$AN320 * INDEX('WFOM - Time_Base'!$A$4:$API$29, MATCH("CenHos", 'WFOM - Time_Base'!$B$4:$B$29,0), MATCH(CONCATENATE($G320,W$2),'WFOM - Time_Base'!$A$8:$API$8,0)) *
INDEX('WFOM - Time_Base'!$A$4:$API$29, MATCH("CenHos_Per", 'WFOM - Time_Base'!$B$4:$B$29,0), MATCH(CONCATENATE($G320,W$2),'WFOM - Time_Base'!$A$8:$API$8,0)),
IFERROR($AN320 * INDEX('Inputs from Uganda staff'!$E$61:$BM$80,MATCH('HRH Need estimation'!W$2,'Inputs from Uganda staff'!$E$61:$E$80,0),MATCH('HRH Need estimation'!$D320,'Inputs from Uganda staff'!$E$6:$BM$6,0)),
""))</f>
        <v>12</v>
      </c>
      <c r="X320" s="122">
        <f>IFERROR(
$AN320 * INDEX('WFOM - Time_Base'!$A$4:$API$29, MATCH("CenHos", 'WFOM - Time_Base'!$B$4:$B$29,0), MATCH(CONCATENATE($G320,X$2),'WFOM - Time_Base'!$A$8:$API$8,0)) *
INDEX('WFOM - Time_Base'!$A$4:$API$29, MATCH("CenHos_Per", 'WFOM - Time_Base'!$B$4:$B$29,0), MATCH(CONCATENATE($G320,X$2),'WFOM - Time_Base'!$A$8:$API$8,0)),
IFERROR($AN320 * INDEX('Inputs from Uganda staff'!$E$61:$BM$80,MATCH('HRH Need estimation'!X$2,'Inputs from Uganda staff'!$E$61:$E$80,0),MATCH('HRH Need estimation'!$D320,'Inputs from Uganda staff'!$E$6:$BM$6,0)),
""))</f>
        <v>0</v>
      </c>
      <c r="Y320" s="122">
        <f>IFERROR(
$AN320 * INDEX('WFOM - Time_Base'!$A$4:$API$29, MATCH("CenHos", 'WFOM - Time_Base'!$B$4:$B$29,0), MATCH(CONCATENATE($G320,Y$2),'WFOM - Time_Base'!$A$8:$API$8,0)) *
INDEX('WFOM - Time_Base'!$A$4:$API$29, MATCH("CenHos_Per", 'WFOM - Time_Base'!$B$4:$B$29,0), MATCH(CONCATENATE($G320,Y$2),'WFOM - Time_Base'!$A$8:$API$8,0)),
IFERROR($AN320 * INDEX('Inputs from Uganda staff'!$E$61:$BM$80,MATCH('HRH Need estimation'!Y$2,'Inputs from Uganda staff'!$E$61:$E$80,0),MATCH('HRH Need estimation'!$D320,'Inputs from Uganda staff'!$E$6:$BM$6,0)),
""))</f>
        <v>0</v>
      </c>
      <c r="Z320" s="122">
        <f>IFERROR(
$AN320 * INDEX('WFOM - Time_Base'!$A$4:$API$29, MATCH("CenHos", 'WFOM - Time_Base'!$B$4:$B$29,0), MATCH(CONCATENATE($G320,Z$2),'WFOM - Time_Base'!$A$8:$API$8,0)) *
INDEX('WFOM - Time_Base'!$A$4:$API$29, MATCH("CenHos_Per", 'WFOM - Time_Base'!$B$4:$B$29,0), MATCH(CONCATENATE($G320,Z$2),'WFOM - Time_Base'!$A$8:$API$8,0)),
IFERROR($AN320 * INDEX('Inputs from Uganda staff'!$E$61:$BM$80,MATCH('HRH Need estimation'!Z$2,'Inputs from Uganda staff'!$E$61:$E$80,0),MATCH('HRH Need estimation'!$D320,'Inputs from Uganda staff'!$E$6:$BM$6,0)),
""))</f>
        <v>0</v>
      </c>
      <c r="AA320" s="122">
        <f>IFERROR(
$AN320 * INDEX('WFOM - Time_Base'!$A$4:$API$29, MATCH("CenHos", 'WFOM - Time_Base'!$B$4:$B$29,0), MATCH(CONCATENATE($G320,AA$2),'WFOM - Time_Base'!$A$8:$API$8,0)) *
INDEX('WFOM - Time_Base'!$A$4:$API$29, MATCH("CenHos_Per", 'WFOM - Time_Base'!$B$4:$B$29,0), MATCH(CONCATENATE($G320,AA$2),'WFOM - Time_Base'!$A$8:$API$8,0)),
IFERROR($AN320 * INDEX('Inputs from Uganda staff'!$E$61:$BM$80,MATCH('HRH Need estimation'!AA$2,'Inputs from Uganda staff'!$E$61:$E$80,0),MATCH('HRH Need estimation'!$D320,'Inputs from Uganda staff'!$E$6:$BM$6,0)),
""))</f>
        <v>8</v>
      </c>
      <c r="AB320" s="122">
        <f>IFERROR(
$AN320 * INDEX('WFOM - Time_Base'!$A$4:$API$29, MATCH("CenHos", 'WFOM - Time_Base'!$B$4:$B$29,0), MATCH(CONCATENATE($G320,AB$2),'WFOM - Time_Base'!$A$8:$API$8,0)) *
INDEX('WFOM - Time_Base'!$A$4:$API$29, MATCH("CenHos_Per", 'WFOM - Time_Base'!$B$4:$B$29,0), MATCH(CONCATENATE($G320,AB$2),'WFOM - Time_Base'!$A$8:$API$8,0)),
IFERROR($AN320 * INDEX('Inputs from Uganda staff'!$E$61:$BM$80,MATCH('HRH Need estimation'!AB$2,'Inputs from Uganda staff'!$E$61:$E$80,0),MATCH('HRH Need estimation'!$D320,'Inputs from Uganda staff'!$E$6:$BM$6,0)),
""))</f>
        <v>0</v>
      </c>
      <c r="AC320" s="122" t="str">
        <f>IFERROR(
$AN320 * INDEX('WFOM - Time_Base'!$A$4:$API$29, MATCH("CenHos", 'WFOM - Time_Base'!$B$4:$B$29,0), MATCH(CONCATENATE($G320,AC$2),'WFOM - Time_Base'!$A$8:$API$8,0)) *
INDEX('WFOM - Time_Base'!$A$4:$API$29, MATCH("CenHos_Per", 'WFOM - Time_Base'!$B$4:$B$29,0), MATCH(CONCATENATE($G320,AC$2),'WFOM - Time_Base'!$A$8:$API$8,0)),
IFERROR($AN320 * INDEX('Inputs from Uganda staff'!$E$61:$BM$80,MATCH('HRH Need estimation'!AC$2,'Inputs from Uganda staff'!$E$61:$E$80,0),MATCH('HRH Need estimation'!$D320,'Inputs from Uganda staff'!$E$6:$BM$6,0)),
""))</f>
        <v/>
      </c>
      <c r="AD320" s="122">
        <f>IFERROR(
$AN320 * INDEX('WFOM - Time_Base'!$A$4:$API$29, MATCH("CenHos", 'WFOM - Time_Base'!$B$4:$B$29,0), MATCH(CONCATENATE($G320,AD$2),'WFOM - Time_Base'!$A$8:$API$8,0)) *
INDEX('WFOM - Time_Base'!$A$4:$API$29, MATCH("CenHos_Per", 'WFOM - Time_Base'!$B$4:$B$29,0), MATCH(CONCATENATE($G320,AD$2),'WFOM - Time_Base'!$A$8:$API$8,0)),
IFERROR($AN320 * INDEX('Inputs from Uganda staff'!$E$61:$BM$80,MATCH('HRH Need estimation'!AD$2,'Inputs from Uganda staff'!$E$61:$E$80,0),MATCH('HRH Need estimation'!$D320,'Inputs from Uganda staff'!$E$6:$BM$6,0)),
""))</f>
        <v>0</v>
      </c>
      <c r="AE320" s="122">
        <f>IFERROR(
$AN320 * INDEX('WFOM - Time_Base'!$A$4:$API$29, MATCH("CenHos", 'WFOM - Time_Base'!$B$4:$B$29,0), MATCH(CONCATENATE($G320,AE$2),'WFOM - Time_Base'!$A$8:$API$8,0)) *
INDEX('WFOM - Time_Base'!$A$4:$API$29, MATCH("CenHos_Per", 'WFOM - Time_Base'!$B$4:$B$29,0), MATCH(CONCATENATE($G320,AE$2),'WFOM - Time_Base'!$A$8:$API$8,0)),
IFERROR($AN320 * INDEX('Inputs from Uganda staff'!$E$61:$BM$80,MATCH('HRH Need estimation'!AE$2,'Inputs from Uganda staff'!$E$61:$E$80,0),MATCH('HRH Need estimation'!$D320,'Inputs from Uganda staff'!$E$6:$BM$6,0)),
""))</f>
        <v>0</v>
      </c>
      <c r="AF320" s="122">
        <f>IFERROR(
$AN320 * INDEX('WFOM - Time_Base'!$A$4:$API$29, MATCH("CenHos", 'WFOM - Time_Base'!$B$4:$B$29,0), MATCH(CONCATENATE($G320,AF$2),'WFOM - Time_Base'!$A$8:$API$8,0)) *
INDEX('WFOM - Time_Base'!$A$4:$API$29, MATCH("CenHos_Per", 'WFOM - Time_Base'!$B$4:$B$29,0), MATCH(CONCATENATE($G320,AF$2),'WFOM - Time_Base'!$A$8:$API$8,0)),
IFERROR($AN320 * INDEX('Inputs from Uganda staff'!$E$61:$BM$80,MATCH('HRH Need estimation'!AF$2,'Inputs from Uganda staff'!$E$61:$E$80,0),MATCH('HRH Need estimation'!$D320,'Inputs from Uganda staff'!$E$6:$BM$6,0)),
""))</f>
        <v>0</v>
      </c>
      <c r="AG320" s="122">
        <f>IFERROR(
$AN320 * INDEX('WFOM - Time_Base'!$A$4:$API$29, MATCH("CenHos", 'WFOM - Time_Base'!$B$4:$B$29,0), MATCH(CONCATENATE($G320,AG$2),'WFOM - Time_Base'!$A$8:$API$8,0)) *
INDEX('WFOM - Time_Base'!$A$4:$API$29, MATCH("CenHos_Per", 'WFOM - Time_Base'!$B$4:$B$29,0), MATCH(CONCATENATE($G320,AG$2),'WFOM - Time_Base'!$A$8:$API$8,0)),
IFERROR($AN320 * INDEX('Inputs from Uganda staff'!$E$61:$BM$80,MATCH('HRH Need estimation'!AG$2,'Inputs from Uganda staff'!$E$61:$E$80,0),MATCH('HRH Need estimation'!$D320,'Inputs from Uganda staff'!$E$6:$BM$6,0)),
""))</f>
        <v>0</v>
      </c>
      <c r="AH320" s="122">
        <f>IFERROR(
$AN320 * INDEX('WFOM - Time_Base'!$A$4:$API$29, MATCH("CenHos", 'WFOM - Time_Base'!$B$4:$B$29,0), MATCH(CONCATENATE($G320,AH$2),'WFOM - Time_Base'!$A$8:$API$8,0)) *
INDEX('WFOM - Time_Base'!$A$4:$API$29, MATCH("CenHos_Per", 'WFOM - Time_Base'!$B$4:$B$29,0), MATCH(CONCATENATE($G320,AH$2),'WFOM - Time_Base'!$A$8:$API$8,0)),
IFERROR($AN320 * INDEX('Inputs from Uganda staff'!$E$61:$BM$80,MATCH('HRH Need estimation'!AH$2,'Inputs from Uganda staff'!$E$61:$E$80,0),MATCH('HRH Need estimation'!$D320,'Inputs from Uganda staff'!$E$6:$BM$6,0)),
""))</f>
        <v>0</v>
      </c>
      <c r="AI320" s="122">
        <f>IFERROR(
$AN320 * INDEX('WFOM - Time_Base'!$A$4:$API$29, MATCH("CenHos", 'WFOM - Time_Base'!$B$4:$B$29,0), MATCH(CONCATENATE($G320,AI$2),'WFOM - Time_Base'!$A$8:$API$8,0)) *
INDEX('WFOM - Time_Base'!$A$4:$API$29, MATCH("CenHos_Per", 'WFOM - Time_Base'!$B$4:$B$29,0), MATCH(CONCATENATE($G320,AI$2),'WFOM - Time_Base'!$A$8:$API$8,0)),
IFERROR($AN320 * INDEX('Inputs from Uganda staff'!$E$61:$BM$80,MATCH('HRH Need estimation'!AI$2,'Inputs from Uganda staff'!$E$61:$E$80,0),MATCH('HRH Need estimation'!$D320,'Inputs from Uganda staff'!$E$6:$BM$6,0)),
""))</f>
        <v>0</v>
      </c>
      <c r="AJ320" s="122">
        <f>IFERROR(
$AN320 * INDEX('WFOM - Time_Base'!$A$4:$API$29, MATCH("CenHos", 'WFOM - Time_Base'!$B$4:$B$29,0), MATCH(CONCATENATE($G320,AJ$2),'WFOM - Time_Base'!$A$8:$API$8,0)) *
INDEX('WFOM - Time_Base'!$A$4:$API$29, MATCH("CenHos_Per", 'WFOM - Time_Base'!$B$4:$B$29,0), MATCH(CONCATENATE($G320,AJ$2),'WFOM - Time_Base'!$A$8:$API$8,0)),
IFERROR($AN320 * INDEX('Inputs from Uganda staff'!$E$61:$BM$80,MATCH('HRH Need estimation'!AJ$2,'Inputs from Uganda staff'!$E$61:$E$80,0),MATCH('HRH Need estimation'!$D320,'Inputs from Uganda staff'!$E$6:$BM$6,0)),
""))</f>
        <v>0</v>
      </c>
      <c r="AK320" s="122">
        <f>IFERROR(
$AN320 * INDEX('WFOM - Time_Base'!$A$4:$API$29, MATCH("CenHos", 'WFOM - Time_Base'!$B$4:$B$29,0), MATCH(CONCATENATE($G320,AK$2),'WFOM - Time_Base'!$A$8:$API$8,0)) *
INDEX('WFOM - Time_Base'!$A$4:$API$29, MATCH("CenHos_Per", 'WFOM - Time_Base'!$B$4:$B$29,0), MATCH(CONCATENATE($G320,AK$2),'WFOM - Time_Base'!$A$8:$API$8,0)),
IFERROR($AN320 * INDEX('Inputs from Uganda staff'!$E$61:$BM$80,MATCH('HRH Need estimation'!AK$2,'Inputs from Uganda staff'!$E$61:$E$80,0),MATCH('HRH Need estimation'!$D320,'Inputs from Uganda staff'!$E$6:$BM$6,0)),
""))</f>
        <v>0</v>
      </c>
      <c r="AL320" s="122">
        <f>IFERROR(
$AN320 * INDEX('WFOM - Time_Base'!$A$4:$API$29, MATCH("CenHos", 'WFOM - Time_Base'!$B$4:$B$29,0), MATCH(CONCATENATE($G320,AL$2),'WFOM - Time_Base'!$A$8:$API$8,0)) *
INDEX('WFOM - Time_Base'!$A$4:$API$29, MATCH("CenHos_Per", 'WFOM - Time_Base'!$B$4:$B$29,0), MATCH(CONCATENATE($G320,AL$2),'WFOM - Time_Base'!$A$8:$API$8,0)),
IFERROR($AN320 * INDEX('Inputs from Uganda staff'!$E$61:$BM$80,MATCH('HRH Need estimation'!AL$2,'Inputs from Uganda staff'!$E$61:$E$80,0),MATCH('HRH Need estimation'!$D320,'Inputs from Uganda staff'!$E$6:$BM$6,0)),
""))</f>
        <v>0</v>
      </c>
      <c r="AN320">
        <v>1</v>
      </c>
      <c r="AO320" t="e">
        <f t="shared" si="12"/>
        <v>#N/A</v>
      </c>
    </row>
    <row r="321" spans="1:41">
      <c r="A321" s="106" t="s">
        <v>915</v>
      </c>
      <c r="B321" s="106" t="s">
        <v>525</v>
      </c>
      <c r="C321" s="107" t="s">
        <v>857</v>
      </c>
      <c r="D321" s="115" t="s">
        <v>858</v>
      </c>
      <c r="E321" s="252"/>
      <c r="F321" s="252"/>
      <c r="G321" s="122" t="str">
        <f>IF(F321&lt;&gt;"", VLOOKUP(F321,'WFOM - Cadre and Service List'!$E$4:$F$52,2,FALSE), "")</f>
        <v/>
      </c>
      <c r="H321" s="122"/>
      <c r="I321" s="207"/>
      <c r="J321" s="207"/>
      <c r="K321" s="207"/>
      <c r="L321" s="207"/>
      <c r="M321" s="207"/>
      <c r="N321" s="207"/>
      <c r="O321" s="207"/>
      <c r="P321" s="207">
        <f t="shared" si="11"/>
        <v>0</v>
      </c>
      <c r="Q321" s="122" t="s">
        <v>1947</v>
      </c>
      <c r="R321" s="122">
        <f>IFERROR(
$AN321 * INDEX('WFOM - Time_Base'!$A$4:$API$29, MATCH("CenHos", 'WFOM - Time_Base'!$B$4:$B$29,0), MATCH(CONCATENATE($G321,R$2),'WFOM - Time_Base'!$A$8:$API$8,0)) *
INDEX('WFOM - Time_Base'!$A$4:$API$29, MATCH("CenHos_Per", 'WFOM - Time_Base'!$B$4:$B$29,0), MATCH(CONCATENATE($G321,R$2),'WFOM - Time_Base'!$A$8:$API$8,0)),
IFERROR($AN321 * INDEX('Inputs from Uganda staff'!$E$61:$BM$80,MATCH('HRH Need estimation'!R$2,'Inputs from Uganda staff'!$E$61:$E$80,0),MATCH('HRH Need estimation'!$D321,'Inputs from Uganda staff'!$E$6:$BM$6,0)),
""))</f>
        <v>0.1</v>
      </c>
      <c r="S321" s="122">
        <f>IFERROR(
$AN321 * INDEX('WFOM - Time_Base'!$A$4:$API$29, MATCH("CenHos", 'WFOM - Time_Base'!$B$4:$B$29,0), MATCH(CONCATENATE($G321,S$2),'WFOM - Time_Base'!$A$8:$API$8,0)) *
INDEX('WFOM - Time_Base'!$A$4:$API$29, MATCH("CenHos_Per", 'WFOM - Time_Base'!$B$4:$B$29,0), MATCH(CONCATENATE($G321,S$2),'WFOM - Time_Base'!$A$8:$API$8,0)),
IFERROR($AN321 * INDEX('Inputs from Uganda staff'!$E$61:$BM$80,MATCH('HRH Need estimation'!S$2,'Inputs from Uganda staff'!$E$61:$E$80,0),MATCH('HRH Need estimation'!$D321,'Inputs from Uganda staff'!$E$6:$BM$6,0)),
""))</f>
        <v>0.1</v>
      </c>
      <c r="T321" s="122">
        <f>IFERROR(
$AN321 * INDEX('WFOM - Time_Base'!$A$4:$API$29, MATCH("CenHos", 'WFOM - Time_Base'!$B$4:$B$29,0), MATCH(CONCATENATE($G321,T$2),'WFOM - Time_Base'!$A$8:$API$8,0)) *
INDEX('WFOM - Time_Base'!$A$4:$API$29, MATCH("CenHos_Per", 'WFOM - Time_Base'!$B$4:$B$29,0), MATCH(CONCATENATE($G321,T$2),'WFOM - Time_Base'!$A$8:$API$8,0)),
IFERROR($AN321 * INDEX('Inputs from Uganda staff'!$E$61:$BM$80,MATCH('HRH Need estimation'!T$2,'Inputs from Uganda staff'!$E$61:$E$80,0),MATCH('HRH Need estimation'!$D321,'Inputs from Uganda staff'!$E$6:$BM$6,0)),
""))</f>
        <v>0</v>
      </c>
      <c r="U321" s="122">
        <f>IFERROR(
$AN321 * INDEX('WFOM - Time_Base'!$A$4:$API$29, MATCH("CenHos", 'WFOM - Time_Base'!$B$4:$B$29,0), MATCH(CONCATENATE($G321,U$2),'WFOM - Time_Base'!$A$8:$API$8,0)) *
INDEX('WFOM - Time_Base'!$A$4:$API$29, MATCH("CenHos_Per", 'WFOM - Time_Base'!$B$4:$B$29,0), MATCH(CONCATENATE($G321,U$2),'WFOM - Time_Base'!$A$8:$API$8,0)),
IFERROR($AN321 * INDEX('Inputs from Uganda staff'!$E$61:$BM$80,MATCH('HRH Need estimation'!U$2,'Inputs from Uganda staff'!$E$61:$E$80,0),MATCH('HRH Need estimation'!$D321,'Inputs from Uganda staff'!$E$6:$BM$6,0)),
""))</f>
        <v>0</v>
      </c>
      <c r="V321" s="122">
        <f>IFERROR(
$AN321 * INDEX('WFOM - Time_Base'!$A$4:$API$29, MATCH("CenHos", 'WFOM - Time_Base'!$B$4:$B$29,0), MATCH(CONCATENATE($G321,V$2),'WFOM - Time_Base'!$A$8:$API$8,0)) *
INDEX('WFOM - Time_Base'!$A$4:$API$29, MATCH("CenHos_Per", 'WFOM - Time_Base'!$B$4:$B$29,0), MATCH(CONCATENATE($G321,V$2),'WFOM - Time_Base'!$A$8:$API$8,0)),
IFERROR($AN321 * INDEX('Inputs from Uganda staff'!$E$61:$BM$80,MATCH('HRH Need estimation'!V$2,'Inputs from Uganda staff'!$E$61:$E$80,0),MATCH('HRH Need estimation'!$D321,'Inputs from Uganda staff'!$E$6:$BM$6,0)),
""))</f>
        <v>0</v>
      </c>
      <c r="W321" s="122">
        <f>IFERROR(
$AN321 * INDEX('WFOM - Time_Base'!$A$4:$API$29, MATCH("CenHos", 'WFOM - Time_Base'!$B$4:$B$29,0), MATCH(CONCATENATE($G321,W$2),'WFOM - Time_Base'!$A$8:$API$8,0)) *
INDEX('WFOM - Time_Base'!$A$4:$API$29, MATCH("CenHos_Per", 'WFOM - Time_Base'!$B$4:$B$29,0), MATCH(CONCATENATE($G321,W$2),'WFOM - Time_Base'!$A$8:$API$8,0)),
IFERROR($AN321 * INDEX('Inputs from Uganda staff'!$E$61:$BM$80,MATCH('HRH Need estimation'!W$2,'Inputs from Uganda staff'!$E$61:$E$80,0),MATCH('HRH Need estimation'!$D321,'Inputs from Uganda staff'!$E$6:$BM$6,0)),
""))</f>
        <v>0</v>
      </c>
      <c r="X321" s="122">
        <f>IFERROR(
$AN321 * INDEX('WFOM - Time_Base'!$A$4:$API$29, MATCH("CenHos", 'WFOM - Time_Base'!$B$4:$B$29,0), MATCH(CONCATENATE($G321,X$2),'WFOM - Time_Base'!$A$8:$API$8,0)) *
INDEX('WFOM - Time_Base'!$A$4:$API$29, MATCH("CenHos_Per", 'WFOM - Time_Base'!$B$4:$B$29,0), MATCH(CONCATENATE($G321,X$2),'WFOM - Time_Base'!$A$8:$API$8,0)),
IFERROR($AN321 * INDEX('Inputs from Uganda staff'!$E$61:$BM$80,MATCH('HRH Need estimation'!X$2,'Inputs from Uganda staff'!$E$61:$E$80,0),MATCH('HRH Need estimation'!$D321,'Inputs from Uganda staff'!$E$6:$BM$6,0)),
""))</f>
        <v>0</v>
      </c>
      <c r="Y321" s="122">
        <f>IFERROR(
$AN321 * INDEX('WFOM - Time_Base'!$A$4:$API$29, MATCH("CenHos", 'WFOM - Time_Base'!$B$4:$B$29,0), MATCH(CONCATENATE($G321,Y$2),'WFOM - Time_Base'!$A$8:$API$8,0)) *
INDEX('WFOM - Time_Base'!$A$4:$API$29, MATCH("CenHos_Per", 'WFOM - Time_Base'!$B$4:$B$29,0), MATCH(CONCATENATE($G321,Y$2),'WFOM - Time_Base'!$A$8:$API$8,0)),
IFERROR($AN321 * INDEX('Inputs from Uganda staff'!$E$61:$BM$80,MATCH('HRH Need estimation'!Y$2,'Inputs from Uganda staff'!$E$61:$E$80,0),MATCH('HRH Need estimation'!$D321,'Inputs from Uganda staff'!$E$6:$BM$6,0)),
""))</f>
        <v>0</v>
      </c>
      <c r="Z321" s="122">
        <f>IFERROR(
$AN321 * INDEX('WFOM - Time_Base'!$A$4:$API$29, MATCH("CenHos", 'WFOM - Time_Base'!$B$4:$B$29,0), MATCH(CONCATENATE($G321,Z$2),'WFOM - Time_Base'!$A$8:$API$8,0)) *
INDEX('WFOM - Time_Base'!$A$4:$API$29, MATCH("CenHos_Per", 'WFOM - Time_Base'!$B$4:$B$29,0), MATCH(CONCATENATE($G321,Z$2),'WFOM - Time_Base'!$A$8:$API$8,0)),
IFERROR($AN321 * INDEX('Inputs from Uganda staff'!$E$61:$BM$80,MATCH('HRH Need estimation'!Z$2,'Inputs from Uganda staff'!$E$61:$E$80,0),MATCH('HRH Need estimation'!$D321,'Inputs from Uganda staff'!$E$6:$BM$6,0)),
""))</f>
        <v>0</v>
      </c>
      <c r="AA321" s="122">
        <f>IFERROR(
$AN321 * INDEX('WFOM - Time_Base'!$A$4:$API$29, MATCH("CenHos", 'WFOM - Time_Base'!$B$4:$B$29,0), MATCH(CONCATENATE($G321,AA$2),'WFOM - Time_Base'!$A$8:$API$8,0)) *
INDEX('WFOM - Time_Base'!$A$4:$API$29, MATCH("CenHos_Per", 'WFOM - Time_Base'!$B$4:$B$29,0), MATCH(CONCATENATE($G321,AA$2),'WFOM - Time_Base'!$A$8:$API$8,0)),
IFERROR($AN321 * INDEX('Inputs from Uganda staff'!$E$61:$BM$80,MATCH('HRH Need estimation'!AA$2,'Inputs from Uganda staff'!$E$61:$E$80,0),MATCH('HRH Need estimation'!$D321,'Inputs from Uganda staff'!$E$6:$BM$6,0)),
""))</f>
        <v>0.3</v>
      </c>
      <c r="AB321" s="122">
        <f>IFERROR(
$AN321 * INDEX('WFOM - Time_Base'!$A$4:$API$29, MATCH("CenHos", 'WFOM - Time_Base'!$B$4:$B$29,0), MATCH(CONCATENATE($G321,AB$2),'WFOM - Time_Base'!$A$8:$API$8,0)) *
INDEX('WFOM - Time_Base'!$A$4:$API$29, MATCH("CenHos_Per", 'WFOM - Time_Base'!$B$4:$B$29,0), MATCH(CONCATENATE($G321,AB$2),'WFOM - Time_Base'!$A$8:$API$8,0)),
IFERROR($AN321 * INDEX('Inputs from Uganda staff'!$E$61:$BM$80,MATCH('HRH Need estimation'!AB$2,'Inputs from Uganda staff'!$E$61:$E$80,0),MATCH('HRH Need estimation'!$D321,'Inputs from Uganda staff'!$E$6:$BM$6,0)),
""))</f>
        <v>0</v>
      </c>
      <c r="AC321" s="122" t="str">
        <f>IFERROR(
$AN321 * INDEX('WFOM - Time_Base'!$A$4:$API$29, MATCH("CenHos", 'WFOM - Time_Base'!$B$4:$B$29,0), MATCH(CONCATENATE($G321,AC$2),'WFOM - Time_Base'!$A$8:$API$8,0)) *
INDEX('WFOM - Time_Base'!$A$4:$API$29, MATCH("CenHos_Per", 'WFOM - Time_Base'!$B$4:$B$29,0), MATCH(CONCATENATE($G321,AC$2),'WFOM - Time_Base'!$A$8:$API$8,0)),
IFERROR($AN321 * INDEX('Inputs from Uganda staff'!$E$61:$BM$80,MATCH('HRH Need estimation'!AC$2,'Inputs from Uganda staff'!$E$61:$E$80,0),MATCH('HRH Need estimation'!$D321,'Inputs from Uganda staff'!$E$6:$BM$6,0)),
""))</f>
        <v/>
      </c>
      <c r="AD321" s="122">
        <f>IFERROR(
$AN321 * INDEX('WFOM - Time_Base'!$A$4:$API$29, MATCH("CenHos", 'WFOM - Time_Base'!$B$4:$B$29,0), MATCH(CONCATENATE($G321,AD$2),'WFOM - Time_Base'!$A$8:$API$8,0)) *
INDEX('WFOM - Time_Base'!$A$4:$API$29, MATCH("CenHos_Per", 'WFOM - Time_Base'!$B$4:$B$29,0), MATCH(CONCATENATE($G321,AD$2),'WFOM - Time_Base'!$A$8:$API$8,0)),
IFERROR($AN321 * INDEX('Inputs from Uganda staff'!$E$61:$BM$80,MATCH('HRH Need estimation'!AD$2,'Inputs from Uganda staff'!$E$61:$E$80,0),MATCH('HRH Need estimation'!$D321,'Inputs from Uganda staff'!$E$6:$BM$6,0)),
""))</f>
        <v>0</v>
      </c>
      <c r="AE321" s="122">
        <f>IFERROR(
$AN321 * INDEX('WFOM - Time_Base'!$A$4:$API$29, MATCH("CenHos", 'WFOM - Time_Base'!$B$4:$B$29,0), MATCH(CONCATENATE($G321,AE$2),'WFOM - Time_Base'!$A$8:$API$8,0)) *
INDEX('WFOM - Time_Base'!$A$4:$API$29, MATCH("CenHos_Per", 'WFOM - Time_Base'!$B$4:$B$29,0), MATCH(CONCATENATE($G321,AE$2),'WFOM - Time_Base'!$A$8:$API$8,0)),
IFERROR($AN321 * INDEX('Inputs from Uganda staff'!$E$61:$BM$80,MATCH('HRH Need estimation'!AE$2,'Inputs from Uganda staff'!$E$61:$E$80,0),MATCH('HRH Need estimation'!$D321,'Inputs from Uganda staff'!$E$6:$BM$6,0)),
""))</f>
        <v>0</v>
      </c>
      <c r="AF321" s="122">
        <f>IFERROR(
$AN321 * INDEX('WFOM - Time_Base'!$A$4:$API$29, MATCH("CenHos", 'WFOM - Time_Base'!$B$4:$B$29,0), MATCH(CONCATENATE($G321,AF$2),'WFOM - Time_Base'!$A$8:$API$8,0)) *
INDEX('WFOM - Time_Base'!$A$4:$API$29, MATCH("CenHos_Per", 'WFOM - Time_Base'!$B$4:$B$29,0), MATCH(CONCATENATE($G321,AF$2),'WFOM - Time_Base'!$A$8:$API$8,0)),
IFERROR($AN321 * INDEX('Inputs from Uganda staff'!$E$61:$BM$80,MATCH('HRH Need estimation'!AF$2,'Inputs from Uganda staff'!$E$61:$E$80,0),MATCH('HRH Need estimation'!$D321,'Inputs from Uganda staff'!$E$6:$BM$6,0)),
""))</f>
        <v>0</v>
      </c>
      <c r="AG321" s="122">
        <f>IFERROR(
$AN321 * INDEX('WFOM - Time_Base'!$A$4:$API$29, MATCH("CenHos", 'WFOM - Time_Base'!$B$4:$B$29,0), MATCH(CONCATENATE($G321,AG$2),'WFOM - Time_Base'!$A$8:$API$8,0)) *
INDEX('WFOM - Time_Base'!$A$4:$API$29, MATCH("CenHos_Per", 'WFOM - Time_Base'!$B$4:$B$29,0), MATCH(CONCATENATE($G321,AG$2),'WFOM - Time_Base'!$A$8:$API$8,0)),
IFERROR($AN321 * INDEX('Inputs from Uganda staff'!$E$61:$BM$80,MATCH('HRH Need estimation'!AG$2,'Inputs from Uganda staff'!$E$61:$E$80,0),MATCH('HRH Need estimation'!$D321,'Inputs from Uganda staff'!$E$6:$BM$6,0)),
""))</f>
        <v>0</v>
      </c>
      <c r="AH321" s="122">
        <f>IFERROR(
$AN321 * INDEX('WFOM - Time_Base'!$A$4:$API$29, MATCH("CenHos", 'WFOM - Time_Base'!$B$4:$B$29,0), MATCH(CONCATENATE($G321,AH$2),'WFOM - Time_Base'!$A$8:$API$8,0)) *
INDEX('WFOM - Time_Base'!$A$4:$API$29, MATCH("CenHos_Per", 'WFOM - Time_Base'!$B$4:$B$29,0), MATCH(CONCATENATE($G321,AH$2),'WFOM - Time_Base'!$A$8:$API$8,0)),
IFERROR($AN321 * INDEX('Inputs from Uganda staff'!$E$61:$BM$80,MATCH('HRH Need estimation'!AH$2,'Inputs from Uganda staff'!$E$61:$E$80,0),MATCH('HRH Need estimation'!$D321,'Inputs from Uganda staff'!$E$6:$BM$6,0)),
""))</f>
        <v>0</v>
      </c>
      <c r="AI321" s="122">
        <f>IFERROR(
$AN321 * INDEX('WFOM - Time_Base'!$A$4:$API$29, MATCH("CenHos", 'WFOM - Time_Base'!$B$4:$B$29,0), MATCH(CONCATENATE($G321,AI$2),'WFOM - Time_Base'!$A$8:$API$8,0)) *
INDEX('WFOM - Time_Base'!$A$4:$API$29, MATCH("CenHos_Per", 'WFOM - Time_Base'!$B$4:$B$29,0), MATCH(CONCATENATE($G321,AI$2),'WFOM - Time_Base'!$A$8:$API$8,0)),
IFERROR($AN321 * INDEX('Inputs from Uganda staff'!$E$61:$BM$80,MATCH('HRH Need estimation'!AI$2,'Inputs from Uganda staff'!$E$61:$E$80,0),MATCH('HRH Need estimation'!$D321,'Inputs from Uganda staff'!$E$6:$BM$6,0)),
""))</f>
        <v>0</v>
      </c>
      <c r="AJ321" s="122">
        <f>IFERROR(
$AN321 * INDEX('WFOM - Time_Base'!$A$4:$API$29, MATCH("CenHos", 'WFOM - Time_Base'!$B$4:$B$29,0), MATCH(CONCATENATE($G321,AJ$2),'WFOM - Time_Base'!$A$8:$API$8,0)) *
INDEX('WFOM - Time_Base'!$A$4:$API$29, MATCH("CenHos_Per", 'WFOM - Time_Base'!$B$4:$B$29,0), MATCH(CONCATENATE($G321,AJ$2),'WFOM - Time_Base'!$A$8:$API$8,0)),
IFERROR($AN321 * INDEX('Inputs from Uganda staff'!$E$61:$BM$80,MATCH('HRH Need estimation'!AJ$2,'Inputs from Uganda staff'!$E$61:$E$80,0),MATCH('HRH Need estimation'!$D321,'Inputs from Uganda staff'!$E$6:$BM$6,0)),
""))</f>
        <v>0</v>
      </c>
      <c r="AK321" s="122">
        <f>IFERROR(
$AN321 * INDEX('WFOM - Time_Base'!$A$4:$API$29, MATCH("CenHos", 'WFOM - Time_Base'!$B$4:$B$29,0), MATCH(CONCATENATE($G321,AK$2),'WFOM - Time_Base'!$A$8:$API$8,0)) *
INDEX('WFOM - Time_Base'!$A$4:$API$29, MATCH("CenHos_Per", 'WFOM - Time_Base'!$B$4:$B$29,0), MATCH(CONCATENATE($G321,AK$2),'WFOM - Time_Base'!$A$8:$API$8,0)),
IFERROR($AN321 * INDEX('Inputs from Uganda staff'!$E$61:$BM$80,MATCH('HRH Need estimation'!AK$2,'Inputs from Uganda staff'!$E$61:$E$80,0),MATCH('HRH Need estimation'!$D321,'Inputs from Uganda staff'!$E$6:$BM$6,0)),
""))</f>
        <v>0</v>
      </c>
      <c r="AL321" s="122">
        <f>IFERROR(
$AN321 * INDEX('WFOM - Time_Base'!$A$4:$API$29, MATCH("CenHos", 'WFOM - Time_Base'!$B$4:$B$29,0), MATCH(CONCATENATE($G321,AL$2),'WFOM - Time_Base'!$A$8:$API$8,0)) *
INDEX('WFOM - Time_Base'!$A$4:$API$29, MATCH("CenHos_Per", 'WFOM - Time_Base'!$B$4:$B$29,0), MATCH(CONCATENATE($G321,AL$2),'WFOM - Time_Base'!$A$8:$API$8,0)),
IFERROR($AN321 * INDEX('Inputs from Uganda staff'!$E$61:$BM$80,MATCH('HRH Need estimation'!AL$2,'Inputs from Uganda staff'!$E$61:$E$80,0),MATCH('HRH Need estimation'!$D321,'Inputs from Uganda staff'!$E$6:$BM$6,0)),
""))</f>
        <v>0</v>
      </c>
      <c r="AN321">
        <v>1</v>
      </c>
      <c r="AO321" t="e">
        <f t="shared" si="12"/>
        <v>#N/A</v>
      </c>
    </row>
    <row r="322" spans="1:41">
      <c r="A322" s="106" t="s">
        <v>915</v>
      </c>
      <c r="B322" s="106" t="s">
        <v>141</v>
      </c>
      <c r="C322" s="107" t="s">
        <v>859</v>
      </c>
      <c r="D322" s="115" t="s">
        <v>860</v>
      </c>
      <c r="E322" s="252"/>
      <c r="F322" s="252"/>
      <c r="G322" s="122" t="str">
        <f>IF(F322&lt;&gt;"", VLOOKUP(F322,'WFOM - Cadre and Service List'!$E$4:$F$52,2,FALSE), "")</f>
        <v/>
      </c>
      <c r="H322" s="122"/>
      <c r="I322" s="207"/>
      <c r="J322" s="207"/>
      <c r="K322" s="207"/>
      <c r="L322" s="207"/>
      <c r="M322" s="207"/>
      <c r="N322" s="207"/>
      <c r="O322" s="207"/>
      <c r="P322" s="207">
        <f t="shared" si="11"/>
        <v>0</v>
      </c>
      <c r="Q322" s="122" t="s">
        <v>1947</v>
      </c>
      <c r="R322" s="122">
        <f>IFERROR(
$AN322 * INDEX('WFOM - Time_Base'!$A$4:$API$29, MATCH("CenHos", 'WFOM - Time_Base'!$B$4:$B$29,0), MATCH(CONCATENATE($G322,R$2),'WFOM - Time_Base'!$A$8:$API$8,0)) *
INDEX('WFOM - Time_Base'!$A$4:$API$29, MATCH("CenHos_Per", 'WFOM - Time_Base'!$B$4:$B$29,0), MATCH(CONCATENATE($G322,R$2),'WFOM - Time_Base'!$A$8:$API$8,0)),
IFERROR($AN322 * INDEX('Inputs from Uganda staff'!$E$61:$BM$80,MATCH('HRH Need estimation'!R$2,'Inputs from Uganda staff'!$E$61:$E$80,0),MATCH('HRH Need estimation'!$D322,'Inputs from Uganda staff'!$E$6:$BM$6,0)),
""))</f>
        <v>0.1</v>
      </c>
      <c r="S322" s="122">
        <f>IFERROR(
$AN322 * INDEX('WFOM - Time_Base'!$A$4:$API$29, MATCH("CenHos", 'WFOM - Time_Base'!$B$4:$B$29,0), MATCH(CONCATENATE($G322,S$2),'WFOM - Time_Base'!$A$8:$API$8,0)) *
INDEX('WFOM - Time_Base'!$A$4:$API$29, MATCH("CenHos_Per", 'WFOM - Time_Base'!$B$4:$B$29,0), MATCH(CONCATENATE($G322,S$2),'WFOM - Time_Base'!$A$8:$API$8,0)),
IFERROR($AN322 * INDEX('Inputs from Uganda staff'!$E$61:$BM$80,MATCH('HRH Need estimation'!S$2,'Inputs from Uganda staff'!$E$61:$E$80,0),MATCH('HRH Need estimation'!$D322,'Inputs from Uganda staff'!$E$6:$BM$6,0)),
""))</f>
        <v>0.1</v>
      </c>
      <c r="T322" s="122">
        <f>IFERROR(
$AN322 * INDEX('WFOM - Time_Base'!$A$4:$API$29, MATCH("CenHos", 'WFOM - Time_Base'!$B$4:$B$29,0), MATCH(CONCATENATE($G322,T$2),'WFOM - Time_Base'!$A$8:$API$8,0)) *
INDEX('WFOM - Time_Base'!$A$4:$API$29, MATCH("CenHos_Per", 'WFOM - Time_Base'!$B$4:$B$29,0), MATCH(CONCATENATE($G322,T$2),'WFOM - Time_Base'!$A$8:$API$8,0)),
IFERROR($AN322 * INDEX('Inputs from Uganda staff'!$E$61:$BM$80,MATCH('HRH Need estimation'!T$2,'Inputs from Uganda staff'!$E$61:$E$80,0),MATCH('HRH Need estimation'!$D322,'Inputs from Uganda staff'!$E$6:$BM$6,0)),
""))</f>
        <v>0</v>
      </c>
      <c r="U322" s="122">
        <f>IFERROR(
$AN322 * INDEX('WFOM - Time_Base'!$A$4:$API$29, MATCH("CenHos", 'WFOM - Time_Base'!$B$4:$B$29,0), MATCH(CONCATENATE($G322,U$2),'WFOM - Time_Base'!$A$8:$API$8,0)) *
INDEX('WFOM - Time_Base'!$A$4:$API$29, MATCH("CenHos_Per", 'WFOM - Time_Base'!$B$4:$B$29,0), MATCH(CONCATENATE($G322,U$2),'WFOM - Time_Base'!$A$8:$API$8,0)),
IFERROR($AN322 * INDEX('Inputs from Uganda staff'!$E$61:$BM$80,MATCH('HRH Need estimation'!U$2,'Inputs from Uganda staff'!$E$61:$E$80,0),MATCH('HRH Need estimation'!$D322,'Inputs from Uganda staff'!$E$6:$BM$6,0)),
""))</f>
        <v>0</v>
      </c>
      <c r="V322" s="122">
        <f>IFERROR(
$AN322 * INDEX('WFOM - Time_Base'!$A$4:$API$29, MATCH("CenHos", 'WFOM - Time_Base'!$B$4:$B$29,0), MATCH(CONCATENATE($G322,V$2),'WFOM - Time_Base'!$A$8:$API$8,0)) *
INDEX('WFOM - Time_Base'!$A$4:$API$29, MATCH("CenHos_Per", 'WFOM - Time_Base'!$B$4:$B$29,0), MATCH(CONCATENATE($G322,V$2),'WFOM - Time_Base'!$A$8:$API$8,0)),
IFERROR($AN322 * INDEX('Inputs from Uganda staff'!$E$61:$BM$80,MATCH('HRH Need estimation'!V$2,'Inputs from Uganda staff'!$E$61:$E$80,0),MATCH('HRH Need estimation'!$D322,'Inputs from Uganda staff'!$E$6:$BM$6,0)),
""))</f>
        <v>0</v>
      </c>
      <c r="W322" s="122">
        <f>IFERROR(
$AN322 * INDEX('WFOM - Time_Base'!$A$4:$API$29, MATCH("CenHos", 'WFOM - Time_Base'!$B$4:$B$29,0), MATCH(CONCATENATE($G322,W$2),'WFOM - Time_Base'!$A$8:$API$8,0)) *
INDEX('WFOM - Time_Base'!$A$4:$API$29, MATCH("CenHos_Per", 'WFOM - Time_Base'!$B$4:$B$29,0), MATCH(CONCATENATE($G322,W$2),'WFOM - Time_Base'!$A$8:$API$8,0)),
IFERROR($AN322 * INDEX('Inputs from Uganda staff'!$E$61:$BM$80,MATCH('HRH Need estimation'!W$2,'Inputs from Uganda staff'!$E$61:$E$80,0),MATCH('HRH Need estimation'!$D322,'Inputs from Uganda staff'!$E$6:$BM$6,0)),
""))</f>
        <v>0</v>
      </c>
      <c r="X322" s="122">
        <f>IFERROR(
$AN322 * INDEX('WFOM - Time_Base'!$A$4:$API$29, MATCH("CenHos", 'WFOM - Time_Base'!$B$4:$B$29,0), MATCH(CONCATENATE($G322,X$2),'WFOM - Time_Base'!$A$8:$API$8,0)) *
INDEX('WFOM - Time_Base'!$A$4:$API$29, MATCH("CenHos_Per", 'WFOM - Time_Base'!$B$4:$B$29,0), MATCH(CONCATENATE($G322,X$2),'WFOM - Time_Base'!$A$8:$API$8,0)),
IFERROR($AN322 * INDEX('Inputs from Uganda staff'!$E$61:$BM$80,MATCH('HRH Need estimation'!X$2,'Inputs from Uganda staff'!$E$61:$E$80,0),MATCH('HRH Need estimation'!$D322,'Inputs from Uganda staff'!$E$6:$BM$6,0)),
""))</f>
        <v>0</v>
      </c>
      <c r="Y322" s="122">
        <f>IFERROR(
$AN322 * INDEX('WFOM - Time_Base'!$A$4:$API$29, MATCH("CenHos", 'WFOM - Time_Base'!$B$4:$B$29,0), MATCH(CONCATENATE($G322,Y$2),'WFOM - Time_Base'!$A$8:$API$8,0)) *
INDEX('WFOM - Time_Base'!$A$4:$API$29, MATCH("CenHos_Per", 'WFOM - Time_Base'!$B$4:$B$29,0), MATCH(CONCATENATE($G322,Y$2),'WFOM - Time_Base'!$A$8:$API$8,0)),
IFERROR($AN322 * INDEX('Inputs from Uganda staff'!$E$61:$BM$80,MATCH('HRH Need estimation'!Y$2,'Inputs from Uganda staff'!$E$61:$E$80,0),MATCH('HRH Need estimation'!$D322,'Inputs from Uganda staff'!$E$6:$BM$6,0)),
""))</f>
        <v>0</v>
      </c>
      <c r="Z322" s="122">
        <f>IFERROR(
$AN322 * INDEX('WFOM - Time_Base'!$A$4:$API$29, MATCH("CenHos", 'WFOM - Time_Base'!$B$4:$B$29,0), MATCH(CONCATENATE($G322,Z$2),'WFOM - Time_Base'!$A$8:$API$8,0)) *
INDEX('WFOM - Time_Base'!$A$4:$API$29, MATCH("CenHos_Per", 'WFOM - Time_Base'!$B$4:$B$29,0), MATCH(CONCATENATE($G322,Z$2),'WFOM - Time_Base'!$A$8:$API$8,0)),
IFERROR($AN322 * INDEX('Inputs from Uganda staff'!$E$61:$BM$80,MATCH('HRH Need estimation'!Z$2,'Inputs from Uganda staff'!$E$61:$E$80,0),MATCH('HRH Need estimation'!$D322,'Inputs from Uganda staff'!$E$6:$BM$6,0)),
""))</f>
        <v>0</v>
      </c>
      <c r="AA322" s="122">
        <f>IFERROR(
$AN322 * INDEX('WFOM - Time_Base'!$A$4:$API$29, MATCH("CenHos", 'WFOM - Time_Base'!$B$4:$B$29,0), MATCH(CONCATENATE($G322,AA$2),'WFOM - Time_Base'!$A$8:$API$8,0)) *
INDEX('WFOM - Time_Base'!$A$4:$API$29, MATCH("CenHos_Per", 'WFOM - Time_Base'!$B$4:$B$29,0), MATCH(CONCATENATE($G322,AA$2),'WFOM - Time_Base'!$A$8:$API$8,0)),
IFERROR($AN322 * INDEX('Inputs from Uganda staff'!$E$61:$BM$80,MATCH('HRH Need estimation'!AA$2,'Inputs from Uganda staff'!$E$61:$E$80,0),MATCH('HRH Need estimation'!$D322,'Inputs from Uganda staff'!$E$6:$BM$6,0)),
""))</f>
        <v>0.3</v>
      </c>
      <c r="AB322" s="122">
        <f>IFERROR(
$AN322 * INDEX('WFOM - Time_Base'!$A$4:$API$29, MATCH("CenHos", 'WFOM - Time_Base'!$B$4:$B$29,0), MATCH(CONCATENATE($G322,AB$2),'WFOM - Time_Base'!$A$8:$API$8,0)) *
INDEX('WFOM - Time_Base'!$A$4:$API$29, MATCH("CenHos_Per", 'WFOM - Time_Base'!$B$4:$B$29,0), MATCH(CONCATENATE($G322,AB$2),'WFOM - Time_Base'!$A$8:$API$8,0)),
IFERROR($AN322 * INDEX('Inputs from Uganda staff'!$E$61:$BM$80,MATCH('HRH Need estimation'!AB$2,'Inputs from Uganda staff'!$E$61:$E$80,0),MATCH('HRH Need estimation'!$D322,'Inputs from Uganda staff'!$E$6:$BM$6,0)),
""))</f>
        <v>0</v>
      </c>
      <c r="AC322" s="122" t="str">
        <f>IFERROR(
$AN322 * INDEX('WFOM - Time_Base'!$A$4:$API$29, MATCH("CenHos", 'WFOM - Time_Base'!$B$4:$B$29,0), MATCH(CONCATENATE($G322,AC$2),'WFOM - Time_Base'!$A$8:$API$8,0)) *
INDEX('WFOM - Time_Base'!$A$4:$API$29, MATCH("CenHos_Per", 'WFOM - Time_Base'!$B$4:$B$29,0), MATCH(CONCATENATE($G322,AC$2),'WFOM - Time_Base'!$A$8:$API$8,0)),
IFERROR($AN322 * INDEX('Inputs from Uganda staff'!$E$61:$BM$80,MATCH('HRH Need estimation'!AC$2,'Inputs from Uganda staff'!$E$61:$E$80,0),MATCH('HRH Need estimation'!$D322,'Inputs from Uganda staff'!$E$6:$BM$6,0)),
""))</f>
        <v/>
      </c>
      <c r="AD322" s="122">
        <f>IFERROR(
$AN322 * INDEX('WFOM - Time_Base'!$A$4:$API$29, MATCH("CenHos", 'WFOM - Time_Base'!$B$4:$B$29,0), MATCH(CONCATENATE($G322,AD$2),'WFOM - Time_Base'!$A$8:$API$8,0)) *
INDEX('WFOM - Time_Base'!$A$4:$API$29, MATCH("CenHos_Per", 'WFOM - Time_Base'!$B$4:$B$29,0), MATCH(CONCATENATE($G322,AD$2),'WFOM - Time_Base'!$A$8:$API$8,0)),
IFERROR($AN322 * INDEX('Inputs from Uganda staff'!$E$61:$BM$80,MATCH('HRH Need estimation'!AD$2,'Inputs from Uganda staff'!$E$61:$E$80,0),MATCH('HRH Need estimation'!$D322,'Inputs from Uganda staff'!$E$6:$BM$6,0)),
""))</f>
        <v>0</v>
      </c>
      <c r="AE322" s="122">
        <f>IFERROR(
$AN322 * INDEX('WFOM - Time_Base'!$A$4:$API$29, MATCH("CenHos", 'WFOM - Time_Base'!$B$4:$B$29,0), MATCH(CONCATENATE($G322,AE$2),'WFOM - Time_Base'!$A$8:$API$8,0)) *
INDEX('WFOM - Time_Base'!$A$4:$API$29, MATCH("CenHos_Per", 'WFOM - Time_Base'!$B$4:$B$29,0), MATCH(CONCATENATE($G322,AE$2),'WFOM - Time_Base'!$A$8:$API$8,0)),
IFERROR($AN322 * INDEX('Inputs from Uganda staff'!$E$61:$BM$80,MATCH('HRH Need estimation'!AE$2,'Inputs from Uganda staff'!$E$61:$E$80,0),MATCH('HRH Need estimation'!$D322,'Inputs from Uganda staff'!$E$6:$BM$6,0)),
""))</f>
        <v>0</v>
      </c>
      <c r="AF322" s="122">
        <f>IFERROR(
$AN322 * INDEX('WFOM - Time_Base'!$A$4:$API$29, MATCH("CenHos", 'WFOM - Time_Base'!$B$4:$B$29,0), MATCH(CONCATENATE($G322,AF$2),'WFOM - Time_Base'!$A$8:$API$8,0)) *
INDEX('WFOM - Time_Base'!$A$4:$API$29, MATCH("CenHos_Per", 'WFOM - Time_Base'!$B$4:$B$29,0), MATCH(CONCATENATE($G322,AF$2),'WFOM - Time_Base'!$A$8:$API$8,0)),
IFERROR($AN322 * INDEX('Inputs from Uganda staff'!$E$61:$BM$80,MATCH('HRH Need estimation'!AF$2,'Inputs from Uganda staff'!$E$61:$E$80,0),MATCH('HRH Need estimation'!$D322,'Inputs from Uganda staff'!$E$6:$BM$6,0)),
""))</f>
        <v>0</v>
      </c>
      <c r="AG322" s="122">
        <f>IFERROR(
$AN322 * INDEX('WFOM - Time_Base'!$A$4:$API$29, MATCH("CenHos", 'WFOM - Time_Base'!$B$4:$B$29,0), MATCH(CONCATENATE($G322,AG$2),'WFOM - Time_Base'!$A$8:$API$8,0)) *
INDEX('WFOM - Time_Base'!$A$4:$API$29, MATCH("CenHos_Per", 'WFOM - Time_Base'!$B$4:$B$29,0), MATCH(CONCATENATE($G322,AG$2),'WFOM - Time_Base'!$A$8:$API$8,0)),
IFERROR($AN322 * INDEX('Inputs from Uganda staff'!$E$61:$BM$80,MATCH('HRH Need estimation'!AG$2,'Inputs from Uganda staff'!$E$61:$E$80,0),MATCH('HRH Need estimation'!$D322,'Inputs from Uganda staff'!$E$6:$BM$6,0)),
""))</f>
        <v>0</v>
      </c>
      <c r="AH322" s="122">
        <f>IFERROR(
$AN322 * INDEX('WFOM - Time_Base'!$A$4:$API$29, MATCH("CenHos", 'WFOM - Time_Base'!$B$4:$B$29,0), MATCH(CONCATENATE($G322,AH$2),'WFOM - Time_Base'!$A$8:$API$8,0)) *
INDEX('WFOM - Time_Base'!$A$4:$API$29, MATCH("CenHos_Per", 'WFOM - Time_Base'!$B$4:$B$29,0), MATCH(CONCATENATE($G322,AH$2),'WFOM - Time_Base'!$A$8:$API$8,0)),
IFERROR($AN322 * INDEX('Inputs from Uganda staff'!$E$61:$BM$80,MATCH('HRH Need estimation'!AH$2,'Inputs from Uganda staff'!$E$61:$E$80,0),MATCH('HRH Need estimation'!$D322,'Inputs from Uganda staff'!$E$6:$BM$6,0)),
""))</f>
        <v>0</v>
      </c>
      <c r="AI322" s="122">
        <f>IFERROR(
$AN322 * INDEX('WFOM - Time_Base'!$A$4:$API$29, MATCH("CenHos", 'WFOM - Time_Base'!$B$4:$B$29,0), MATCH(CONCATENATE($G322,AI$2),'WFOM - Time_Base'!$A$8:$API$8,0)) *
INDEX('WFOM - Time_Base'!$A$4:$API$29, MATCH("CenHos_Per", 'WFOM - Time_Base'!$B$4:$B$29,0), MATCH(CONCATENATE($G322,AI$2),'WFOM - Time_Base'!$A$8:$API$8,0)),
IFERROR($AN322 * INDEX('Inputs from Uganda staff'!$E$61:$BM$80,MATCH('HRH Need estimation'!AI$2,'Inputs from Uganda staff'!$E$61:$E$80,0),MATCH('HRH Need estimation'!$D322,'Inputs from Uganda staff'!$E$6:$BM$6,0)),
""))</f>
        <v>0</v>
      </c>
      <c r="AJ322" s="122">
        <f>IFERROR(
$AN322 * INDEX('WFOM - Time_Base'!$A$4:$API$29, MATCH("CenHos", 'WFOM - Time_Base'!$B$4:$B$29,0), MATCH(CONCATENATE($G322,AJ$2),'WFOM - Time_Base'!$A$8:$API$8,0)) *
INDEX('WFOM - Time_Base'!$A$4:$API$29, MATCH("CenHos_Per", 'WFOM - Time_Base'!$B$4:$B$29,0), MATCH(CONCATENATE($G322,AJ$2),'WFOM - Time_Base'!$A$8:$API$8,0)),
IFERROR($AN322 * INDEX('Inputs from Uganda staff'!$E$61:$BM$80,MATCH('HRH Need estimation'!AJ$2,'Inputs from Uganda staff'!$E$61:$E$80,0),MATCH('HRH Need estimation'!$D322,'Inputs from Uganda staff'!$E$6:$BM$6,0)),
""))</f>
        <v>0</v>
      </c>
      <c r="AK322" s="122">
        <f>IFERROR(
$AN322 * INDEX('WFOM - Time_Base'!$A$4:$API$29, MATCH("CenHos", 'WFOM - Time_Base'!$B$4:$B$29,0), MATCH(CONCATENATE($G322,AK$2),'WFOM - Time_Base'!$A$8:$API$8,0)) *
INDEX('WFOM - Time_Base'!$A$4:$API$29, MATCH("CenHos_Per", 'WFOM - Time_Base'!$B$4:$B$29,0), MATCH(CONCATENATE($G322,AK$2),'WFOM - Time_Base'!$A$8:$API$8,0)),
IFERROR($AN322 * INDEX('Inputs from Uganda staff'!$E$61:$BM$80,MATCH('HRH Need estimation'!AK$2,'Inputs from Uganda staff'!$E$61:$E$80,0),MATCH('HRH Need estimation'!$D322,'Inputs from Uganda staff'!$E$6:$BM$6,0)),
""))</f>
        <v>0</v>
      </c>
      <c r="AL322" s="122">
        <f>IFERROR(
$AN322 * INDEX('WFOM - Time_Base'!$A$4:$API$29, MATCH("CenHos", 'WFOM - Time_Base'!$B$4:$B$29,0), MATCH(CONCATENATE($G322,AL$2),'WFOM - Time_Base'!$A$8:$API$8,0)) *
INDEX('WFOM - Time_Base'!$A$4:$API$29, MATCH("CenHos_Per", 'WFOM - Time_Base'!$B$4:$B$29,0), MATCH(CONCATENATE($G322,AL$2),'WFOM - Time_Base'!$A$8:$API$8,0)),
IFERROR($AN322 * INDEX('Inputs from Uganda staff'!$E$61:$BM$80,MATCH('HRH Need estimation'!AL$2,'Inputs from Uganda staff'!$E$61:$E$80,0),MATCH('HRH Need estimation'!$D322,'Inputs from Uganda staff'!$E$6:$BM$6,0)),
""))</f>
        <v>0</v>
      </c>
      <c r="AN322">
        <v>1</v>
      </c>
      <c r="AO322" t="e">
        <f t="shared" si="12"/>
        <v>#N/A</v>
      </c>
    </row>
    <row r="323" spans="1:41">
      <c r="A323" s="106" t="s">
        <v>862</v>
      </c>
      <c r="B323" s="106" t="s">
        <v>675</v>
      </c>
      <c r="C323" s="107" t="s">
        <v>861</v>
      </c>
      <c r="D323" s="115" t="s">
        <v>862</v>
      </c>
      <c r="E323" s="199"/>
      <c r="F323" s="199"/>
      <c r="G323" s="199" t="str">
        <f>IF(F323&lt;&gt;"", VLOOKUP(F323,'WFOM - Cadre and Service List'!$E$4:$F$52,2,FALSE), "")</f>
        <v/>
      </c>
      <c r="H323" s="199" t="s">
        <v>910</v>
      </c>
      <c r="I323" s="208"/>
      <c r="J323" s="208"/>
      <c r="K323" s="208"/>
      <c r="L323" s="208"/>
      <c r="M323" s="208"/>
      <c r="N323" s="208"/>
      <c r="O323" s="208"/>
      <c r="P323" s="207">
        <f t="shared" si="11"/>
        <v>0</v>
      </c>
      <c r="Q323" s="122" t="s">
        <v>1947</v>
      </c>
      <c r="R323" s="122" t="str">
        <f>IFERROR(
$AN323 * INDEX('WFOM - Time_Base'!$A$4:$API$29, MATCH("CenHos", 'WFOM - Time_Base'!$B$4:$B$29,0), MATCH(CONCATENATE($G323,R$2),'WFOM - Time_Base'!$A$8:$API$8,0)) *
INDEX('WFOM - Time_Base'!$A$4:$API$29, MATCH("CenHos_Per", 'WFOM - Time_Base'!$B$4:$B$29,0), MATCH(CONCATENATE($G323,R$2),'WFOM - Time_Base'!$A$8:$API$8,0)),
IFERROR($AN323 * INDEX('Inputs from Uganda staff'!$E$61:$BM$80,MATCH('HRH Need estimation'!R$2,'Inputs from Uganda staff'!$E$61:$E$80,0),MATCH('HRH Need estimation'!$D323,'Inputs from Uganda staff'!$E$6:$BM$6,0)),
""))</f>
        <v/>
      </c>
      <c r="S323" s="122" t="str">
        <f>IFERROR(
$AN323 * INDEX('WFOM - Time_Base'!$A$4:$API$29, MATCH("CenHos", 'WFOM - Time_Base'!$B$4:$B$29,0), MATCH(CONCATENATE($G323,S$2),'WFOM - Time_Base'!$A$8:$API$8,0)) *
INDEX('WFOM - Time_Base'!$A$4:$API$29, MATCH("CenHos_Per", 'WFOM - Time_Base'!$B$4:$B$29,0), MATCH(CONCATENATE($G323,S$2),'WFOM - Time_Base'!$A$8:$API$8,0)),
IFERROR($AN323 * INDEX('Inputs from Uganda staff'!$E$61:$BM$80,MATCH('HRH Need estimation'!S$2,'Inputs from Uganda staff'!$E$61:$E$80,0),MATCH('HRH Need estimation'!$D323,'Inputs from Uganda staff'!$E$6:$BM$6,0)),
""))</f>
        <v/>
      </c>
      <c r="T323" s="122" t="str">
        <f>IFERROR(
$AN323 * INDEX('WFOM - Time_Base'!$A$4:$API$29, MATCH("CenHos", 'WFOM - Time_Base'!$B$4:$B$29,0), MATCH(CONCATENATE($G323,T$2),'WFOM - Time_Base'!$A$8:$API$8,0)) *
INDEX('WFOM - Time_Base'!$A$4:$API$29, MATCH("CenHos_Per", 'WFOM - Time_Base'!$B$4:$B$29,0), MATCH(CONCATENATE($G323,T$2),'WFOM - Time_Base'!$A$8:$API$8,0)),
IFERROR($AN323 * INDEX('Inputs from Uganda staff'!$E$61:$BM$80,MATCH('HRH Need estimation'!T$2,'Inputs from Uganda staff'!$E$61:$E$80,0),MATCH('HRH Need estimation'!$D323,'Inputs from Uganda staff'!$E$6:$BM$6,0)),
""))</f>
        <v/>
      </c>
      <c r="U323" s="122" t="str">
        <f>IFERROR(
$AN323 * INDEX('WFOM - Time_Base'!$A$4:$API$29, MATCH("CenHos", 'WFOM - Time_Base'!$B$4:$B$29,0), MATCH(CONCATENATE($G323,U$2),'WFOM - Time_Base'!$A$8:$API$8,0)) *
INDEX('WFOM - Time_Base'!$A$4:$API$29, MATCH("CenHos_Per", 'WFOM - Time_Base'!$B$4:$B$29,0), MATCH(CONCATENATE($G323,U$2),'WFOM - Time_Base'!$A$8:$API$8,0)),
IFERROR($AN323 * INDEX('Inputs from Uganda staff'!$E$61:$BM$80,MATCH('HRH Need estimation'!U$2,'Inputs from Uganda staff'!$E$61:$E$80,0),MATCH('HRH Need estimation'!$D323,'Inputs from Uganda staff'!$E$6:$BM$6,0)),
""))</f>
        <v/>
      </c>
      <c r="V323" s="122" t="str">
        <f>IFERROR(
$AN323 * INDEX('WFOM - Time_Base'!$A$4:$API$29, MATCH("CenHos", 'WFOM - Time_Base'!$B$4:$B$29,0), MATCH(CONCATENATE($G323,V$2),'WFOM - Time_Base'!$A$8:$API$8,0)) *
INDEX('WFOM - Time_Base'!$A$4:$API$29, MATCH("CenHos_Per", 'WFOM - Time_Base'!$B$4:$B$29,0), MATCH(CONCATENATE($G323,V$2),'WFOM - Time_Base'!$A$8:$API$8,0)),
IFERROR($AN323 * INDEX('Inputs from Uganda staff'!$E$61:$BM$80,MATCH('HRH Need estimation'!V$2,'Inputs from Uganda staff'!$E$61:$E$80,0),MATCH('HRH Need estimation'!$D323,'Inputs from Uganda staff'!$E$6:$BM$6,0)),
""))</f>
        <v/>
      </c>
      <c r="W323" s="122" t="str">
        <f>IFERROR(
$AN323 * INDEX('WFOM - Time_Base'!$A$4:$API$29, MATCH("CenHos", 'WFOM - Time_Base'!$B$4:$B$29,0), MATCH(CONCATENATE($G323,W$2),'WFOM - Time_Base'!$A$8:$API$8,0)) *
INDEX('WFOM - Time_Base'!$A$4:$API$29, MATCH("CenHos_Per", 'WFOM - Time_Base'!$B$4:$B$29,0), MATCH(CONCATENATE($G323,W$2),'WFOM - Time_Base'!$A$8:$API$8,0)),
IFERROR($AN323 * INDEX('Inputs from Uganda staff'!$E$61:$BM$80,MATCH('HRH Need estimation'!W$2,'Inputs from Uganda staff'!$E$61:$E$80,0),MATCH('HRH Need estimation'!$D323,'Inputs from Uganda staff'!$E$6:$BM$6,0)),
""))</f>
        <v/>
      </c>
      <c r="X323" s="122" t="str">
        <f>IFERROR(
$AN323 * INDEX('WFOM - Time_Base'!$A$4:$API$29, MATCH("CenHos", 'WFOM - Time_Base'!$B$4:$B$29,0), MATCH(CONCATENATE($G323,X$2),'WFOM - Time_Base'!$A$8:$API$8,0)) *
INDEX('WFOM - Time_Base'!$A$4:$API$29, MATCH("CenHos_Per", 'WFOM - Time_Base'!$B$4:$B$29,0), MATCH(CONCATENATE($G323,X$2),'WFOM - Time_Base'!$A$8:$API$8,0)),
IFERROR($AN323 * INDEX('Inputs from Uganda staff'!$E$61:$BM$80,MATCH('HRH Need estimation'!X$2,'Inputs from Uganda staff'!$E$61:$E$80,0),MATCH('HRH Need estimation'!$D323,'Inputs from Uganda staff'!$E$6:$BM$6,0)),
""))</f>
        <v/>
      </c>
      <c r="Y323" s="122" t="str">
        <f>IFERROR(
$AN323 * INDEX('WFOM - Time_Base'!$A$4:$API$29, MATCH("CenHos", 'WFOM - Time_Base'!$B$4:$B$29,0), MATCH(CONCATENATE($G323,Y$2),'WFOM - Time_Base'!$A$8:$API$8,0)) *
INDEX('WFOM - Time_Base'!$A$4:$API$29, MATCH("CenHos_Per", 'WFOM - Time_Base'!$B$4:$B$29,0), MATCH(CONCATENATE($G323,Y$2),'WFOM - Time_Base'!$A$8:$API$8,0)),
IFERROR($AN323 * INDEX('Inputs from Uganda staff'!$E$61:$BM$80,MATCH('HRH Need estimation'!Y$2,'Inputs from Uganda staff'!$E$61:$E$80,0),MATCH('HRH Need estimation'!$D323,'Inputs from Uganda staff'!$E$6:$BM$6,0)),
""))</f>
        <v/>
      </c>
      <c r="Z323" s="122" t="str">
        <f>IFERROR(
$AN323 * INDEX('WFOM - Time_Base'!$A$4:$API$29, MATCH("CenHos", 'WFOM - Time_Base'!$B$4:$B$29,0), MATCH(CONCATENATE($G323,Z$2),'WFOM - Time_Base'!$A$8:$API$8,0)) *
INDEX('WFOM - Time_Base'!$A$4:$API$29, MATCH("CenHos_Per", 'WFOM - Time_Base'!$B$4:$B$29,0), MATCH(CONCATENATE($G323,Z$2),'WFOM - Time_Base'!$A$8:$API$8,0)),
IFERROR($AN323 * INDEX('Inputs from Uganda staff'!$E$61:$BM$80,MATCH('HRH Need estimation'!Z$2,'Inputs from Uganda staff'!$E$61:$E$80,0),MATCH('HRH Need estimation'!$D323,'Inputs from Uganda staff'!$E$6:$BM$6,0)),
""))</f>
        <v/>
      </c>
      <c r="AA323" s="122" t="str">
        <f>IFERROR(
$AN323 * INDEX('WFOM - Time_Base'!$A$4:$API$29, MATCH("CenHos", 'WFOM - Time_Base'!$B$4:$B$29,0), MATCH(CONCATENATE($G323,AA$2),'WFOM - Time_Base'!$A$8:$API$8,0)) *
INDEX('WFOM - Time_Base'!$A$4:$API$29, MATCH("CenHos_Per", 'WFOM - Time_Base'!$B$4:$B$29,0), MATCH(CONCATENATE($G323,AA$2),'WFOM - Time_Base'!$A$8:$API$8,0)),
IFERROR($AN323 * INDEX('Inputs from Uganda staff'!$E$61:$BM$80,MATCH('HRH Need estimation'!AA$2,'Inputs from Uganda staff'!$E$61:$E$80,0),MATCH('HRH Need estimation'!$D323,'Inputs from Uganda staff'!$E$6:$BM$6,0)),
""))</f>
        <v/>
      </c>
      <c r="AB323" s="122" t="str">
        <f>IFERROR(
$AN323 * INDEX('WFOM - Time_Base'!$A$4:$API$29, MATCH("CenHos", 'WFOM - Time_Base'!$B$4:$B$29,0), MATCH(CONCATENATE($G323,AB$2),'WFOM - Time_Base'!$A$8:$API$8,0)) *
INDEX('WFOM - Time_Base'!$A$4:$API$29, MATCH("CenHos_Per", 'WFOM - Time_Base'!$B$4:$B$29,0), MATCH(CONCATENATE($G323,AB$2),'WFOM - Time_Base'!$A$8:$API$8,0)),
IFERROR($AN323 * INDEX('Inputs from Uganda staff'!$E$61:$BM$80,MATCH('HRH Need estimation'!AB$2,'Inputs from Uganda staff'!$E$61:$E$80,0),MATCH('HRH Need estimation'!$D323,'Inputs from Uganda staff'!$E$6:$BM$6,0)),
""))</f>
        <v/>
      </c>
      <c r="AC323" s="122" t="str">
        <f>IFERROR(
$AN323 * INDEX('WFOM - Time_Base'!$A$4:$API$29, MATCH("CenHos", 'WFOM - Time_Base'!$B$4:$B$29,0), MATCH(CONCATENATE($G323,AC$2),'WFOM - Time_Base'!$A$8:$API$8,0)) *
INDEX('WFOM - Time_Base'!$A$4:$API$29, MATCH("CenHos_Per", 'WFOM - Time_Base'!$B$4:$B$29,0), MATCH(CONCATENATE($G323,AC$2),'WFOM - Time_Base'!$A$8:$API$8,0)),
IFERROR($AN323 * INDEX('Inputs from Uganda staff'!$E$61:$BM$80,MATCH('HRH Need estimation'!AC$2,'Inputs from Uganda staff'!$E$61:$E$80,0),MATCH('HRH Need estimation'!$D323,'Inputs from Uganda staff'!$E$6:$BM$6,0)),
""))</f>
        <v/>
      </c>
      <c r="AD323" s="122" t="str">
        <f>IFERROR(
$AN323 * INDEX('WFOM - Time_Base'!$A$4:$API$29, MATCH("CenHos", 'WFOM - Time_Base'!$B$4:$B$29,0), MATCH(CONCATENATE($G323,AD$2),'WFOM - Time_Base'!$A$8:$API$8,0)) *
INDEX('WFOM - Time_Base'!$A$4:$API$29, MATCH("CenHos_Per", 'WFOM - Time_Base'!$B$4:$B$29,0), MATCH(CONCATENATE($G323,AD$2),'WFOM - Time_Base'!$A$8:$API$8,0)),
IFERROR($AN323 * INDEX('Inputs from Uganda staff'!$E$61:$BM$80,MATCH('HRH Need estimation'!AD$2,'Inputs from Uganda staff'!$E$61:$E$80,0),MATCH('HRH Need estimation'!$D323,'Inputs from Uganda staff'!$E$6:$BM$6,0)),
""))</f>
        <v/>
      </c>
      <c r="AE323" s="122" t="str">
        <f>IFERROR(
$AN323 * INDEX('WFOM - Time_Base'!$A$4:$API$29, MATCH("CenHos", 'WFOM - Time_Base'!$B$4:$B$29,0), MATCH(CONCATENATE($G323,AE$2),'WFOM - Time_Base'!$A$8:$API$8,0)) *
INDEX('WFOM - Time_Base'!$A$4:$API$29, MATCH("CenHos_Per", 'WFOM - Time_Base'!$B$4:$B$29,0), MATCH(CONCATENATE($G323,AE$2),'WFOM - Time_Base'!$A$8:$API$8,0)),
IFERROR($AN323 * INDEX('Inputs from Uganda staff'!$E$61:$BM$80,MATCH('HRH Need estimation'!AE$2,'Inputs from Uganda staff'!$E$61:$E$80,0),MATCH('HRH Need estimation'!$D323,'Inputs from Uganda staff'!$E$6:$BM$6,0)),
""))</f>
        <v/>
      </c>
      <c r="AF323" s="122" t="str">
        <f>IFERROR(
$AN323 * INDEX('WFOM - Time_Base'!$A$4:$API$29, MATCH("CenHos", 'WFOM - Time_Base'!$B$4:$B$29,0), MATCH(CONCATENATE($G323,AF$2),'WFOM - Time_Base'!$A$8:$API$8,0)) *
INDEX('WFOM - Time_Base'!$A$4:$API$29, MATCH("CenHos_Per", 'WFOM - Time_Base'!$B$4:$B$29,0), MATCH(CONCATENATE($G323,AF$2),'WFOM - Time_Base'!$A$8:$API$8,0)),
IFERROR($AN323 * INDEX('Inputs from Uganda staff'!$E$61:$BM$80,MATCH('HRH Need estimation'!AF$2,'Inputs from Uganda staff'!$E$61:$E$80,0),MATCH('HRH Need estimation'!$D323,'Inputs from Uganda staff'!$E$6:$BM$6,0)),
""))</f>
        <v/>
      </c>
      <c r="AG323" s="122" t="str">
        <f>IFERROR(
$AN323 * INDEX('WFOM - Time_Base'!$A$4:$API$29, MATCH("CenHos", 'WFOM - Time_Base'!$B$4:$B$29,0), MATCH(CONCATENATE($G323,AG$2),'WFOM - Time_Base'!$A$8:$API$8,0)) *
INDEX('WFOM - Time_Base'!$A$4:$API$29, MATCH("CenHos_Per", 'WFOM - Time_Base'!$B$4:$B$29,0), MATCH(CONCATENATE($G323,AG$2),'WFOM - Time_Base'!$A$8:$API$8,0)),
IFERROR($AN323 * INDEX('Inputs from Uganda staff'!$E$61:$BM$80,MATCH('HRH Need estimation'!AG$2,'Inputs from Uganda staff'!$E$61:$E$80,0),MATCH('HRH Need estimation'!$D323,'Inputs from Uganda staff'!$E$6:$BM$6,0)),
""))</f>
        <v/>
      </c>
      <c r="AH323" s="122" t="str">
        <f>IFERROR(
$AN323 * INDEX('WFOM - Time_Base'!$A$4:$API$29, MATCH("CenHos", 'WFOM - Time_Base'!$B$4:$B$29,0), MATCH(CONCATENATE($G323,AH$2),'WFOM - Time_Base'!$A$8:$API$8,0)) *
INDEX('WFOM - Time_Base'!$A$4:$API$29, MATCH("CenHos_Per", 'WFOM - Time_Base'!$B$4:$B$29,0), MATCH(CONCATENATE($G323,AH$2),'WFOM - Time_Base'!$A$8:$API$8,0)),
IFERROR($AN323 * INDEX('Inputs from Uganda staff'!$E$61:$BM$80,MATCH('HRH Need estimation'!AH$2,'Inputs from Uganda staff'!$E$61:$E$80,0),MATCH('HRH Need estimation'!$D323,'Inputs from Uganda staff'!$E$6:$BM$6,0)),
""))</f>
        <v/>
      </c>
      <c r="AI323" s="122" t="str">
        <f>IFERROR(
$AN323 * INDEX('WFOM - Time_Base'!$A$4:$API$29, MATCH("CenHos", 'WFOM - Time_Base'!$B$4:$B$29,0), MATCH(CONCATENATE($G323,AI$2),'WFOM - Time_Base'!$A$8:$API$8,0)) *
INDEX('WFOM - Time_Base'!$A$4:$API$29, MATCH("CenHos_Per", 'WFOM - Time_Base'!$B$4:$B$29,0), MATCH(CONCATENATE($G323,AI$2),'WFOM - Time_Base'!$A$8:$API$8,0)),
IFERROR($AN323 * INDEX('Inputs from Uganda staff'!$E$61:$BM$80,MATCH('HRH Need estimation'!AI$2,'Inputs from Uganda staff'!$E$61:$E$80,0),MATCH('HRH Need estimation'!$D323,'Inputs from Uganda staff'!$E$6:$BM$6,0)),
""))</f>
        <v/>
      </c>
      <c r="AJ323" s="122" t="str">
        <f>IFERROR(
$AN323 * INDEX('WFOM - Time_Base'!$A$4:$API$29, MATCH("CenHos", 'WFOM - Time_Base'!$B$4:$B$29,0), MATCH(CONCATENATE($G323,AJ$2),'WFOM - Time_Base'!$A$8:$API$8,0)) *
INDEX('WFOM - Time_Base'!$A$4:$API$29, MATCH("CenHos_Per", 'WFOM - Time_Base'!$B$4:$B$29,0), MATCH(CONCATENATE($G323,AJ$2),'WFOM - Time_Base'!$A$8:$API$8,0)),
IFERROR($AN323 * INDEX('Inputs from Uganda staff'!$E$61:$BM$80,MATCH('HRH Need estimation'!AJ$2,'Inputs from Uganda staff'!$E$61:$E$80,0),MATCH('HRH Need estimation'!$D323,'Inputs from Uganda staff'!$E$6:$BM$6,0)),
""))</f>
        <v/>
      </c>
      <c r="AK323" s="122" t="str">
        <f>IFERROR(
$AN323 * INDEX('WFOM - Time_Base'!$A$4:$API$29, MATCH("CenHos", 'WFOM - Time_Base'!$B$4:$B$29,0), MATCH(CONCATENATE($G323,AK$2),'WFOM - Time_Base'!$A$8:$API$8,0)) *
INDEX('WFOM - Time_Base'!$A$4:$API$29, MATCH("CenHos_Per", 'WFOM - Time_Base'!$B$4:$B$29,0), MATCH(CONCATENATE($G323,AK$2),'WFOM - Time_Base'!$A$8:$API$8,0)),
IFERROR($AN323 * INDEX('Inputs from Uganda staff'!$E$61:$BM$80,MATCH('HRH Need estimation'!AK$2,'Inputs from Uganda staff'!$E$61:$E$80,0),MATCH('HRH Need estimation'!$D323,'Inputs from Uganda staff'!$E$6:$BM$6,0)),
""))</f>
        <v/>
      </c>
      <c r="AL323" s="122" t="str">
        <f>IFERROR(
$AN323 * INDEX('WFOM - Time_Base'!$A$4:$API$29, MATCH("CenHos", 'WFOM - Time_Base'!$B$4:$B$29,0), MATCH(CONCATENATE($G323,AL$2),'WFOM - Time_Base'!$A$8:$API$8,0)) *
INDEX('WFOM - Time_Base'!$A$4:$API$29, MATCH("CenHos_Per", 'WFOM - Time_Base'!$B$4:$B$29,0), MATCH(CONCATENATE($G323,AL$2),'WFOM - Time_Base'!$A$8:$API$8,0)),
IFERROR($AN323 * INDEX('Inputs from Uganda staff'!$E$61:$BM$80,MATCH('HRH Need estimation'!AL$2,'Inputs from Uganda staff'!$E$61:$E$80,0),MATCH('HRH Need estimation'!$D323,'Inputs from Uganda staff'!$E$6:$BM$6,0)),
""))</f>
        <v/>
      </c>
      <c r="AN323">
        <v>1</v>
      </c>
      <c r="AO323" t="e">
        <f t="shared" si="12"/>
        <v>#N/A</v>
      </c>
    </row>
    <row r="324" spans="1:41">
      <c r="A324" s="295"/>
      <c r="B324" s="106" t="s">
        <v>25</v>
      </c>
      <c r="C324" s="107" t="s">
        <v>2040</v>
      </c>
      <c r="D324" s="115" t="s">
        <v>2041</v>
      </c>
      <c r="E324" s="199" t="s">
        <v>25</v>
      </c>
      <c r="F324" s="199" t="s">
        <v>49</v>
      </c>
      <c r="G324" s="199" t="str">
        <f>IF(F324&lt;&gt;"", VLOOKUP(F324,'WFOM - Cadre and Service List'!$E$4:$F$52,2,FALSE), "")</f>
        <v>EPI</v>
      </c>
      <c r="H324" s="199" t="s">
        <v>910</v>
      </c>
      <c r="I324" s="208"/>
      <c r="J324" s="208"/>
      <c r="K324" s="208"/>
      <c r="L324" s="208"/>
      <c r="M324" s="208"/>
      <c r="N324" s="208"/>
      <c r="O324" s="208"/>
      <c r="P324" s="207"/>
      <c r="Q324" s="122"/>
      <c r="R324" s="122">
        <f>IFERROR(
$AN324 * INDEX('WFOM - Time_Base'!$A$4:$API$29, MATCH("CenHos", 'WFOM - Time_Base'!$B$4:$B$29,0), MATCH(CONCATENATE($G324,R$2),'WFOM - Time_Base'!$A$8:$API$8,0)) *
INDEX('WFOM - Time_Base'!$A$4:$API$29, MATCH("CenHos_Per", 'WFOM - Time_Base'!$B$4:$B$29,0), MATCH(CONCATENATE($G324,R$2),'WFOM - Time_Base'!$A$8:$API$8,0)),
IFERROR($AN324 * INDEX('Inputs from Uganda staff'!$E$61:$BM$80,MATCH('HRH Need estimation'!R$2,'Inputs from Uganda staff'!$E$61:$E$80,0),MATCH('HRH Need estimation'!$D324,'Inputs from Uganda staff'!$E$6:$BM$6,0)),
""))</f>
        <v>0</v>
      </c>
      <c r="S324" s="122">
        <f>IFERROR(
$AN324 * INDEX('WFOM - Time_Base'!$A$4:$API$29, MATCH("CenHos", 'WFOM - Time_Base'!$B$4:$B$29,0), MATCH(CONCATENATE($G324,S$2),'WFOM - Time_Base'!$A$8:$API$8,0)) *
INDEX('WFOM - Time_Base'!$A$4:$API$29, MATCH("CenHos_Per", 'WFOM - Time_Base'!$B$4:$B$29,0), MATCH(CONCATENATE($G324,S$2),'WFOM - Time_Base'!$A$8:$API$8,0)),
IFERROR($AN324 * INDEX('Inputs from Uganda staff'!$E$61:$BM$80,MATCH('HRH Need estimation'!S$2,'Inputs from Uganda staff'!$E$61:$E$80,0),MATCH('HRH Need estimation'!$D324,'Inputs from Uganda staff'!$E$6:$BM$6,0)),
""))</f>
        <v>0</v>
      </c>
      <c r="T324" s="122">
        <f>IFERROR(
$AN324 * INDEX('WFOM - Time_Base'!$A$4:$API$29, MATCH("CenHos", 'WFOM - Time_Base'!$B$4:$B$29,0), MATCH(CONCATENATE($G324,T$2),'WFOM - Time_Base'!$A$8:$API$8,0)) *
INDEX('WFOM - Time_Base'!$A$4:$API$29, MATCH("CenHos_Per", 'WFOM - Time_Base'!$B$4:$B$29,0), MATCH(CONCATENATE($G324,T$2),'WFOM - Time_Base'!$A$8:$API$8,0)),
IFERROR($AN324 * INDEX('Inputs from Uganda staff'!$E$61:$BM$80,MATCH('HRH Need estimation'!T$2,'Inputs from Uganda staff'!$E$61:$E$80,0),MATCH('HRH Need estimation'!$D324,'Inputs from Uganda staff'!$E$6:$BM$6,0)),
""))</f>
        <v>0</v>
      </c>
      <c r="U324" s="122">
        <f>IFERROR(
$AN324 * INDEX('WFOM - Time_Base'!$A$4:$API$29, MATCH("CenHos", 'WFOM - Time_Base'!$B$4:$B$29,0), MATCH(CONCATENATE($G324,U$2),'WFOM - Time_Base'!$A$8:$API$8,0)) *
INDEX('WFOM - Time_Base'!$A$4:$API$29, MATCH("CenHos_Per", 'WFOM - Time_Base'!$B$4:$B$29,0), MATCH(CONCATENATE($G324,U$2),'WFOM - Time_Base'!$A$8:$API$8,0)),
IFERROR($AN324 * INDEX('Inputs from Uganda staff'!$E$61:$BM$80,MATCH('HRH Need estimation'!U$2,'Inputs from Uganda staff'!$E$61:$E$80,0),MATCH('HRH Need estimation'!$D324,'Inputs from Uganda staff'!$E$6:$BM$6,0)),
""))</f>
        <v>0</v>
      </c>
      <c r="V324" s="122">
        <f>IFERROR(
$AN324 * INDEX('WFOM - Time_Base'!$A$4:$API$29, MATCH("CenHos", 'WFOM - Time_Base'!$B$4:$B$29,0), MATCH(CONCATENATE($G324,V$2),'WFOM - Time_Base'!$A$8:$API$8,0)) *
INDEX('WFOM - Time_Base'!$A$4:$API$29, MATCH("CenHos_Per", 'WFOM - Time_Base'!$B$4:$B$29,0), MATCH(CONCATENATE($G324,V$2),'WFOM - Time_Base'!$A$8:$API$8,0)),
IFERROR($AN324 * INDEX('Inputs from Uganda staff'!$E$61:$BM$80,MATCH('HRH Need estimation'!V$2,'Inputs from Uganda staff'!$E$61:$E$80,0),MATCH('HRH Need estimation'!$D324,'Inputs from Uganda staff'!$E$6:$BM$6,0)),
""))</f>
        <v>1</v>
      </c>
      <c r="W324" s="122">
        <f>IFERROR(
$AN324 * INDEX('WFOM - Time_Base'!$A$4:$API$29, MATCH("CenHos", 'WFOM - Time_Base'!$B$4:$B$29,0), MATCH(CONCATENATE($G324,W$2),'WFOM - Time_Base'!$A$8:$API$8,0)) *
INDEX('WFOM - Time_Base'!$A$4:$API$29, MATCH("CenHos_Per", 'WFOM - Time_Base'!$B$4:$B$29,0), MATCH(CONCATENATE($G324,W$2),'WFOM - Time_Base'!$A$8:$API$8,0)),
IFERROR($AN324 * INDEX('Inputs from Uganda staff'!$E$61:$BM$80,MATCH('HRH Need estimation'!W$2,'Inputs from Uganda staff'!$E$61:$E$80,0),MATCH('HRH Need estimation'!$D324,'Inputs from Uganda staff'!$E$6:$BM$6,0)),
""))</f>
        <v>0</v>
      </c>
      <c r="X324" s="122">
        <f>IFERROR(
$AN324 * INDEX('WFOM - Time_Base'!$A$4:$API$29, MATCH("CenHos", 'WFOM - Time_Base'!$B$4:$B$29,0), MATCH(CONCATENATE($G324,X$2),'WFOM - Time_Base'!$A$8:$API$8,0)) *
INDEX('WFOM - Time_Base'!$A$4:$API$29, MATCH("CenHos_Per", 'WFOM - Time_Base'!$B$4:$B$29,0), MATCH(CONCATENATE($G324,X$2),'WFOM - Time_Base'!$A$8:$API$8,0)),
IFERROR($AN324 * INDEX('Inputs from Uganda staff'!$E$61:$BM$80,MATCH('HRH Need estimation'!X$2,'Inputs from Uganda staff'!$E$61:$E$80,0),MATCH('HRH Need estimation'!$D324,'Inputs from Uganda staff'!$E$6:$BM$6,0)),
""))</f>
        <v>0</v>
      </c>
      <c r="Y324" s="122">
        <f>IFERROR(
$AN324 * INDEX('WFOM - Time_Base'!$A$4:$API$29, MATCH("CenHos", 'WFOM - Time_Base'!$B$4:$B$29,0), MATCH(CONCATENATE($G324,Y$2),'WFOM - Time_Base'!$A$8:$API$8,0)) *
INDEX('WFOM - Time_Base'!$A$4:$API$29, MATCH("CenHos_Per", 'WFOM - Time_Base'!$B$4:$B$29,0), MATCH(CONCATENATE($G324,Y$2),'WFOM - Time_Base'!$A$8:$API$8,0)),
IFERROR($AN324 * INDEX('Inputs from Uganda staff'!$E$61:$BM$80,MATCH('HRH Need estimation'!Y$2,'Inputs from Uganda staff'!$E$61:$E$80,0),MATCH('HRH Need estimation'!$D324,'Inputs from Uganda staff'!$E$6:$BM$6,0)),
""))</f>
        <v>1</v>
      </c>
      <c r="Z324" s="122">
        <f>IFERROR(
$AN324 * INDEX('WFOM - Time_Base'!$A$4:$API$29, MATCH("CenHos", 'WFOM - Time_Base'!$B$4:$B$29,0), MATCH(CONCATENATE($G324,Z$2),'WFOM - Time_Base'!$A$8:$API$8,0)) *
INDEX('WFOM - Time_Base'!$A$4:$API$29, MATCH("CenHos_Per", 'WFOM - Time_Base'!$B$4:$B$29,0), MATCH(CONCATENATE($G324,Z$2),'WFOM - Time_Base'!$A$8:$API$8,0)),
IFERROR($AN324 * INDEX('Inputs from Uganda staff'!$E$61:$BM$80,MATCH('HRH Need estimation'!Z$2,'Inputs from Uganda staff'!$E$61:$E$80,0),MATCH('HRH Need estimation'!$D324,'Inputs from Uganda staff'!$E$6:$BM$6,0)),
""))</f>
        <v>0</v>
      </c>
      <c r="AA324" s="122">
        <f>IFERROR(
$AN324 * INDEX('WFOM - Time_Base'!$A$4:$API$29, MATCH("CenHos", 'WFOM - Time_Base'!$B$4:$B$29,0), MATCH(CONCATENATE($G324,AA$2),'WFOM - Time_Base'!$A$8:$API$8,0)) *
INDEX('WFOM - Time_Base'!$A$4:$API$29, MATCH("CenHos_Per", 'WFOM - Time_Base'!$B$4:$B$29,0), MATCH(CONCATENATE($G324,AA$2),'WFOM - Time_Base'!$A$8:$API$8,0)),
IFERROR($AN324 * INDEX('Inputs from Uganda staff'!$E$61:$BM$80,MATCH('HRH Need estimation'!AA$2,'Inputs from Uganda staff'!$E$61:$E$80,0),MATCH('HRH Need estimation'!$D324,'Inputs from Uganda staff'!$E$6:$BM$6,0)),
""))</f>
        <v>0</v>
      </c>
      <c r="AB324" s="122">
        <f>IFERROR(
$AN324 * INDEX('WFOM - Time_Base'!$A$4:$API$29, MATCH("CenHos", 'WFOM - Time_Base'!$B$4:$B$29,0), MATCH(CONCATENATE($G324,AB$2),'WFOM - Time_Base'!$A$8:$API$8,0)) *
INDEX('WFOM - Time_Base'!$A$4:$API$29, MATCH("CenHos_Per", 'WFOM - Time_Base'!$B$4:$B$29,0), MATCH(CONCATENATE($G324,AB$2),'WFOM - Time_Base'!$A$8:$API$8,0)),
IFERROR($AN324 * INDEX('Inputs from Uganda staff'!$E$61:$BM$80,MATCH('HRH Need estimation'!AB$2,'Inputs from Uganda staff'!$E$61:$E$80,0),MATCH('HRH Need estimation'!$D324,'Inputs from Uganda staff'!$E$6:$BM$6,0)),
""))</f>
        <v>0</v>
      </c>
      <c r="AC324" s="122" t="str">
        <f>IFERROR(
$AN324 * INDEX('WFOM - Time_Base'!$A$4:$API$29, MATCH("CenHos", 'WFOM - Time_Base'!$B$4:$B$29,0), MATCH(CONCATENATE($G324,AC$2),'WFOM - Time_Base'!$A$8:$API$8,0)) *
INDEX('WFOM - Time_Base'!$A$4:$API$29, MATCH("CenHos_Per", 'WFOM - Time_Base'!$B$4:$B$29,0), MATCH(CONCATENATE($G324,AC$2),'WFOM - Time_Base'!$A$8:$API$8,0)),
IFERROR($AN324 * INDEX('Inputs from Uganda staff'!$E$61:$BM$80,MATCH('HRH Need estimation'!AC$2,'Inputs from Uganda staff'!$E$61:$E$80,0),MATCH('HRH Need estimation'!$D324,'Inputs from Uganda staff'!$E$6:$BM$6,0)),
""))</f>
        <v/>
      </c>
      <c r="AD324" s="122">
        <f>IFERROR(
$AN324 * INDEX('WFOM - Time_Base'!$A$4:$API$29, MATCH("CenHos", 'WFOM - Time_Base'!$B$4:$B$29,0), MATCH(CONCATENATE($G324,AD$2),'WFOM - Time_Base'!$A$8:$API$8,0)) *
INDEX('WFOM - Time_Base'!$A$4:$API$29, MATCH("CenHos_Per", 'WFOM - Time_Base'!$B$4:$B$29,0), MATCH(CONCATENATE($G324,AD$2),'WFOM - Time_Base'!$A$8:$API$8,0)),
IFERROR($AN324 * INDEX('Inputs from Uganda staff'!$E$61:$BM$80,MATCH('HRH Need estimation'!AD$2,'Inputs from Uganda staff'!$E$61:$E$80,0),MATCH('HRH Need estimation'!$D324,'Inputs from Uganda staff'!$E$6:$BM$6,0)),
""))</f>
        <v>0</v>
      </c>
      <c r="AE324" s="122">
        <f>IFERROR(
$AN324 * INDEX('WFOM - Time_Base'!$A$4:$API$29, MATCH("CenHos", 'WFOM - Time_Base'!$B$4:$B$29,0), MATCH(CONCATENATE($G324,AE$2),'WFOM - Time_Base'!$A$8:$API$8,0)) *
INDEX('WFOM - Time_Base'!$A$4:$API$29, MATCH("CenHos_Per", 'WFOM - Time_Base'!$B$4:$B$29,0), MATCH(CONCATENATE($G324,AE$2),'WFOM - Time_Base'!$A$8:$API$8,0)),
IFERROR($AN324 * INDEX('Inputs from Uganda staff'!$E$61:$BM$80,MATCH('HRH Need estimation'!AE$2,'Inputs from Uganda staff'!$E$61:$E$80,0),MATCH('HRH Need estimation'!$D324,'Inputs from Uganda staff'!$E$6:$BM$6,0)),
""))</f>
        <v>0</v>
      </c>
      <c r="AF324" s="122">
        <f>IFERROR(
$AN324 * INDEX('WFOM - Time_Base'!$A$4:$API$29, MATCH("CenHos", 'WFOM - Time_Base'!$B$4:$B$29,0), MATCH(CONCATENATE($G324,AF$2),'WFOM - Time_Base'!$A$8:$API$8,0)) *
INDEX('WFOM - Time_Base'!$A$4:$API$29, MATCH("CenHos_Per", 'WFOM - Time_Base'!$B$4:$B$29,0), MATCH(CONCATENATE($G324,AF$2),'WFOM - Time_Base'!$A$8:$API$8,0)),
IFERROR($AN324 * INDEX('Inputs from Uganda staff'!$E$61:$BM$80,MATCH('HRH Need estimation'!AF$2,'Inputs from Uganda staff'!$E$61:$E$80,0),MATCH('HRH Need estimation'!$D324,'Inputs from Uganda staff'!$E$6:$BM$6,0)),
""))</f>
        <v>0</v>
      </c>
      <c r="AG324" s="122">
        <f>IFERROR(
$AN324 * INDEX('WFOM - Time_Base'!$A$4:$API$29, MATCH("CenHos", 'WFOM - Time_Base'!$B$4:$B$29,0), MATCH(CONCATENATE($G324,AG$2),'WFOM - Time_Base'!$A$8:$API$8,0)) *
INDEX('WFOM - Time_Base'!$A$4:$API$29, MATCH("CenHos_Per", 'WFOM - Time_Base'!$B$4:$B$29,0), MATCH(CONCATENATE($G324,AG$2),'WFOM - Time_Base'!$A$8:$API$8,0)),
IFERROR($AN324 * INDEX('Inputs from Uganda staff'!$E$61:$BM$80,MATCH('HRH Need estimation'!AG$2,'Inputs from Uganda staff'!$E$61:$E$80,0),MATCH('HRH Need estimation'!$D324,'Inputs from Uganda staff'!$E$6:$BM$6,0)),
""))</f>
        <v>0</v>
      </c>
      <c r="AH324" s="122">
        <f>IFERROR(
$AN324 * INDEX('WFOM - Time_Base'!$A$4:$API$29, MATCH("CenHos", 'WFOM - Time_Base'!$B$4:$B$29,0), MATCH(CONCATENATE($G324,AH$2),'WFOM - Time_Base'!$A$8:$API$8,0)) *
INDEX('WFOM - Time_Base'!$A$4:$API$29, MATCH("CenHos_Per", 'WFOM - Time_Base'!$B$4:$B$29,0), MATCH(CONCATENATE($G324,AH$2),'WFOM - Time_Base'!$A$8:$API$8,0)),
IFERROR($AN324 * INDEX('Inputs from Uganda staff'!$E$61:$BM$80,MATCH('HRH Need estimation'!AH$2,'Inputs from Uganda staff'!$E$61:$E$80,0),MATCH('HRH Need estimation'!$D324,'Inputs from Uganda staff'!$E$6:$BM$6,0)),
""))</f>
        <v>0</v>
      </c>
      <c r="AI324" s="122">
        <f>IFERROR(
$AN324 * INDEX('WFOM - Time_Base'!$A$4:$API$29, MATCH("CenHos", 'WFOM - Time_Base'!$B$4:$B$29,0), MATCH(CONCATENATE($G324,AI$2),'WFOM - Time_Base'!$A$8:$API$8,0)) *
INDEX('WFOM - Time_Base'!$A$4:$API$29, MATCH("CenHos_Per", 'WFOM - Time_Base'!$B$4:$B$29,0), MATCH(CONCATENATE($G324,AI$2),'WFOM - Time_Base'!$A$8:$API$8,0)),
IFERROR($AN324 * INDEX('Inputs from Uganda staff'!$E$61:$BM$80,MATCH('HRH Need estimation'!AI$2,'Inputs from Uganda staff'!$E$61:$E$80,0),MATCH('HRH Need estimation'!$D324,'Inputs from Uganda staff'!$E$6:$BM$6,0)),
""))</f>
        <v>0</v>
      </c>
      <c r="AJ324" s="122">
        <f>IFERROR(
$AN324 * INDEX('WFOM - Time_Base'!$A$4:$API$29, MATCH("CenHos", 'WFOM - Time_Base'!$B$4:$B$29,0), MATCH(CONCATENATE($G324,AJ$2),'WFOM - Time_Base'!$A$8:$API$8,0)) *
INDEX('WFOM - Time_Base'!$A$4:$API$29, MATCH("CenHos_Per", 'WFOM - Time_Base'!$B$4:$B$29,0), MATCH(CONCATENATE($G324,AJ$2),'WFOM - Time_Base'!$A$8:$API$8,0)),
IFERROR($AN324 * INDEX('Inputs from Uganda staff'!$E$61:$BM$80,MATCH('HRH Need estimation'!AJ$2,'Inputs from Uganda staff'!$E$61:$E$80,0),MATCH('HRH Need estimation'!$D324,'Inputs from Uganda staff'!$E$6:$BM$6,0)),
""))</f>
        <v>0</v>
      </c>
      <c r="AK324" s="122">
        <f>IFERROR(
$AN324 * INDEX('WFOM - Time_Base'!$A$4:$API$29, MATCH("CenHos", 'WFOM - Time_Base'!$B$4:$B$29,0), MATCH(CONCATENATE($G324,AK$2),'WFOM - Time_Base'!$A$8:$API$8,0)) *
INDEX('WFOM - Time_Base'!$A$4:$API$29, MATCH("CenHos_Per", 'WFOM - Time_Base'!$B$4:$B$29,0), MATCH(CONCATENATE($G324,AK$2),'WFOM - Time_Base'!$A$8:$API$8,0)),
IFERROR($AN324 * INDEX('Inputs from Uganda staff'!$E$61:$BM$80,MATCH('HRH Need estimation'!AK$2,'Inputs from Uganda staff'!$E$61:$E$80,0),MATCH('HRH Need estimation'!$D324,'Inputs from Uganda staff'!$E$6:$BM$6,0)),
""))</f>
        <v>0</v>
      </c>
      <c r="AL324" s="122">
        <f>IFERROR(
$AN324 * INDEX('WFOM - Time_Base'!$A$4:$API$29, MATCH("CenHos", 'WFOM - Time_Base'!$B$4:$B$29,0), MATCH(CONCATENATE($G324,AL$2),'WFOM - Time_Base'!$A$8:$API$8,0)) *
INDEX('WFOM - Time_Base'!$A$4:$API$29, MATCH("CenHos_Per", 'WFOM - Time_Base'!$B$4:$B$29,0), MATCH(CONCATENATE($G324,AL$2),'WFOM - Time_Base'!$A$8:$API$8,0)),
IFERROR($AN324 * INDEX('Inputs from Uganda staff'!$E$61:$BM$80,MATCH('HRH Need estimation'!AL$2,'Inputs from Uganda staff'!$E$61:$E$80,0),MATCH('HRH Need estimation'!$D324,'Inputs from Uganda staff'!$E$6:$BM$6,0)),
""))</f>
        <v>0</v>
      </c>
      <c r="AM324" t="s">
        <v>2044</v>
      </c>
      <c r="AN324">
        <v>1</v>
      </c>
      <c r="AO324" t="str">
        <f t="shared" si="12"/>
        <v>346</v>
      </c>
    </row>
    <row r="325" spans="1:41">
      <c r="A325" s="295"/>
      <c r="B325" s="106" t="s">
        <v>25</v>
      </c>
      <c r="C325" s="107" t="s">
        <v>2042</v>
      </c>
      <c r="D325" s="115" t="s">
        <v>2043</v>
      </c>
      <c r="E325" s="199" t="s">
        <v>25</v>
      </c>
      <c r="F325" s="199" t="s">
        <v>49</v>
      </c>
      <c r="G325" s="199" t="str">
        <f>IF(F325&lt;&gt;"", VLOOKUP(F325,'WFOM - Cadre and Service List'!$E$4:$F$52,2,FALSE), "")</f>
        <v>EPI</v>
      </c>
      <c r="H325" s="199" t="s">
        <v>910</v>
      </c>
      <c r="I325" s="208"/>
      <c r="J325" s="208"/>
      <c r="K325" s="208"/>
      <c r="L325" s="208"/>
      <c r="M325" s="208"/>
      <c r="N325" s="208"/>
      <c r="O325" s="208"/>
      <c r="P325" s="207"/>
      <c r="Q325" s="122"/>
      <c r="R325" s="122">
        <f>IFERROR(
$AN325 * INDEX('WFOM - Time_Base'!$A$4:$API$29, MATCH("CenHos", 'WFOM - Time_Base'!$B$4:$B$29,0), MATCH(CONCATENATE($G325,R$2),'WFOM - Time_Base'!$A$8:$API$8,0)) *
INDEX('WFOM - Time_Base'!$A$4:$API$29, MATCH("CenHos_Per", 'WFOM - Time_Base'!$B$4:$B$29,0), MATCH(CONCATENATE($G325,R$2),'WFOM - Time_Base'!$A$8:$API$8,0)),
IFERROR($AN325 * INDEX('Inputs from Uganda staff'!$E$61:$BM$80,MATCH('HRH Need estimation'!R$2,'Inputs from Uganda staff'!$E$61:$E$80,0),MATCH('HRH Need estimation'!$D325,'Inputs from Uganda staff'!$E$6:$BM$6,0)),
""))</f>
        <v>0</v>
      </c>
      <c r="S325" s="122">
        <f>IFERROR(
$AN325 * INDEX('WFOM - Time_Base'!$A$4:$API$29, MATCH("CenHos", 'WFOM - Time_Base'!$B$4:$B$29,0), MATCH(CONCATENATE($G325,S$2),'WFOM - Time_Base'!$A$8:$API$8,0)) *
INDEX('WFOM - Time_Base'!$A$4:$API$29, MATCH("CenHos_Per", 'WFOM - Time_Base'!$B$4:$B$29,0), MATCH(CONCATENATE($G325,S$2),'WFOM - Time_Base'!$A$8:$API$8,0)),
IFERROR($AN325 * INDEX('Inputs from Uganda staff'!$E$61:$BM$80,MATCH('HRH Need estimation'!S$2,'Inputs from Uganda staff'!$E$61:$E$80,0),MATCH('HRH Need estimation'!$D325,'Inputs from Uganda staff'!$E$6:$BM$6,0)),
""))</f>
        <v>0</v>
      </c>
      <c r="T325" s="122">
        <f>IFERROR(
$AN325 * INDEX('WFOM - Time_Base'!$A$4:$API$29, MATCH("CenHos", 'WFOM - Time_Base'!$B$4:$B$29,0), MATCH(CONCATENATE($G325,T$2),'WFOM - Time_Base'!$A$8:$API$8,0)) *
INDEX('WFOM - Time_Base'!$A$4:$API$29, MATCH("CenHos_Per", 'WFOM - Time_Base'!$B$4:$B$29,0), MATCH(CONCATENATE($G325,T$2),'WFOM - Time_Base'!$A$8:$API$8,0)),
IFERROR($AN325 * INDEX('Inputs from Uganda staff'!$E$61:$BM$80,MATCH('HRH Need estimation'!T$2,'Inputs from Uganda staff'!$E$61:$E$80,0),MATCH('HRH Need estimation'!$D325,'Inputs from Uganda staff'!$E$6:$BM$6,0)),
""))</f>
        <v>0</v>
      </c>
      <c r="U325" s="122">
        <f>IFERROR(
$AN325 * INDEX('WFOM - Time_Base'!$A$4:$API$29, MATCH("CenHos", 'WFOM - Time_Base'!$B$4:$B$29,0), MATCH(CONCATENATE($G325,U$2),'WFOM - Time_Base'!$A$8:$API$8,0)) *
INDEX('WFOM - Time_Base'!$A$4:$API$29, MATCH("CenHos_Per", 'WFOM - Time_Base'!$B$4:$B$29,0), MATCH(CONCATENATE($G325,U$2),'WFOM - Time_Base'!$A$8:$API$8,0)),
IFERROR($AN325 * INDEX('Inputs from Uganda staff'!$E$61:$BM$80,MATCH('HRH Need estimation'!U$2,'Inputs from Uganda staff'!$E$61:$E$80,0),MATCH('HRH Need estimation'!$D325,'Inputs from Uganda staff'!$E$6:$BM$6,0)),
""))</f>
        <v>0</v>
      </c>
      <c r="V325" s="122">
        <f>IFERROR(
$AN325 * INDEX('WFOM - Time_Base'!$A$4:$API$29, MATCH("CenHos", 'WFOM - Time_Base'!$B$4:$B$29,0), MATCH(CONCATENATE($G325,V$2),'WFOM - Time_Base'!$A$8:$API$8,0)) *
INDEX('WFOM - Time_Base'!$A$4:$API$29, MATCH("CenHos_Per", 'WFOM - Time_Base'!$B$4:$B$29,0), MATCH(CONCATENATE($G325,V$2),'WFOM - Time_Base'!$A$8:$API$8,0)),
IFERROR($AN325 * INDEX('Inputs from Uganda staff'!$E$61:$BM$80,MATCH('HRH Need estimation'!V$2,'Inputs from Uganda staff'!$E$61:$E$80,0),MATCH('HRH Need estimation'!$D325,'Inputs from Uganda staff'!$E$6:$BM$6,0)),
""))</f>
        <v>1</v>
      </c>
      <c r="W325" s="122">
        <f>IFERROR(
$AN325 * INDEX('WFOM - Time_Base'!$A$4:$API$29, MATCH("CenHos", 'WFOM - Time_Base'!$B$4:$B$29,0), MATCH(CONCATENATE($G325,W$2),'WFOM - Time_Base'!$A$8:$API$8,0)) *
INDEX('WFOM - Time_Base'!$A$4:$API$29, MATCH("CenHos_Per", 'WFOM - Time_Base'!$B$4:$B$29,0), MATCH(CONCATENATE($G325,W$2),'WFOM - Time_Base'!$A$8:$API$8,0)),
IFERROR($AN325 * INDEX('Inputs from Uganda staff'!$E$61:$BM$80,MATCH('HRH Need estimation'!W$2,'Inputs from Uganda staff'!$E$61:$E$80,0),MATCH('HRH Need estimation'!$D325,'Inputs from Uganda staff'!$E$6:$BM$6,0)),
""))</f>
        <v>0</v>
      </c>
      <c r="X325" s="122">
        <f>IFERROR(
$AN325 * INDEX('WFOM - Time_Base'!$A$4:$API$29, MATCH("CenHos", 'WFOM - Time_Base'!$B$4:$B$29,0), MATCH(CONCATENATE($G325,X$2),'WFOM - Time_Base'!$A$8:$API$8,0)) *
INDEX('WFOM - Time_Base'!$A$4:$API$29, MATCH("CenHos_Per", 'WFOM - Time_Base'!$B$4:$B$29,0), MATCH(CONCATENATE($G325,X$2),'WFOM - Time_Base'!$A$8:$API$8,0)),
IFERROR($AN325 * INDEX('Inputs from Uganda staff'!$E$61:$BM$80,MATCH('HRH Need estimation'!X$2,'Inputs from Uganda staff'!$E$61:$E$80,0),MATCH('HRH Need estimation'!$D325,'Inputs from Uganda staff'!$E$6:$BM$6,0)),
""))</f>
        <v>0</v>
      </c>
      <c r="Y325" s="122">
        <f>IFERROR(
$AN325 * INDEX('WFOM - Time_Base'!$A$4:$API$29, MATCH("CenHos", 'WFOM - Time_Base'!$B$4:$B$29,0), MATCH(CONCATENATE($G325,Y$2),'WFOM - Time_Base'!$A$8:$API$8,0)) *
INDEX('WFOM - Time_Base'!$A$4:$API$29, MATCH("CenHos_Per", 'WFOM - Time_Base'!$B$4:$B$29,0), MATCH(CONCATENATE($G325,Y$2),'WFOM - Time_Base'!$A$8:$API$8,0)),
IFERROR($AN325 * INDEX('Inputs from Uganda staff'!$E$61:$BM$80,MATCH('HRH Need estimation'!Y$2,'Inputs from Uganda staff'!$E$61:$E$80,0),MATCH('HRH Need estimation'!$D325,'Inputs from Uganda staff'!$E$6:$BM$6,0)),
""))</f>
        <v>1</v>
      </c>
      <c r="Z325" s="122">
        <f>IFERROR(
$AN325 * INDEX('WFOM - Time_Base'!$A$4:$API$29, MATCH("CenHos", 'WFOM - Time_Base'!$B$4:$B$29,0), MATCH(CONCATENATE($G325,Z$2),'WFOM - Time_Base'!$A$8:$API$8,0)) *
INDEX('WFOM - Time_Base'!$A$4:$API$29, MATCH("CenHos_Per", 'WFOM - Time_Base'!$B$4:$B$29,0), MATCH(CONCATENATE($G325,Z$2),'WFOM - Time_Base'!$A$8:$API$8,0)),
IFERROR($AN325 * INDEX('Inputs from Uganda staff'!$E$61:$BM$80,MATCH('HRH Need estimation'!Z$2,'Inputs from Uganda staff'!$E$61:$E$80,0),MATCH('HRH Need estimation'!$D325,'Inputs from Uganda staff'!$E$6:$BM$6,0)),
""))</f>
        <v>0</v>
      </c>
      <c r="AA325" s="122">
        <f>IFERROR(
$AN325 * INDEX('WFOM - Time_Base'!$A$4:$API$29, MATCH("CenHos", 'WFOM - Time_Base'!$B$4:$B$29,0), MATCH(CONCATENATE($G325,AA$2),'WFOM - Time_Base'!$A$8:$API$8,0)) *
INDEX('WFOM - Time_Base'!$A$4:$API$29, MATCH("CenHos_Per", 'WFOM - Time_Base'!$B$4:$B$29,0), MATCH(CONCATENATE($G325,AA$2),'WFOM - Time_Base'!$A$8:$API$8,0)),
IFERROR($AN325 * INDEX('Inputs from Uganda staff'!$E$61:$BM$80,MATCH('HRH Need estimation'!AA$2,'Inputs from Uganda staff'!$E$61:$E$80,0),MATCH('HRH Need estimation'!$D325,'Inputs from Uganda staff'!$E$6:$BM$6,0)),
""))</f>
        <v>0</v>
      </c>
      <c r="AB325" s="122">
        <f>IFERROR(
$AN325 * INDEX('WFOM - Time_Base'!$A$4:$API$29, MATCH("CenHos", 'WFOM - Time_Base'!$B$4:$B$29,0), MATCH(CONCATENATE($G325,AB$2),'WFOM - Time_Base'!$A$8:$API$8,0)) *
INDEX('WFOM - Time_Base'!$A$4:$API$29, MATCH("CenHos_Per", 'WFOM - Time_Base'!$B$4:$B$29,0), MATCH(CONCATENATE($G325,AB$2),'WFOM - Time_Base'!$A$8:$API$8,0)),
IFERROR($AN325 * INDEX('Inputs from Uganda staff'!$E$61:$BM$80,MATCH('HRH Need estimation'!AB$2,'Inputs from Uganda staff'!$E$61:$E$80,0),MATCH('HRH Need estimation'!$D325,'Inputs from Uganda staff'!$E$6:$BM$6,0)),
""))</f>
        <v>0</v>
      </c>
      <c r="AC325" s="122" t="str">
        <f>IFERROR(
$AN325 * INDEX('WFOM - Time_Base'!$A$4:$API$29, MATCH("CenHos", 'WFOM - Time_Base'!$B$4:$B$29,0), MATCH(CONCATENATE($G325,AC$2),'WFOM - Time_Base'!$A$8:$API$8,0)) *
INDEX('WFOM - Time_Base'!$A$4:$API$29, MATCH("CenHos_Per", 'WFOM - Time_Base'!$B$4:$B$29,0), MATCH(CONCATENATE($G325,AC$2),'WFOM - Time_Base'!$A$8:$API$8,0)),
IFERROR($AN325 * INDEX('Inputs from Uganda staff'!$E$61:$BM$80,MATCH('HRH Need estimation'!AC$2,'Inputs from Uganda staff'!$E$61:$E$80,0),MATCH('HRH Need estimation'!$D325,'Inputs from Uganda staff'!$E$6:$BM$6,0)),
""))</f>
        <v/>
      </c>
      <c r="AD325" s="122">
        <f>IFERROR(
$AN325 * INDEX('WFOM - Time_Base'!$A$4:$API$29, MATCH("CenHos", 'WFOM - Time_Base'!$B$4:$B$29,0), MATCH(CONCATENATE($G325,AD$2),'WFOM - Time_Base'!$A$8:$API$8,0)) *
INDEX('WFOM - Time_Base'!$A$4:$API$29, MATCH("CenHos_Per", 'WFOM - Time_Base'!$B$4:$B$29,0), MATCH(CONCATENATE($G325,AD$2),'WFOM - Time_Base'!$A$8:$API$8,0)),
IFERROR($AN325 * INDEX('Inputs from Uganda staff'!$E$61:$BM$80,MATCH('HRH Need estimation'!AD$2,'Inputs from Uganda staff'!$E$61:$E$80,0),MATCH('HRH Need estimation'!$D325,'Inputs from Uganda staff'!$E$6:$BM$6,0)),
""))</f>
        <v>0</v>
      </c>
      <c r="AE325" s="122">
        <f>IFERROR(
$AN325 * INDEX('WFOM - Time_Base'!$A$4:$API$29, MATCH("CenHos", 'WFOM - Time_Base'!$B$4:$B$29,0), MATCH(CONCATENATE($G325,AE$2),'WFOM - Time_Base'!$A$8:$API$8,0)) *
INDEX('WFOM - Time_Base'!$A$4:$API$29, MATCH("CenHos_Per", 'WFOM - Time_Base'!$B$4:$B$29,0), MATCH(CONCATENATE($G325,AE$2),'WFOM - Time_Base'!$A$8:$API$8,0)),
IFERROR($AN325 * INDEX('Inputs from Uganda staff'!$E$61:$BM$80,MATCH('HRH Need estimation'!AE$2,'Inputs from Uganda staff'!$E$61:$E$80,0),MATCH('HRH Need estimation'!$D325,'Inputs from Uganda staff'!$E$6:$BM$6,0)),
""))</f>
        <v>0</v>
      </c>
      <c r="AF325" s="122">
        <f>IFERROR(
$AN325 * INDEX('WFOM - Time_Base'!$A$4:$API$29, MATCH("CenHos", 'WFOM - Time_Base'!$B$4:$B$29,0), MATCH(CONCATENATE($G325,AF$2),'WFOM - Time_Base'!$A$8:$API$8,0)) *
INDEX('WFOM - Time_Base'!$A$4:$API$29, MATCH("CenHos_Per", 'WFOM - Time_Base'!$B$4:$B$29,0), MATCH(CONCATENATE($G325,AF$2),'WFOM - Time_Base'!$A$8:$API$8,0)),
IFERROR($AN325 * INDEX('Inputs from Uganda staff'!$E$61:$BM$80,MATCH('HRH Need estimation'!AF$2,'Inputs from Uganda staff'!$E$61:$E$80,0),MATCH('HRH Need estimation'!$D325,'Inputs from Uganda staff'!$E$6:$BM$6,0)),
""))</f>
        <v>0</v>
      </c>
      <c r="AG325" s="122">
        <f>IFERROR(
$AN325 * INDEX('WFOM - Time_Base'!$A$4:$API$29, MATCH("CenHos", 'WFOM - Time_Base'!$B$4:$B$29,0), MATCH(CONCATENATE($G325,AG$2),'WFOM - Time_Base'!$A$8:$API$8,0)) *
INDEX('WFOM - Time_Base'!$A$4:$API$29, MATCH("CenHos_Per", 'WFOM - Time_Base'!$B$4:$B$29,0), MATCH(CONCATENATE($G325,AG$2),'WFOM - Time_Base'!$A$8:$API$8,0)),
IFERROR($AN325 * INDEX('Inputs from Uganda staff'!$E$61:$BM$80,MATCH('HRH Need estimation'!AG$2,'Inputs from Uganda staff'!$E$61:$E$80,0),MATCH('HRH Need estimation'!$D325,'Inputs from Uganda staff'!$E$6:$BM$6,0)),
""))</f>
        <v>0</v>
      </c>
      <c r="AH325" s="122">
        <f>IFERROR(
$AN325 * INDEX('WFOM - Time_Base'!$A$4:$API$29, MATCH("CenHos", 'WFOM - Time_Base'!$B$4:$B$29,0), MATCH(CONCATENATE($G325,AH$2),'WFOM - Time_Base'!$A$8:$API$8,0)) *
INDEX('WFOM - Time_Base'!$A$4:$API$29, MATCH("CenHos_Per", 'WFOM - Time_Base'!$B$4:$B$29,0), MATCH(CONCATENATE($G325,AH$2),'WFOM - Time_Base'!$A$8:$API$8,0)),
IFERROR($AN325 * INDEX('Inputs from Uganda staff'!$E$61:$BM$80,MATCH('HRH Need estimation'!AH$2,'Inputs from Uganda staff'!$E$61:$E$80,0),MATCH('HRH Need estimation'!$D325,'Inputs from Uganda staff'!$E$6:$BM$6,0)),
""))</f>
        <v>0</v>
      </c>
      <c r="AI325" s="122">
        <f>IFERROR(
$AN325 * INDEX('WFOM - Time_Base'!$A$4:$API$29, MATCH("CenHos", 'WFOM - Time_Base'!$B$4:$B$29,0), MATCH(CONCATENATE($G325,AI$2),'WFOM - Time_Base'!$A$8:$API$8,0)) *
INDEX('WFOM - Time_Base'!$A$4:$API$29, MATCH("CenHos_Per", 'WFOM - Time_Base'!$B$4:$B$29,0), MATCH(CONCATENATE($G325,AI$2),'WFOM - Time_Base'!$A$8:$API$8,0)),
IFERROR($AN325 * INDEX('Inputs from Uganda staff'!$E$61:$BM$80,MATCH('HRH Need estimation'!AI$2,'Inputs from Uganda staff'!$E$61:$E$80,0),MATCH('HRH Need estimation'!$D325,'Inputs from Uganda staff'!$E$6:$BM$6,0)),
""))</f>
        <v>0</v>
      </c>
      <c r="AJ325" s="122">
        <f>IFERROR(
$AN325 * INDEX('WFOM - Time_Base'!$A$4:$API$29, MATCH("CenHos", 'WFOM - Time_Base'!$B$4:$B$29,0), MATCH(CONCATENATE($G325,AJ$2),'WFOM - Time_Base'!$A$8:$API$8,0)) *
INDEX('WFOM - Time_Base'!$A$4:$API$29, MATCH("CenHos_Per", 'WFOM - Time_Base'!$B$4:$B$29,0), MATCH(CONCATENATE($G325,AJ$2),'WFOM - Time_Base'!$A$8:$API$8,0)),
IFERROR($AN325 * INDEX('Inputs from Uganda staff'!$E$61:$BM$80,MATCH('HRH Need estimation'!AJ$2,'Inputs from Uganda staff'!$E$61:$E$80,0),MATCH('HRH Need estimation'!$D325,'Inputs from Uganda staff'!$E$6:$BM$6,0)),
""))</f>
        <v>0</v>
      </c>
      <c r="AK325" s="122">
        <f>IFERROR(
$AN325 * INDEX('WFOM - Time_Base'!$A$4:$API$29, MATCH("CenHos", 'WFOM - Time_Base'!$B$4:$B$29,0), MATCH(CONCATENATE($G325,AK$2),'WFOM - Time_Base'!$A$8:$API$8,0)) *
INDEX('WFOM - Time_Base'!$A$4:$API$29, MATCH("CenHos_Per", 'WFOM - Time_Base'!$B$4:$B$29,0), MATCH(CONCATENATE($G325,AK$2),'WFOM - Time_Base'!$A$8:$API$8,0)),
IFERROR($AN325 * INDEX('Inputs from Uganda staff'!$E$61:$BM$80,MATCH('HRH Need estimation'!AK$2,'Inputs from Uganda staff'!$E$61:$E$80,0),MATCH('HRH Need estimation'!$D325,'Inputs from Uganda staff'!$E$6:$BM$6,0)),
""))</f>
        <v>0</v>
      </c>
      <c r="AL325" s="122">
        <f>IFERROR(
$AN325 * INDEX('WFOM - Time_Base'!$A$4:$API$29, MATCH("CenHos", 'WFOM - Time_Base'!$B$4:$B$29,0), MATCH(CONCATENATE($G325,AL$2),'WFOM - Time_Base'!$A$8:$API$8,0)) *
INDEX('WFOM - Time_Base'!$A$4:$API$29, MATCH("CenHos_Per", 'WFOM - Time_Base'!$B$4:$B$29,0), MATCH(CONCATENATE($G325,AL$2),'WFOM - Time_Base'!$A$8:$API$8,0)),
IFERROR($AN325 * INDEX('Inputs from Uganda staff'!$E$61:$BM$80,MATCH('HRH Need estimation'!AL$2,'Inputs from Uganda staff'!$E$61:$E$80,0),MATCH('HRH Need estimation'!$D325,'Inputs from Uganda staff'!$E$6:$BM$6,0)),
""))</f>
        <v>0</v>
      </c>
      <c r="AN325">
        <v>1</v>
      </c>
      <c r="AO325" t="str">
        <f t="shared" ref="AO325:AO327" si="14">VLOOKUP(C325,$AQ$4:$AQ$151,1,FALSE)</f>
        <v>347</v>
      </c>
    </row>
    <row r="326" spans="1:41">
      <c r="B326" s="291" t="s">
        <v>309</v>
      </c>
      <c r="C326" s="107" t="s">
        <v>2028</v>
      </c>
      <c r="D326" s="292" t="s">
        <v>2029</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15">SUM(I326:O326)</f>
        <v>0</v>
      </c>
      <c r="Q326" s="122"/>
      <c r="R326" s="122">
        <f>IFERROR(
$AN326 * INDEX('WFOM - Time_Base'!$A$4:$API$29, MATCH("CenHos", 'WFOM - Time_Base'!$B$4:$B$29,0), MATCH(CONCATENATE($G326,R$2),'WFOM - Time_Base'!$A$8:$API$8,0)) *
INDEX('WFOM - Time_Base'!$A$4:$API$29, MATCH("CenHos_Per", 'WFOM - Time_Base'!$B$4:$B$29,0), MATCH(CONCATENATE($G326,R$2),'WFOM - Time_Base'!$A$8:$API$8,0)),
IFERROR($AN326 * INDEX('Inputs from Uganda staff'!$E$61:$BM$80,MATCH('HRH Need estimation'!R$2,'Inputs from Uganda staff'!$E$61:$E$80,0),MATCH('HRH Need estimation'!$D326,'Inputs from Uganda staff'!$E$6:$BM$6,0)),
""))</f>
        <v>0</v>
      </c>
      <c r="S326" s="122">
        <f>IFERROR(
$AN326 * INDEX('WFOM - Time_Base'!$A$4:$API$29, MATCH("CenHos", 'WFOM - Time_Base'!$B$4:$B$29,0), MATCH(CONCATENATE($G326,S$2),'WFOM - Time_Base'!$A$8:$API$8,0)) *
INDEX('WFOM - Time_Base'!$A$4:$API$29, MATCH("CenHos_Per", 'WFOM - Time_Base'!$B$4:$B$29,0), MATCH(CONCATENATE($G326,S$2),'WFOM - Time_Base'!$A$8:$API$8,0)),
IFERROR($AN326 * INDEX('Inputs from Uganda staff'!$E$61:$BM$80,MATCH('HRH Need estimation'!S$2,'Inputs from Uganda staff'!$E$61:$E$80,0),MATCH('HRH Need estimation'!$D326,'Inputs from Uganda staff'!$E$6:$BM$6,0)),
""))</f>
        <v>0</v>
      </c>
      <c r="T326" s="122">
        <f>IFERROR(
$AN326 * INDEX('WFOM - Time_Base'!$A$4:$API$29, MATCH("CenHos", 'WFOM - Time_Base'!$B$4:$B$29,0), MATCH(CONCATENATE($G326,T$2),'WFOM - Time_Base'!$A$8:$API$8,0)) *
INDEX('WFOM - Time_Base'!$A$4:$API$29, MATCH("CenHos_Per", 'WFOM - Time_Base'!$B$4:$B$29,0), MATCH(CONCATENATE($G326,T$2),'WFOM - Time_Base'!$A$8:$API$8,0)),
IFERROR($AN326 * INDEX('Inputs from Uganda staff'!$E$61:$BM$80,MATCH('HRH Need estimation'!T$2,'Inputs from Uganda staff'!$E$61:$E$80,0),MATCH('HRH Need estimation'!$D326,'Inputs from Uganda staff'!$E$6:$BM$6,0)),
""))</f>
        <v>0</v>
      </c>
      <c r="U326" s="122">
        <f>IFERROR(
$AN326 * INDEX('WFOM - Time_Base'!$A$4:$API$29, MATCH("CenHos", 'WFOM - Time_Base'!$B$4:$B$29,0), MATCH(CONCATENATE($G326,U$2),'WFOM - Time_Base'!$A$8:$API$8,0)) *
INDEX('WFOM - Time_Base'!$A$4:$API$29, MATCH("CenHos_Per", 'WFOM - Time_Base'!$B$4:$B$29,0), MATCH(CONCATENATE($G326,U$2),'WFOM - Time_Base'!$A$8:$API$8,0)),
IFERROR($AN326 * INDEX('Inputs from Uganda staff'!$E$61:$BM$80,MATCH('HRH Need estimation'!U$2,'Inputs from Uganda staff'!$E$61:$E$80,0),MATCH('HRH Need estimation'!$D326,'Inputs from Uganda staff'!$E$6:$BM$6,0)),
""))</f>
        <v>0</v>
      </c>
      <c r="V326" s="122">
        <f>IFERROR(
$AN326 * INDEX('WFOM - Time_Base'!$A$4:$API$29, MATCH("CenHos", 'WFOM - Time_Base'!$B$4:$B$29,0), MATCH(CONCATENATE($G326,V$2),'WFOM - Time_Base'!$A$8:$API$8,0)) *
INDEX('WFOM - Time_Base'!$A$4:$API$29, MATCH("CenHos_Per", 'WFOM - Time_Base'!$B$4:$B$29,0), MATCH(CONCATENATE($G326,V$2),'WFOM - Time_Base'!$A$8:$API$8,0)),
IFERROR($AN326 * INDEX('Inputs from Uganda staff'!$E$61:$BM$80,MATCH('HRH Need estimation'!V$2,'Inputs from Uganda staff'!$E$61:$E$80,0),MATCH('HRH Need estimation'!$D326,'Inputs from Uganda staff'!$E$6:$BM$6,0)),
""))</f>
        <v>1</v>
      </c>
      <c r="W326" s="122">
        <f>IFERROR(
$AN326 * INDEX('WFOM - Time_Base'!$A$4:$API$29, MATCH("CenHos", 'WFOM - Time_Base'!$B$4:$B$29,0), MATCH(CONCATENATE($G326,W$2),'WFOM - Time_Base'!$A$8:$API$8,0)) *
INDEX('WFOM - Time_Base'!$A$4:$API$29, MATCH("CenHos_Per", 'WFOM - Time_Base'!$B$4:$B$29,0), MATCH(CONCATENATE($G326,W$2),'WFOM - Time_Base'!$A$8:$API$8,0)),
IFERROR($AN326 * INDEX('Inputs from Uganda staff'!$E$61:$BM$80,MATCH('HRH Need estimation'!W$2,'Inputs from Uganda staff'!$E$61:$E$80,0),MATCH('HRH Need estimation'!$D326,'Inputs from Uganda staff'!$E$6:$BM$6,0)),
""))</f>
        <v>0</v>
      </c>
      <c r="X326" s="122">
        <f>IFERROR(
$AN326 * INDEX('WFOM - Time_Base'!$A$4:$API$29, MATCH("CenHos", 'WFOM - Time_Base'!$B$4:$B$29,0), MATCH(CONCATENATE($G326,X$2),'WFOM - Time_Base'!$A$8:$API$8,0)) *
INDEX('WFOM - Time_Base'!$A$4:$API$29, MATCH("CenHos_Per", 'WFOM - Time_Base'!$B$4:$B$29,0), MATCH(CONCATENATE($G326,X$2),'WFOM - Time_Base'!$A$8:$API$8,0)),
IFERROR($AN326 * INDEX('Inputs from Uganda staff'!$E$61:$BM$80,MATCH('HRH Need estimation'!X$2,'Inputs from Uganda staff'!$E$61:$E$80,0),MATCH('HRH Need estimation'!$D326,'Inputs from Uganda staff'!$E$6:$BM$6,0)),
""))</f>
        <v>0</v>
      </c>
      <c r="Y326" s="122">
        <f>IFERROR(
$AN326 * INDEX('WFOM - Time_Base'!$A$4:$API$29, MATCH("CenHos", 'WFOM - Time_Base'!$B$4:$B$29,0), MATCH(CONCATENATE($G326,Y$2),'WFOM - Time_Base'!$A$8:$API$8,0)) *
INDEX('WFOM - Time_Base'!$A$4:$API$29, MATCH("CenHos_Per", 'WFOM - Time_Base'!$B$4:$B$29,0), MATCH(CONCATENATE($G326,Y$2),'WFOM - Time_Base'!$A$8:$API$8,0)),
IFERROR($AN326 * INDEX('Inputs from Uganda staff'!$E$61:$BM$80,MATCH('HRH Need estimation'!Y$2,'Inputs from Uganda staff'!$E$61:$E$80,0),MATCH('HRH Need estimation'!$D326,'Inputs from Uganda staff'!$E$6:$BM$6,0)),
""))</f>
        <v>1</v>
      </c>
      <c r="Z326" s="122">
        <f>IFERROR(
$AN326 * INDEX('WFOM - Time_Base'!$A$4:$API$29, MATCH("CenHos", 'WFOM - Time_Base'!$B$4:$B$29,0), MATCH(CONCATENATE($G326,Z$2),'WFOM - Time_Base'!$A$8:$API$8,0)) *
INDEX('WFOM - Time_Base'!$A$4:$API$29, MATCH("CenHos_Per", 'WFOM - Time_Base'!$B$4:$B$29,0), MATCH(CONCATENATE($G326,Z$2),'WFOM - Time_Base'!$A$8:$API$8,0)),
IFERROR($AN326 * INDEX('Inputs from Uganda staff'!$E$61:$BM$80,MATCH('HRH Need estimation'!Z$2,'Inputs from Uganda staff'!$E$61:$E$80,0),MATCH('HRH Need estimation'!$D326,'Inputs from Uganda staff'!$E$6:$BM$6,0)),
""))</f>
        <v>0</v>
      </c>
      <c r="AA326" s="122">
        <f>IFERROR(
$AN326 * INDEX('WFOM - Time_Base'!$A$4:$API$29, MATCH("CenHos", 'WFOM - Time_Base'!$B$4:$B$29,0), MATCH(CONCATENATE($G326,AA$2),'WFOM - Time_Base'!$A$8:$API$8,0)) *
INDEX('WFOM - Time_Base'!$A$4:$API$29, MATCH("CenHos_Per", 'WFOM - Time_Base'!$B$4:$B$29,0), MATCH(CONCATENATE($G326,AA$2),'WFOM - Time_Base'!$A$8:$API$8,0)),
IFERROR($AN326 * INDEX('Inputs from Uganda staff'!$E$61:$BM$80,MATCH('HRH Need estimation'!AA$2,'Inputs from Uganda staff'!$E$61:$E$80,0),MATCH('HRH Need estimation'!$D326,'Inputs from Uganda staff'!$E$6:$BM$6,0)),
""))</f>
        <v>0</v>
      </c>
      <c r="AB326" s="122">
        <f>IFERROR(
$AN326 * INDEX('WFOM - Time_Base'!$A$4:$API$29, MATCH("CenHos", 'WFOM - Time_Base'!$B$4:$B$29,0), MATCH(CONCATENATE($G326,AB$2),'WFOM - Time_Base'!$A$8:$API$8,0)) *
INDEX('WFOM - Time_Base'!$A$4:$API$29, MATCH("CenHos_Per", 'WFOM - Time_Base'!$B$4:$B$29,0), MATCH(CONCATENATE($G326,AB$2),'WFOM - Time_Base'!$A$8:$API$8,0)),
IFERROR($AN326 * INDEX('Inputs from Uganda staff'!$E$61:$BM$80,MATCH('HRH Need estimation'!AB$2,'Inputs from Uganda staff'!$E$61:$E$80,0),MATCH('HRH Need estimation'!$D326,'Inputs from Uganda staff'!$E$6:$BM$6,0)),
""))</f>
        <v>0</v>
      </c>
      <c r="AC326" s="122" t="str">
        <f>IFERROR(
$AN326 * INDEX('WFOM - Time_Base'!$A$4:$API$29, MATCH("CenHos", 'WFOM - Time_Base'!$B$4:$B$29,0), MATCH(CONCATENATE($G326,AC$2),'WFOM - Time_Base'!$A$8:$API$8,0)) *
INDEX('WFOM - Time_Base'!$A$4:$API$29, MATCH("CenHos_Per", 'WFOM - Time_Base'!$B$4:$B$29,0), MATCH(CONCATENATE($G326,AC$2),'WFOM - Time_Base'!$A$8:$API$8,0)),
IFERROR($AN326 * INDEX('Inputs from Uganda staff'!$E$61:$BM$80,MATCH('HRH Need estimation'!AC$2,'Inputs from Uganda staff'!$E$61:$E$80,0),MATCH('HRH Need estimation'!$D326,'Inputs from Uganda staff'!$E$6:$BM$6,0)),
""))</f>
        <v/>
      </c>
      <c r="AD326" s="122">
        <f>IFERROR(
$AN326 * INDEX('WFOM - Time_Base'!$A$4:$API$29, MATCH("CenHos", 'WFOM - Time_Base'!$B$4:$B$29,0), MATCH(CONCATENATE($G326,AD$2),'WFOM - Time_Base'!$A$8:$API$8,0)) *
INDEX('WFOM - Time_Base'!$A$4:$API$29, MATCH("CenHos_Per", 'WFOM - Time_Base'!$B$4:$B$29,0), MATCH(CONCATENATE($G326,AD$2),'WFOM - Time_Base'!$A$8:$API$8,0)),
IFERROR($AN326 * INDEX('Inputs from Uganda staff'!$E$61:$BM$80,MATCH('HRH Need estimation'!AD$2,'Inputs from Uganda staff'!$E$61:$E$80,0),MATCH('HRH Need estimation'!$D326,'Inputs from Uganda staff'!$E$6:$BM$6,0)),
""))</f>
        <v>0</v>
      </c>
      <c r="AE326" s="122">
        <f>IFERROR(
$AN326 * INDEX('WFOM - Time_Base'!$A$4:$API$29, MATCH("CenHos", 'WFOM - Time_Base'!$B$4:$B$29,0), MATCH(CONCATENATE($G326,AE$2),'WFOM - Time_Base'!$A$8:$API$8,0)) *
INDEX('WFOM - Time_Base'!$A$4:$API$29, MATCH("CenHos_Per", 'WFOM - Time_Base'!$B$4:$B$29,0), MATCH(CONCATENATE($G326,AE$2),'WFOM - Time_Base'!$A$8:$API$8,0)),
IFERROR($AN326 * INDEX('Inputs from Uganda staff'!$E$61:$BM$80,MATCH('HRH Need estimation'!AE$2,'Inputs from Uganda staff'!$E$61:$E$80,0),MATCH('HRH Need estimation'!$D326,'Inputs from Uganda staff'!$E$6:$BM$6,0)),
""))</f>
        <v>0</v>
      </c>
      <c r="AF326" s="122">
        <f>IFERROR(
$AN326 * INDEX('WFOM - Time_Base'!$A$4:$API$29, MATCH("CenHos", 'WFOM - Time_Base'!$B$4:$B$29,0), MATCH(CONCATENATE($G326,AF$2),'WFOM - Time_Base'!$A$8:$API$8,0)) *
INDEX('WFOM - Time_Base'!$A$4:$API$29, MATCH("CenHos_Per", 'WFOM - Time_Base'!$B$4:$B$29,0), MATCH(CONCATENATE($G326,AF$2),'WFOM - Time_Base'!$A$8:$API$8,0)),
IFERROR($AN326 * INDEX('Inputs from Uganda staff'!$E$61:$BM$80,MATCH('HRH Need estimation'!AF$2,'Inputs from Uganda staff'!$E$61:$E$80,0),MATCH('HRH Need estimation'!$D326,'Inputs from Uganda staff'!$E$6:$BM$6,0)),
""))</f>
        <v>0</v>
      </c>
      <c r="AG326" s="122">
        <f>IFERROR(
$AN326 * INDEX('WFOM - Time_Base'!$A$4:$API$29, MATCH("CenHos", 'WFOM - Time_Base'!$B$4:$B$29,0), MATCH(CONCATENATE($G326,AG$2),'WFOM - Time_Base'!$A$8:$API$8,0)) *
INDEX('WFOM - Time_Base'!$A$4:$API$29, MATCH("CenHos_Per", 'WFOM - Time_Base'!$B$4:$B$29,0), MATCH(CONCATENATE($G326,AG$2),'WFOM - Time_Base'!$A$8:$API$8,0)),
IFERROR($AN326 * INDEX('Inputs from Uganda staff'!$E$61:$BM$80,MATCH('HRH Need estimation'!AG$2,'Inputs from Uganda staff'!$E$61:$E$80,0),MATCH('HRH Need estimation'!$D326,'Inputs from Uganda staff'!$E$6:$BM$6,0)),
""))</f>
        <v>0</v>
      </c>
      <c r="AH326" s="122">
        <f>IFERROR(
$AN326 * INDEX('WFOM - Time_Base'!$A$4:$API$29, MATCH("CenHos", 'WFOM - Time_Base'!$B$4:$B$29,0), MATCH(CONCATENATE($G326,AH$2),'WFOM - Time_Base'!$A$8:$API$8,0)) *
INDEX('WFOM - Time_Base'!$A$4:$API$29, MATCH("CenHos_Per", 'WFOM - Time_Base'!$B$4:$B$29,0), MATCH(CONCATENATE($G326,AH$2),'WFOM - Time_Base'!$A$8:$API$8,0)),
IFERROR($AN326 * INDEX('Inputs from Uganda staff'!$E$61:$BM$80,MATCH('HRH Need estimation'!AH$2,'Inputs from Uganda staff'!$E$61:$E$80,0),MATCH('HRH Need estimation'!$D326,'Inputs from Uganda staff'!$E$6:$BM$6,0)),
""))</f>
        <v>0</v>
      </c>
      <c r="AI326" s="122">
        <f>IFERROR(
$AN326 * INDEX('WFOM - Time_Base'!$A$4:$API$29, MATCH("CenHos", 'WFOM - Time_Base'!$B$4:$B$29,0), MATCH(CONCATENATE($G326,AI$2),'WFOM - Time_Base'!$A$8:$API$8,0)) *
INDEX('WFOM - Time_Base'!$A$4:$API$29, MATCH("CenHos_Per", 'WFOM - Time_Base'!$B$4:$B$29,0), MATCH(CONCATENATE($G326,AI$2),'WFOM - Time_Base'!$A$8:$API$8,0)),
IFERROR($AN326 * INDEX('Inputs from Uganda staff'!$E$61:$BM$80,MATCH('HRH Need estimation'!AI$2,'Inputs from Uganda staff'!$E$61:$E$80,0),MATCH('HRH Need estimation'!$D326,'Inputs from Uganda staff'!$E$6:$BM$6,0)),
""))</f>
        <v>0</v>
      </c>
      <c r="AJ326" s="122">
        <f>IFERROR(
$AN326 * INDEX('WFOM - Time_Base'!$A$4:$API$29, MATCH("CenHos", 'WFOM - Time_Base'!$B$4:$B$29,0), MATCH(CONCATENATE($G326,AJ$2),'WFOM - Time_Base'!$A$8:$API$8,0)) *
INDEX('WFOM - Time_Base'!$A$4:$API$29, MATCH("CenHos_Per", 'WFOM - Time_Base'!$B$4:$B$29,0), MATCH(CONCATENATE($G326,AJ$2),'WFOM - Time_Base'!$A$8:$API$8,0)),
IFERROR($AN326 * INDEX('Inputs from Uganda staff'!$E$61:$BM$80,MATCH('HRH Need estimation'!AJ$2,'Inputs from Uganda staff'!$E$61:$E$80,0),MATCH('HRH Need estimation'!$D326,'Inputs from Uganda staff'!$E$6:$BM$6,0)),
""))</f>
        <v>0</v>
      </c>
      <c r="AK326" s="122">
        <f>IFERROR(
$AN326 * INDEX('WFOM - Time_Base'!$A$4:$API$29, MATCH("CenHos", 'WFOM - Time_Base'!$B$4:$B$29,0), MATCH(CONCATENATE($G326,AK$2),'WFOM - Time_Base'!$A$8:$API$8,0)) *
INDEX('WFOM - Time_Base'!$A$4:$API$29, MATCH("CenHos_Per", 'WFOM - Time_Base'!$B$4:$B$29,0), MATCH(CONCATENATE($G326,AK$2),'WFOM - Time_Base'!$A$8:$API$8,0)),
IFERROR($AN326 * INDEX('Inputs from Uganda staff'!$E$61:$BM$80,MATCH('HRH Need estimation'!AK$2,'Inputs from Uganda staff'!$E$61:$E$80,0),MATCH('HRH Need estimation'!$D326,'Inputs from Uganda staff'!$E$6:$BM$6,0)),
""))</f>
        <v>0</v>
      </c>
      <c r="AL326" s="122">
        <f>IFERROR(
$AN326 * INDEX('WFOM - Time_Base'!$A$4:$API$29, MATCH("CenHos", 'WFOM - Time_Base'!$B$4:$B$29,0), MATCH(CONCATENATE($G326,AL$2),'WFOM - Time_Base'!$A$8:$API$8,0)) *
INDEX('WFOM - Time_Base'!$A$4:$API$29, MATCH("CenHos_Per", 'WFOM - Time_Base'!$B$4:$B$29,0), MATCH(CONCATENATE($G326,AL$2),'WFOM - Time_Base'!$A$8:$API$8,0)),
IFERROR($AN326 * INDEX('Inputs from Uganda staff'!$E$61:$BM$80,MATCH('HRH Need estimation'!AL$2,'Inputs from Uganda staff'!$E$61:$E$80,0),MATCH('HRH Need estimation'!$D326,'Inputs from Uganda staff'!$E$6:$BM$6,0)),
""))</f>
        <v>0</v>
      </c>
      <c r="AN326">
        <v>1</v>
      </c>
      <c r="AO326" t="e">
        <f t="shared" si="14"/>
        <v>#N/A</v>
      </c>
    </row>
    <row r="327" spans="1:41">
      <c r="B327" s="291" t="s">
        <v>309</v>
      </c>
      <c r="C327" s="107" t="s">
        <v>2030</v>
      </c>
      <c r="D327" s="292" t="s">
        <v>2031</v>
      </c>
      <c r="E327" s="199" t="s">
        <v>25</v>
      </c>
      <c r="F327" s="199" t="s">
        <v>49</v>
      </c>
      <c r="G327" s="199" t="str">
        <f>IF(F327&lt;&gt;"", VLOOKUP(F327,'WFOM - Cadre and Service List'!$E$4:$F$52,2,FALSE), "")</f>
        <v>EPI</v>
      </c>
      <c r="H327" s="199"/>
      <c r="I327" s="208"/>
      <c r="J327" s="208"/>
      <c r="K327" s="208"/>
      <c r="L327" s="208"/>
      <c r="M327" s="208"/>
      <c r="N327" s="208"/>
      <c r="O327" s="208"/>
      <c r="P327" s="207">
        <f t="shared" si="15"/>
        <v>0</v>
      </c>
      <c r="Q327" s="122"/>
      <c r="R327" s="122">
        <f>IFERROR(
$AN327 * INDEX('WFOM - Time_Base'!$A$4:$API$29, MATCH("CenHos", 'WFOM - Time_Base'!$B$4:$B$29,0), MATCH(CONCATENATE($G327,R$2),'WFOM - Time_Base'!$A$8:$API$8,0)) *
INDEX('WFOM - Time_Base'!$A$4:$API$29, MATCH("CenHos_Per", 'WFOM - Time_Base'!$B$4:$B$29,0), MATCH(CONCATENATE($G327,R$2),'WFOM - Time_Base'!$A$8:$API$8,0)),
IFERROR($AN327 * INDEX('Inputs from Uganda staff'!$E$61:$BM$80,MATCH('HRH Need estimation'!R$2,'Inputs from Uganda staff'!$E$61:$E$80,0),MATCH('HRH Need estimation'!$D327,'Inputs from Uganda staff'!$E$6:$BM$6,0)),
""))</f>
        <v>0</v>
      </c>
      <c r="S327" s="122">
        <f>IFERROR(
$AN327 * INDEX('WFOM - Time_Base'!$A$4:$API$29, MATCH("CenHos", 'WFOM - Time_Base'!$B$4:$B$29,0), MATCH(CONCATENATE($G327,S$2),'WFOM - Time_Base'!$A$8:$API$8,0)) *
INDEX('WFOM - Time_Base'!$A$4:$API$29, MATCH("CenHos_Per", 'WFOM - Time_Base'!$B$4:$B$29,0), MATCH(CONCATENATE($G327,S$2),'WFOM - Time_Base'!$A$8:$API$8,0)),
IFERROR($AN327 * INDEX('Inputs from Uganda staff'!$E$61:$BM$80,MATCH('HRH Need estimation'!S$2,'Inputs from Uganda staff'!$E$61:$E$80,0),MATCH('HRH Need estimation'!$D327,'Inputs from Uganda staff'!$E$6:$BM$6,0)),
""))</f>
        <v>0</v>
      </c>
      <c r="T327" s="122">
        <f>IFERROR(
$AN327 * INDEX('WFOM - Time_Base'!$A$4:$API$29, MATCH("CenHos", 'WFOM - Time_Base'!$B$4:$B$29,0), MATCH(CONCATENATE($G327,T$2),'WFOM - Time_Base'!$A$8:$API$8,0)) *
INDEX('WFOM - Time_Base'!$A$4:$API$29, MATCH("CenHos_Per", 'WFOM - Time_Base'!$B$4:$B$29,0), MATCH(CONCATENATE($G327,T$2),'WFOM - Time_Base'!$A$8:$API$8,0)),
IFERROR($AN327 * INDEX('Inputs from Uganda staff'!$E$61:$BM$80,MATCH('HRH Need estimation'!T$2,'Inputs from Uganda staff'!$E$61:$E$80,0),MATCH('HRH Need estimation'!$D327,'Inputs from Uganda staff'!$E$6:$BM$6,0)),
""))</f>
        <v>0</v>
      </c>
      <c r="U327" s="122">
        <f>IFERROR(
$AN327 * INDEX('WFOM - Time_Base'!$A$4:$API$29, MATCH("CenHos", 'WFOM - Time_Base'!$B$4:$B$29,0), MATCH(CONCATENATE($G327,U$2),'WFOM - Time_Base'!$A$8:$API$8,0)) *
INDEX('WFOM - Time_Base'!$A$4:$API$29, MATCH("CenHos_Per", 'WFOM - Time_Base'!$B$4:$B$29,0), MATCH(CONCATENATE($G327,U$2),'WFOM - Time_Base'!$A$8:$API$8,0)),
IFERROR($AN327 * INDEX('Inputs from Uganda staff'!$E$61:$BM$80,MATCH('HRH Need estimation'!U$2,'Inputs from Uganda staff'!$E$61:$E$80,0),MATCH('HRH Need estimation'!$D327,'Inputs from Uganda staff'!$E$6:$BM$6,0)),
""))</f>
        <v>0</v>
      </c>
      <c r="V327" s="122">
        <f>IFERROR(
$AN327 * INDEX('WFOM - Time_Base'!$A$4:$API$29, MATCH("CenHos", 'WFOM - Time_Base'!$B$4:$B$29,0), MATCH(CONCATENATE($G327,V$2),'WFOM - Time_Base'!$A$8:$API$8,0)) *
INDEX('WFOM - Time_Base'!$A$4:$API$29, MATCH("CenHos_Per", 'WFOM - Time_Base'!$B$4:$B$29,0), MATCH(CONCATENATE($G327,V$2),'WFOM - Time_Base'!$A$8:$API$8,0)),
IFERROR($AN327 * INDEX('Inputs from Uganda staff'!$E$61:$BM$80,MATCH('HRH Need estimation'!V$2,'Inputs from Uganda staff'!$E$61:$E$80,0),MATCH('HRH Need estimation'!$D327,'Inputs from Uganda staff'!$E$6:$BM$6,0)),
""))</f>
        <v>1</v>
      </c>
      <c r="W327" s="122">
        <f>IFERROR(
$AN327 * INDEX('WFOM - Time_Base'!$A$4:$API$29, MATCH("CenHos", 'WFOM - Time_Base'!$B$4:$B$29,0), MATCH(CONCATENATE($G327,W$2),'WFOM - Time_Base'!$A$8:$API$8,0)) *
INDEX('WFOM - Time_Base'!$A$4:$API$29, MATCH("CenHos_Per", 'WFOM - Time_Base'!$B$4:$B$29,0), MATCH(CONCATENATE($G327,W$2),'WFOM - Time_Base'!$A$8:$API$8,0)),
IFERROR($AN327 * INDEX('Inputs from Uganda staff'!$E$61:$BM$80,MATCH('HRH Need estimation'!W$2,'Inputs from Uganda staff'!$E$61:$E$80,0),MATCH('HRH Need estimation'!$D327,'Inputs from Uganda staff'!$E$6:$BM$6,0)),
""))</f>
        <v>0</v>
      </c>
      <c r="X327" s="122">
        <f>IFERROR(
$AN327 * INDEX('WFOM - Time_Base'!$A$4:$API$29, MATCH("CenHos", 'WFOM - Time_Base'!$B$4:$B$29,0), MATCH(CONCATENATE($G327,X$2),'WFOM - Time_Base'!$A$8:$API$8,0)) *
INDEX('WFOM - Time_Base'!$A$4:$API$29, MATCH("CenHos_Per", 'WFOM - Time_Base'!$B$4:$B$29,0), MATCH(CONCATENATE($G327,X$2),'WFOM - Time_Base'!$A$8:$API$8,0)),
IFERROR($AN327 * INDEX('Inputs from Uganda staff'!$E$61:$BM$80,MATCH('HRH Need estimation'!X$2,'Inputs from Uganda staff'!$E$61:$E$80,0),MATCH('HRH Need estimation'!$D327,'Inputs from Uganda staff'!$E$6:$BM$6,0)),
""))</f>
        <v>0</v>
      </c>
      <c r="Y327" s="122">
        <f>IFERROR(
$AN327 * INDEX('WFOM - Time_Base'!$A$4:$API$29, MATCH("CenHos", 'WFOM - Time_Base'!$B$4:$B$29,0), MATCH(CONCATENATE($G327,Y$2),'WFOM - Time_Base'!$A$8:$API$8,0)) *
INDEX('WFOM - Time_Base'!$A$4:$API$29, MATCH("CenHos_Per", 'WFOM - Time_Base'!$B$4:$B$29,0), MATCH(CONCATENATE($G327,Y$2),'WFOM - Time_Base'!$A$8:$API$8,0)),
IFERROR($AN327 * INDEX('Inputs from Uganda staff'!$E$61:$BM$80,MATCH('HRH Need estimation'!Y$2,'Inputs from Uganda staff'!$E$61:$E$80,0),MATCH('HRH Need estimation'!$D327,'Inputs from Uganda staff'!$E$6:$BM$6,0)),
""))</f>
        <v>1</v>
      </c>
      <c r="Z327" s="122">
        <f>IFERROR(
$AN327 * INDEX('WFOM - Time_Base'!$A$4:$API$29, MATCH("CenHos", 'WFOM - Time_Base'!$B$4:$B$29,0), MATCH(CONCATENATE($G327,Z$2),'WFOM - Time_Base'!$A$8:$API$8,0)) *
INDEX('WFOM - Time_Base'!$A$4:$API$29, MATCH("CenHos_Per", 'WFOM - Time_Base'!$B$4:$B$29,0), MATCH(CONCATENATE($G327,Z$2),'WFOM - Time_Base'!$A$8:$API$8,0)),
IFERROR($AN327 * INDEX('Inputs from Uganda staff'!$E$61:$BM$80,MATCH('HRH Need estimation'!Z$2,'Inputs from Uganda staff'!$E$61:$E$80,0),MATCH('HRH Need estimation'!$D327,'Inputs from Uganda staff'!$E$6:$BM$6,0)),
""))</f>
        <v>0</v>
      </c>
      <c r="AA327" s="122">
        <f>IFERROR(
$AN327 * INDEX('WFOM - Time_Base'!$A$4:$API$29, MATCH("CenHos", 'WFOM - Time_Base'!$B$4:$B$29,0), MATCH(CONCATENATE($G327,AA$2),'WFOM - Time_Base'!$A$8:$API$8,0)) *
INDEX('WFOM - Time_Base'!$A$4:$API$29, MATCH("CenHos_Per", 'WFOM - Time_Base'!$B$4:$B$29,0), MATCH(CONCATENATE($G327,AA$2),'WFOM - Time_Base'!$A$8:$API$8,0)),
IFERROR($AN327 * INDEX('Inputs from Uganda staff'!$E$61:$BM$80,MATCH('HRH Need estimation'!AA$2,'Inputs from Uganda staff'!$E$61:$E$80,0),MATCH('HRH Need estimation'!$D327,'Inputs from Uganda staff'!$E$6:$BM$6,0)),
""))</f>
        <v>0</v>
      </c>
      <c r="AB327" s="122">
        <f>IFERROR(
$AN327 * INDEX('WFOM - Time_Base'!$A$4:$API$29, MATCH("CenHos", 'WFOM - Time_Base'!$B$4:$B$29,0), MATCH(CONCATENATE($G327,AB$2),'WFOM - Time_Base'!$A$8:$API$8,0)) *
INDEX('WFOM - Time_Base'!$A$4:$API$29, MATCH("CenHos_Per", 'WFOM - Time_Base'!$B$4:$B$29,0), MATCH(CONCATENATE($G327,AB$2),'WFOM - Time_Base'!$A$8:$API$8,0)),
IFERROR($AN327 * INDEX('Inputs from Uganda staff'!$E$61:$BM$80,MATCH('HRH Need estimation'!AB$2,'Inputs from Uganda staff'!$E$61:$E$80,0),MATCH('HRH Need estimation'!$D327,'Inputs from Uganda staff'!$E$6:$BM$6,0)),
""))</f>
        <v>0</v>
      </c>
      <c r="AC327" s="122" t="str">
        <f>IFERROR(
$AN327 * INDEX('WFOM - Time_Base'!$A$4:$API$29, MATCH("CenHos", 'WFOM - Time_Base'!$B$4:$B$29,0), MATCH(CONCATENATE($G327,AC$2),'WFOM - Time_Base'!$A$8:$API$8,0)) *
INDEX('WFOM - Time_Base'!$A$4:$API$29, MATCH("CenHos_Per", 'WFOM - Time_Base'!$B$4:$B$29,0), MATCH(CONCATENATE($G327,AC$2),'WFOM - Time_Base'!$A$8:$API$8,0)),
IFERROR($AN327 * INDEX('Inputs from Uganda staff'!$E$61:$BM$80,MATCH('HRH Need estimation'!AC$2,'Inputs from Uganda staff'!$E$61:$E$80,0),MATCH('HRH Need estimation'!$D327,'Inputs from Uganda staff'!$E$6:$BM$6,0)),
""))</f>
        <v/>
      </c>
      <c r="AD327" s="122">
        <f>IFERROR(
$AN327 * INDEX('WFOM - Time_Base'!$A$4:$API$29, MATCH("CenHos", 'WFOM - Time_Base'!$B$4:$B$29,0), MATCH(CONCATENATE($G327,AD$2),'WFOM - Time_Base'!$A$8:$API$8,0)) *
INDEX('WFOM - Time_Base'!$A$4:$API$29, MATCH("CenHos_Per", 'WFOM - Time_Base'!$B$4:$B$29,0), MATCH(CONCATENATE($G327,AD$2),'WFOM - Time_Base'!$A$8:$API$8,0)),
IFERROR($AN327 * INDEX('Inputs from Uganda staff'!$E$61:$BM$80,MATCH('HRH Need estimation'!AD$2,'Inputs from Uganda staff'!$E$61:$E$80,0),MATCH('HRH Need estimation'!$D327,'Inputs from Uganda staff'!$E$6:$BM$6,0)),
""))</f>
        <v>0</v>
      </c>
      <c r="AE327" s="122">
        <f>IFERROR(
$AN327 * INDEX('WFOM - Time_Base'!$A$4:$API$29, MATCH("CenHos", 'WFOM - Time_Base'!$B$4:$B$29,0), MATCH(CONCATENATE($G327,AE$2),'WFOM - Time_Base'!$A$8:$API$8,0)) *
INDEX('WFOM - Time_Base'!$A$4:$API$29, MATCH("CenHos_Per", 'WFOM - Time_Base'!$B$4:$B$29,0), MATCH(CONCATENATE($G327,AE$2),'WFOM - Time_Base'!$A$8:$API$8,0)),
IFERROR($AN327 * INDEX('Inputs from Uganda staff'!$E$61:$BM$80,MATCH('HRH Need estimation'!AE$2,'Inputs from Uganda staff'!$E$61:$E$80,0),MATCH('HRH Need estimation'!$D327,'Inputs from Uganda staff'!$E$6:$BM$6,0)),
""))</f>
        <v>0</v>
      </c>
      <c r="AF327" s="122">
        <f>IFERROR(
$AN327 * INDEX('WFOM - Time_Base'!$A$4:$API$29, MATCH("CenHos", 'WFOM - Time_Base'!$B$4:$B$29,0), MATCH(CONCATENATE($G327,AF$2),'WFOM - Time_Base'!$A$8:$API$8,0)) *
INDEX('WFOM - Time_Base'!$A$4:$API$29, MATCH("CenHos_Per", 'WFOM - Time_Base'!$B$4:$B$29,0), MATCH(CONCATENATE($G327,AF$2),'WFOM - Time_Base'!$A$8:$API$8,0)),
IFERROR($AN327 * INDEX('Inputs from Uganda staff'!$E$61:$BM$80,MATCH('HRH Need estimation'!AF$2,'Inputs from Uganda staff'!$E$61:$E$80,0),MATCH('HRH Need estimation'!$D327,'Inputs from Uganda staff'!$E$6:$BM$6,0)),
""))</f>
        <v>0</v>
      </c>
      <c r="AG327" s="122">
        <f>IFERROR(
$AN327 * INDEX('WFOM - Time_Base'!$A$4:$API$29, MATCH("CenHos", 'WFOM - Time_Base'!$B$4:$B$29,0), MATCH(CONCATENATE($G327,AG$2),'WFOM - Time_Base'!$A$8:$API$8,0)) *
INDEX('WFOM - Time_Base'!$A$4:$API$29, MATCH("CenHos_Per", 'WFOM - Time_Base'!$B$4:$B$29,0), MATCH(CONCATENATE($G327,AG$2),'WFOM - Time_Base'!$A$8:$API$8,0)),
IFERROR($AN327 * INDEX('Inputs from Uganda staff'!$E$61:$BM$80,MATCH('HRH Need estimation'!AG$2,'Inputs from Uganda staff'!$E$61:$E$80,0),MATCH('HRH Need estimation'!$D327,'Inputs from Uganda staff'!$E$6:$BM$6,0)),
""))</f>
        <v>0</v>
      </c>
      <c r="AH327" s="122">
        <f>IFERROR(
$AN327 * INDEX('WFOM - Time_Base'!$A$4:$API$29, MATCH("CenHos", 'WFOM - Time_Base'!$B$4:$B$29,0), MATCH(CONCATENATE($G327,AH$2),'WFOM - Time_Base'!$A$8:$API$8,0)) *
INDEX('WFOM - Time_Base'!$A$4:$API$29, MATCH("CenHos_Per", 'WFOM - Time_Base'!$B$4:$B$29,0), MATCH(CONCATENATE($G327,AH$2),'WFOM - Time_Base'!$A$8:$API$8,0)),
IFERROR($AN327 * INDEX('Inputs from Uganda staff'!$E$61:$BM$80,MATCH('HRH Need estimation'!AH$2,'Inputs from Uganda staff'!$E$61:$E$80,0),MATCH('HRH Need estimation'!$D327,'Inputs from Uganda staff'!$E$6:$BM$6,0)),
""))</f>
        <v>0</v>
      </c>
      <c r="AI327" s="122">
        <f>IFERROR(
$AN327 * INDEX('WFOM - Time_Base'!$A$4:$API$29, MATCH("CenHos", 'WFOM - Time_Base'!$B$4:$B$29,0), MATCH(CONCATENATE($G327,AI$2),'WFOM - Time_Base'!$A$8:$API$8,0)) *
INDEX('WFOM - Time_Base'!$A$4:$API$29, MATCH("CenHos_Per", 'WFOM - Time_Base'!$B$4:$B$29,0), MATCH(CONCATENATE($G327,AI$2),'WFOM - Time_Base'!$A$8:$API$8,0)),
IFERROR($AN327 * INDEX('Inputs from Uganda staff'!$E$61:$BM$80,MATCH('HRH Need estimation'!AI$2,'Inputs from Uganda staff'!$E$61:$E$80,0),MATCH('HRH Need estimation'!$D327,'Inputs from Uganda staff'!$E$6:$BM$6,0)),
""))</f>
        <v>0</v>
      </c>
      <c r="AJ327" s="122">
        <f>IFERROR(
$AN327 * INDEX('WFOM - Time_Base'!$A$4:$API$29, MATCH("CenHos", 'WFOM - Time_Base'!$B$4:$B$29,0), MATCH(CONCATENATE($G327,AJ$2),'WFOM - Time_Base'!$A$8:$API$8,0)) *
INDEX('WFOM - Time_Base'!$A$4:$API$29, MATCH("CenHos_Per", 'WFOM - Time_Base'!$B$4:$B$29,0), MATCH(CONCATENATE($G327,AJ$2),'WFOM - Time_Base'!$A$8:$API$8,0)),
IFERROR($AN327 * INDEX('Inputs from Uganda staff'!$E$61:$BM$80,MATCH('HRH Need estimation'!AJ$2,'Inputs from Uganda staff'!$E$61:$E$80,0),MATCH('HRH Need estimation'!$D327,'Inputs from Uganda staff'!$E$6:$BM$6,0)),
""))</f>
        <v>0</v>
      </c>
      <c r="AK327" s="122">
        <f>IFERROR(
$AN327 * INDEX('WFOM - Time_Base'!$A$4:$API$29, MATCH("CenHos", 'WFOM - Time_Base'!$B$4:$B$29,0), MATCH(CONCATENATE($G327,AK$2),'WFOM - Time_Base'!$A$8:$API$8,0)) *
INDEX('WFOM - Time_Base'!$A$4:$API$29, MATCH("CenHos_Per", 'WFOM - Time_Base'!$B$4:$B$29,0), MATCH(CONCATENATE($G327,AK$2),'WFOM - Time_Base'!$A$8:$API$8,0)),
IFERROR($AN327 * INDEX('Inputs from Uganda staff'!$E$61:$BM$80,MATCH('HRH Need estimation'!AK$2,'Inputs from Uganda staff'!$E$61:$E$80,0),MATCH('HRH Need estimation'!$D327,'Inputs from Uganda staff'!$E$6:$BM$6,0)),
""))</f>
        <v>0</v>
      </c>
      <c r="AL327" s="122">
        <f>IFERROR(
$AN327 * INDEX('WFOM - Time_Base'!$A$4:$API$29, MATCH("CenHos", 'WFOM - Time_Base'!$B$4:$B$29,0), MATCH(CONCATENATE($G327,AL$2),'WFOM - Time_Base'!$A$8:$API$8,0)) *
INDEX('WFOM - Time_Base'!$A$4:$API$29, MATCH("CenHos_Per", 'WFOM - Time_Base'!$B$4:$B$29,0), MATCH(CONCATENATE($G327,AL$2),'WFOM - Time_Base'!$A$8:$API$8,0)),
IFERROR($AN327 * INDEX('Inputs from Uganda staff'!$E$61:$BM$80,MATCH('HRH Need estimation'!AL$2,'Inputs from Uganda staff'!$E$61:$E$80,0),MATCH('HRH Need estimation'!$D327,'Inputs from Uganda staff'!$E$6:$BM$6,0)),
""))</f>
        <v>0</v>
      </c>
      <c r="AN327">
        <v>1</v>
      </c>
      <c r="AO327" t="str">
        <f t="shared" si="14"/>
        <v>349</v>
      </c>
    </row>
    <row r="329" spans="1:41">
      <c r="G329">
        <f>COUNTIF(G4:G323,"")</f>
        <v>125</v>
      </c>
      <c r="H329">
        <f>COUNTIF(H4:H323,"community-based activity")</f>
        <v>43</v>
      </c>
    </row>
    <row r="330" spans="1:41">
      <c r="G330" t="s">
        <v>1305</v>
      </c>
      <c r="H330">
        <f>G329-H329</f>
        <v>82</v>
      </c>
    </row>
  </sheetData>
  <autoFilter ref="A3:AP327"/>
  <mergeCells count="2">
    <mergeCell ref="R1:AL1"/>
    <mergeCell ref="I2:P2"/>
  </mergeCells>
  <dataValidations count="1">
    <dataValidation type="list" allowBlank="1" showInputMessage="1" showErrorMessage="1" sqref="F4:F327">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H3" sqref="H3"/>
    </sheetView>
  </sheetViews>
  <sheetFormatPr defaultRowHeight="15.75"/>
  <cols>
    <col min="1" max="1" width="13.875" customWidth="1"/>
    <col min="2" max="2" width="12.75" customWidth="1"/>
    <col min="5" max="5" width="14.5" customWidth="1"/>
    <col min="6" max="6" width="17.625" customWidth="1"/>
  </cols>
  <sheetData>
    <row r="1" spans="1:6" s="220" customFormat="1" ht="45.75" thickBot="1">
      <c r="A1" s="300"/>
      <c r="B1" s="298" t="s">
        <v>2052</v>
      </c>
      <c r="C1" s="298" t="s">
        <v>2053</v>
      </c>
      <c r="D1" s="298" t="s">
        <v>2054</v>
      </c>
      <c r="E1" s="298" t="s">
        <v>2055</v>
      </c>
      <c r="F1" s="298" t="s">
        <v>185</v>
      </c>
    </row>
    <row r="2" spans="1:6" ht="45.75" thickBot="1">
      <c r="A2" s="296" t="s">
        <v>2048</v>
      </c>
      <c r="B2" s="297">
        <v>4</v>
      </c>
      <c r="C2" s="297">
        <v>0.33</v>
      </c>
      <c r="D2" s="297">
        <v>0.25</v>
      </c>
      <c r="E2" s="297" t="s">
        <v>2058</v>
      </c>
      <c r="F2" s="299" t="s">
        <v>2059</v>
      </c>
    </row>
    <row r="3" spans="1:6" ht="45.75" thickBot="1">
      <c r="A3" s="296" t="s">
        <v>2049</v>
      </c>
      <c r="B3" s="297">
        <v>4</v>
      </c>
      <c r="C3" s="297">
        <v>2</v>
      </c>
      <c r="D3" s="297">
        <v>0.35</v>
      </c>
      <c r="E3" s="297" t="s">
        <v>2058</v>
      </c>
      <c r="F3" s="299" t="s">
        <v>2059</v>
      </c>
    </row>
    <row r="4" spans="1:6" ht="45.75" thickBot="1">
      <c r="A4" s="296" t="s">
        <v>2050</v>
      </c>
      <c r="B4" s="297">
        <v>6</v>
      </c>
      <c r="C4" s="297">
        <v>2.4</v>
      </c>
      <c r="D4" s="297">
        <v>5.25</v>
      </c>
      <c r="E4" s="297" t="s">
        <v>2058</v>
      </c>
      <c r="F4" s="299" t="s">
        <v>2059</v>
      </c>
    </row>
    <row r="5" spans="1:6" ht="45.75" thickBot="1">
      <c r="A5" s="296" t="s">
        <v>2051</v>
      </c>
      <c r="B5" s="297">
        <v>8</v>
      </c>
      <c r="C5" s="297">
        <v>1.2</v>
      </c>
      <c r="D5" s="297">
        <v>8.4</v>
      </c>
      <c r="E5" s="297">
        <v>8</v>
      </c>
      <c r="F5" s="299" t="s">
        <v>2059</v>
      </c>
    </row>
    <row r="6" spans="1:6" ht="60.75" thickBot="1">
      <c r="A6" s="296" t="s">
        <v>640</v>
      </c>
      <c r="B6" s="297">
        <v>4</v>
      </c>
      <c r="C6" s="297" t="s">
        <v>2058</v>
      </c>
      <c r="D6" s="297" t="s">
        <v>2058</v>
      </c>
      <c r="E6" s="297" t="s">
        <v>2058</v>
      </c>
      <c r="F6" s="299" t="s">
        <v>2060</v>
      </c>
    </row>
    <row r="7" spans="1:6" ht="30.75" thickBot="1">
      <c r="A7" s="296" t="s">
        <v>634</v>
      </c>
      <c r="B7" s="297">
        <v>4</v>
      </c>
      <c r="C7" s="297">
        <v>2</v>
      </c>
      <c r="D7" s="297">
        <v>0.35</v>
      </c>
      <c r="E7" s="297" t="s">
        <v>2058</v>
      </c>
      <c r="F7" s="299" t="s">
        <v>2057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120" zoomScaleNormal="120" workbookViewId="0">
      <selection activeCell="D3" sqref="D3"/>
    </sheetView>
  </sheetViews>
  <sheetFormatPr defaultColWidth="11" defaultRowHeight="15.75"/>
  <cols>
    <col min="1" max="1" width="21.125" customWidth="1"/>
    <col min="2" max="2" width="30.875" customWidth="1"/>
    <col min="4" max="10" width="14.5" customWidth="1"/>
  </cols>
  <sheetData>
    <row r="1" spans="1:11">
      <c r="D1" s="304" t="s">
        <v>1070</v>
      </c>
      <c r="E1" s="305"/>
      <c r="F1" s="305"/>
      <c r="G1" s="305"/>
      <c r="H1" s="305"/>
      <c r="I1" s="305"/>
      <c r="J1" s="305"/>
      <c r="K1" s="305"/>
    </row>
    <row r="2" spans="1:11" ht="53.1" customHeight="1">
      <c r="A2" s="206" t="s">
        <v>1071</v>
      </c>
      <c r="B2" s="206" t="s">
        <v>1072</v>
      </c>
      <c r="C2" s="206" t="s">
        <v>1073</v>
      </c>
      <c r="D2" s="206" t="s">
        <v>1063</v>
      </c>
      <c r="E2" s="206" t="s">
        <v>1064</v>
      </c>
      <c r="F2" s="206" t="s">
        <v>1065</v>
      </c>
      <c r="G2" s="206" t="s">
        <v>1066</v>
      </c>
      <c r="H2" s="206" t="s">
        <v>1067</v>
      </c>
      <c r="I2" s="206" t="s">
        <v>1068</v>
      </c>
      <c r="J2" s="206" t="s">
        <v>1069</v>
      </c>
      <c r="K2" s="206" t="s">
        <v>198</v>
      </c>
    </row>
    <row r="3" spans="1:11">
      <c r="A3" s="207" t="s">
        <v>868</v>
      </c>
      <c r="B3" s="207" t="s">
        <v>9</v>
      </c>
      <c r="C3" s="207" t="s">
        <v>10</v>
      </c>
      <c r="D3" s="207"/>
      <c r="E3" s="207"/>
      <c r="F3" s="207"/>
      <c r="G3" s="207"/>
      <c r="H3" s="207"/>
      <c r="I3" s="207"/>
      <c r="J3" s="207"/>
      <c r="K3" s="207">
        <f>SUM(D3:J3)</f>
        <v>0</v>
      </c>
    </row>
    <row r="4" spans="1:11">
      <c r="A4" s="207" t="s">
        <v>868</v>
      </c>
      <c r="B4" s="207" t="s">
        <v>13</v>
      </c>
      <c r="C4" s="207" t="s">
        <v>14</v>
      </c>
      <c r="D4" s="207"/>
      <c r="E4" s="207"/>
      <c r="F4" s="207"/>
      <c r="G4" s="207"/>
      <c r="H4" s="207"/>
      <c r="I4" s="207"/>
      <c r="J4" s="207"/>
      <c r="K4" s="207">
        <f t="shared" ref="K4:K51" si="0">SUM(D4:J4)</f>
        <v>0</v>
      </c>
    </row>
    <row r="5" spans="1:11">
      <c r="A5" s="207" t="s">
        <v>868</v>
      </c>
      <c r="B5" s="207" t="s">
        <v>17</v>
      </c>
      <c r="C5" s="207" t="s">
        <v>18</v>
      </c>
      <c r="D5" s="207"/>
      <c r="E5" s="207"/>
      <c r="F5" s="207"/>
      <c r="G5" s="207"/>
      <c r="H5" s="207"/>
      <c r="I5" s="207"/>
      <c r="J5" s="207"/>
      <c r="K5" s="207">
        <f t="shared" si="0"/>
        <v>0</v>
      </c>
    </row>
    <row r="6" spans="1:11">
      <c r="A6" s="207" t="s">
        <v>868</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866</v>
      </c>
      <c r="B17" s="207" t="s">
        <v>0</v>
      </c>
      <c r="C17" s="207" t="s">
        <v>65</v>
      </c>
      <c r="D17" s="207"/>
      <c r="E17" s="207"/>
      <c r="F17" s="207"/>
      <c r="G17" s="207"/>
      <c r="H17" s="207"/>
      <c r="I17" s="207"/>
      <c r="J17" s="207"/>
      <c r="K17" s="207">
        <f t="shared" si="0"/>
        <v>0</v>
      </c>
    </row>
    <row r="18" spans="1:11">
      <c r="A18" s="207" t="s">
        <v>866</v>
      </c>
      <c r="B18" s="207" t="s">
        <v>68</v>
      </c>
      <c r="C18" s="207" t="s">
        <v>69</v>
      </c>
      <c r="D18" s="207"/>
      <c r="E18" s="207"/>
      <c r="F18" s="207"/>
      <c r="G18" s="207"/>
      <c r="H18" s="207"/>
      <c r="I18" s="207"/>
      <c r="J18" s="207"/>
      <c r="K18" s="207">
        <f t="shared" si="0"/>
        <v>0</v>
      </c>
    </row>
    <row r="19" spans="1:11">
      <c r="A19" s="207" t="s">
        <v>866</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863</v>
      </c>
      <c r="B30" s="207" t="s">
        <v>103</v>
      </c>
      <c r="C30" s="207" t="s">
        <v>104</v>
      </c>
      <c r="D30" s="207"/>
      <c r="E30" s="207"/>
      <c r="F30" s="207"/>
      <c r="G30" s="207"/>
      <c r="H30" s="207"/>
      <c r="I30" s="207"/>
      <c r="J30" s="207"/>
      <c r="K30" s="207">
        <f t="shared" si="0"/>
        <v>0</v>
      </c>
    </row>
    <row r="31" spans="1:11">
      <c r="A31" s="207" t="s">
        <v>863</v>
      </c>
      <c r="B31" s="207" t="s">
        <v>105</v>
      </c>
      <c r="C31" s="207" t="s">
        <v>106</v>
      </c>
      <c r="D31" s="207"/>
      <c r="E31" s="207"/>
      <c r="F31" s="207"/>
      <c r="G31" s="207"/>
      <c r="H31" s="207"/>
      <c r="I31" s="207"/>
      <c r="J31" s="207"/>
      <c r="K31" s="207">
        <f t="shared" si="0"/>
        <v>0</v>
      </c>
    </row>
    <row r="32" spans="1:11">
      <c r="A32" s="207" t="s">
        <v>863</v>
      </c>
      <c r="B32" s="207" t="s">
        <v>107</v>
      </c>
      <c r="C32" s="207" t="s">
        <v>108</v>
      </c>
      <c r="D32" s="207"/>
      <c r="E32" s="207"/>
      <c r="F32" s="207"/>
      <c r="G32" s="207"/>
      <c r="H32" s="207"/>
      <c r="I32" s="207"/>
      <c r="J32" s="207"/>
      <c r="K32" s="207">
        <f t="shared" si="0"/>
        <v>0</v>
      </c>
    </row>
    <row r="33" spans="1:11">
      <c r="A33" s="207" t="s">
        <v>863</v>
      </c>
      <c r="B33" s="207" t="s">
        <v>109</v>
      </c>
      <c r="C33" s="207" t="s">
        <v>110</v>
      </c>
      <c r="D33" s="207"/>
      <c r="E33" s="207"/>
      <c r="F33" s="207"/>
      <c r="G33" s="207"/>
      <c r="H33" s="207"/>
      <c r="I33" s="207"/>
      <c r="J33" s="207"/>
      <c r="K33" s="207">
        <f t="shared" si="0"/>
        <v>0</v>
      </c>
    </row>
    <row r="34" spans="1:11">
      <c r="A34" s="207" t="s">
        <v>863</v>
      </c>
      <c r="B34" s="207" t="s">
        <v>111</v>
      </c>
      <c r="C34" s="207" t="s">
        <v>112</v>
      </c>
      <c r="D34" s="207"/>
      <c r="E34" s="207"/>
      <c r="F34" s="207"/>
      <c r="G34" s="207"/>
      <c r="H34" s="207"/>
      <c r="I34" s="207"/>
      <c r="J34" s="207"/>
      <c r="K34" s="207">
        <f t="shared" si="0"/>
        <v>0</v>
      </c>
    </row>
    <row r="35" spans="1:11">
      <c r="A35" s="207" t="s">
        <v>863</v>
      </c>
      <c r="B35" s="207" t="s">
        <v>113</v>
      </c>
      <c r="C35" s="207" t="s">
        <v>114</v>
      </c>
      <c r="D35" s="207"/>
      <c r="E35" s="207"/>
      <c r="F35" s="207"/>
      <c r="G35" s="207"/>
      <c r="H35" s="207"/>
      <c r="I35" s="207"/>
      <c r="J35" s="207"/>
      <c r="K35" s="207">
        <f t="shared" si="0"/>
        <v>0</v>
      </c>
    </row>
    <row r="36" spans="1:11">
      <c r="A36" s="207" t="s">
        <v>863</v>
      </c>
      <c r="B36" s="207" t="s">
        <v>115</v>
      </c>
      <c r="C36" s="207" t="s">
        <v>116</v>
      </c>
      <c r="D36" s="207"/>
      <c r="E36" s="207"/>
      <c r="F36" s="207"/>
      <c r="G36" s="207"/>
      <c r="H36" s="207"/>
      <c r="I36" s="207"/>
      <c r="J36" s="207"/>
      <c r="K36" s="207">
        <f t="shared" si="0"/>
        <v>0</v>
      </c>
    </row>
    <row r="37" spans="1:11">
      <c r="A37" s="207" t="s">
        <v>863</v>
      </c>
      <c r="B37" s="207" t="s">
        <v>118</v>
      </c>
      <c r="C37" s="207" t="s">
        <v>119</v>
      </c>
      <c r="D37" s="207"/>
      <c r="E37" s="207"/>
      <c r="F37" s="207"/>
      <c r="G37" s="207"/>
      <c r="H37" s="207"/>
      <c r="I37" s="207"/>
      <c r="J37" s="207"/>
      <c r="K37" s="207">
        <f t="shared" si="0"/>
        <v>0</v>
      </c>
    </row>
    <row r="38" spans="1:11">
      <c r="A38" s="207" t="s">
        <v>863</v>
      </c>
      <c r="B38" s="207" t="s">
        <v>120</v>
      </c>
      <c r="C38" s="207" t="s">
        <v>121</v>
      </c>
      <c r="D38" s="207"/>
      <c r="E38" s="207"/>
      <c r="F38" s="207"/>
      <c r="G38" s="207"/>
      <c r="H38" s="207"/>
      <c r="I38" s="207"/>
      <c r="J38" s="207"/>
      <c r="K38" s="207">
        <f t="shared" si="0"/>
        <v>0</v>
      </c>
    </row>
    <row r="39" spans="1:11">
      <c r="A39" s="207" t="s">
        <v>863</v>
      </c>
      <c r="B39" s="207" t="s">
        <v>122</v>
      </c>
      <c r="C39" s="207" t="s">
        <v>123</v>
      </c>
      <c r="D39" s="207"/>
      <c r="E39" s="207"/>
      <c r="F39" s="207"/>
      <c r="G39" s="207"/>
      <c r="H39" s="207"/>
      <c r="I39" s="207"/>
      <c r="J39" s="207"/>
      <c r="K39" s="207">
        <f t="shared" si="0"/>
        <v>0</v>
      </c>
    </row>
    <row r="40" spans="1:11">
      <c r="A40" s="207" t="s">
        <v>864</v>
      </c>
      <c r="B40" s="207" t="s">
        <v>125</v>
      </c>
      <c r="C40" s="207" t="s">
        <v>125</v>
      </c>
      <c r="D40" s="207"/>
      <c r="E40" s="207"/>
      <c r="F40" s="207"/>
      <c r="G40" s="207"/>
      <c r="H40" s="207"/>
      <c r="I40" s="207"/>
      <c r="J40" s="207"/>
      <c r="K40" s="207">
        <f t="shared" si="0"/>
        <v>0</v>
      </c>
    </row>
    <row r="41" spans="1:11">
      <c r="A41" s="207" t="s">
        <v>864</v>
      </c>
      <c r="B41" s="207" t="s">
        <v>126</v>
      </c>
      <c r="C41" s="207" t="s">
        <v>126</v>
      </c>
      <c r="D41" s="207"/>
      <c r="E41" s="207"/>
      <c r="F41" s="207"/>
      <c r="G41" s="207"/>
      <c r="H41" s="207"/>
      <c r="I41" s="207"/>
      <c r="J41" s="207"/>
      <c r="K41" s="207">
        <f t="shared" si="0"/>
        <v>0</v>
      </c>
    </row>
    <row r="42" spans="1:11">
      <c r="A42" s="207" t="s">
        <v>864</v>
      </c>
      <c r="B42" s="207" t="s">
        <v>127</v>
      </c>
      <c r="C42" s="207" t="s">
        <v>127</v>
      </c>
      <c r="D42" s="207"/>
      <c r="E42" s="207"/>
      <c r="F42" s="207"/>
      <c r="G42" s="207"/>
      <c r="H42" s="207"/>
      <c r="I42" s="207"/>
      <c r="J42" s="207"/>
      <c r="K42" s="207">
        <f t="shared" si="0"/>
        <v>0</v>
      </c>
    </row>
    <row r="43" spans="1:11">
      <c r="A43" s="207" t="s">
        <v>864</v>
      </c>
      <c r="B43" s="207" t="s">
        <v>128</v>
      </c>
      <c r="C43" s="207" t="s">
        <v>128</v>
      </c>
      <c r="D43" s="207"/>
      <c r="E43" s="207"/>
      <c r="F43" s="207"/>
      <c r="G43" s="207"/>
      <c r="H43" s="207"/>
      <c r="I43" s="207"/>
      <c r="J43" s="207"/>
      <c r="K43" s="207">
        <f t="shared" si="0"/>
        <v>0</v>
      </c>
    </row>
    <row r="44" spans="1:11">
      <c r="A44" s="207" t="s">
        <v>864</v>
      </c>
      <c r="B44" s="207" t="s">
        <v>129</v>
      </c>
      <c r="C44" s="207" t="s">
        <v>129</v>
      </c>
      <c r="D44" s="207"/>
      <c r="E44" s="207"/>
      <c r="F44" s="207"/>
      <c r="G44" s="207"/>
      <c r="H44" s="207"/>
      <c r="I44" s="207"/>
      <c r="J44" s="207"/>
      <c r="K44" s="207">
        <f t="shared" si="0"/>
        <v>0</v>
      </c>
    </row>
    <row r="45" spans="1:11">
      <c r="A45" s="207" t="s">
        <v>864</v>
      </c>
      <c r="B45" s="207" t="s">
        <v>130</v>
      </c>
      <c r="C45" s="207" t="s">
        <v>131</v>
      </c>
      <c r="D45" s="207"/>
      <c r="E45" s="207"/>
      <c r="F45" s="207"/>
      <c r="G45" s="207"/>
      <c r="H45" s="207"/>
      <c r="I45" s="207"/>
      <c r="J45" s="207"/>
      <c r="K45" s="207">
        <f t="shared" si="0"/>
        <v>0</v>
      </c>
    </row>
    <row r="46" spans="1:11">
      <c r="A46" s="207" t="s">
        <v>865</v>
      </c>
      <c r="B46" s="207" t="s">
        <v>133</v>
      </c>
      <c r="C46" s="207" t="s">
        <v>134</v>
      </c>
      <c r="D46" s="207"/>
      <c r="E46" s="207"/>
      <c r="F46" s="207"/>
      <c r="G46" s="207"/>
      <c r="H46" s="207"/>
      <c r="I46" s="207"/>
      <c r="J46" s="207"/>
      <c r="K46" s="207">
        <f t="shared" si="0"/>
        <v>0</v>
      </c>
    </row>
    <row r="47" spans="1:11">
      <c r="A47" s="207" t="s">
        <v>865</v>
      </c>
      <c r="B47" s="207" t="s">
        <v>135</v>
      </c>
      <c r="C47" s="207" t="s">
        <v>136</v>
      </c>
      <c r="D47" s="207"/>
      <c r="E47" s="207"/>
      <c r="F47" s="207"/>
      <c r="G47" s="207"/>
      <c r="H47" s="207"/>
      <c r="I47" s="207"/>
      <c r="J47" s="207"/>
      <c r="K47" s="207">
        <f t="shared" si="0"/>
        <v>0</v>
      </c>
    </row>
    <row r="48" spans="1:11">
      <c r="A48" s="207" t="s">
        <v>865</v>
      </c>
      <c r="B48" s="207" t="s">
        <v>137</v>
      </c>
      <c r="C48" s="207" t="s">
        <v>138</v>
      </c>
      <c r="D48" s="207"/>
      <c r="E48" s="207"/>
      <c r="F48" s="207"/>
      <c r="G48" s="207"/>
      <c r="H48" s="207"/>
      <c r="I48" s="207"/>
      <c r="J48" s="207"/>
      <c r="K48" s="207">
        <f t="shared" si="0"/>
        <v>0</v>
      </c>
    </row>
    <row r="49" spans="1:11">
      <c r="A49" s="207" t="s">
        <v>865</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1084</v>
      </c>
      <c r="B53" s="211" t="s">
        <v>1085</v>
      </c>
      <c r="C53" s="211" t="s">
        <v>1083</v>
      </c>
      <c r="D53" t="s">
        <v>1082</v>
      </c>
    </row>
    <row r="54" spans="1:11">
      <c r="A54" t="s">
        <v>1063</v>
      </c>
      <c r="B54" s="211" t="s">
        <v>1075</v>
      </c>
      <c r="D54" t="s">
        <v>1081</v>
      </c>
    </row>
    <row r="55" spans="1:11">
      <c r="B55" s="211" t="s">
        <v>1074</v>
      </c>
      <c r="C55">
        <v>12</v>
      </c>
      <c r="D55" s="212">
        <v>2000000</v>
      </c>
    </row>
    <row r="56" spans="1:11">
      <c r="A56" t="s">
        <v>1064</v>
      </c>
      <c r="B56" s="211" t="s">
        <v>1076</v>
      </c>
      <c r="D56" s="212">
        <v>500000</v>
      </c>
    </row>
    <row r="57" spans="1:11">
      <c r="A57" t="s">
        <v>1065</v>
      </c>
      <c r="B57" s="211" t="s">
        <v>1077</v>
      </c>
      <c r="D57" s="212">
        <v>500000</v>
      </c>
    </row>
    <row r="58" spans="1:11">
      <c r="A58" t="s">
        <v>1066</v>
      </c>
      <c r="B58" s="211" t="s">
        <v>1078</v>
      </c>
      <c r="D58" s="212">
        <v>20000</v>
      </c>
    </row>
    <row r="59" spans="1:11">
      <c r="A59" t="s">
        <v>1067</v>
      </c>
      <c r="B59" s="211" t="s">
        <v>1078</v>
      </c>
      <c r="D59" s="212">
        <v>20000</v>
      </c>
    </row>
    <row r="60" spans="1:11">
      <c r="A60" t="s">
        <v>1068</v>
      </c>
      <c r="B60" s="211" t="s">
        <v>1079</v>
      </c>
      <c r="D60" s="212">
        <v>5000</v>
      </c>
    </row>
    <row r="61" spans="1:11">
      <c r="A61" t="s">
        <v>1069</v>
      </c>
      <c r="B61" s="211" t="s">
        <v>1080</v>
      </c>
      <c r="D61" s="212">
        <v>1000</v>
      </c>
    </row>
  </sheetData>
  <mergeCells count="1">
    <mergeCell ref="D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F26"/>
  <sheetViews>
    <sheetView topLeftCell="A14" workbookViewId="0">
      <selection activeCell="L9" sqref="L9"/>
    </sheetView>
  </sheetViews>
  <sheetFormatPr defaultColWidth="11" defaultRowHeight="15.75"/>
  <cols>
    <col min="5" max="5" width="11.5" customWidth="1"/>
    <col min="6" max="6" width="18" customWidth="1"/>
  </cols>
  <sheetData>
    <row r="1" spans="1:6" ht="31.5">
      <c r="C1" s="289" t="s">
        <v>1944</v>
      </c>
      <c r="D1" s="289" t="s">
        <v>1945</v>
      </c>
      <c r="E1" s="289" t="s">
        <v>1943</v>
      </c>
      <c r="F1" s="290" t="s">
        <v>2027</v>
      </c>
    </row>
    <row r="2" spans="1:6">
      <c r="B2" s="239" t="s">
        <v>1057</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1939</v>
      </c>
      <c r="C3" s="249">
        <f>'Workforce size estimation'!C6</f>
        <v>327</v>
      </c>
      <c r="D3" s="249">
        <f>'Workforce size estimation'!D6</f>
        <v>120</v>
      </c>
      <c r="E3" s="249">
        <f>'Workforce size estimation'!E6</f>
        <v>447</v>
      </c>
      <c r="F3" s="288" t="e">
        <f>INDEX('PFT Estimation'!$A$66:$W$68,3, MATCH('HRH Availability Estimation'!$A3,'PFT Estimation'!$A$67:$W$67,0))</f>
        <v>#N/A</v>
      </c>
    </row>
    <row r="4" spans="1:6" ht="30">
      <c r="B4" s="239" t="s">
        <v>1940</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30">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ht="30">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30">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30">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30">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5">
      <c r="A16" s="29" t="s">
        <v>149</v>
      </c>
      <c r="B16" s="244" t="s">
        <v>873</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30">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30">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30">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30">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30">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30">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30">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30">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0"/>
  <sheetViews>
    <sheetView zoomScale="80" zoomScaleNormal="80" workbookViewId="0">
      <pane xSplit="6" ySplit="9" topLeftCell="G10" activePane="bottomRight" state="frozen"/>
      <selection activeCell="L9" sqref="L9"/>
      <selection pane="topRight" activeCell="L9" sqref="L9"/>
      <selection pane="bottomLeft" activeCell="L9" sqref="L9"/>
      <selection pane="bottomRight" activeCell="K6" sqref="K6"/>
    </sheetView>
  </sheetViews>
  <sheetFormatPr defaultColWidth="8.875" defaultRowHeight="15"/>
  <cols>
    <col min="1" max="1" width="8.875" style="254"/>
    <col min="2" max="3" width="0" style="254" hidden="1" customWidth="1"/>
    <col min="4" max="5" width="15.375" style="254" customWidth="1"/>
    <col min="6" max="6" width="27.875" style="254" customWidth="1"/>
    <col min="7" max="7" width="6.5" style="254" customWidth="1"/>
    <col min="8" max="26" width="30.625" style="254" customWidth="1"/>
    <col min="27" max="27" width="30.625" style="256" customWidth="1"/>
    <col min="28" max="37" width="30.625" style="254" customWidth="1"/>
    <col min="38" max="43" width="30.625" style="256" customWidth="1"/>
    <col min="44" max="65" width="30.625" style="254" customWidth="1"/>
    <col min="66" max="16384" width="8.875" style="254"/>
  </cols>
  <sheetData>
    <row r="1" spans="1:66" ht="104.25" customHeight="1">
      <c r="A1" s="306" t="s">
        <v>1948</v>
      </c>
      <c r="B1" s="307"/>
      <c r="C1" s="307"/>
      <c r="D1" s="307"/>
      <c r="E1" s="307"/>
      <c r="F1" s="307"/>
      <c r="G1" s="307"/>
      <c r="H1" s="307"/>
      <c r="I1" s="307"/>
      <c r="J1" s="308"/>
      <c r="AA1" s="255" t="s">
        <v>1949</v>
      </c>
      <c r="AL1" s="256" t="s">
        <v>1950</v>
      </c>
    </row>
    <row r="2" spans="1:66" ht="15.7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525</v>
      </c>
      <c r="AC2" s="259" t="s">
        <v>525</v>
      </c>
      <c r="AD2" s="259" t="s">
        <v>525</v>
      </c>
      <c r="AE2" s="259" t="s">
        <v>525</v>
      </c>
      <c r="AF2" s="259" t="s">
        <v>525</v>
      </c>
      <c r="AG2" s="259" t="s">
        <v>525</v>
      </c>
      <c r="AH2" s="259" t="s">
        <v>525</v>
      </c>
      <c r="AI2" s="259" t="s">
        <v>525</v>
      </c>
      <c r="AJ2" s="259" t="s">
        <v>525</v>
      </c>
      <c r="AK2" s="259" t="s">
        <v>647</v>
      </c>
      <c r="AL2" s="260" t="s">
        <v>647</v>
      </c>
      <c r="AM2" s="260" t="s">
        <v>647</v>
      </c>
      <c r="AN2" s="260" t="s">
        <v>647</v>
      </c>
      <c r="AO2" s="260" t="s">
        <v>689</v>
      </c>
      <c r="AP2" s="260" t="s">
        <v>647</v>
      </c>
      <c r="AQ2" s="260" t="s">
        <v>689</v>
      </c>
      <c r="AR2" s="259" t="s">
        <v>724</v>
      </c>
      <c r="AS2" s="259" t="s">
        <v>724</v>
      </c>
      <c r="AT2" s="259" t="s">
        <v>724</v>
      </c>
      <c r="AU2" s="259" t="s">
        <v>724</v>
      </c>
      <c r="AV2" s="259" t="s">
        <v>724</v>
      </c>
      <c r="AW2" s="259" t="s">
        <v>25</v>
      </c>
      <c r="AX2" s="259" t="s">
        <v>76</v>
      </c>
      <c r="AY2" s="259" t="s">
        <v>76</v>
      </c>
      <c r="AZ2" s="259" t="s">
        <v>76</v>
      </c>
      <c r="BA2" s="259" t="s">
        <v>76</v>
      </c>
      <c r="BB2" s="259" t="s">
        <v>76</v>
      </c>
      <c r="BC2" s="259" t="s">
        <v>76</v>
      </c>
      <c r="BD2" s="259" t="s">
        <v>525</v>
      </c>
      <c r="BE2" s="259" t="s">
        <v>525</v>
      </c>
      <c r="BF2" s="259" t="s">
        <v>689</v>
      </c>
      <c r="BG2" s="259" t="s">
        <v>25</v>
      </c>
      <c r="BH2" s="259" t="s">
        <v>689</v>
      </c>
      <c r="BI2" s="259" t="s">
        <v>525</v>
      </c>
      <c r="BJ2" s="259" t="s">
        <v>525</v>
      </c>
      <c r="BK2" s="259" t="s">
        <v>525</v>
      </c>
      <c r="BL2" s="259" t="s">
        <v>525</v>
      </c>
      <c r="BM2" s="259" t="s">
        <v>141</v>
      </c>
      <c r="BN2" s="259"/>
    </row>
    <row r="3" spans="1:66" ht="15.7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422</v>
      </c>
      <c r="AA3" s="262" t="s">
        <v>428</v>
      </c>
      <c r="AB3" s="261" t="s">
        <v>526</v>
      </c>
      <c r="AC3" s="261" t="s">
        <v>528</v>
      </c>
      <c r="AD3" s="261" t="s">
        <v>530</v>
      </c>
      <c r="AE3" s="261" t="s">
        <v>532</v>
      </c>
      <c r="AF3" s="261" t="s">
        <v>534</v>
      </c>
      <c r="AG3" s="261" t="s">
        <v>536</v>
      </c>
      <c r="AH3" s="261" t="s">
        <v>538</v>
      </c>
      <c r="AI3" s="261" t="s">
        <v>617</v>
      </c>
      <c r="AJ3" s="261" t="s">
        <v>619</v>
      </c>
      <c r="AK3" s="261" t="s">
        <v>650</v>
      </c>
      <c r="AL3" s="262" t="s">
        <v>662</v>
      </c>
      <c r="AM3" s="262" t="s">
        <v>666</v>
      </c>
      <c r="AN3" s="262" t="s">
        <v>668</v>
      </c>
      <c r="AO3" s="262" t="s">
        <v>694</v>
      </c>
      <c r="AP3" s="262" t="s">
        <v>696</v>
      </c>
      <c r="AQ3" s="262" t="s">
        <v>697</v>
      </c>
      <c r="AR3" s="261" t="s">
        <v>747</v>
      </c>
      <c r="AS3" s="261" t="s">
        <v>751</v>
      </c>
      <c r="AT3" s="261" t="s">
        <v>753</v>
      </c>
      <c r="AU3" s="261" t="s">
        <v>755</v>
      </c>
      <c r="AV3" s="261" t="s">
        <v>757</v>
      </c>
      <c r="AW3" s="261" t="s">
        <v>769</v>
      </c>
      <c r="AX3" s="261" t="s">
        <v>803</v>
      </c>
      <c r="AY3" s="261" t="s">
        <v>805</v>
      </c>
      <c r="AZ3" s="261" t="s">
        <v>807</v>
      </c>
      <c r="BA3" s="261" t="s">
        <v>809</v>
      </c>
      <c r="BB3" s="261" t="s">
        <v>811</v>
      </c>
      <c r="BC3" s="261" t="s">
        <v>813</v>
      </c>
      <c r="BD3" s="261" t="s">
        <v>821</v>
      </c>
      <c r="BE3" s="261" t="s">
        <v>823</v>
      </c>
      <c r="BF3" s="261" t="s">
        <v>825</v>
      </c>
      <c r="BG3" s="261" t="s">
        <v>831</v>
      </c>
      <c r="BH3" s="261" t="s">
        <v>849</v>
      </c>
      <c r="BI3" s="261" t="s">
        <v>851</v>
      </c>
      <c r="BJ3" s="261" t="s">
        <v>853</v>
      </c>
      <c r="BK3" s="261" t="s">
        <v>855</v>
      </c>
      <c r="BL3" s="261" t="s">
        <v>857</v>
      </c>
      <c r="BM3" s="261" t="s">
        <v>859</v>
      </c>
    </row>
    <row r="4" spans="1:66" ht="15.75">
      <c r="A4" s="257"/>
      <c r="B4" s="257"/>
      <c r="C4" s="258"/>
      <c r="F4" s="263"/>
      <c r="G4" s="263"/>
      <c r="H4" s="264" t="s">
        <v>1951</v>
      </c>
      <c r="I4" s="264" t="s">
        <v>1952</v>
      </c>
      <c r="J4" s="264" t="s">
        <v>1953</v>
      </c>
      <c r="K4" s="264" t="s">
        <v>1954</v>
      </c>
      <c r="L4" s="264" t="s">
        <v>1955</v>
      </c>
      <c r="M4" s="264" t="s">
        <v>1956</v>
      </c>
      <c r="N4" s="264" t="s">
        <v>1957</v>
      </c>
      <c r="O4" s="264" t="s">
        <v>1958</v>
      </c>
      <c r="P4" s="264" t="s">
        <v>1959</v>
      </c>
      <c r="Q4" s="264" t="s">
        <v>1960</v>
      </c>
      <c r="R4" s="264" t="s">
        <v>1961</v>
      </c>
      <c r="S4" s="264" t="s">
        <v>1962</v>
      </c>
      <c r="T4" s="264" t="s">
        <v>1963</v>
      </c>
      <c r="U4" s="264" t="s">
        <v>1964</v>
      </c>
      <c r="V4" s="264" t="s">
        <v>1965</v>
      </c>
      <c r="W4" s="264" t="s">
        <v>1966</v>
      </c>
      <c r="X4" s="264" t="s">
        <v>1967</v>
      </c>
      <c r="Y4" s="264" t="s">
        <v>1968</v>
      </c>
      <c r="Z4" s="264" t="s">
        <v>1969</v>
      </c>
      <c r="AA4" s="265" t="s">
        <v>1970</v>
      </c>
      <c r="AB4" s="264" t="s">
        <v>1971</v>
      </c>
      <c r="AC4" s="264" t="s">
        <v>1972</v>
      </c>
      <c r="AD4" s="264" t="s">
        <v>1973</v>
      </c>
      <c r="AE4" s="264" t="s">
        <v>1974</v>
      </c>
      <c r="AF4" s="264" t="s">
        <v>1975</v>
      </c>
      <c r="AG4" s="264" t="s">
        <v>1976</v>
      </c>
      <c r="AH4" s="264" t="s">
        <v>1977</v>
      </c>
      <c r="AI4" s="264" t="s">
        <v>1978</v>
      </c>
      <c r="AJ4" s="264" t="s">
        <v>1979</v>
      </c>
      <c r="AK4" s="264" t="s">
        <v>1980</v>
      </c>
      <c r="AL4" s="265" t="s">
        <v>1981</v>
      </c>
      <c r="AM4" s="265" t="s">
        <v>1982</v>
      </c>
      <c r="AN4" s="265" t="s">
        <v>1983</v>
      </c>
      <c r="AO4" s="265" t="s">
        <v>1984</v>
      </c>
      <c r="AP4" s="265" t="s">
        <v>1985</v>
      </c>
      <c r="AQ4" s="265" t="s">
        <v>1986</v>
      </c>
      <c r="AR4" s="264" t="s">
        <v>1987</v>
      </c>
      <c r="AS4" s="264" t="s">
        <v>1988</v>
      </c>
      <c r="AT4" s="264" t="s">
        <v>1989</v>
      </c>
      <c r="AU4" s="264" t="s">
        <v>1990</v>
      </c>
      <c r="AV4" s="264" t="s">
        <v>1991</v>
      </c>
      <c r="AW4" s="264" t="s">
        <v>1992</v>
      </c>
      <c r="AX4" s="264" t="s">
        <v>1993</v>
      </c>
      <c r="AY4" s="264" t="s">
        <v>1994</v>
      </c>
      <c r="AZ4" s="264" t="s">
        <v>1995</v>
      </c>
      <c r="BA4" s="264" t="s">
        <v>1996</v>
      </c>
      <c r="BB4" s="264" t="s">
        <v>1997</v>
      </c>
      <c r="BC4" s="264" t="s">
        <v>1998</v>
      </c>
      <c r="BD4" s="264" t="s">
        <v>1999</v>
      </c>
      <c r="BE4" s="264" t="s">
        <v>2000</v>
      </c>
      <c r="BF4" s="264" t="s">
        <v>2001</v>
      </c>
      <c r="BG4" s="264" t="s">
        <v>2002</v>
      </c>
      <c r="BH4" s="264" t="s">
        <v>2003</v>
      </c>
      <c r="BI4" s="264" t="s">
        <v>2004</v>
      </c>
      <c r="BJ4" s="264" t="s">
        <v>2005</v>
      </c>
      <c r="BK4" s="264" t="s">
        <v>2006</v>
      </c>
      <c r="BL4" s="264" t="s">
        <v>2007</v>
      </c>
      <c r="BM4" s="264" t="s">
        <v>2008</v>
      </c>
    </row>
    <row r="5" spans="1:66" ht="15.75">
      <c r="A5" s="257"/>
      <c r="B5" s="257"/>
      <c r="C5" s="258"/>
      <c r="F5" s="259" t="s">
        <v>2024</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7.2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423</v>
      </c>
      <c r="AA6" s="260" t="s">
        <v>429</v>
      </c>
      <c r="AB6" s="259" t="s">
        <v>527</v>
      </c>
      <c r="AC6" s="259" t="s">
        <v>529</v>
      </c>
      <c r="AD6" s="259" t="s">
        <v>531</v>
      </c>
      <c r="AE6" s="259" t="s">
        <v>533</v>
      </c>
      <c r="AF6" s="259" t="s">
        <v>535</v>
      </c>
      <c r="AG6" s="259" t="s">
        <v>537</v>
      </c>
      <c r="AH6" s="259" t="s">
        <v>539</v>
      </c>
      <c r="AI6" s="259" t="s">
        <v>618</v>
      </c>
      <c r="AJ6" s="259" t="s">
        <v>620</v>
      </c>
      <c r="AK6" s="259" t="s">
        <v>651</v>
      </c>
      <c r="AL6" s="260" t="s">
        <v>663</v>
      </c>
      <c r="AM6" s="260" t="s">
        <v>667</v>
      </c>
      <c r="AN6" s="260" t="s">
        <v>669</v>
      </c>
      <c r="AO6" s="260" t="s">
        <v>695</v>
      </c>
      <c r="AP6" s="260" t="s">
        <v>667</v>
      </c>
      <c r="AQ6" s="260" t="s">
        <v>698</v>
      </c>
      <c r="AR6" s="259" t="s">
        <v>748</v>
      </c>
      <c r="AS6" s="259" t="s">
        <v>752</v>
      </c>
      <c r="AT6" s="259" t="s">
        <v>754</v>
      </c>
      <c r="AU6" s="259" t="s">
        <v>756</v>
      </c>
      <c r="AV6" s="259" t="s">
        <v>758</v>
      </c>
      <c r="AW6" s="259" t="s">
        <v>770</v>
      </c>
      <c r="AX6" s="259" t="s">
        <v>804</v>
      </c>
      <c r="AY6" s="259" t="s">
        <v>806</v>
      </c>
      <c r="AZ6" s="259" t="s">
        <v>808</v>
      </c>
      <c r="BA6" s="259" t="s">
        <v>810</v>
      </c>
      <c r="BB6" s="259" t="s">
        <v>812</v>
      </c>
      <c r="BC6" s="259" t="s">
        <v>814</v>
      </c>
      <c r="BD6" s="259" t="s">
        <v>822</v>
      </c>
      <c r="BE6" s="259" t="s">
        <v>824</v>
      </c>
      <c r="BF6" s="259" t="s">
        <v>826</v>
      </c>
      <c r="BG6" s="259" t="s">
        <v>832</v>
      </c>
      <c r="BH6" s="259" t="s">
        <v>850</v>
      </c>
      <c r="BI6" s="259" t="s">
        <v>852</v>
      </c>
      <c r="BJ6" s="259" t="s">
        <v>854</v>
      </c>
      <c r="BK6" s="259" t="s">
        <v>856</v>
      </c>
      <c r="BL6" s="259" t="s">
        <v>858</v>
      </c>
      <c r="BM6" s="259" t="s">
        <v>860</v>
      </c>
    </row>
    <row r="7" spans="1:66" ht="30.75" customHeight="1">
      <c r="A7" s="257"/>
      <c r="B7" s="257"/>
      <c r="C7" s="258"/>
      <c r="F7" s="259" t="s">
        <v>2009</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5">
      <c r="A8" s="257"/>
      <c r="B8" s="257"/>
      <c r="C8" s="258"/>
      <c r="D8" s="259" t="s">
        <v>2010</v>
      </c>
      <c r="E8" s="259" t="s">
        <v>2025</v>
      </c>
      <c r="F8" s="259" t="s">
        <v>2011</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5" hidden="1">
      <c r="A9" s="257"/>
      <c r="B9" s="257"/>
      <c r="C9" s="258"/>
      <c r="F9" s="259" t="s">
        <v>871</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09" t="s">
        <v>1062</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2012</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09"/>
      <c r="B11" s="270" t="s">
        <v>4</v>
      </c>
      <c r="C11" s="271" t="str">
        <f t="shared" si="0"/>
        <v>M01% of cases expected to be serviced by cadre</v>
      </c>
      <c r="D11" s="285" t="s">
        <v>5</v>
      </c>
      <c r="E11" s="279" t="str">
        <f>INDEX('WFOM - Cadre and Service List'!$A$3:$B$23,MATCH('Inputs from Uganda staff'!$D11,'WFOM - Cadre and Service List'!$B$3:$B$23,0), 1)</f>
        <v>M01</v>
      </c>
      <c r="F11" s="19" t="s">
        <v>2013</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09"/>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09"/>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09"/>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09"/>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09"/>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5</v>
      </c>
      <c r="BA16" s="272">
        <v>5</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09"/>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20</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100</v>
      </c>
      <c r="BA17" s="272">
        <v>100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09"/>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3</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09"/>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40</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09"/>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09"/>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09"/>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09"/>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09"/>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09"/>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67</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09"/>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09"/>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09"/>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09"/>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100</v>
      </c>
      <c r="AY29" s="272">
        <v>100</v>
      </c>
      <c r="AZ29" s="272">
        <v>100</v>
      </c>
      <c r="BA29" s="272">
        <v>100</v>
      </c>
      <c r="BB29" s="272">
        <v>100</v>
      </c>
      <c r="BC29" s="272">
        <v>100</v>
      </c>
      <c r="BD29" s="272">
        <v>3</v>
      </c>
      <c r="BE29" s="272">
        <v>3</v>
      </c>
      <c r="BF29" s="272">
        <v>3</v>
      </c>
      <c r="BG29" s="272">
        <v>3</v>
      </c>
      <c r="BH29" s="272">
        <v>0</v>
      </c>
      <c r="BI29" s="275">
        <v>3</v>
      </c>
      <c r="BJ29" s="275">
        <v>3</v>
      </c>
      <c r="BK29" s="275">
        <v>80</v>
      </c>
      <c r="BL29" s="275">
        <v>3</v>
      </c>
      <c r="BM29" s="275">
        <v>3</v>
      </c>
    </row>
    <row r="30" spans="1:65" ht="27.75" customHeight="1">
      <c r="A30" s="309"/>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09"/>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09"/>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09"/>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09"/>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09"/>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09"/>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09"/>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09"/>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09"/>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09"/>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09"/>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09"/>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09"/>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09"/>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09"/>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09"/>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09"/>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09"/>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09"/>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09"/>
      <c r="B50" s="276" t="s">
        <v>2014</v>
      </c>
      <c r="C50" s="271" t="str">
        <f t="shared" si="0"/>
        <v>New1Number of minutes per case</v>
      </c>
      <c r="D50" s="310" t="s">
        <v>2015</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09"/>
      <c r="B51" s="276" t="s">
        <v>2014</v>
      </c>
      <c r="C51" s="271" t="str">
        <f t="shared" si="0"/>
        <v>New1% of cases expected to be serviced by cadre</v>
      </c>
      <c r="D51" s="311"/>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09"/>
      <c r="B52" s="276" t="s">
        <v>2016</v>
      </c>
      <c r="C52" s="271" t="str">
        <f t="shared" si="0"/>
        <v>New2Number of minutes per case</v>
      </c>
      <c r="D52" s="310" t="s">
        <v>2017</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09"/>
      <c r="B53" s="276" t="s">
        <v>2016</v>
      </c>
      <c r="C53" s="271" t="str">
        <f t="shared" si="0"/>
        <v>New2% of cases expected to be serviced by cadre</v>
      </c>
      <c r="D53" s="311"/>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09"/>
      <c r="B54" s="276" t="s">
        <v>2018</v>
      </c>
      <c r="C54" s="271" t="str">
        <f t="shared" si="0"/>
        <v>New3Number of minutes per case</v>
      </c>
      <c r="D54" s="310" t="s">
        <v>2019</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09"/>
      <c r="B55" s="276" t="s">
        <v>2018</v>
      </c>
      <c r="C55" s="271" t="str">
        <f t="shared" si="0"/>
        <v>New3% of cases expected to be serviced by cadre</v>
      </c>
      <c r="D55" s="311"/>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09"/>
      <c r="B56" s="276" t="s">
        <v>2020</v>
      </c>
      <c r="C56" s="271" t="str">
        <f t="shared" si="0"/>
        <v>New4Number of minutes per case</v>
      </c>
      <c r="D56" s="310" t="s">
        <v>2021</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09"/>
      <c r="B57" s="276" t="s">
        <v>2020</v>
      </c>
      <c r="C57" s="271" t="str">
        <f t="shared" si="0"/>
        <v>New4% of cases expected to be serviced by cadre</v>
      </c>
      <c r="D57" s="311"/>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09"/>
      <c r="B58" s="276" t="s">
        <v>2022</v>
      </c>
      <c r="C58" s="271" t="str">
        <f t="shared" si="0"/>
        <v>New5Number of minutes per case</v>
      </c>
      <c r="D58" s="310" t="s">
        <v>2023</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09"/>
      <c r="B59" s="276" t="s">
        <v>2022</v>
      </c>
      <c r="C59" s="271" t="str">
        <f t="shared" si="0"/>
        <v>New5% of cases expected to be serviced by cadre</v>
      </c>
      <c r="D59" s="311"/>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5</v>
      </c>
      <c r="BA64" s="254">
        <f t="shared" si="3"/>
        <v>5</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2.0099999999999998</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10</v>
      </c>
      <c r="AY70" s="254">
        <f t="shared" si="6"/>
        <v>10</v>
      </c>
      <c r="AZ70" s="254">
        <f t="shared" si="6"/>
        <v>10</v>
      </c>
      <c r="BA70" s="254">
        <f t="shared" si="6"/>
        <v>10</v>
      </c>
      <c r="BB70" s="254">
        <f t="shared" si="6"/>
        <v>10</v>
      </c>
      <c r="BC70" s="254">
        <f t="shared" si="6"/>
        <v>10</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75">
      <c r="E81"/>
    </row>
    <row r="82" spans="5:5" ht="15.75">
      <c r="E82"/>
    </row>
    <row r="83" spans="5:5" ht="15.75">
      <c r="E83"/>
    </row>
    <row r="84" spans="5:5" ht="15.75">
      <c r="E84"/>
    </row>
    <row r="85" spans="5:5" ht="15.75">
      <c r="E85"/>
    </row>
    <row r="86" spans="5:5" ht="15.75">
      <c r="E86"/>
    </row>
    <row r="87" spans="5:5" ht="15.75">
      <c r="E87"/>
    </row>
    <row r="88" spans="5:5" ht="15.75">
      <c r="E88"/>
    </row>
    <row r="89" spans="5:5" ht="15.75">
      <c r="E89"/>
    </row>
    <row r="90" spans="5:5" ht="15.75">
      <c r="E90"/>
    </row>
    <row r="91" spans="5:5" ht="15.75">
      <c r="E91"/>
    </row>
    <row r="92" spans="5:5" ht="15.75">
      <c r="E92"/>
    </row>
    <row r="93" spans="5:5" ht="15.75">
      <c r="E93"/>
    </row>
    <row r="94" spans="5:5" ht="15.75">
      <c r="E94"/>
    </row>
    <row r="95" spans="5:5" ht="15.75">
      <c r="E95"/>
    </row>
    <row r="96" spans="5:5" ht="15.75">
      <c r="E96"/>
    </row>
    <row r="97" spans="5:5" ht="15.75">
      <c r="E97"/>
    </row>
    <row r="98" spans="5:5" ht="15.75">
      <c r="E98"/>
    </row>
    <row r="99" spans="5:5" ht="15.75">
      <c r="E99"/>
    </row>
    <row r="100" spans="5:5" ht="15.7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formula1>INDIRECT(SUBSTITUTE(SUBSTITUTE(SUBSTITUTE(SUBSTITUTE(SUBSTITUTE(SUBSTITUTE(SUBSTITUTE(H7,"_",""),"&amp;",""),"-",""),"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75" defaultRowHeight="15"/>
  <cols>
    <col min="1" max="1" width="56.375" style="3" customWidth="1"/>
    <col min="2" max="2" width="12.375" style="3" customWidth="1"/>
    <col min="3" max="3" width="15.5" style="3" customWidth="1"/>
    <col min="4" max="7" width="12.875" style="3" customWidth="1"/>
    <col min="8" max="8" width="9.875" style="3" customWidth="1"/>
    <col min="9" max="10" width="12.875" style="3" customWidth="1"/>
    <col min="11" max="11" width="9.875" style="3" customWidth="1"/>
    <col min="12" max="19" width="12.875" style="3" customWidth="1"/>
    <col min="20" max="20" width="9" style="3" customWidth="1"/>
    <col min="21" max="21" width="12.875" style="3" customWidth="1"/>
    <col min="22" max="22" width="9" style="3" customWidth="1"/>
    <col min="23" max="23" width="12.875" style="3" customWidth="1"/>
    <col min="24" max="24" width="8.875" style="3"/>
    <col min="25" max="25" width="17" style="3" customWidth="1"/>
    <col min="26" max="26" width="18.875" style="3" customWidth="1"/>
    <col min="27" max="27" width="11.875" style="3" customWidth="1"/>
    <col min="28" max="28" width="14.5" style="3" customWidth="1"/>
    <col min="29" max="29" width="23.5" style="3" customWidth="1"/>
    <col min="30" max="30" width="2.625" style="3" customWidth="1"/>
    <col min="31" max="16384" width="8.875" style="3"/>
  </cols>
  <sheetData>
    <row r="1" spans="1:28" ht="36.950000000000003" customHeight="1">
      <c r="A1" s="129" t="s">
        <v>874</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873</v>
      </c>
      <c r="O2" s="24" t="s">
        <v>51</v>
      </c>
      <c r="P2" s="24" t="s">
        <v>54</v>
      </c>
      <c r="Q2" s="24" t="s">
        <v>59</v>
      </c>
      <c r="R2" s="25" t="s">
        <v>63</v>
      </c>
      <c r="S2" s="26" t="s">
        <v>67</v>
      </c>
      <c r="T2" s="27" t="s">
        <v>71</v>
      </c>
      <c r="U2" s="27" t="s">
        <v>75</v>
      </c>
      <c r="V2" s="27" t="s">
        <v>80</v>
      </c>
      <c r="W2" s="27" t="s">
        <v>84</v>
      </c>
    </row>
    <row r="3" spans="1:28">
      <c r="A3" s="319" t="s">
        <v>148</v>
      </c>
      <c r="B3" s="319"/>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20" t="s">
        <v>166</v>
      </c>
      <c r="B21" s="321"/>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20" t="s">
        <v>171</v>
      </c>
      <c r="B25" s="321"/>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22" t="s">
        <v>172</v>
      </c>
      <c r="B30" s="323"/>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12" t="s">
        <v>175</v>
      </c>
      <c r="B34" s="313"/>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75" thickBot="1">
      <c r="A41" s="322" t="s">
        <v>179</v>
      </c>
      <c r="B41" s="323"/>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12" t="s">
        <v>180</v>
      </c>
      <c r="B42" s="313"/>
      <c r="C42" s="54"/>
      <c r="D42" s="54"/>
      <c r="E42" s="54"/>
      <c r="F42" s="54"/>
      <c r="G42" s="54"/>
      <c r="H42" s="54"/>
      <c r="I42" s="54"/>
      <c r="J42" s="54"/>
      <c r="K42" s="54"/>
      <c r="L42" s="54"/>
      <c r="M42" s="54"/>
      <c r="N42" s="54"/>
      <c r="O42" s="54"/>
      <c r="P42" s="54"/>
      <c r="Q42" s="54"/>
      <c r="R42" s="54"/>
      <c r="S42" s="54"/>
      <c r="T42" s="54"/>
      <c r="U42" s="54"/>
      <c r="V42" s="54"/>
      <c r="W42" s="54"/>
      <c r="Y42" s="314"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5"/>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5"/>
      <c r="Z44" s="61" t="s">
        <v>190</v>
      </c>
      <c r="AA44" s="70">
        <f>D54</f>
        <v>0.84796044499381951</v>
      </c>
      <c r="AB44" s="70">
        <f>D56</f>
        <v>0.15203955500618049</v>
      </c>
      <c r="AC44" s="71" t="e">
        <f>#REF!/#REF!</f>
        <v>#REF!</v>
      </c>
      <c r="AD44" s="62"/>
      <c r="AE44" s="74"/>
    </row>
    <row r="45" spans="1:31">
      <c r="A45" s="68" t="s">
        <v>2026</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5"/>
      <c r="Z45" s="61" t="s">
        <v>191</v>
      </c>
      <c r="AA45" s="70">
        <f>F54</f>
        <v>0.30611327539706323</v>
      </c>
      <c r="AB45" s="70">
        <f>F56</f>
        <v>0.69388672460293677</v>
      </c>
      <c r="AC45" s="71" t="e">
        <f>#REF!/#REF!</f>
        <v>#REF!</v>
      </c>
      <c r="AD45" s="62"/>
      <c r="AE45" s="74"/>
    </row>
    <row r="46" spans="1:31">
      <c r="A46" s="317" t="s">
        <v>192</v>
      </c>
      <c r="B46" s="318"/>
      <c r="C46" s="54"/>
      <c r="D46" s="54"/>
      <c r="E46" s="54"/>
      <c r="F46" s="54"/>
      <c r="G46" s="54"/>
      <c r="H46" s="54"/>
      <c r="I46" s="54"/>
      <c r="J46" s="54"/>
      <c r="K46" s="54"/>
      <c r="L46" s="54"/>
      <c r="M46" s="54"/>
      <c r="N46" s="54"/>
      <c r="O46" s="54"/>
      <c r="P46" s="54"/>
      <c r="Q46" s="54"/>
      <c r="R46" s="54"/>
      <c r="S46" s="54"/>
      <c r="T46" s="54"/>
      <c r="U46" s="54"/>
      <c r="V46" s="54"/>
      <c r="W46" s="54"/>
      <c r="Y46" s="315"/>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5"/>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5"/>
      <c r="Z48" s="61" t="s">
        <v>194</v>
      </c>
      <c r="AA48" s="70">
        <f>H54</f>
        <v>0.75094339622641515</v>
      </c>
      <c r="AB48" s="70">
        <f>H56</f>
        <v>0.24905660377358485</v>
      </c>
      <c r="AC48" s="71" t="e">
        <f>#REF!/#REF!</f>
        <v>#REF!</v>
      </c>
      <c r="AD48" s="62"/>
      <c r="AE48" s="74"/>
    </row>
    <row r="49" spans="1:31">
      <c r="A49" s="68" t="s">
        <v>2026</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5"/>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5"/>
      <c r="Z50" s="61" t="s">
        <v>195</v>
      </c>
      <c r="AA50" s="70">
        <f>N54</f>
        <v>0.66666666666666663</v>
      </c>
      <c r="AB50" s="70">
        <f>N56</f>
        <v>0.33333333333333337</v>
      </c>
      <c r="AC50" s="71" t="e">
        <f>#REF!/#REF!</f>
        <v>#REF!</v>
      </c>
      <c r="AD50" s="62"/>
      <c r="AE50" s="74"/>
    </row>
    <row r="51" spans="1:31" ht="15.7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6"/>
      <c r="Z51" s="79" t="s">
        <v>71</v>
      </c>
      <c r="AA51" s="80" t="e">
        <f>#REF!</f>
        <v>#REF!</v>
      </c>
      <c r="AB51" s="80" t="e">
        <f>#REF!</f>
        <v>#REF!</v>
      </c>
      <c r="AC51" s="81" t="e">
        <f>#REF!/#REF!</f>
        <v>#REF!</v>
      </c>
      <c r="AD51" s="62"/>
      <c r="AE51" s="74"/>
    </row>
    <row r="52" spans="1:31">
      <c r="A52" s="136" t="s">
        <v>875</v>
      </c>
    </row>
    <row r="53" spans="1:31">
      <c r="A53" s="82" t="s">
        <v>1944</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1945</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876</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5.5">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7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873</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O102"/>
  <sheetViews>
    <sheetView workbookViewId="0">
      <selection activeCell="L9" sqref="L9"/>
    </sheetView>
  </sheetViews>
  <sheetFormatPr defaultColWidth="11" defaultRowHeight="15.75"/>
  <cols>
    <col min="1" max="1" width="43.375" customWidth="1"/>
    <col min="3" max="3" width="18.875" customWidth="1"/>
    <col min="4" max="4" width="33" customWidth="1"/>
    <col min="5" max="5" width="65.5" customWidth="1"/>
    <col min="6" max="6" width="13" bestFit="1" customWidth="1"/>
    <col min="7" max="7" width="18.625" bestFit="1" customWidth="1"/>
    <col min="8" max="8" width="17.625" bestFit="1" customWidth="1"/>
  </cols>
  <sheetData>
    <row r="1" spans="1:15">
      <c r="A1" s="213" t="s">
        <v>1086</v>
      </c>
      <c r="B1" s="213" t="s">
        <v>1087</v>
      </c>
      <c r="C1" s="213" t="s">
        <v>1088</v>
      </c>
      <c r="D1" s="213" t="s">
        <v>1089</v>
      </c>
      <c r="E1" s="213" t="s">
        <v>1090</v>
      </c>
      <c r="F1" s="213" t="s">
        <v>1091</v>
      </c>
      <c r="G1" s="213" t="s">
        <v>1092</v>
      </c>
      <c r="H1" s="213"/>
      <c r="I1" s="213"/>
      <c r="J1" s="213" t="s">
        <v>1093</v>
      </c>
      <c r="K1" s="214" t="s">
        <v>1094</v>
      </c>
      <c r="L1" s="214" t="s">
        <v>1102</v>
      </c>
      <c r="M1" s="216" t="s">
        <v>1103</v>
      </c>
      <c r="N1" s="214" t="s">
        <v>1104</v>
      </c>
      <c r="O1" s="214" t="s">
        <v>1105</v>
      </c>
    </row>
    <row r="2" spans="1:15">
      <c r="A2" s="122" t="s">
        <v>1095</v>
      </c>
      <c r="B2" s="122" t="s">
        <v>246</v>
      </c>
      <c r="C2" s="122" t="s">
        <v>1096</v>
      </c>
      <c r="D2" s="122" t="s">
        <v>1097</v>
      </c>
      <c r="E2" s="122" t="s">
        <v>1098</v>
      </c>
      <c r="F2" s="122" t="s">
        <v>1099</v>
      </c>
      <c r="G2" s="122" t="s">
        <v>1100</v>
      </c>
      <c r="H2" s="122" t="s">
        <v>1101</v>
      </c>
      <c r="I2" s="122" t="s">
        <v>1101</v>
      </c>
      <c r="J2" s="122">
        <v>1</v>
      </c>
      <c r="K2" s="215">
        <v>2893252</v>
      </c>
      <c r="L2" s="215">
        <v>4697024</v>
      </c>
      <c r="M2" s="217">
        <v>5400000</v>
      </c>
      <c r="N2" s="215">
        <v>702976</v>
      </c>
      <c r="O2" s="215">
        <v>8435712</v>
      </c>
    </row>
    <row r="3" spans="1:15">
      <c r="A3" s="122" t="s">
        <v>1095</v>
      </c>
      <c r="B3" s="122" t="s">
        <v>246</v>
      </c>
      <c r="C3" s="122" t="s">
        <v>1096</v>
      </c>
      <c r="D3" s="122" t="s">
        <v>1106</v>
      </c>
      <c r="E3" s="122" t="s">
        <v>1107</v>
      </c>
      <c r="F3" s="122" t="s">
        <v>1099</v>
      </c>
      <c r="G3" s="122" t="s">
        <v>1108</v>
      </c>
      <c r="H3" s="122" t="s">
        <v>1109</v>
      </c>
      <c r="I3" s="122" t="s">
        <v>1109</v>
      </c>
      <c r="J3" s="122">
        <v>2</v>
      </c>
      <c r="K3" s="215">
        <v>6071726</v>
      </c>
      <c r="L3" s="215">
        <v>3035863</v>
      </c>
      <c r="M3" s="217">
        <v>4800000</v>
      </c>
      <c r="N3" s="215">
        <v>1764137</v>
      </c>
      <c r="O3" s="215">
        <v>42339288</v>
      </c>
    </row>
    <row r="4" spans="1:15">
      <c r="A4" s="122" t="s">
        <v>1095</v>
      </c>
      <c r="B4" s="122" t="s">
        <v>246</v>
      </c>
      <c r="C4" s="122" t="s">
        <v>1096</v>
      </c>
      <c r="D4" s="122" t="s">
        <v>1110</v>
      </c>
      <c r="E4" s="122" t="s">
        <v>1111</v>
      </c>
      <c r="F4" s="122" t="s">
        <v>1099</v>
      </c>
      <c r="G4" s="122" t="s">
        <v>1108</v>
      </c>
      <c r="H4" s="122" t="s">
        <v>1109</v>
      </c>
      <c r="I4" s="122" t="s">
        <v>1109</v>
      </c>
      <c r="J4" s="122">
        <v>1</v>
      </c>
      <c r="K4" s="215">
        <v>2370402</v>
      </c>
      <c r="L4" s="215">
        <v>2370402</v>
      </c>
      <c r="M4" s="217">
        <v>4500000</v>
      </c>
      <c r="N4" s="215">
        <v>2129598</v>
      </c>
      <c r="O4" s="215">
        <v>25555176</v>
      </c>
    </row>
    <row r="5" spans="1:15">
      <c r="A5" s="122" t="s">
        <v>1095</v>
      </c>
      <c r="B5" s="122" t="s">
        <v>246</v>
      </c>
      <c r="C5" s="122" t="s">
        <v>1096</v>
      </c>
      <c r="D5" s="122" t="s">
        <v>1112</v>
      </c>
      <c r="E5" s="122" t="s">
        <v>1113</v>
      </c>
      <c r="F5" s="122" t="s">
        <v>1099</v>
      </c>
      <c r="G5" s="122" t="s">
        <v>1108</v>
      </c>
      <c r="H5" s="122" t="s">
        <v>1109</v>
      </c>
      <c r="I5" s="122" t="s">
        <v>1109</v>
      </c>
      <c r="J5" s="122">
        <v>1</v>
      </c>
      <c r="K5" s="215">
        <v>2893252</v>
      </c>
      <c r="L5" s="215">
        <v>2893252</v>
      </c>
      <c r="M5" s="217">
        <v>4500000</v>
      </c>
      <c r="N5" s="215">
        <v>1606748</v>
      </c>
      <c r="O5" s="215">
        <v>19280976</v>
      </c>
    </row>
    <row r="6" spans="1:15">
      <c r="A6" s="122" t="s">
        <v>1095</v>
      </c>
      <c r="B6" s="122" t="s">
        <v>246</v>
      </c>
      <c r="C6" s="122" t="s">
        <v>1096</v>
      </c>
      <c r="D6" s="122" t="s">
        <v>1114</v>
      </c>
      <c r="E6" s="122" t="s">
        <v>1115</v>
      </c>
      <c r="F6" s="122" t="s">
        <v>1099</v>
      </c>
      <c r="G6" s="122" t="s">
        <v>1108</v>
      </c>
      <c r="H6" s="122" t="s">
        <v>1109</v>
      </c>
      <c r="I6" s="122" t="s">
        <v>1109</v>
      </c>
      <c r="J6" s="122">
        <v>2</v>
      </c>
      <c r="K6" s="215">
        <v>4229853</v>
      </c>
      <c r="L6" s="215">
        <v>2370402</v>
      </c>
      <c r="M6" s="217">
        <v>4500000</v>
      </c>
      <c r="N6" s="215">
        <v>2129598</v>
      </c>
      <c r="O6" s="215">
        <v>51110352</v>
      </c>
    </row>
    <row r="7" spans="1:15">
      <c r="A7" s="122" t="s">
        <v>1095</v>
      </c>
      <c r="B7" s="122" t="s">
        <v>246</v>
      </c>
      <c r="C7" s="122" t="s">
        <v>1096</v>
      </c>
      <c r="D7" s="122" t="s">
        <v>1116</v>
      </c>
      <c r="E7" s="122" t="s">
        <v>1117</v>
      </c>
      <c r="F7" s="122" t="s">
        <v>1099</v>
      </c>
      <c r="G7" s="122" t="s">
        <v>1118</v>
      </c>
      <c r="H7" s="122" t="s">
        <v>1119</v>
      </c>
      <c r="I7" s="122" t="s">
        <v>1119</v>
      </c>
      <c r="J7" s="122">
        <v>5</v>
      </c>
      <c r="K7" s="215">
        <v>17207838</v>
      </c>
      <c r="L7" s="215">
        <v>3447065</v>
      </c>
      <c r="M7" s="217">
        <v>4500000</v>
      </c>
      <c r="N7" s="215">
        <v>1052935</v>
      </c>
      <c r="O7" s="215">
        <v>63176100</v>
      </c>
    </row>
    <row r="8" spans="1:15">
      <c r="A8" s="122" t="s">
        <v>1095</v>
      </c>
      <c r="B8" s="122" t="s">
        <v>246</v>
      </c>
      <c r="C8" s="122" t="s">
        <v>1096</v>
      </c>
      <c r="D8" s="122" t="s">
        <v>1120</v>
      </c>
      <c r="E8" s="122" t="s">
        <v>1121</v>
      </c>
      <c r="F8" s="122" t="s">
        <v>1099</v>
      </c>
      <c r="G8" s="122" t="s">
        <v>1122</v>
      </c>
      <c r="H8" s="122" t="s">
        <v>1123</v>
      </c>
      <c r="I8" s="122" t="s">
        <v>1123</v>
      </c>
      <c r="J8" s="122">
        <v>1</v>
      </c>
      <c r="K8" s="215">
        <v>2328850</v>
      </c>
      <c r="L8" s="215">
        <v>2328850</v>
      </c>
      <c r="M8" s="217">
        <v>4200000</v>
      </c>
      <c r="N8" s="215">
        <v>1871150</v>
      </c>
      <c r="O8" s="215">
        <v>22453800</v>
      </c>
    </row>
    <row r="9" spans="1:15">
      <c r="A9" s="122" t="s">
        <v>1095</v>
      </c>
      <c r="B9" s="122" t="s">
        <v>246</v>
      </c>
      <c r="C9" s="122" t="s">
        <v>1096</v>
      </c>
      <c r="D9" s="122" t="s">
        <v>1124</v>
      </c>
      <c r="E9" s="122" t="s">
        <v>1125</v>
      </c>
      <c r="F9" s="122" t="s">
        <v>1099</v>
      </c>
      <c r="G9" s="122" t="s">
        <v>1122</v>
      </c>
      <c r="H9" s="122" t="s">
        <v>1123</v>
      </c>
      <c r="I9" s="122" t="s">
        <v>1123</v>
      </c>
      <c r="J9" s="122">
        <v>1</v>
      </c>
      <c r="K9" s="215">
        <v>2328850</v>
      </c>
      <c r="L9" s="215">
        <v>2328850</v>
      </c>
      <c r="M9" s="217">
        <v>4200000</v>
      </c>
      <c r="N9" s="215">
        <v>1871150</v>
      </c>
      <c r="O9" s="215">
        <v>22453800</v>
      </c>
    </row>
    <row r="10" spans="1:15">
      <c r="A10" s="122" t="s">
        <v>1095</v>
      </c>
      <c r="B10" s="122" t="s">
        <v>246</v>
      </c>
      <c r="C10" s="122" t="s">
        <v>1096</v>
      </c>
      <c r="D10" s="122" t="s">
        <v>1126</v>
      </c>
      <c r="E10" s="122" t="s">
        <v>1127</v>
      </c>
      <c r="F10" s="122" t="s">
        <v>1099</v>
      </c>
      <c r="G10" s="122" t="s">
        <v>1122</v>
      </c>
      <c r="H10" s="122" t="s">
        <v>1123</v>
      </c>
      <c r="I10" s="122" t="s">
        <v>1123</v>
      </c>
      <c r="J10" s="122">
        <v>1</v>
      </c>
      <c r="K10" s="215">
        <v>2328850</v>
      </c>
      <c r="L10" s="215">
        <v>2328850</v>
      </c>
      <c r="M10" s="217">
        <v>4200000</v>
      </c>
      <c r="N10" s="215">
        <v>1871150</v>
      </c>
      <c r="O10" s="215">
        <v>22453800</v>
      </c>
    </row>
    <row r="11" spans="1:15">
      <c r="A11" s="122" t="s">
        <v>1095</v>
      </c>
      <c r="B11" s="122" t="s">
        <v>246</v>
      </c>
      <c r="C11" s="122" t="s">
        <v>1096</v>
      </c>
      <c r="D11" s="122" t="s">
        <v>1128</v>
      </c>
      <c r="E11" s="122" t="s">
        <v>1129</v>
      </c>
      <c r="F11" s="122" t="s">
        <v>1099</v>
      </c>
      <c r="G11" s="122" t="s">
        <v>1122</v>
      </c>
      <c r="H11" s="122" t="s">
        <v>1123</v>
      </c>
      <c r="I11" s="122" t="s">
        <v>1123</v>
      </c>
      <c r="J11" s="122">
        <v>1</v>
      </c>
      <c r="K11" s="215">
        <v>2328850</v>
      </c>
      <c r="L11" s="215">
        <v>2328850</v>
      </c>
      <c r="M11" s="217">
        <v>4200000</v>
      </c>
      <c r="N11" s="215">
        <v>1871150</v>
      </c>
      <c r="O11" s="215">
        <v>22453800</v>
      </c>
    </row>
    <row r="12" spans="1:15">
      <c r="A12" s="122" t="s">
        <v>1095</v>
      </c>
      <c r="B12" s="122" t="s">
        <v>246</v>
      </c>
      <c r="C12" s="122" t="s">
        <v>1096</v>
      </c>
      <c r="D12" s="122" t="s">
        <v>1130</v>
      </c>
      <c r="E12" s="122" t="s">
        <v>1131</v>
      </c>
      <c r="F12" s="122" t="s">
        <v>1099</v>
      </c>
      <c r="G12" s="122" t="s">
        <v>1118</v>
      </c>
      <c r="H12" s="122" t="s">
        <v>1119</v>
      </c>
      <c r="I12" s="122" t="s">
        <v>1119</v>
      </c>
      <c r="J12" s="122">
        <v>8</v>
      </c>
      <c r="K12" s="215">
        <v>21024600</v>
      </c>
      <c r="L12" s="215">
        <v>2628075</v>
      </c>
      <c r="M12" s="217">
        <v>4200000</v>
      </c>
      <c r="N12" s="215">
        <v>1571925</v>
      </c>
      <c r="O12" s="215">
        <v>150904800</v>
      </c>
    </row>
    <row r="13" spans="1:15">
      <c r="A13" s="122" t="s">
        <v>1095</v>
      </c>
      <c r="B13" s="122" t="s">
        <v>246</v>
      </c>
      <c r="C13" s="122" t="s">
        <v>1096</v>
      </c>
      <c r="D13" s="122" t="s">
        <v>1132</v>
      </c>
      <c r="E13" s="122" t="s">
        <v>1133</v>
      </c>
      <c r="F13" s="122" t="s">
        <v>1134</v>
      </c>
      <c r="G13" s="122" t="s">
        <v>1135</v>
      </c>
      <c r="H13" s="122" t="s">
        <v>1136</v>
      </c>
      <c r="I13" s="122" t="s">
        <v>1136</v>
      </c>
      <c r="J13" s="122">
        <v>8</v>
      </c>
      <c r="K13" s="215">
        <v>15841283</v>
      </c>
      <c r="L13" s="215">
        <v>1980160.375</v>
      </c>
      <c r="M13" s="217">
        <v>3750000</v>
      </c>
      <c r="N13" s="215">
        <v>1769839.625</v>
      </c>
      <c r="O13" s="215">
        <v>169904604</v>
      </c>
    </row>
    <row r="14" spans="1:15">
      <c r="A14" s="122" t="s">
        <v>1095</v>
      </c>
      <c r="B14" s="122" t="s">
        <v>246</v>
      </c>
      <c r="C14" s="122" t="s">
        <v>1096</v>
      </c>
      <c r="D14" s="122" t="s">
        <v>1137</v>
      </c>
      <c r="E14" s="122" t="s">
        <v>1138</v>
      </c>
      <c r="F14" s="122" t="s">
        <v>1134</v>
      </c>
      <c r="G14" s="122" t="s">
        <v>1135</v>
      </c>
      <c r="H14" s="122" t="s">
        <v>1136</v>
      </c>
      <c r="I14" s="122" t="s">
        <v>1136</v>
      </c>
      <c r="J14" s="122">
        <v>1</v>
      </c>
      <c r="K14" s="215">
        <v>1728187</v>
      </c>
      <c r="L14" s="215">
        <v>1728187</v>
      </c>
      <c r="M14" s="217">
        <v>3750000</v>
      </c>
      <c r="N14" s="215">
        <v>2021813</v>
      </c>
      <c r="O14" s="215">
        <v>24261756</v>
      </c>
    </row>
    <row r="15" spans="1:15">
      <c r="A15" s="122" t="s">
        <v>1095</v>
      </c>
      <c r="B15" s="122" t="s">
        <v>246</v>
      </c>
      <c r="C15" s="122" t="s">
        <v>1096</v>
      </c>
      <c r="D15" s="122" t="s">
        <v>1139</v>
      </c>
      <c r="E15" s="122" t="s">
        <v>1140</v>
      </c>
      <c r="F15" s="122" t="s">
        <v>1134</v>
      </c>
      <c r="G15" s="122" t="s">
        <v>1135</v>
      </c>
      <c r="H15" s="122" t="s">
        <v>1136</v>
      </c>
      <c r="I15" s="122" t="s">
        <v>1136</v>
      </c>
      <c r="J15" s="122">
        <v>16</v>
      </c>
      <c r="K15" s="215">
        <v>31754246</v>
      </c>
      <c r="L15" s="215">
        <v>1984640.375</v>
      </c>
      <c r="M15" s="217">
        <v>3750000</v>
      </c>
      <c r="N15" s="215">
        <v>1765359.625</v>
      </c>
      <c r="O15" s="215">
        <v>338949048</v>
      </c>
    </row>
    <row r="16" spans="1:15">
      <c r="A16" s="122" t="s">
        <v>1095</v>
      </c>
      <c r="B16" s="122" t="s">
        <v>246</v>
      </c>
      <c r="C16" s="122" t="s">
        <v>1096</v>
      </c>
      <c r="D16" s="122" t="s">
        <v>1141</v>
      </c>
      <c r="E16" s="122" t="s">
        <v>1142</v>
      </c>
      <c r="F16" s="122" t="s">
        <v>1134</v>
      </c>
      <c r="G16" s="122" t="s">
        <v>1135</v>
      </c>
      <c r="H16" s="122" t="s">
        <v>1136</v>
      </c>
      <c r="I16" s="122" t="s">
        <v>1136</v>
      </c>
      <c r="J16" s="122">
        <v>1</v>
      </c>
      <c r="K16" s="215">
        <v>1728187</v>
      </c>
      <c r="L16" s="215">
        <v>1728187</v>
      </c>
      <c r="M16" s="217">
        <v>3750000</v>
      </c>
      <c r="N16" s="215">
        <v>2021813</v>
      </c>
      <c r="O16" s="215">
        <v>24261756</v>
      </c>
    </row>
    <row r="17" spans="1:15">
      <c r="A17" s="122" t="s">
        <v>1095</v>
      </c>
      <c r="B17" s="122" t="s">
        <v>246</v>
      </c>
      <c r="C17" s="122" t="s">
        <v>1096</v>
      </c>
      <c r="D17" s="122" t="s">
        <v>1143</v>
      </c>
      <c r="E17" s="122" t="s">
        <v>1144</v>
      </c>
      <c r="F17" s="122" t="s">
        <v>1134</v>
      </c>
      <c r="G17" s="122" t="s">
        <v>1135</v>
      </c>
      <c r="H17" s="122" t="s">
        <v>1136</v>
      </c>
      <c r="I17" s="122" t="s">
        <v>1136</v>
      </c>
      <c r="J17" s="122">
        <v>2</v>
      </c>
      <c r="K17" s="215">
        <v>3522638</v>
      </c>
      <c r="L17" s="215">
        <v>1761319</v>
      </c>
      <c r="M17" s="217">
        <v>3750000</v>
      </c>
      <c r="N17" s="215">
        <v>1988681</v>
      </c>
      <c r="O17" s="215">
        <v>47728344</v>
      </c>
    </row>
    <row r="18" spans="1:15">
      <c r="A18" s="122" t="s">
        <v>1095</v>
      </c>
      <c r="B18" s="122" t="s">
        <v>246</v>
      </c>
      <c r="C18" s="122" t="s">
        <v>1096</v>
      </c>
      <c r="D18" s="122" t="s">
        <v>1145</v>
      </c>
      <c r="E18" s="122" t="s">
        <v>1146</v>
      </c>
      <c r="F18" s="122" t="s">
        <v>1134</v>
      </c>
      <c r="G18" s="122" t="s">
        <v>1135</v>
      </c>
      <c r="H18" s="122" t="s">
        <v>1136</v>
      </c>
      <c r="I18" s="122" t="s">
        <v>1136</v>
      </c>
      <c r="J18" s="122">
        <v>1</v>
      </c>
      <c r="K18" s="215">
        <v>1728187</v>
      </c>
      <c r="L18" s="215">
        <v>1728187</v>
      </c>
      <c r="M18" s="217">
        <v>3750000</v>
      </c>
      <c r="N18" s="215">
        <v>2021813</v>
      </c>
      <c r="O18" s="215">
        <v>24261756</v>
      </c>
    </row>
    <row r="19" spans="1:15">
      <c r="A19" s="122" t="s">
        <v>1095</v>
      </c>
      <c r="B19" s="122" t="s">
        <v>246</v>
      </c>
      <c r="C19" s="122" t="s">
        <v>1096</v>
      </c>
      <c r="D19" s="122" t="s">
        <v>1147</v>
      </c>
      <c r="E19" s="122" t="s">
        <v>1148</v>
      </c>
      <c r="F19" s="122" t="s">
        <v>1099</v>
      </c>
      <c r="G19" s="122" t="s">
        <v>1108</v>
      </c>
      <c r="H19" s="122" t="s">
        <v>1109</v>
      </c>
      <c r="I19" s="122" t="s">
        <v>1109</v>
      </c>
      <c r="J19" s="122">
        <v>1</v>
      </c>
      <c r="K19" s="215">
        <v>2370402</v>
      </c>
      <c r="L19" s="215">
        <v>2370402</v>
      </c>
      <c r="M19" s="217">
        <v>3300000</v>
      </c>
      <c r="N19" s="215">
        <v>929598</v>
      </c>
      <c r="O19" s="215">
        <v>11155176</v>
      </c>
    </row>
    <row r="20" spans="1:15">
      <c r="A20" s="122" t="s">
        <v>1095</v>
      </c>
      <c r="B20" s="122" t="s">
        <v>246</v>
      </c>
      <c r="C20" s="122" t="s">
        <v>1096</v>
      </c>
      <c r="D20" s="122" t="s">
        <v>1149</v>
      </c>
      <c r="E20" s="122" t="s">
        <v>1150</v>
      </c>
      <c r="F20" s="122" t="s">
        <v>1151</v>
      </c>
      <c r="G20" s="122" t="s">
        <v>1135</v>
      </c>
      <c r="H20" s="122" t="s">
        <v>1152</v>
      </c>
      <c r="I20" s="122" t="s">
        <v>1152</v>
      </c>
      <c r="J20" s="122">
        <v>1</v>
      </c>
      <c r="K20" s="215">
        <v>1204288</v>
      </c>
      <c r="L20" s="215">
        <v>1204288</v>
      </c>
      <c r="M20" s="217">
        <v>3300000</v>
      </c>
      <c r="N20" s="215">
        <v>2095712</v>
      </c>
      <c r="O20" s="215">
        <v>25148544</v>
      </c>
    </row>
    <row r="21" spans="1:15">
      <c r="A21" s="122" t="s">
        <v>1095</v>
      </c>
      <c r="B21" s="122" t="s">
        <v>246</v>
      </c>
      <c r="C21" s="122" t="s">
        <v>1096</v>
      </c>
      <c r="D21" s="122" t="s">
        <v>1153</v>
      </c>
      <c r="E21" s="122" t="s">
        <v>1154</v>
      </c>
      <c r="F21" s="122" t="s">
        <v>1151</v>
      </c>
      <c r="G21" s="122" t="s">
        <v>1135</v>
      </c>
      <c r="H21" s="122" t="s">
        <v>1152</v>
      </c>
      <c r="I21" s="122" t="s">
        <v>1152</v>
      </c>
      <c r="J21" s="122">
        <v>2</v>
      </c>
      <c r="K21" s="215">
        <v>2638650</v>
      </c>
      <c r="L21" s="215">
        <v>1319325</v>
      </c>
      <c r="M21" s="217">
        <v>3300000</v>
      </c>
      <c r="N21" s="215">
        <v>1980675</v>
      </c>
      <c r="O21" s="215">
        <v>47536200</v>
      </c>
    </row>
    <row r="22" spans="1:15">
      <c r="A22" s="122" t="s">
        <v>1095</v>
      </c>
      <c r="B22" s="122" t="s">
        <v>246</v>
      </c>
      <c r="C22" s="122" t="s">
        <v>1096</v>
      </c>
      <c r="D22" s="122" t="s">
        <v>1155</v>
      </c>
      <c r="E22" s="122" t="s">
        <v>1156</v>
      </c>
      <c r="F22" s="122" t="s">
        <v>1151</v>
      </c>
      <c r="G22" s="122" t="s">
        <v>1135</v>
      </c>
      <c r="H22" s="122" t="s">
        <v>1152</v>
      </c>
      <c r="I22" s="122" t="s">
        <v>1152</v>
      </c>
      <c r="J22" s="122">
        <v>5</v>
      </c>
      <c r="K22" s="215">
        <v>6331427</v>
      </c>
      <c r="L22" s="215">
        <v>1266285.3999999999</v>
      </c>
      <c r="M22" s="217">
        <v>3300000</v>
      </c>
      <c r="N22" s="215">
        <v>2033714.6</v>
      </c>
      <c r="O22" s="215">
        <v>122022876</v>
      </c>
    </row>
    <row r="23" spans="1:15">
      <c r="A23" s="122" t="s">
        <v>1095</v>
      </c>
      <c r="B23" s="122" t="s">
        <v>246</v>
      </c>
      <c r="C23" s="122" t="s">
        <v>1096</v>
      </c>
      <c r="D23" s="122" t="s">
        <v>1157</v>
      </c>
      <c r="E23" s="122" t="s">
        <v>1158</v>
      </c>
      <c r="F23" s="122" t="s">
        <v>1151</v>
      </c>
      <c r="G23" s="122" t="s">
        <v>1135</v>
      </c>
      <c r="H23" s="122" t="s">
        <v>1152</v>
      </c>
      <c r="I23" s="122" t="s">
        <v>1152</v>
      </c>
      <c r="J23" s="122">
        <v>2</v>
      </c>
      <c r="K23" s="215">
        <v>2742895</v>
      </c>
      <c r="L23" s="215">
        <v>1371447.5</v>
      </c>
      <c r="M23" s="217">
        <v>3300000</v>
      </c>
      <c r="N23" s="215">
        <v>1928552.5</v>
      </c>
      <c r="O23" s="215">
        <v>46285260</v>
      </c>
    </row>
    <row r="24" spans="1:15">
      <c r="A24" s="122" t="s">
        <v>1095</v>
      </c>
      <c r="B24" s="122" t="s">
        <v>246</v>
      </c>
      <c r="C24" s="122" t="s">
        <v>1096</v>
      </c>
      <c r="D24" s="122" t="s">
        <v>1159</v>
      </c>
      <c r="E24" s="122" t="s">
        <v>1160</v>
      </c>
      <c r="F24" s="122" t="s">
        <v>1151</v>
      </c>
      <c r="G24" s="122" t="s">
        <v>1135</v>
      </c>
      <c r="H24" s="122" t="s">
        <v>1152</v>
      </c>
      <c r="I24" s="122" t="s">
        <v>1152</v>
      </c>
      <c r="J24" s="122">
        <v>2</v>
      </c>
      <c r="K24" s="215">
        <v>2945730</v>
      </c>
      <c r="L24" s="215">
        <v>1472865</v>
      </c>
      <c r="M24" s="217">
        <v>3300000</v>
      </c>
      <c r="N24" s="215">
        <v>1827135</v>
      </c>
      <c r="O24" s="215">
        <v>43851240</v>
      </c>
    </row>
    <row r="25" spans="1:15">
      <c r="A25" s="122" t="s">
        <v>1095</v>
      </c>
      <c r="B25" s="122" t="s">
        <v>246</v>
      </c>
      <c r="C25" s="122" t="s">
        <v>1096</v>
      </c>
      <c r="D25" s="122" t="s">
        <v>1161</v>
      </c>
      <c r="E25" s="122" t="s">
        <v>1162</v>
      </c>
      <c r="F25" s="122" t="s">
        <v>1151</v>
      </c>
      <c r="G25" s="122" t="s">
        <v>1135</v>
      </c>
      <c r="H25" s="122" t="s">
        <v>1152</v>
      </c>
      <c r="I25" s="122" t="s">
        <v>1152</v>
      </c>
      <c r="J25" s="122">
        <v>2</v>
      </c>
      <c r="K25" s="215">
        <v>2556803</v>
      </c>
      <c r="L25" s="215">
        <v>1278401.5</v>
      </c>
      <c r="M25" s="217">
        <v>3300000</v>
      </c>
      <c r="N25" s="215">
        <v>2021598.5</v>
      </c>
      <c r="O25" s="215">
        <v>48518364</v>
      </c>
    </row>
    <row r="26" spans="1:15">
      <c r="A26" s="122" t="s">
        <v>1095</v>
      </c>
      <c r="B26" s="122" t="s">
        <v>246</v>
      </c>
      <c r="C26" s="122" t="s">
        <v>1096</v>
      </c>
      <c r="D26" s="122" t="s">
        <v>1163</v>
      </c>
      <c r="E26" s="122" t="s">
        <v>1164</v>
      </c>
      <c r="F26" s="122" t="s">
        <v>1151</v>
      </c>
      <c r="G26" s="122" t="s">
        <v>1135</v>
      </c>
      <c r="H26" s="122" t="s">
        <v>1152</v>
      </c>
      <c r="I26" s="122" t="s">
        <v>1152</v>
      </c>
      <c r="J26" s="122">
        <v>11</v>
      </c>
      <c r="K26" s="215">
        <v>14518218</v>
      </c>
      <c r="L26" s="215">
        <v>1319838</v>
      </c>
      <c r="M26" s="217">
        <v>3300000</v>
      </c>
      <c r="N26" s="215">
        <v>1980162</v>
      </c>
      <c r="O26" s="215">
        <v>261381384</v>
      </c>
    </row>
    <row r="27" spans="1:15">
      <c r="A27" s="122" t="s">
        <v>1095</v>
      </c>
      <c r="B27" s="122" t="s">
        <v>246</v>
      </c>
      <c r="C27" s="122" t="s">
        <v>1096</v>
      </c>
      <c r="D27" s="122" t="s">
        <v>1165</v>
      </c>
      <c r="E27" s="122" t="s">
        <v>1166</v>
      </c>
      <c r="F27" s="122" t="s">
        <v>1134</v>
      </c>
      <c r="G27" s="122" t="s">
        <v>1135</v>
      </c>
      <c r="H27" s="122" t="s">
        <v>1136</v>
      </c>
      <c r="I27" s="122" t="s">
        <v>1136</v>
      </c>
      <c r="J27" s="122">
        <v>1</v>
      </c>
      <c r="K27" s="215">
        <v>2328850</v>
      </c>
      <c r="L27" s="215">
        <v>2328850</v>
      </c>
      <c r="M27" s="217">
        <v>3100000</v>
      </c>
      <c r="N27" s="215">
        <v>771150</v>
      </c>
      <c r="O27" s="215">
        <v>9253800</v>
      </c>
    </row>
    <row r="28" spans="1:15">
      <c r="A28" s="122" t="s">
        <v>1095</v>
      </c>
      <c r="B28" s="122" t="s">
        <v>246</v>
      </c>
      <c r="C28" s="122" t="s">
        <v>1096</v>
      </c>
      <c r="D28" s="122" t="s">
        <v>1167</v>
      </c>
      <c r="E28" s="122" t="s">
        <v>1168</v>
      </c>
      <c r="F28" s="122" t="s">
        <v>1099</v>
      </c>
      <c r="G28" s="122" t="s">
        <v>1122</v>
      </c>
      <c r="H28" s="122" t="s">
        <v>1123</v>
      </c>
      <c r="I28" s="122" t="s">
        <v>1123</v>
      </c>
      <c r="J28" s="122">
        <v>1</v>
      </c>
      <c r="K28" s="215">
        <v>2278680</v>
      </c>
      <c r="L28" s="215">
        <v>2278680</v>
      </c>
      <c r="M28" s="217">
        <v>3100000</v>
      </c>
      <c r="N28" s="215">
        <v>821320</v>
      </c>
      <c r="O28" s="215">
        <v>9855840</v>
      </c>
    </row>
    <row r="29" spans="1:15">
      <c r="A29" s="122" t="s">
        <v>1095</v>
      </c>
      <c r="B29" s="122" t="s">
        <v>246</v>
      </c>
      <c r="C29" s="122" t="s">
        <v>1096</v>
      </c>
      <c r="D29" s="122" t="s">
        <v>1169</v>
      </c>
      <c r="E29" s="122" t="s">
        <v>1170</v>
      </c>
      <c r="F29" s="122" t="s">
        <v>1099</v>
      </c>
      <c r="G29" s="122" t="s">
        <v>1122</v>
      </c>
      <c r="H29" s="122" t="s">
        <v>1123</v>
      </c>
      <c r="I29" s="122" t="s">
        <v>1123</v>
      </c>
      <c r="J29" s="122">
        <v>1</v>
      </c>
      <c r="K29" s="215">
        <v>2328850</v>
      </c>
      <c r="L29" s="215">
        <v>2328850</v>
      </c>
      <c r="M29" s="217">
        <v>3100000</v>
      </c>
      <c r="N29" s="215">
        <v>771150</v>
      </c>
      <c r="O29" s="215">
        <v>9253800</v>
      </c>
    </row>
    <row r="30" spans="1:15">
      <c r="A30" s="122" t="s">
        <v>1095</v>
      </c>
      <c r="B30" s="122" t="s">
        <v>246</v>
      </c>
      <c r="C30" s="122" t="s">
        <v>1096</v>
      </c>
      <c r="D30" s="122" t="s">
        <v>1171</v>
      </c>
      <c r="E30" s="122" t="s">
        <v>1172</v>
      </c>
      <c r="F30" s="122" t="s">
        <v>1099</v>
      </c>
      <c r="G30" s="122" t="s">
        <v>1122</v>
      </c>
      <c r="H30" s="122" t="s">
        <v>1123</v>
      </c>
      <c r="I30" s="122" t="s">
        <v>1123</v>
      </c>
      <c r="J30" s="122">
        <v>1</v>
      </c>
      <c r="K30" s="215">
        <v>2250163</v>
      </c>
      <c r="L30" s="215">
        <v>2250163</v>
      </c>
      <c r="M30" s="217">
        <v>3100000</v>
      </c>
      <c r="N30" s="215">
        <v>849837</v>
      </c>
      <c r="O30" s="215">
        <v>10198044</v>
      </c>
    </row>
    <row r="31" spans="1:15">
      <c r="A31" s="122" t="s">
        <v>1095</v>
      </c>
      <c r="B31" s="122" t="s">
        <v>246</v>
      </c>
      <c r="C31" s="122" t="s">
        <v>1096</v>
      </c>
      <c r="D31" s="122" t="s">
        <v>1173</v>
      </c>
      <c r="E31" s="122" t="s">
        <v>1174</v>
      </c>
      <c r="F31" s="122" t="s">
        <v>1099</v>
      </c>
      <c r="G31" s="122" t="s">
        <v>1122</v>
      </c>
      <c r="H31" s="122" t="s">
        <v>1123</v>
      </c>
      <c r="I31" s="122" t="s">
        <v>1123</v>
      </c>
      <c r="J31" s="122">
        <v>1</v>
      </c>
      <c r="K31" s="215">
        <v>2250163</v>
      </c>
      <c r="L31" s="215">
        <v>2250163</v>
      </c>
      <c r="M31" s="217">
        <v>3100000</v>
      </c>
      <c r="N31" s="215">
        <v>849837</v>
      </c>
      <c r="O31" s="215">
        <v>10198044</v>
      </c>
    </row>
    <row r="32" spans="1:15">
      <c r="A32" s="122" t="s">
        <v>1095</v>
      </c>
      <c r="B32" s="122" t="s">
        <v>246</v>
      </c>
      <c r="C32" s="122" t="s">
        <v>1096</v>
      </c>
      <c r="D32" s="122" t="s">
        <v>1175</v>
      </c>
      <c r="E32" s="122" t="s">
        <v>1176</v>
      </c>
      <c r="F32" s="122" t="s">
        <v>1099</v>
      </c>
      <c r="G32" s="122" t="s">
        <v>1122</v>
      </c>
      <c r="H32" s="122" t="s">
        <v>1123</v>
      </c>
      <c r="I32" s="122" t="s">
        <v>1123</v>
      </c>
      <c r="J32" s="122">
        <v>1</v>
      </c>
      <c r="K32" s="215">
        <v>2328850</v>
      </c>
      <c r="L32" s="215">
        <v>2328850</v>
      </c>
      <c r="M32" s="217">
        <v>3100000</v>
      </c>
      <c r="N32" s="215">
        <v>771150</v>
      </c>
      <c r="O32" s="215">
        <v>9253800</v>
      </c>
    </row>
    <row r="33" spans="1:15">
      <c r="A33" s="122" t="s">
        <v>1095</v>
      </c>
      <c r="B33" s="122" t="s">
        <v>246</v>
      </c>
      <c r="C33" s="122" t="s">
        <v>1096</v>
      </c>
      <c r="D33" s="122" t="s">
        <v>1177</v>
      </c>
      <c r="E33" s="122" t="s">
        <v>1178</v>
      </c>
      <c r="F33" s="122" t="s">
        <v>1179</v>
      </c>
      <c r="G33" s="122" t="s">
        <v>1135</v>
      </c>
      <c r="H33" s="122" t="s">
        <v>1180</v>
      </c>
      <c r="I33" s="122" t="s">
        <v>1180</v>
      </c>
      <c r="J33" s="122">
        <v>30</v>
      </c>
      <c r="K33" s="215">
        <v>35036403</v>
      </c>
      <c r="L33" s="215">
        <v>1167880.1000000001</v>
      </c>
      <c r="M33" s="217">
        <v>3000000</v>
      </c>
      <c r="N33" s="215">
        <v>1832119.9</v>
      </c>
      <c r="O33" s="215">
        <v>659563164</v>
      </c>
    </row>
    <row r="34" spans="1:15">
      <c r="A34" s="122" t="s">
        <v>1095</v>
      </c>
      <c r="B34" s="122" t="s">
        <v>246</v>
      </c>
      <c r="C34" s="122" t="s">
        <v>1096</v>
      </c>
      <c r="D34" s="122" t="s">
        <v>1181</v>
      </c>
      <c r="E34" s="122" t="s">
        <v>1182</v>
      </c>
      <c r="F34" s="122" t="s">
        <v>1179</v>
      </c>
      <c r="G34" s="122" t="s">
        <v>1135</v>
      </c>
      <c r="H34" s="122" t="s">
        <v>1180</v>
      </c>
      <c r="I34" s="122" t="s">
        <v>1180</v>
      </c>
      <c r="J34" s="122">
        <v>2</v>
      </c>
      <c r="K34" s="215">
        <v>9697270</v>
      </c>
      <c r="L34" s="215">
        <v>1111571.75</v>
      </c>
      <c r="M34" s="217">
        <v>3000000</v>
      </c>
      <c r="N34" s="215">
        <v>1888428.25</v>
      </c>
      <c r="O34" s="215">
        <v>45322278</v>
      </c>
    </row>
    <row r="35" spans="1:15">
      <c r="A35" s="122" t="s">
        <v>1095</v>
      </c>
      <c r="B35" s="122" t="s">
        <v>246</v>
      </c>
      <c r="C35" s="122" t="s">
        <v>1096</v>
      </c>
      <c r="D35" s="122" t="s">
        <v>1183</v>
      </c>
      <c r="E35" s="122" t="s">
        <v>1184</v>
      </c>
      <c r="F35" s="122" t="s">
        <v>1179</v>
      </c>
      <c r="G35" s="122" t="s">
        <v>1135</v>
      </c>
      <c r="H35" s="122" t="s">
        <v>1180</v>
      </c>
      <c r="I35" s="122" t="s">
        <v>1180</v>
      </c>
      <c r="J35" s="122">
        <v>1</v>
      </c>
      <c r="K35" s="215">
        <v>798667</v>
      </c>
      <c r="L35" s="215">
        <v>1111571.75</v>
      </c>
      <c r="M35" s="217">
        <v>3000000</v>
      </c>
      <c r="N35" s="215">
        <v>1888428.25</v>
      </c>
      <c r="O35" s="215">
        <v>22661139</v>
      </c>
    </row>
    <row r="36" spans="1:15">
      <c r="A36" s="122" t="s">
        <v>1095</v>
      </c>
      <c r="B36" s="122" t="s">
        <v>246</v>
      </c>
      <c r="C36" s="122" t="s">
        <v>1096</v>
      </c>
      <c r="D36" s="122" t="s">
        <v>1185</v>
      </c>
      <c r="E36" s="122" t="s">
        <v>1186</v>
      </c>
      <c r="F36" s="122" t="s">
        <v>1179</v>
      </c>
      <c r="G36" s="122" t="s">
        <v>1135</v>
      </c>
      <c r="H36" s="122" t="s">
        <v>1180</v>
      </c>
      <c r="I36" s="122" t="s">
        <v>1180</v>
      </c>
      <c r="J36" s="122">
        <v>3</v>
      </c>
      <c r="K36" s="215">
        <v>3408859</v>
      </c>
      <c r="L36" s="215">
        <v>1136286.3333333333</v>
      </c>
      <c r="M36" s="217">
        <v>3000000</v>
      </c>
      <c r="N36" s="215">
        <v>1863713.6666666667</v>
      </c>
      <c r="O36" s="215">
        <v>67093692</v>
      </c>
    </row>
    <row r="37" spans="1:15">
      <c r="A37" s="122" t="s">
        <v>1095</v>
      </c>
      <c r="B37" s="122" t="s">
        <v>246</v>
      </c>
      <c r="C37" s="122" t="s">
        <v>1096</v>
      </c>
      <c r="D37" s="122" t="s">
        <v>1187</v>
      </c>
      <c r="E37" s="122" t="s">
        <v>1188</v>
      </c>
      <c r="F37" s="122" t="s">
        <v>1179</v>
      </c>
      <c r="G37" s="122" t="s">
        <v>1135</v>
      </c>
      <c r="H37" s="122" t="s">
        <v>1180</v>
      </c>
      <c r="I37" s="122" t="s">
        <v>1180</v>
      </c>
      <c r="J37" s="122">
        <v>2</v>
      </c>
      <c r="K37" s="215">
        <v>2275661</v>
      </c>
      <c r="L37" s="215">
        <v>1137830.5</v>
      </c>
      <c r="M37" s="217">
        <v>3000000</v>
      </c>
      <c r="N37" s="215">
        <v>1862169.5</v>
      </c>
      <c r="O37" s="215">
        <v>44692068</v>
      </c>
    </row>
    <row r="38" spans="1:15">
      <c r="A38" s="122" t="s">
        <v>1095</v>
      </c>
      <c r="B38" s="122" t="s">
        <v>246</v>
      </c>
      <c r="C38" s="122" t="s">
        <v>1096</v>
      </c>
      <c r="D38" s="122" t="s">
        <v>1189</v>
      </c>
      <c r="E38" s="122" t="s">
        <v>1190</v>
      </c>
      <c r="F38" s="122" t="s">
        <v>1179</v>
      </c>
      <c r="G38" s="122" t="s">
        <v>1135</v>
      </c>
      <c r="H38" s="122" t="s">
        <v>1180</v>
      </c>
      <c r="I38" s="122" t="s">
        <v>1180</v>
      </c>
      <c r="J38" s="122">
        <v>8</v>
      </c>
      <c r="K38" s="215">
        <v>9786191</v>
      </c>
      <c r="L38" s="215">
        <v>1223273.875</v>
      </c>
      <c r="M38" s="217">
        <v>3000000</v>
      </c>
      <c r="N38" s="215">
        <v>1776726.125</v>
      </c>
      <c r="O38" s="215">
        <v>170565708</v>
      </c>
    </row>
    <row r="39" spans="1:15">
      <c r="A39" s="122" t="s">
        <v>1095</v>
      </c>
      <c r="B39" s="122" t="s">
        <v>246</v>
      </c>
      <c r="C39" s="122" t="s">
        <v>1096</v>
      </c>
      <c r="D39" s="122" t="s">
        <v>1191</v>
      </c>
      <c r="E39" s="122" t="s">
        <v>1192</v>
      </c>
      <c r="F39" s="122" t="s">
        <v>1179</v>
      </c>
      <c r="G39" s="122" t="s">
        <v>1135</v>
      </c>
      <c r="H39" s="122" t="s">
        <v>1180</v>
      </c>
      <c r="I39" s="122" t="s">
        <v>1180</v>
      </c>
      <c r="J39" s="122">
        <v>1</v>
      </c>
      <c r="K39" s="215">
        <v>1176808</v>
      </c>
      <c r="L39" s="215">
        <v>1176808</v>
      </c>
      <c r="M39" s="217">
        <v>3000000</v>
      </c>
      <c r="N39" s="215">
        <v>1823192</v>
      </c>
      <c r="O39" s="215">
        <v>21878304</v>
      </c>
    </row>
    <row r="40" spans="1:15">
      <c r="A40" s="122" t="s">
        <v>1095</v>
      </c>
      <c r="B40" s="122" t="s">
        <v>246</v>
      </c>
      <c r="C40" s="122" t="s">
        <v>1096</v>
      </c>
      <c r="D40" s="122" t="s">
        <v>1193</v>
      </c>
      <c r="E40" s="122" t="s">
        <v>1194</v>
      </c>
      <c r="F40" s="122" t="s">
        <v>1179</v>
      </c>
      <c r="G40" s="122" t="s">
        <v>1135</v>
      </c>
      <c r="H40" s="122" t="s">
        <v>1180</v>
      </c>
      <c r="I40" s="122" t="s">
        <v>1180</v>
      </c>
      <c r="J40" s="122">
        <v>1</v>
      </c>
      <c r="K40" s="215">
        <v>1177688</v>
      </c>
      <c r="L40" s="215">
        <v>1177688</v>
      </c>
      <c r="M40" s="217">
        <v>3000000</v>
      </c>
      <c r="N40" s="215">
        <v>1822312</v>
      </c>
      <c r="O40" s="215">
        <v>21867744</v>
      </c>
    </row>
    <row r="41" spans="1:15">
      <c r="A41" s="122" t="s">
        <v>1095</v>
      </c>
      <c r="B41" s="122" t="s">
        <v>246</v>
      </c>
      <c r="C41" s="122" t="s">
        <v>1096</v>
      </c>
      <c r="D41" s="122" t="s">
        <v>1195</v>
      </c>
      <c r="E41" s="122" t="s">
        <v>1196</v>
      </c>
      <c r="F41" s="122" t="s">
        <v>1099</v>
      </c>
      <c r="G41" s="122" t="s">
        <v>1118</v>
      </c>
      <c r="H41" s="122" t="s">
        <v>1119</v>
      </c>
      <c r="I41" s="122" t="s">
        <v>1119</v>
      </c>
      <c r="J41" s="122">
        <v>1</v>
      </c>
      <c r="K41" s="215">
        <v>1859451</v>
      </c>
      <c r="L41" s="215">
        <v>1859451</v>
      </c>
      <c r="M41" s="217">
        <v>2900000</v>
      </c>
      <c r="N41" s="215">
        <v>1040549</v>
      </c>
      <c r="O41" s="215">
        <v>12486588</v>
      </c>
    </row>
    <row r="42" spans="1:15">
      <c r="A42" s="122" t="s">
        <v>1095</v>
      </c>
      <c r="B42" s="122" t="s">
        <v>246</v>
      </c>
      <c r="C42" s="122" t="s">
        <v>1096</v>
      </c>
      <c r="D42" s="122" t="s">
        <v>1197</v>
      </c>
      <c r="E42" s="122" t="s">
        <v>1198</v>
      </c>
      <c r="F42" s="122" t="s">
        <v>1134</v>
      </c>
      <c r="G42" s="122" t="s">
        <v>1135</v>
      </c>
      <c r="H42" s="122" t="s">
        <v>1136</v>
      </c>
      <c r="I42" s="122" t="s">
        <v>1136</v>
      </c>
      <c r="J42" s="122">
        <v>2</v>
      </c>
      <c r="K42" s="215">
        <v>3720641</v>
      </c>
      <c r="L42" s="215">
        <v>1860320.5</v>
      </c>
      <c r="M42" s="217">
        <v>2900000</v>
      </c>
      <c r="N42" s="215">
        <v>1039679.5</v>
      </c>
      <c r="O42" s="215">
        <v>24952308</v>
      </c>
    </row>
    <row r="43" spans="1:15">
      <c r="A43" s="122" t="s">
        <v>1095</v>
      </c>
      <c r="B43" s="122" t="s">
        <v>246</v>
      </c>
      <c r="C43" s="122" t="s">
        <v>1096</v>
      </c>
      <c r="D43" s="122" t="s">
        <v>1199</v>
      </c>
      <c r="E43" s="122" t="s">
        <v>1200</v>
      </c>
      <c r="F43" s="122" t="s">
        <v>1134</v>
      </c>
      <c r="G43" s="122" t="s">
        <v>1135</v>
      </c>
      <c r="H43" s="122" t="s">
        <v>1136</v>
      </c>
      <c r="I43" s="122" t="s">
        <v>1136</v>
      </c>
      <c r="J43" s="122">
        <v>2</v>
      </c>
      <c r="K43" s="215">
        <v>3819595</v>
      </c>
      <c r="L43" s="215">
        <v>1909797.5</v>
      </c>
      <c r="M43" s="217">
        <v>2900000</v>
      </c>
      <c r="N43" s="215">
        <v>990202.5</v>
      </c>
      <c r="O43" s="215">
        <v>23764860</v>
      </c>
    </row>
    <row r="44" spans="1:15">
      <c r="A44" s="122" t="s">
        <v>1095</v>
      </c>
      <c r="B44" s="122" t="s">
        <v>246</v>
      </c>
      <c r="C44" s="122" t="s">
        <v>1096</v>
      </c>
      <c r="D44" s="122" t="s">
        <v>1201</v>
      </c>
      <c r="E44" s="122" t="s">
        <v>1202</v>
      </c>
      <c r="F44" s="122" t="s">
        <v>1134</v>
      </c>
      <c r="G44" s="122" t="s">
        <v>1135</v>
      </c>
      <c r="H44" s="122" t="s">
        <v>1136</v>
      </c>
      <c r="I44" s="122" t="s">
        <v>1136</v>
      </c>
      <c r="J44" s="122">
        <v>2</v>
      </c>
      <c r="K44" s="215">
        <v>4116552</v>
      </c>
      <c r="L44" s="215">
        <v>2058276</v>
      </c>
      <c r="M44" s="217">
        <v>2900000</v>
      </c>
      <c r="N44" s="215">
        <v>841724</v>
      </c>
      <c r="O44" s="215">
        <v>20201376</v>
      </c>
    </row>
    <row r="45" spans="1:15">
      <c r="A45" s="122" t="s">
        <v>1095</v>
      </c>
      <c r="B45" s="122" t="s">
        <v>246</v>
      </c>
      <c r="C45" s="122" t="s">
        <v>1096</v>
      </c>
      <c r="D45" s="122" t="s">
        <v>1203</v>
      </c>
      <c r="E45" s="122" t="s">
        <v>1204</v>
      </c>
      <c r="F45" s="122" t="s">
        <v>1151</v>
      </c>
      <c r="G45" s="122" t="s">
        <v>1135</v>
      </c>
      <c r="H45" s="122" t="s">
        <v>1152</v>
      </c>
      <c r="I45" s="122" t="s">
        <v>1152</v>
      </c>
      <c r="J45" s="122">
        <v>2</v>
      </c>
      <c r="K45" s="215">
        <v>2455617</v>
      </c>
      <c r="L45" s="215">
        <v>1227808.5</v>
      </c>
      <c r="M45" s="217">
        <v>2700000</v>
      </c>
      <c r="N45" s="215">
        <v>1472191.5</v>
      </c>
      <c r="O45" s="215">
        <v>35332596</v>
      </c>
    </row>
    <row r="46" spans="1:15">
      <c r="A46" s="122" t="s">
        <v>1095</v>
      </c>
      <c r="B46" s="122" t="s">
        <v>246</v>
      </c>
      <c r="C46" s="122" t="s">
        <v>1096</v>
      </c>
      <c r="D46" s="122" t="s">
        <v>1205</v>
      </c>
      <c r="E46" s="122" t="s">
        <v>1206</v>
      </c>
      <c r="F46" s="122" t="s">
        <v>1151</v>
      </c>
      <c r="G46" s="122" t="s">
        <v>1135</v>
      </c>
      <c r="H46" s="122" t="s">
        <v>1152</v>
      </c>
      <c r="I46" s="122" t="s">
        <v>1152</v>
      </c>
      <c r="J46" s="122">
        <v>2</v>
      </c>
      <c r="K46" s="215">
        <v>2594668</v>
      </c>
      <c r="L46" s="215">
        <v>1297334</v>
      </c>
      <c r="M46" s="217">
        <v>2700000</v>
      </c>
      <c r="N46" s="215">
        <v>1402666</v>
      </c>
      <c r="O46" s="215">
        <v>33663984</v>
      </c>
    </row>
    <row r="47" spans="1:15">
      <c r="A47" s="122" t="s">
        <v>1095</v>
      </c>
      <c r="B47" s="122" t="s">
        <v>246</v>
      </c>
      <c r="C47" s="122" t="s">
        <v>1096</v>
      </c>
      <c r="D47" s="122" t="s">
        <v>1207</v>
      </c>
      <c r="E47" s="122" t="s">
        <v>1208</v>
      </c>
      <c r="F47" s="122" t="s">
        <v>1151</v>
      </c>
      <c r="G47" s="122" t="s">
        <v>1135</v>
      </c>
      <c r="H47" s="122" t="s">
        <v>1152</v>
      </c>
      <c r="I47" s="122" t="s">
        <v>1152</v>
      </c>
      <c r="J47" s="122">
        <v>1</v>
      </c>
      <c r="K47" s="215">
        <v>1234313</v>
      </c>
      <c r="L47" s="215">
        <v>1234313</v>
      </c>
      <c r="M47" s="217">
        <v>2700000</v>
      </c>
      <c r="N47" s="215">
        <v>1465687</v>
      </c>
      <c r="O47" s="215">
        <v>17588244</v>
      </c>
    </row>
    <row r="48" spans="1:15">
      <c r="A48" s="122" t="s">
        <v>1095</v>
      </c>
      <c r="B48" s="122" t="s">
        <v>246</v>
      </c>
      <c r="C48" s="122" t="s">
        <v>1096</v>
      </c>
      <c r="D48" s="122" t="s">
        <v>1209</v>
      </c>
      <c r="E48" s="122" t="s">
        <v>1210</v>
      </c>
      <c r="F48" s="122" t="s">
        <v>1151</v>
      </c>
      <c r="G48" s="122" t="s">
        <v>1135</v>
      </c>
      <c r="H48" s="122" t="s">
        <v>1152</v>
      </c>
      <c r="I48" s="122" t="s">
        <v>1152</v>
      </c>
      <c r="J48" s="122">
        <v>1</v>
      </c>
      <c r="K48" s="215">
        <v>1251329</v>
      </c>
      <c r="L48" s="215">
        <v>1204288</v>
      </c>
      <c r="M48" s="217">
        <v>2700000</v>
      </c>
      <c r="N48" s="215">
        <v>1495712</v>
      </c>
      <c r="O48" s="215">
        <v>17948544</v>
      </c>
    </row>
    <row r="49" spans="1:15">
      <c r="A49" s="122" t="s">
        <v>1095</v>
      </c>
      <c r="B49" s="122" t="s">
        <v>246</v>
      </c>
      <c r="C49" s="122" t="s">
        <v>1096</v>
      </c>
      <c r="D49" s="122" t="s">
        <v>1211</v>
      </c>
      <c r="E49" s="122" t="s">
        <v>1212</v>
      </c>
      <c r="F49" s="122" t="s">
        <v>1151</v>
      </c>
      <c r="G49" s="122" t="s">
        <v>1135</v>
      </c>
      <c r="H49" s="122" t="s">
        <v>1152</v>
      </c>
      <c r="I49" s="122" t="s">
        <v>1152</v>
      </c>
      <c r="J49" s="122">
        <v>2</v>
      </c>
      <c r="K49" s="215">
        <v>2533308</v>
      </c>
      <c r="L49" s="215">
        <v>1266654</v>
      </c>
      <c r="M49" s="217">
        <v>2700000</v>
      </c>
      <c r="N49" s="215">
        <v>1433346</v>
      </c>
      <c r="O49" s="215">
        <v>34400304</v>
      </c>
    </row>
    <row r="50" spans="1:15">
      <c r="A50" s="122" t="s">
        <v>1095</v>
      </c>
      <c r="B50" s="122" t="s">
        <v>246</v>
      </c>
      <c r="C50" s="122" t="s">
        <v>1096</v>
      </c>
      <c r="D50" s="122" t="s">
        <v>1213</v>
      </c>
      <c r="E50" s="122" t="s">
        <v>1214</v>
      </c>
      <c r="F50" s="122" t="s">
        <v>1151</v>
      </c>
      <c r="G50" s="122" t="s">
        <v>1135</v>
      </c>
      <c r="H50" s="122" t="s">
        <v>1152</v>
      </c>
      <c r="I50" s="122" t="s">
        <v>1152</v>
      </c>
      <c r="J50" s="122">
        <v>1</v>
      </c>
      <c r="K50" s="215">
        <v>1234313</v>
      </c>
      <c r="L50" s="215">
        <v>1234313</v>
      </c>
      <c r="M50" s="217">
        <v>2700000</v>
      </c>
      <c r="N50" s="215">
        <v>1465687</v>
      </c>
      <c r="O50" s="215">
        <v>17588244</v>
      </c>
    </row>
    <row r="51" spans="1:15">
      <c r="A51" s="122" t="s">
        <v>1095</v>
      </c>
      <c r="B51" s="122" t="s">
        <v>246</v>
      </c>
      <c r="C51" s="122" t="s">
        <v>1096</v>
      </c>
      <c r="D51" s="122" t="s">
        <v>1215</v>
      </c>
      <c r="E51" s="122" t="s">
        <v>1216</v>
      </c>
      <c r="F51" s="122" t="s">
        <v>1151</v>
      </c>
      <c r="G51" s="122" t="s">
        <v>1135</v>
      </c>
      <c r="H51" s="122" t="s">
        <v>1152</v>
      </c>
      <c r="I51" s="122" t="s">
        <v>1152</v>
      </c>
      <c r="J51" s="122">
        <v>1</v>
      </c>
      <c r="K51" s="215">
        <v>1234313</v>
      </c>
      <c r="L51" s="215">
        <v>1234313</v>
      </c>
      <c r="M51" s="217">
        <v>2700000</v>
      </c>
      <c r="N51" s="215">
        <v>1465687</v>
      </c>
      <c r="O51" s="215">
        <v>17588244</v>
      </c>
    </row>
    <row r="52" spans="1:15">
      <c r="A52" s="122" t="s">
        <v>1095</v>
      </c>
      <c r="B52" s="122" t="s">
        <v>246</v>
      </c>
      <c r="C52" s="122" t="s">
        <v>1096</v>
      </c>
      <c r="D52" s="122" t="s">
        <v>1217</v>
      </c>
      <c r="E52" s="122" t="s">
        <v>1218</v>
      </c>
      <c r="F52" s="122" t="s">
        <v>1151</v>
      </c>
      <c r="G52" s="122" t="s">
        <v>1135</v>
      </c>
      <c r="H52" s="122" t="s">
        <v>1152</v>
      </c>
      <c r="I52" s="122" t="s">
        <v>1152</v>
      </c>
      <c r="J52" s="122">
        <v>1</v>
      </c>
      <c r="K52" s="215">
        <v>1234313</v>
      </c>
      <c r="L52" s="215">
        <v>1234313</v>
      </c>
      <c r="M52" s="217">
        <v>2700000</v>
      </c>
      <c r="N52" s="215">
        <v>1465687</v>
      </c>
      <c r="O52" s="215">
        <v>17588244</v>
      </c>
    </row>
    <row r="53" spans="1:15">
      <c r="A53" s="122" t="s">
        <v>1095</v>
      </c>
      <c r="B53" s="122" t="s">
        <v>246</v>
      </c>
      <c r="C53" s="122" t="s">
        <v>1096</v>
      </c>
      <c r="D53" s="122" t="s">
        <v>1219</v>
      </c>
      <c r="E53" s="122" t="s">
        <v>1220</v>
      </c>
      <c r="F53" s="122" t="s">
        <v>1151</v>
      </c>
      <c r="G53" s="122" t="s">
        <v>1135</v>
      </c>
      <c r="H53" s="122" t="s">
        <v>1152</v>
      </c>
      <c r="I53" s="122" t="s">
        <v>1152</v>
      </c>
      <c r="J53" s="122">
        <v>2</v>
      </c>
      <c r="K53" s="215">
        <v>2455617</v>
      </c>
      <c r="L53" s="215">
        <v>1227808.5</v>
      </c>
      <c r="M53" s="217">
        <v>2700000</v>
      </c>
      <c r="N53" s="215">
        <v>1472191.5</v>
      </c>
      <c r="O53" s="215">
        <v>35332596</v>
      </c>
    </row>
    <row r="54" spans="1:15">
      <c r="A54" s="122" t="s">
        <v>1095</v>
      </c>
      <c r="B54" s="122" t="s">
        <v>246</v>
      </c>
      <c r="C54" s="122" t="s">
        <v>1096</v>
      </c>
      <c r="D54" s="122" t="s">
        <v>1221</v>
      </c>
      <c r="E54" s="122" t="s">
        <v>1222</v>
      </c>
      <c r="F54" s="122" t="s">
        <v>1151</v>
      </c>
      <c r="G54" s="122" t="s">
        <v>1135</v>
      </c>
      <c r="H54" s="122" t="s">
        <v>1152</v>
      </c>
      <c r="I54" s="122" t="s">
        <v>1152</v>
      </c>
      <c r="J54" s="122">
        <v>3</v>
      </c>
      <c r="K54" s="215">
        <v>3828981</v>
      </c>
      <c r="L54" s="215">
        <v>1276327</v>
      </c>
      <c r="M54" s="217">
        <v>2700000</v>
      </c>
      <c r="N54" s="215">
        <v>1423673</v>
      </c>
      <c r="O54" s="215">
        <v>51252228</v>
      </c>
    </row>
    <row r="55" spans="1:15">
      <c r="A55" s="122" t="s">
        <v>1095</v>
      </c>
      <c r="B55" s="122" t="s">
        <v>246</v>
      </c>
      <c r="C55" s="122" t="s">
        <v>1096</v>
      </c>
      <c r="D55" s="122" t="s">
        <v>1223</v>
      </c>
      <c r="E55" s="122" t="s">
        <v>1224</v>
      </c>
      <c r="F55" s="122" t="s">
        <v>1179</v>
      </c>
      <c r="G55" s="122" t="s">
        <v>1135</v>
      </c>
      <c r="H55" s="122" t="s">
        <v>1180</v>
      </c>
      <c r="I55" s="122" t="s">
        <v>1180</v>
      </c>
      <c r="J55" s="122">
        <v>1</v>
      </c>
      <c r="K55" s="215">
        <v>1143694</v>
      </c>
      <c r="L55" s="215">
        <v>1143694</v>
      </c>
      <c r="M55" s="217">
        <v>3000000</v>
      </c>
      <c r="N55" s="215">
        <v>1856306</v>
      </c>
      <c r="O55" s="215">
        <v>22275672</v>
      </c>
    </row>
    <row r="56" spans="1:15">
      <c r="A56" s="122" t="s">
        <v>1095</v>
      </c>
      <c r="B56" s="122" t="s">
        <v>246</v>
      </c>
      <c r="C56" s="122" t="s">
        <v>1096</v>
      </c>
      <c r="D56" s="122" t="s">
        <v>1225</v>
      </c>
      <c r="E56" s="122" t="s">
        <v>1226</v>
      </c>
      <c r="F56" s="122" t="s">
        <v>1179</v>
      </c>
      <c r="G56" s="122" t="s">
        <v>1135</v>
      </c>
      <c r="H56" s="122" t="s">
        <v>1180</v>
      </c>
      <c r="I56" s="122" t="s">
        <v>1180</v>
      </c>
      <c r="J56" s="122">
        <v>3</v>
      </c>
      <c r="K56" s="215">
        <v>3484798</v>
      </c>
      <c r="L56" s="215">
        <v>1161599.3333333333</v>
      </c>
      <c r="M56" s="217">
        <v>3000000</v>
      </c>
      <c r="N56" s="215">
        <v>1838400.6666666667</v>
      </c>
      <c r="O56" s="215">
        <v>66182424</v>
      </c>
    </row>
    <row r="57" spans="1:15">
      <c r="A57" s="122" t="s">
        <v>1095</v>
      </c>
      <c r="B57" s="122" t="s">
        <v>246</v>
      </c>
      <c r="C57" s="122" t="s">
        <v>1096</v>
      </c>
      <c r="D57" s="122" t="s">
        <v>1227</v>
      </c>
      <c r="E57" s="122" t="s">
        <v>1228</v>
      </c>
      <c r="F57" s="122" t="s">
        <v>1151</v>
      </c>
      <c r="G57" s="122" t="s">
        <v>1135</v>
      </c>
      <c r="H57" s="122" t="s">
        <v>1152</v>
      </c>
      <c r="I57" s="122" t="s">
        <v>1152</v>
      </c>
      <c r="J57" s="122">
        <v>1</v>
      </c>
      <c r="K57" s="215">
        <v>1204288</v>
      </c>
      <c r="L57" s="215">
        <v>1204288</v>
      </c>
      <c r="M57" s="217">
        <v>2700000</v>
      </c>
      <c r="N57" s="215">
        <v>1495712</v>
      </c>
      <c r="O57" s="215">
        <v>17948544</v>
      </c>
    </row>
    <row r="58" spans="1:15">
      <c r="A58" s="122" t="s">
        <v>1095</v>
      </c>
      <c r="B58" s="122" t="s">
        <v>246</v>
      </c>
      <c r="C58" s="122" t="s">
        <v>1096</v>
      </c>
      <c r="D58" s="122" t="s">
        <v>1229</v>
      </c>
      <c r="E58" s="122" t="s">
        <v>1230</v>
      </c>
      <c r="F58" s="122" t="s">
        <v>1151</v>
      </c>
      <c r="G58" s="122" t="s">
        <v>1135</v>
      </c>
      <c r="H58" s="122" t="s">
        <v>1152</v>
      </c>
      <c r="I58" s="122" t="s">
        <v>1152</v>
      </c>
      <c r="J58" s="122">
        <v>1</v>
      </c>
      <c r="K58" s="215">
        <v>1204288</v>
      </c>
      <c r="L58" s="215">
        <v>1204288</v>
      </c>
      <c r="M58" s="217">
        <v>2700000</v>
      </c>
      <c r="N58" s="215">
        <v>1495712</v>
      </c>
      <c r="O58" s="215">
        <v>17948544</v>
      </c>
    </row>
    <row r="59" spans="1:15">
      <c r="A59" s="122" t="s">
        <v>1095</v>
      </c>
      <c r="B59" s="122" t="s">
        <v>246</v>
      </c>
      <c r="C59" s="122" t="s">
        <v>1096</v>
      </c>
      <c r="D59" s="122" t="s">
        <v>1231</v>
      </c>
      <c r="E59" s="122" t="s">
        <v>1232</v>
      </c>
      <c r="F59" s="122" t="s">
        <v>1179</v>
      </c>
      <c r="G59" s="122" t="s">
        <v>1135</v>
      </c>
      <c r="H59" s="122" t="s">
        <v>1180</v>
      </c>
      <c r="I59" s="122" t="s">
        <v>1180</v>
      </c>
      <c r="J59" s="122">
        <v>1</v>
      </c>
      <c r="K59" s="215">
        <v>1089533</v>
      </c>
      <c r="L59" s="215">
        <v>1089533</v>
      </c>
      <c r="M59" s="217">
        <v>2500000</v>
      </c>
      <c r="N59" s="215">
        <v>1410467</v>
      </c>
      <c r="O59" s="215">
        <v>16925604</v>
      </c>
    </row>
    <row r="60" spans="1:15">
      <c r="A60" s="122" t="s">
        <v>1095</v>
      </c>
      <c r="B60" s="122" t="s">
        <v>246</v>
      </c>
      <c r="C60" s="122" t="s">
        <v>1096</v>
      </c>
      <c r="D60" s="122" t="s">
        <v>1233</v>
      </c>
      <c r="E60" s="122" t="s">
        <v>1234</v>
      </c>
      <c r="F60" s="122" t="s">
        <v>1179</v>
      </c>
      <c r="G60" s="122" t="s">
        <v>1135</v>
      </c>
      <c r="H60" s="122" t="s">
        <v>1180</v>
      </c>
      <c r="I60" s="122" t="s">
        <v>1180</v>
      </c>
      <c r="J60" s="122">
        <v>3</v>
      </c>
      <c r="K60" s="215">
        <v>3444909</v>
      </c>
      <c r="L60" s="215">
        <v>1148303</v>
      </c>
      <c r="M60" s="217">
        <v>2500000</v>
      </c>
      <c r="N60" s="215">
        <v>1351697</v>
      </c>
      <c r="O60" s="215">
        <v>48661092</v>
      </c>
    </row>
    <row r="61" spans="1:15">
      <c r="A61" s="122" t="s">
        <v>1095</v>
      </c>
      <c r="B61" s="122" t="s">
        <v>246</v>
      </c>
      <c r="C61" s="122" t="s">
        <v>1096</v>
      </c>
      <c r="D61" s="122" t="s">
        <v>1235</v>
      </c>
      <c r="E61" s="122" t="s">
        <v>1236</v>
      </c>
      <c r="F61" s="122" t="s">
        <v>1179</v>
      </c>
      <c r="G61" s="122" t="s">
        <v>1135</v>
      </c>
      <c r="H61" s="122" t="s">
        <v>1180</v>
      </c>
      <c r="I61" s="122" t="s">
        <v>1180</v>
      </c>
      <c r="J61" s="122">
        <v>1</v>
      </c>
      <c r="K61" s="215">
        <v>1177688</v>
      </c>
      <c r="L61" s="215">
        <v>1177688</v>
      </c>
      <c r="M61" s="217">
        <v>2500000</v>
      </c>
      <c r="N61" s="215">
        <v>1322312</v>
      </c>
      <c r="O61" s="215">
        <v>15867744</v>
      </c>
    </row>
    <row r="62" spans="1:15">
      <c r="A62" s="122" t="s">
        <v>1095</v>
      </c>
      <c r="B62" s="122" t="s">
        <v>246</v>
      </c>
      <c r="C62" s="122" t="s">
        <v>1096</v>
      </c>
      <c r="D62" s="122" t="s">
        <v>1237</v>
      </c>
      <c r="E62" s="122" t="s">
        <v>1238</v>
      </c>
      <c r="F62" s="122" t="s">
        <v>1179</v>
      </c>
      <c r="G62" s="122" t="s">
        <v>1135</v>
      </c>
      <c r="H62" s="122" t="s">
        <v>1180</v>
      </c>
      <c r="I62" s="122" t="s">
        <v>1180</v>
      </c>
      <c r="J62" s="122">
        <v>2</v>
      </c>
      <c r="K62" s="215">
        <v>2179066</v>
      </c>
      <c r="L62" s="215">
        <v>1089533</v>
      </c>
      <c r="M62" s="217">
        <v>2500000</v>
      </c>
      <c r="N62" s="215">
        <v>1410467</v>
      </c>
      <c r="O62" s="215">
        <v>33851208</v>
      </c>
    </row>
    <row r="63" spans="1:15">
      <c r="A63" s="122" t="s">
        <v>1095</v>
      </c>
      <c r="B63" s="122" t="s">
        <v>246</v>
      </c>
      <c r="C63" s="122" t="s">
        <v>1096</v>
      </c>
      <c r="D63" s="122" t="s">
        <v>1239</v>
      </c>
      <c r="E63" s="122" t="s">
        <v>1240</v>
      </c>
      <c r="F63" s="122" t="s">
        <v>1179</v>
      </c>
      <c r="G63" s="122" t="s">
        <v>1135</v>
      </c>
      <c r="H63" s="122" t="s">
        <v>1180</v>
      </c>
      <c r="I63" s="122" t="s">
        <v>1180</v>
      </c>
      <c r="J63" s="122">
        <v>10</v>
      </c>
      <c r="K63" s="215">
        <v>11061411</v>
      </c>
      <c r="L63" s="215">
        <v>1106141.1000000001</v>
      </c>
      <c r="M63" s="217">
        <v>2500000</v>
      </c>
      <c r="N63" s="215">
        <v>1393858.9</v>
      </c>
      <c r="O63" s="215">
        <v>167263068</v>
      </c>
    </row>
    <row r="64" spans="1:15">
      <c r="A64" s="122" t="s">
        <v>1095</v>
      </c>
      <c r="B64" s="122" t="s">
        <v>246</v>
      </c>
      <c r="C64" s="122" t="s">
        <v>1096</v>
      </c>
      <c r="D64" s="122" t="s">
        <v>1241</v>
      </c>
      <c r="E64" s="122" t="s">
        <v>1242</v>
      </c>
      <c r="F64" s="122" t="s">
        <v>1179</v>
      </c>
      <c r="G64" s="122" t="s">
        <v>1135</v>
      </c>
      <c r="H64" s="122" t="s">
        <v>1180</v>
      </c>
      <c r="I64" s="122" t="s">
        <v>1180</v>
      </c>
      <c r="J64" s="122">
        <v>1</v>
      </c>
      <c r="K64" s="215">
        <v>1175632</v>
      </c>
      <c r="L64" s="215">
        <v>1175632</v>
      </c>
      <c r="M64" s="217">
        <v>2500000</v>
      </c>
      <c r="N64" s="215">
        <v>1324368</v>
      </c>
      <c r="O64" s="215">
        <v>15892416</v>
      </c>
    </row>
    <row r="65" spans="1:15">
      <c r="A65" s="122" t="s">
        <v>1095</v>
      </c>
      <c r="B65" s="122" t="s">
        <v>246</v>
      </c>
      <c r="C65" s="122" t="s">
        <v>1096</v>
      </c>
      <c r="D65" s="122" t="s">
        <v>1243</v>
      </c>
      <c r="E65" s="122" t="s">
        <v>1244</v>
      </c>
      <c r="F65" s="122" t="s">
        <v>1179</v>
      </c>
      <c r="G65" s="122" t="s">
        <v>1135</v>
      </c>
      <c r="H65" s="122" t="s">
        <v>1180</v>
      </c>
      <c r="I65" s="122" t="s">
        <v>1180</v>
      </c>
      <c r="J65" s="122">
        <v>1</v>
      </c>
      <c r="K65" s="215">
        <v>1103582</v>
      </c>
      <c r="L65" s="215">
        <v>1103582</v>
      </c>
      <c r="M65" s="217">
        <v>2500000</v>
      </c>
      <c r="N65" s="215">
        <v>1396418</v>
      </c>
      <c r="O65" s="215">
        <v>16757016</v>
      </c>
    </row>
    <row r="66" spans="1:15">
      <c r="A66" s="122" t="s">
        <v>1095</v>
      </c>
      <c r="B66" s="122" t="s">
        <v>246</v>
      </c>
      <c r="C66" s="122" t="s">
        <v>1096</v>
      </c>
      <c r="D66" s="122" t="s">
        <v>1245</v>
      </c>
      <c r="E66" s="122" t="s">
        <v>1246</v>
      </c>
      <c r="F66" s="122" t="s">
        <v>1247</v>
      </c>
      <c r="G66" s="122" t="s">
        <v>1135</v>
      </c>
      <c r="H66" s="122" t="s">
        <v>1248</v>
      </c>
      <c r="I66" s="122" t="s">
        <v>1248</v>
      </c>
      <c r="J66" s="122">
        <v>1</v>
      </c>
      <c r="K66" s="215">
        <v>625067</v>
      </c>
      <c r="L66" s="215">
        <v>625067</v>
      </c>
      <c r="M66" s="217">
        <v>1200000</v>
      </c>
      <c r="N66" s="215">
        <v>574933</v>
      </c>
      <c r="O66" s="215">
        <v>6899196</v>
      </c>
    </row>
    <row r="67" spans="1:15">
      <c r="A67" s="122" t="s">
        <v>1095</v>
      </c>
      <c r="B67" s="122" t="s">
        <v>246</v>
      </c>
      <c r="C67" s="122" t="s">
        <v>1096</v>
      </c>
      <c r="D67" s="122" t="s">
        <v>1249</v>
      </c>
      <c r="E67" s="122" t="s">
        <v>1250</v>
      </c>
      <c r="F67" s="122" t="s">
        <v>1247</v>
      </c>
      <c r="G67" s="122" t="s">
        <v>1135</v>
      </c>
      <c r="H67" s="122" t="s">
        <v>1248</v>
      </c>
      <c r="I67" s="122" t="s">
        <v>1248</v>
      </c>
      <c r="J67" s="122">
        <v>2</v>
      </c>
      <c r="K67" s="215">
        <v>1448344</v>
      </c>
      <c r="L67" s="215">
        <v>724172</v>
      </c>
      <c r="M67" s="217">
        <v>1200000</v>
      </c>
      <c r="N67" s="215">
        <v>475828</v>
      </c>
      <c r="O67" s="215">
        <v>11419872</v>
      </c>
    </row>
    <row r="68" spans="1:15">
      <c r="A68" s="122" t="s">
        <v>1095</v>
      </c>
      <c r="B68" s="122" t="s">
        <v>246</v>
      </c>
      <c r="C68" s="122" t="s">
        <v>1096</v>
      </c>
      <c r="D68" s="122" t="s">
        <v>1251</v>
      </c>
      <c r="E68" s="122" t="s">
        <v>1252</v>
      </c>
      <c r="F68" s="122" t="s">
        <v>1247</v>
      </c>
      <c r="G68" s="122" t="s">
        <v>1135</v>
      </c>
      <c r="H68" s="122" t="s">
        <v>1248</v>
      </c>
      <c r="I68" s="122" t="s">
        <v>1248</v>
      </c>
      <c r="J68" s="122">
        <v>1</v>
      </c>
      <c r="K68" s="215">
        <v>644988</v>
      </c>
      <c r="L68" s="215">
        <v>644988</v>
      </c>
      <c r="M68" s="217">
        <v>1200000</v>
      </c>
      <c r="N68" s="215">
        <v>555012</v>
      </c>
      <c r="O68" s="215">
        <v>6660144</v>
      </c>
    </row>
    <row r="69" spans="1:15">
      <c r="A69" s="122" t="s">
        <v>1095</v>
      </c>
      <c r="B69" s="122" t="s">
        <v>246</v>
      </c>
      <c r="C69" s="122" t="s">
        <v>1096</v>
      </c>
      <c r="D69" s="122" t="s">
        <v>1253</v>
      </c>
      <c r="E69" s="122" t="s">
        <v>1254</v>
      </c>
      <c r="F69" s="122" t="s">
        <v>1247</v>
      </c>
      <c r="G69" s="122" t="s">
        <v>1135</v>
      </c>
      <c r="H69" s="122" t="s">
        <v>1248</v>
      </c>
      <c r="I69" s="122" t="s">
        <v>1248</v>
      </c>
      <c r="J69" s="122">
        <v>1</v>
      </c>
      <c r="K69" s="215">
        <v>779616</v>
      </c>
      <c r="L69" s="215">
        <v>779616</v>
      </c>
      <c r="M69" s="217">
        <v>1200000</v>
      </c>
      <c r="N69" s="215">
        <v>420384</v>
      </c>
      <c r="O69" s="215">
        <v>5044608</v>
      </c>
    </row>
    <row r="70" spans="1:15">
      <c r="A70" s="122" t="s">
        <v>1095</v>
      </c>
      <c r="B70" s="122" t="s">
        <v>246</v>
      </c>
      <c r="C70" s="122" t="s">
        <v>1096</v>
      </c>
      <c r="D70" s="122" t="s">
        <v>1255</v>
      </c>
      <c r="E70" s="122" t="s">
        <v>1256</v>
      </c>
      <c r="F70" s="122" t="s">
        <v>1247</v>
      </c>
      <c r="G70" s="122" t="s">
        <v>1135</v>
      </c>
      <c r="H70" s="122" t="s">
        <v>1248</v>
      </c>
      <c r="I70" s="122" t="s">
        <v>1248</v>
      </c>
      <c r="J70" s="122">
        <v>1</v>
      </c>
      <c r="K70" s="215">
        <v>666237</v>
      </c>
      <c r="L70" s="215">
        <v>666237</v>
      </c>
      <c r="M70" s="217">
        <v>1200000</v>
      </c>
      <c r="N70" s="215">
        <v>533763</v>
      </c>
      <c r="O70" s="215">
        <v>6405156</v>
      </c>
    </row>
    <row r="71" spans="1:15">
      <c r="A71" s="122" t="s">
        <v>1095</v>
      </c>
      <c r="B71" s="122" t="s">
        <v>246</v>
      </c>
      <c r="C71" s="122" t="s">
        <v>1096</v>
      </c>
      <c r="D71" s="122" t="s">
        <v>1257</v>
      </c>
      <c r="E71" s="122" t="s">
        <v>1258</v>
      </c>
      <c r="F71" s="122" t="s">
        <v>1247</v>
      </c>
      <c r="G71" s="122" t="s">
        <v>1135</v>
      </c>
      <c r="H71" s="122" t="s">
        <v>1248</v>
      </c>
      <c r="I71" s="122" t="s">
        <v>1248</v>
      </c>
      <c r="J71" s="122">
        <v>2</v>
      </c>
      <c r="K71" s="215">
        <v>2265165</v>
      </c>
      <c r="L71" s="215">
        <v>1132582.5</v>
      </c>
      <c r="M71" s="217">
        <v>1200000</v>
      </c>
      <c r="N71" s="215">
        <v>67417.5</v>
      </c>
      <c r="O71" s="215">
        <v>1618020</v>
      </c>
    </row>
    <row r="72" spans="1:15">
      <c r="A72" s="122" t="s">
        <v>1095</v>
      </c>
      <c r="B72" s="122" t="s">
        <v>246</v>
      </c>
      <c r="C72" s="122" t="s">
        <v>1096</v>
      </c>
      <c r="D72" s="122" t="s">
        <v>1259</v>
      </c>
      <c r="E72" s="122" t="s">
        <v>1260</v>
      </c>
      <c r="F72" s="122" t="s">
        <v>1247</v>
      </c>
      <c r="G72" s="122" t="s">
        <v>1135</v>
      </c>
      <c r="H72" s="122" t="s">
        <v>1248</v>
      </c>
      <c r="I72" s="122" t="s">
        <v>1248</v>
      </c>
      <c r="J72" s="122">
        <v>4</v>
      </c>
      <c r="K72" s="215">
        <v>3054471</v>
      </c>
      <c r="L72" s="215">
        <v>763617.75</v>
      </c>
      <c r="M72" s="217">
        <v>1200000</v>
      </c>
      <c r="N72" s="215">
        <v>436382.25</v>
      </c>
      <c r="O72" s="215">
        <v>20946348</v>
      </c>
    </row>
    <row r="73" spans="1:15">
      <c r="A73" s="122" t="s">
        <v>1095</v>
      </c>
      <c r="B73" s="122" t="s">
        <v>246</v>
      </c>
      <c r="C73" s="122" t="s">
        <v>1096</v>
      </c>
      <c r="D73" s="122" t="s">
        <v>1261</v>
      </c>
      <c r="E73" s="122" t="s">
        <v>1262</v>
      </c>
      <c r="F73" s="122" t="s">
        <v>1247</v>
      </c>
      <c r="G73" s="122" t="s">
        <v>1135</v>
      </c>
      <c r="H73" s="122" t="s">
        <v>1248</v>
      </c>
      <c r="I73" s="122" t="s">
        <v>1248</v>
      </c>
      <c r="J73" s="122">
        <v>1</v>
      </c>
      <c r="K73" s="215">
        <v>625067</v>
      </c>
      <c r="L73" s="215">
        <v>625067</v>
      </c>
      <c r="M73" s="217">
        <v>1200000</v>
      </c>
      <c r="N73" s="215">
        <v>574933</v>
      </c>
      <c r="O73" s="215">
        <v>6899196</v>
      </c>
    </row>
    <row r="74" spans="1:15">
      <c r="A74" s="122" t="s">
        <v>1095</v>
      </c>
      <c r="B74" s="122" t="s">
        <v>246</v>
      </c>
      <c r="C74" s="122" t="s">
        <v>1096</v>
      </c>
      <c r="D74" s="122" t="s">
        <v>1263</v>
      </c>
      <c r="E74" s="122" t="s">
        <v>1264</v>
      </c>
      <c r="F74" s="122" t="s">
        <v>1247</v>
      </c>
      <c r="G74" s="122" t="s">
        <v>1135</v>
      </c>
      <c r="H74" s="122" t="s">
        <v>1248</v>
      </c>
      <c r="I74" s="122" t="s">
        <v>1248</v>
      </c>
      <c r="J74" s="122">
        <v>1</v>
      </c>
      <c r="K74" s="215">
        <v>463264</v>
      </c>
      <c r="L74" s="215">
        <v>463264</v>
      </c>
      <c r="M74" s="217">
        <v>1200000</v>
      </c>
      <c r="N74" s="215">
        <v>736736</v>
      </c>
      <c r="O74" s="215">
        <v>8840832</v>
      </c>
    </row>
    <row r="75" spans="1:15">
      <c r="A75" s="122" t="s">
        <v>1095</v>
      </c>
      <c r="B75" s="122" t="s">
        <v>246</v>
      </c>
      <c r="C75" s="122" t="s">
        <v>1096</v>
      </c>
      <c r="D75" s="122" t="s">
        <v>1265</v>
      </c>
      <c r="E75" s="122" t="s">
        <v>1266</v>
      </c>
      <c r="F75" s="122" t="s">
        <v>1247</v>
      </c>
      <c r="G75" s="122" t="s">
        <v>1135</v>
      </c>
      <c r="H75" s="122" t="s">
        <v>1248</v>
      </c>
      <c r="I75" s="122" t="s">
        <v>1248</v>
      </c>
      <c r="J75" s="122">
        <v>7</v>
      </c>
      <c r="K75" s="215">
        <v>5550195</v>
      </c>
      <c r="L75" s="215">
        <v>792885</v>
      </c>
      <c r="M75" s="217">
        <v>1200000</v>
      </c>
      <c r="N75" s="215">
        <v>407115</v>
      </c>
      <c r="O75" s="215">
        <v>34197660</v>
      </c>
    </row>
    <row r="76" spans="1:15">
      <c r="A76" s="122" t="s">
        <v>1095</v>
      </c>
      <c r="B76" s="122" t="s">
        <v>246</v>
      </c>
      <c r="C76" s="122" t="s">
        <v>1096</v>
      </c>
      <c r="D76" s="122" t="s">
        <v>1267</v>
      </c>
      <c r="E76" s="122" t="s">
        <v>1268</v>
      </c>
      <c r="F76" s="122" t="s">
        <v>1269</v>
      </c>
      <c r="G76" s="122" t="s">
        <v>1270</v>
      </c>
      <c r="H76" s="122" t="s">
        <v>1271</v>
      </c>
      <c r="I76" s="122" t="s">
        <v>1271</v>
      </c>
      <c r="J76" s="122">
        <v>5</v>
      </c>
      <c r="K76" s="215">
        <v>2263118</v>
      </c>
      <c r="L76" s="215">
        <v>452623.6</v>
      </c>
      <c r="M76" s="217">
        <v>850000</v>
      </c>
      <c r="N76" s="215">
        <v>397376.4</v>
      </c>
      <c r="O76" s="215">
        <v>23842584</v>
      </c>
    </row>
    <row r="77" spans="1:15">
      <c r="A77" s="122" t="s">
        <v>1095</v>
      </c>
      <c r="B77" s="122" t="s">
        <v>246</v>
      </c>
      <c r="C77" s="122" t="s">
        <v>1096</v>
      </c>
      <c r="D77" s="122" t="s">
        <v>1272</v>
      </c>
      <c r="E77" s="122" t="s">
        <v>1273</v>
      </c>
      <c r="F77" s="122" t="s">
        <v>1274</v>
      </c>
      <c r="G77" s="122" t="s">
        <v>1270</v>
      </c>
      <c r="H77" s="122" t="s">
        <v>1275</v>
      </c>
      <c r="I77" s="122" t="s">
        <v>1275</v>
      </c>
      <c r="J77" s="122">
        <v>1</v>
      </c>
      <c r="K77" s="215">
        <v>413158</v>
      </c>
      <c r="L77" s="215">
        <v>413158</v>
      </c>
      <c r="M77" s="217">
        <v>613158</v>
      </c>
      <c r="N77" s="215">
        <v>200000</v>
      </c>
      <c r="O77" s="215">
        <v>2400000</v>
      </c>
    </row>
    <row r="78" spans="1:15">
      <c r="A78" s="122" t="s">
        <v>1095</v>
      </c>
      <c r="B78" s="122" t="s">
        <v>246</v>
      </c>
      <c r="C78" s="122" t="s">
        <v>1096</v>
      </c>
      <c r="D78" s="122" t="s">
        <v>1276</v>
      </c>
      <c r="E78" s="122" t="s">
        <v>1277</v>
      </c>
      <c r="F78" s="122" t="s">
        <v>1274</v>
      </c>
      <c r="G78" s="122" t="s">
        <v>1270</v>
      </c>
      <c r="H78" s="122" t="s">
        <v>1275</v>
      </c>
      <c r="I78" s="122" t="s">
        <v>1275</v>
      </c>
      <c r="J78" s="122">
        <v>2</v>
      </c>
      <c r="K78" s="215">
        <v>837186</v>
      </c>
      <c r="L78" s="215">
        <v>418593</v>
      </c>
      <c r="M78" s="217">
        <v>613158</v>
      </c>
      <c r="N78" s="215">
        <v>194565</v>
      </c>
      <c r="O78" s="215">
        <v>4669560</v>
      </c>
    </row>
    <row r="82" spans="1:9">
      <c r="A82" s="329" t="s">
        <v>1278</v>
      </c>
      <c r="B82" s="329" t="s">
        <v>1279</v>
      </c>
      <c r="C82" s="329" t="s">
        <v>1280</v>
      </c>
      <c r="D82" s="325" t="s">
        <v>1281</v>
      </c>
      <c r="E82" s="325" t="s">
        <v>1282</v>
      </c>
      <c r="F82" s="330" t="s">
        <v>1283</v>
      </c>
      <c r="G82" s="324" t="s">
        <v>1284</v>
      </c>
      <c r="H82" s="325" t="s">
        <v>1285</v>
      </c>
    </row>
    <row r="83" spans="1:9">
      <c r="A83" s="329"/>
      <c r="B83" s="329"/>
      <c r="C83" s="329"/>
      <c r="D83" s="325"/>
      <c r="E83" s="325"/>
      <c r="F83" s="330"/>
      <c r="G83" s="324"/>
      <c r="H83" s="325"/>
    </row>
    <row r="84" spans="1:9" ht="18.75">
      <c r="A84" s="326" t="s">
        <v>1286</v>
      </c>
      <c r="B84" s="327"/>
      <c r="C84" s="327"/>
      <c r="D84" s="328"/>
      <c r="E84" s="326"/>
      <c r="F84" s="327"/>
      <c r="G84" s="327"/>
      <c r="H84" s="328"/>
    </row>
    <row r="85" spans="1:9">
      <c r="A85" s="122" t="s">
        <v>1287</v>
      </c>
      <c r="B85" s="122" t="s">
        <v>1101</v>
      </c>
      <c r="C85" s="218">
        <v>1</v>
      </c>
      <c r="D85" s="218">
        <v>4697024</v>
      </c>
      <c r="E85" s="218">
        <f>C85*12*D85</f>
        <v>56364288</v>
      </c>
      <c r="F85" s="218">
        <v>5400000</v>
      </c>
      <c r="G85" s="218">
        <f>F85*12*C85</f>
        <v>64800000</v>
      </c>
      <c r="H85" s="218">
        <f>G85-E85</f>
        <v>8435712</v>
      </c>
      <c r="I85" s="219"/>
    </row>
    <row r="86" spans="1:9">
      <c r="A86" s="122" t="s">
        <v>1288</v>
      </c>
      <c r="B86" s="122" t="s">
        <v>1101</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1289</v>
      </c>
      <c r="B87" s="122" t="s">
        <v>1101</v>
      </c>
      <c r="C87" s="218">
        <v>16</v>
      </c>
      <c r="D87" s="218">
        <v>3616565</v>
      </c>
      <c r="E87" s="218">
        <f t="shared" si="0"/>
        <v>694380480</v>
      </c>
      <c r="F87" s="218">
        <v>4800000</v>
      </c>
      <c r="G87" s="218">
        <f t="shared" si="1"/>
        <v>921600000</v>
      </c>
      <c r="H87" s="218">
        <f t="shared" si="2"/>
        <v>227219520</v>
      </c>
      <c r="I87" s="219"/>
    </row>
    <row r="88" spans="1:9">
      <c r="A88" s="122" t="s">
        <v>1290</v>
      </c>
      <c r="B88" s="122" t="s">
        <v>1291</v>
      </c>
      <c r="C88" s="218">
        <v>61</v>
      </c>
      <c r="D88" s="218">
        <v>3447065</v>
      </c>
      <c r="E88" s="218">
        <f t="shared" si="0"/>
        <v>2523251580</v>
      </c>
      <c r="F88" s="218">
        <v>4500000</v>
      </c>
      <c r="G88" s="218">
        <f t="shared" si="1"/>
        <v>3294000000</v>
      </c>
      <c r="H88" s="218">
        <f t="shared" si="2"/>
        <v>770748420</v>
      </c>
      <c r="I88" s="219"/>
    </row>
    <row r="89" spans="1:9">
      <c r="A89" s="122" t="s">
        <v>1292</v>
      </c>
      <c r="B89" s="122" t="s">
        <v>1291</v>
      </c>
      <c r="C89" s="218">
        <v>97</v>
      </c>
      <c r="D89" s="218">
        <v>2628075</v>
      </c>
      <c r="E89" s="218">
        <f t="shared" si="0"/>
        <v>3059079300</v>
      </c>
      <c r="F89" s="218">
        <v>4200000</v>
      </c>
      <c r="G89" s="218">
        <f t="shared" si="1"/>
        <v>4888800000</v>
      </c>
      <c r="H89" s="218">
        <f t="shared" si="2"/>
        <v>1829720700</v>
      </c>
      <c r="I89" s="219"/>
    </row>
    <row r="90" spans="1:9">
      <c r="A90" s="122" t="s">
        <v>1293</v>
      </c>
      <c r="B90" s="122" t="s">
        <v>1294</v>
      </c>
      <c r="C90" s="218">
        <v>312</v>
      </c>
      <c r="D90" s="218">
        <v>1917193</v>
      </c>
      <c r="E90" s="218">
        <f t="shared" si="0"/>
        <v>7177970592</v>
      </c>
      <c r="F90" s="218">
        <v>3750000</v>
      </c>
      <c r="G90" s="218">
        <f t="shared" si="1"/>
        <v>14040000000</v>
      </c>
      <c r="H90" s="218">
        <f t="shared" si="2"/>
        <v>6862029408</v>
      </c>
      <c r="I90" s="219"/>
    </row>
    <row r="91" spans="1:9">
      <c r="A91" s="122" t="s">
        <v>1295</v>
      </c>
      <c r="B91" s="122" t="s">
        <v>1294</v>
      </c>
      <c r="C91" s="218">
        <v>72</v>
      </c>
      <c r="D91" s="218">
        <v>1992454</v>
      </c>
      <c r="E91" s="218">
        <f t="shared" si="0"/>
        <v>1721480256</v>
      </c>
      <c r="F91" s="218">
        <v>3750000</v>
      </c>
      <c r="G91" s="218">
        <f t="shared" si="1"/>
        <v>3240000000</v>
      </c>
      <c r="H91" s="218">
        <f t="shared" si="2"/>
        <v>1518519744</v>
      </c>
      <c r="I91" s="219"/>
    </row>
    <row r="92" spans="1:9">
      <c r="A92" s="122" t="s">
        <v>1296</v>
      </c>
      <c r="B92" s="122" t="s">
        <v>1297</v>
      </c>
      <c r="C92" s="218">
        <v>175</v>
      </c>
      <c r="D92" s="218">
        <v>1315765</v>
      </c>
      <c r="E92" s="218">
        <f t="shared" si="0"/>
        <v>2763106500</v>
      </c>
      <c r="F92" s="218">
        <v>3300000</v>
      </c>
      <c r="G92" s="218">
        <f t="shared" si="1"/>
        <v>6930000000</v>
      </c>
      <c r="H92" s="218">
        <f t="shared" si="2"/>
        <v>4166893500</v>
      </c>
      <c r="I92" s="219"/>
    </row>
    <row r="93" spans="1:9">
      <c r="A93" s="122" t="s">
        <v>1298</v>
      </c>
      <c r="B93" s="122" t="s">
        <v>1299</v>
      </c>
      <c r="C93" s="218">
        <v>3000</v>
      </c>
      <c r="D93" s="218">
        <v>1176028</v>
      </c>
      <c r="E93" s="218">
        <f t="shared" si="0"/>
        <v>42337008000</v>
      </c>
      <c r="F93" s="218">
        <v>3000000</v>
      </c>
      <c r="G93" s="218">
        <f t="shared" si="1"/>
        <v>108000000000</v>
      </c>
      <c r="H93" s="218">
        <f t="shared" si="2"/>
        <v>65662992000</v>
      </c>
      <c r="I93" s="219"/>
    </row>
    <row r="94" spans="1:9">
      <c r="A94" s="122" t="s">
        <v>1300</v>
      </c>
      <c r="B94" s="122" t="s">
        <v>1301</v>
      </c>
      <c r="C94" s="218">
        <v>12654</v>
      </c>
      <c r="D94" s="218">
        <v>753862</v>
      </c>
      <c r="E94" s="218">
        <f t="shared" si="0"/>
        <v>114472436976</v>
      </c>
      <c r="F94" s="218">
        <v>1200000</v>
      </c>
      <c r="G94" s="218">
        <f t="shared" si="1"/>
        <v>182217600000</v>
      </c>
      <c r="H94" s="218">
        <f t="shared" si="2"/>
        <v>67745163024</v>
      </c>
      <c r="I94" s="219"/>
    </row>
    <row r="95" spans="1:9">
      <c r="A95" s="122" t="s">
        <v>1302</v>
      </c>
      <c r="B95" s="122" t="s">
        <v>1269</v>
      </c>
      <c r="C95" s="218">
        <v>593</v>
      </c>
      <c r="D95" s="218">
        <v>478934</v>
      </c>
      <c r="E95" s="218">
        <f t="shared" si="0"/>
        <v>3408094344</v>
      </c>
      <c r="F95" s="218">
        <v>850000</v>
      </c>
      <c r="G95" s="218">
        <f t="shared" si="1"/>
        <v>6048600000</v>
      </c>
      <c r="H95" s="218">
        <f t="shared" si="2"/>
        <v>2640505656</v>
      </c>
      <c r="I95" s="219"/>
    </row>
    <row r="96" spans="1:9">
      <c r="A96" s="122" t="s">
        <v>1303</v>
      </c>
      <c r="B96" s="122" t="s">
        <v>1274</v>
      </c>
      <c r="C96" s="218">
        <v>17647</v>
      </c>
      <c r="D96" s="218">
        <v>413158</v>
      </c>
      <c r="E96" s="218">
        <f t="shared" si="0"/>
        <v>87491990712</v>
      </c>
      <c r="F96" s="218">
        <v>613158</v>
      </c>
      <c r="G96" s="218">
        <f t="shared" si="1"/>
        <v>129844790712</v>
      </c>
      <c r="H96" s="218">
        <f t="shared" si="2"/>
        <v>42352800000</v>
      </c>
      <c r="I96" s="219"/>
    </row>
    <row r="102" spans="1:1" ht="346.5">
      <c r="A102" s="220" t="s">
        <v>1304</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4:BV648"/>
  <sheetViews>
    <sheetView workbookViewId="0">
      <selection activeCell="L9" sqref="L9"/>
    </sheetView>
  </sheetViews>
  <sheetFormatPr defaultColWidth="8.875" defaultRowHeight="15.75"/>
  <cols>
    <col min="2" max="2" width="37.125" customWidth="1"/>
    <col min="3" max="3" width="10.125" bestFit="1" customWidth="1"/>
  </cols>
  <sheetData>
    <row r="4" spans="1:5">
      <c r="C4" s="250" t="s">
        <v>1944</v>
      </c>
      <c r="D4" s="250" t="s">
        <v>1945</v>
      </c>
      <c r="E4" s="250" t="s">
        <v>1943</v>
      </c>
    </row>
    <row r="5" spans="1:5">
      <c r="B5" s="239" t="s">
        <v>1057</v>
      </c>
      <c r="C5" s="249">
        <f>INDEX($A$32:$BV$648, 617, MATCH($B5, $A$32:$BV$32,0))</f>
        <v>7915</v>
      </c>
      <c r="D5" s="249">
        <f>INDEX($AA$32:$AX$648, 617, MATCH($B5, $AA$32:$AX$32,0))</f>
        <v>3349</v>
      </c>
      <c r="E5" s="249">
        <f>SUM(C5:D5)</f>
        <v>11264</v>
      </c>
    </row>
    <row r="6" spans="1:5">
      <c r="B6" s="239" t="s">
        <v>1939</v>
      </c>
      <c r="C6" s="249">
        <f t="shared" ref="C6:C28" si="0">INDEX($A$32:$BV$648, 617, MATCH($B6, $A$32:$BV$32,0))</f>
        <v>327</v>
      </c>
      <c r="D6" s="249">
        <f t="shared" ref="D6:D28" si="1">INDEX($AA$32:$AX$648, 617, MATCH($B6, $AA$32:$AX$32,0))</f>
        <v>120</v>
      </c>
      <c r="E6" s="249">
        <f t="shared" ref="E6:E28" si="2">SUM(C6:D6)</f>
        <v>447</v>
      </c>
    </row>
    <row r="7" spans="1:5">
      <c r="B7" s="239" t="s">
        <v>1940</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873</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31" t="s">
        <v>1941</v>
      </c>
      <c r="D31" s="331"/>
      <c r="E31" s="331"/>
      <c r="F31" s="331"/>
      <c r="G31" s="331"/>
      <c r="H31" s="331"/>
      <c r="I31" s="331"/>
      <c r="J31" s="331"/>
      <c r="K31" s="331"/>
      <c r="L31" s="331"/>
      <c r="M31" s="331"/>
      <c r="N31" s="331"/>
      <c r="O31" s="331"/>
      <c r="P31" s="331"/>
      <c r="Q31" s="331"/>
      <c r="R31" s="331"/>
      <c r="S31" s="331"/>
      <c r="T31" s="331"/>
      <c r="U31" s="331"/>
      <c r="V31" s="331"/>
      <c r="W31" s="331"/>
      <c r="X31" s="331"/>
      <c r="Y31" s="331"/>
      <c r="Z31" s="331"/>
      <c r="AA31" s="331" t="s">
        <v>1942</v>
      </c>
      <c r="AB31" s="331"/>
      <c r="AC31" s="331"/>
      <c r="AD31" s="331"/>
      <c r="AE31" s="331"/>
      <c r="AF31" s="331"/>
      <c r="AG31" s="331"/>
      <c r="AH31" s="331"/>
      <c r="AI31" s="331"/>
      <c r="AJ31" s="331"/>
      <c r="AK31" s="331"/>
      <c r="AL31" s="331"/>
      <c r="AM31" s="331"/>
      <c r="AN31" s="331"/>
      <c r="AO31" s="331"/>
      <c r="AP31" s="331"/>
      <c r="AQ31" s="331"/>
      <c r="AR31" s="331"/>
      <c r="AS31" s="331"/>
      <c r="AT31" s="331"/>
      <c r="AU31" s="331"/>
      <c r="AV31" s="331"/>
      <c r="AW31" s="331"/>
      <c r="AX31" s="331"/>
      <c r="AY31" s="331" t="s">
        <v>198</v>
      </c>
      <c r="AZ31" s="331"/>
      <c r="BA31" s="331"/>
      <c r="BB31" s="331"/>
      <c r="BC31" s="331"/>
      <c r="BD31" s="331"/>
      <c r="BE31" s="331"/>
      <c r="BF31" s="331"/>
      <c r="BG31" s="331"/>
      <c r="BH31" s="331"/>
      <c r="BI31" s="331"/>
      <c r="BJ31" s="331"/>
      <c r="BK31" s="331"/>
      <c r="BL31" s="331"/>
      <c r="BM31" s="331"/>
      <c r="BN31" s="331"/>
      <c r="BO31" s="331"/>
      <c r="BP31" s="331"/>
      <c r="BQ31" s="331"/>
      <c r="BR31" s="331"/>
      <c r="BS31" s="331"/>
      <c r="BT31" s="331"/>
      <c r="BU31" s="331"/>
      <c r="BV31" s="331"/>
    </row>
    <row r="32" spans="1:74" ht="60">
      <c r="A32" s="226"/>
      <c r="B32" s="226"/>
      <c r="C32" s="227" t="s">
        <v>1057</v>
      </c>
      <c r="D32" s="227" t="s">
        <v>1939</v>
      </c>
      <c r="E32" s="227" t="s">
        <v>1940</v>
      </c>
      <c r="F32" s="228" t="s">
        <v>5</v>
      </c>
      <c r="G32" s="228" t="s">
        <v>7</v>
      </c>
      <c r="H32" s="228" t="s">
        <v>12</v>
      </c>
      <c r="I32" s="229" t="s">
        <v>16</v>
      </c>
      <c r="J32" s="229" t="s">
        <v>20</v>
      </c>
      <c r="K32" s="230" t="s">
        <v>24</v>
      </c>
      <c r="L32" s="230" t="s">
        <v>29</v>
      </c>
      <c r="M32" s="230" t="s">
        <v>33</v>
      </c>
      <c r="N32" s="231" t="s">
        <v>37</v>
      </c>
      <c r="O32" s="231" t="s">
        <v>41</v>
      </c>
      <c r="P32" s="231" t="s">
        <v>45</v>
      </c>
      <c r="Q32" s="232" t="s">
        <v>873</v>
      </c>
      <c r="R32" s="233" t="s">
        <v>51</v>
      </c>
      <c r="S32" s="233" t="s">
        <v>54</v>
      </c>
      <c r="T32" s="233" t="s">
        <v>59</v>
      </c>
      <c r="U32" s="234" t="s">
        <v>63</v>
      </c>
      <c r="V32" s="235" t="s">
        <v>67</v>
      </c>
      <c r="W32" s="236" t="s">
        <v>71</v>
      </c>
      <c r="X32" s="236" t="s">
        <v>75</v>
      </c>
      <c r="Y32" s="236" t="s">
        <v>80</v>
      </c>
      <c r="Z32" s="236" t="s">
        <v>84</v>
      </c>
      <c r="AA32" s="227" t="s">
        <v>1057</v>
      </c>
      <c r="AB32" s="227" t="s">
        <v>1939</v>
      </c>
      <c r="AC32" s="227" t="s">
        <v>1940</v>
      </c>
      <c r="AD32" s="228" t="s">
        <v>5</v>
      </c>
      <c r="AE32" s="228" t="s">
        <v>7</v>
      </c>
      <c r="AF32" s="228" t="s">
        <v>12</v>
      </c>
      <c r="AG32" s="229" t="s">
        <v>16</v>
      </c>
      <c r="AH32" s="229" t="s">
        <v>20</v>
      </c>
      <c r="AI32" s="230" t="s">
        <v>24</v>
      </c>
      <c r="AJ32" s="230" t="s">
        <v>29</v>
      </c>
      <c r="AK32" s="230" t="s">
        <v>33</v>
      </c>
      <c r="AL32" s="231" t="s">
        <v>37</v>
      </c>
      <c r="AM32" s="231" t="s">
        <v>41</v>
      </c>
      <c r="AN32" s="231" t="s">
        <v>45</v>
      </c>
      <c r="AO32" s="232" t="s">
        <v>873</v>
      </c>
      <c r="AP32" s="233" t="s">
        <v>51</v>
      </c>
      <c r="AQ32" s="233" t="s">
        <v>54</v>
      </c>
      <c r="AR32" s="233" t="s">
        <v>59</v>
      </c>
      <c r="AS32" s="234" t="s">
        <v>63</v>
      </c>
      <c r="AT32" s="235" t="s">
        <v>67</v>
      </c>
      <c r="AU32" s="236" t="s">
        <v>71</v>
      </c>
      <c r="AV32" s="236" t="s">
        <v>75</v>
      </c>
      <c r="AW32" s="236" t="s">
        <v>80</v>
      </c>
      <c r="AX32" s="236" t="s">
        <v>84</v>
      </c>
      <c r="AY32" s="227" t="s">
        <v>1057</v>
      </c>
      <c r="AZ32" s="227" t="s">
        <v>1939</v>
      </c>
      <c r="BA32" s="227" t="s">
        <v>1940</v>
      </c>
      <c r="BB32" s="228" t="s">
        <v>5</v>
      </c>
      <c r="BC32" s="228" t="s">
        <v>7</v>
      </c>
      <c r="BD32" s="228" t="s">
        <v>12</v>
      </c>
      <c r="BE32" s="229" t="s">
        <v>16</v>
      </c>
      <c r="BF32" s="229" t="s">
        <v>20</v>
      </c>
      <c r="BG32" s="230" t="s">
        <v>24</v>
      </c>
      <c r="BH32" s="230" t="s">
        <v>29</v>
      </c>
      <c r="BI32" s="230" t="s">
        <v>33</v>
      </c>
      <c r="BJ32" s="231" t="s">
        <v>37</v>
      </c>
      <c r="BK32" s="231" t="s">
        <v>41</v>
      </c>
      <c r="BL32" s="231" t="s">
        <v>45</v>
      </c>
      <c r="BM32" s="232" t="s">
        <v>873</v>
      </c>
      <c r="BN32" s="233" t="s">
        <v>51</v>
      </c>
      <c r="BO32" s="233" t="s">
        <v>54</v>
      </c>
      <c r="BP32" s="233" t="s">
        <v>59</v>
      </c>
      <c r="BQ32" s="234" t="s">
        <v>63</v>
      </c>
      <c r="BR32" s="235" t="s">
        <v>67</v>
      </c>
      <c r="BS32" s="236" t="s">
        <v>71</v>
      </c>
      <c r="BT32" s="236" t="s">
        <v>75</v>
      </c>
      <c r="BU32" s="236" t="s">
        <v>80</v>
      </c>
      <c r="BV32" s="236" t="s">
        <v>84</v>
      </c>
    </row>
    <row r="33" spans="1:74">
      <c r="A33" s="226">
        <v>1</v>
      </c>
      <c r="B33" s="226" t="s">
        <v>1308</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1309</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1310</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1311</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1312</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1313</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1314</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1315</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1316</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1317</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1318</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1319</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1320</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1321</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1322</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1323</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1324</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1325</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1326</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1327</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1328</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1329</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1330</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1331</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1332</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1333</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1334</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1335</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1336</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1337</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1338</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1339</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1340</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1341</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1342</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1343</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1344</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1345</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1346</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1347</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1348</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1349</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1290</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1350</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1351</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1352</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1292</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1353</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1354</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1355</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1356</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1357</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1358</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1359</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1360</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1361</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1362</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1363</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1364</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1365</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1366</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1367</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1368</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1369</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1370</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1371</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1372</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1373</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1374</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1375</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1376</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1377</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1378</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1379</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1380</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1381</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1382</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1383</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1384</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1385</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1386</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1387</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1388</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1389</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1390</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1391</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1392</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1393</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1394</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1395</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1396</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1397</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1398</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1399</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1400</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1401</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1402</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1403</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1404</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1405</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1406</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1407</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1408</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1409</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1410</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1411</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1412</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1413</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1414</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1415</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1416</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1417</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1418</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1419</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1420</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1421</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1422</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1423</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1424</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1425</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1426</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1427</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1428</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1429</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1430</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1431</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1432</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1433</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1434</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1435</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1436</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1437</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1438</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1439</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1440</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1441</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1442</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1443</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1444</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1445</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1446</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1447</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1448</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1449</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1450</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1451</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1293</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1452</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1453</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1454</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1455</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1456</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1457</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1458</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1459</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1460</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1461</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1462</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1463</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1464</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1465</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1466</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1467</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1468</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1469</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1470</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1471</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1472</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1473</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1474</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1475</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1476</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1477</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1478</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1479</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1480</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1481</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1482</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1483</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1484</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1485</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1486</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1487</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1488</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1489</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1490</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1491</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1492</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1493</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1494</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1495</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1496</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1497</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1498</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1499</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1500</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1501</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1502</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1503</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1504</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1505</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1506</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1507</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1508</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1509</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1510</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1511</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1512</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1513</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1514</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1515</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1516</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1517</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1518</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1519</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1520</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1521</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1522</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1523</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1524</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1525</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1526</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1527</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1528</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1529</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1530</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1531</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1532</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1533</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1534</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1535</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1536</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1537</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1538</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1539</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1540</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1541</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1542</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1543</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1544</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1545</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1546</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1547</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1548</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1549</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1550</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1551</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1552</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1553</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1554</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1555</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1556</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1557</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1558</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1559</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1560</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1561</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1562</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1563</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1564</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1565</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1566</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1567</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1568</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1569</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1570</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1571</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1572</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1573</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1574</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1575</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1576</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1577</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1578</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1579</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1580</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1581</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1582</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1583</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1584</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1585</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1586</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1587</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1588</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1589</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1590</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1591</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1592</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1593</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1594</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1595</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1596</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1597</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1598</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1599</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1600</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1601</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1602</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1603</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1604</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1605</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1606</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1607</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1608</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1609</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1610</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1611</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1612</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1613</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1614</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1615</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1616</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1617</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1618</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1619</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1620</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1621</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1622</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1623</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1624</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1625</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1626</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1627</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1628</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1629</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1630</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1631</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1632</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1633</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1634</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1635</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1636</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1637</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1638</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1639</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1640</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1641</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1642</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1643</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1644</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1645</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1646</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1647</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1648</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1649</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1650</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1651</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1652</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1653</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1654</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1655</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1656</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1657</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1658</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1659</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1660</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1661</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1662</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1663</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1664</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1665</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1666</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1667</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1668</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1669</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1670</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1671</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1672</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1673</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1674</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1675</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1676</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1677</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1678</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1679</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1680</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1681</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1682</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1683</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1684</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1685</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1686</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1687</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1688</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1689</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1690</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1691</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1692</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1693</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1694</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1695</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1696</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1697</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1698</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1699</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1700</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1701</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1702</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1703</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1704</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1705</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1706</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1707</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1708</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1709</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1710</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1711</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1712</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1713</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1714</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1715</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1716</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1717</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1718</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1719</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1720</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1721</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1722</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1723</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1724</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1725</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1726</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1727</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1728</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1729</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1730</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1731</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1732</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1733</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1734</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1735</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1736</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1737</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1738</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1739</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1740</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1741</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1742</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1743</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1744</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1745</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1746</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1747</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1748</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1749</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1750</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1751</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1752</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1753</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1754</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1755</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1756</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1757</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1758</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1759</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1760</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1761</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1762</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1763</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1764</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1765</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1766</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1767</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1768</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1769</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1770</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1771</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1772</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1773</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1774</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1775</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1776</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1777</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1778</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1779</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1780</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1781</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1782</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1783</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1784</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1785</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1786</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1787</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1788</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1789</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1790</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1791</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1792</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1793</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1794</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1795</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1796</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1797</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1798</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1799</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1800</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1801</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1802</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1803</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1804</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1805</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1806</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1807</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1808</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1809</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1810</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1811</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1812</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1317</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1813</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1814</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1815</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1816</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1817</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1818</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1819</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1820</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1821</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1822</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1823</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1824</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1825</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1826</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1827</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1828</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1829</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1830</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1831</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1832</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1833</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1834</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1835</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1836</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1837</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1838</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1839</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1840</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1841</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1842</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1843</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1844</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1845</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1846</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1847</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1848</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1849</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1850</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1851</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1852</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1853</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1854</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1855</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1856</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1857</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1858</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1859</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1860</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1861</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1862</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1863</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1864</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1865</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1866</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1867</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1868</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1869</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1870</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1871</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1872</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1873</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1874</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1875</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1876</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1877</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1878</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1879</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1880</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1881</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1882</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1883</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1884</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1885</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1886</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1887</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1888</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1889</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1890</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1891</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1892</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1893</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1894</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1895</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1896</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1897</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1898</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1899</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1900</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1901</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1902</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1903</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1904</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1905</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1906</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1907</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1908</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1909</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1910</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1911</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1943</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75" defaultRowHeight="15.75"/>
  <cols>
    <col min="2" max="2" width="32.625" customWidth="1"/>
    <col min="6" max="26" width="4.375" customWidth="1"/>
  </cols>
  <sheetData>
    <row r="1" spans="1:26" ht="89.25">
      <c r="A1" s="221" t="str">
        <f>IFERROR(INDEX($B$1:$Z$452, MATCH($B453,$B$1:$B$452,0), MATCH(C$1,$B$1:$Z$1,0)), "")</f>
        <v/>
      </c>
      <c r="B1" s="221" t="s">
        <v>1307</v>
      </c>
      <c r="C1" s="225" t="s">
        <v>1057</v>
      </c>
      <c r="D1" s="225" t="s">
        <v>1939</v>
      </c>
      <c r="E1" s="225" t="s">
        <v>1940</v>
      </c>
      <c r="F1" s="19" t="s">
        <v>5</v>
      </c>
      <c r="G1" s="19" t="s">
        <v>7</v>
      </c>
      <c r="H1" s="19" t="s">
        <v>12</v>
      </c>
      <c r="I1" s="20" t="s">
        <v>16</v>
      </c>
      <c r="J1" s="20" t="s">
        <v>20</v>
      </c>
      <c r="K1" s="21" t="s">
        <v>24</v>
      </c>
      <c r="L1" s="21" t="s">
        <v>29</v>
      </c>
      <c r="M1" s="21" t="s">
        <v>33</v>
      </c>
      <c r="N1" s="22" t="s">
        <v>37</v>
      </c>
      <c r="O1" s="22" t="s">
        <v>41</v>
      </c>
      <c r="P1" s="22" t="s">
        <v>45</v>
      </c>
      <c r="Q1" s="23" t="s">
        <v>873</v>
      </c>
      <c r="R1" s="24" t="s">
        <v>51</v>
      </c>
      <c r="S1" s="24" t="s">
        <v>54</v>
      </c>
      <c r="T1" s="24" t="s">
        <v>59</v>
      </c>
      <c r="U1" s="25" t="s">
        <v>63</v>
      </c>
      <c r="V1" s="26" t="s">
        <v>67</v>
      </c>
      <c r="W1" s="27" t="s">
        <v>71</v>
      </c>
      <c r="X1" s="27" t="s">
        <v>75</v>
      </c>
      <c r="Y1" s="27" t="s">
        <v>80</v>
      </c>
      <c r="Z1" s="27" t="s">
        <v>84</v>
      </c>
    </row>
    <row r="2" spans="1:26">
      <c r="A2" s="221">
        <v>1</v>
      </c>
      <c r="B2" s="221" t="s">
        <v>1308</v>
      </c>
      <c r="C2" s="221">
        <v>1</v>
      </c>
      <c r="D2" s="221"/>
      <c r="E2" s="221"/>
    </row>
    <row r="3" spans="1:26">
      <c r="A3" s="221">
        <v>2</v>
      </c>
      <c r="B3" s="221" t="s">
        <v>1309</v>
      </c>
      <c r="C3" s="221">
        <v>1</v>
      </c>
      <c r="D3" s="221"/>
      <c r="E3" s="221"/>
    </row>
    <row r="4" spans="1:26">
      <c r="A4" s="221">
        <v>3</v>
      </c>
      <c r="B4" s="221" t="s">
        <v>1310</v>
      </c>
      <c r="C4" s="221"/>
      <c r="D4" s="221"/>
      <c r="E4" s="221"/>
      <c r="G4">
        <v>1</v>
      </c>
    </row>
    <row r="5" spans="1:26">
      <c r="A5" s="221">
        <v>4</v>
      </c>
      <c r="B5" s="221" t="s">
        <v>1311</v>
      </c>
      <c r="C5" s="221">
        <v>1</v>
      </c>
      <c r="D5" s="221"/>
      <c r="E5" s="221"/>
    </row>
    <row r="6" spans="1:26">
      <c r="A6" s="221">
        <v>5</v>
      </c>
      <c r="B6" s="221" t="s">
        <v>1312</v>
      </c>
      <c r="C6" s="221">
        <v>1</v>
      </c>
      <c r="D6" s="221"/>
      <c r="E6" s="221"/>
    </row>
    <row r="7" spans="1:26">
      <c r="A7" s="221">
        <v>6</v>
      </c>
      <c r="B7" s="221" t="s">
        <v>1313</v>
      </c>
      <c r="C7" s="221"/>
      <c r="D7" s="221">
        <v>1</v>
      </c>
      <c r="E7" s="221"/>
    </row>
    <row r="8" spans="1:26">
      <c r="A8" s="221">
        <v>7</v>
      </c>
      <c r="B8" s="221" t="s">
        <v>1314</v>
      </c>
      <c r="C8" s="221"/>
      <c r="D8" s="221"/>
      <c r="E8" s="221"/>
      <c r="F8">
        <v>1</v>
      </c>
    </row>
    <row r="9" spans="1:26">
      <c r="A9" s="221">
        <v>8</v>
      </c>
      <c r="B9" s="221" t="s">
        <v>1315</v>
      </c>
      <c r="C9" s="221"/>
      <c r="D9" s="221"/>
      <c r="E9" s="221"/>
      <c r="F9">
        <v>1</v>
      </c>
    </row>
    <row r="10" spans="1:26">
      <c r="A10" s="221">
        <v>9</v>
      </c>
      <c r="B10" s="221" t="s">
        <v>1316</v>
      </c>
      <c r="C10" s="221"/>
      <c r="D10" s="221">
        <v>1</v>
      </c>
      <c r="E10" s="221"/>
    </row>
    <row r="11" spans="1:26">
      <c r="A11" s="221">
        <v>10</v>
      </c>
      <c r="B11" s="221" t="s">
        <v>1317</v>
      </c>
      <c r="C11" s="221"/>
      <c r="D11" s="221"/>
      <c r="E11" s="221"/>
      <c r="J11">
        <v>1</v>
      </c>
    </row>
    <row r="12" spans="1:26">
      <c r="A12" s="221">
        <v>11</v>
      </c>
      <c r="B12" s="221" t="s">
        <v>1318</v>
      </c>
      <c r="C12" s="221"/>
      <c r="D12" s="221">
        <v>1</v>
      </c>
      <c r="E12" s="221"/>
    </row>
    <row r="13" spans="1:26">
      <c r="A13" s="221">
        <v>12</v>
      </c>
      <c r="B13" s="221" t="s">
        <v>1319</v>
      </c>
      <c r="C13" s="221"/>
      <c r="D13" s="221">
        <v>1</v>
      </c>
      <c r="E13" s="221"/>
    </row>
    <row r="14" spans="1:26">
      <c r="A14" s="221">
        <v>13</v>
      </c>
      <c r="B14" s="224" t="s">
        <v>1320</v>
      </c>
      <c r="C14" s="221"/>
      <c r="D14" s="221"/>
      <c r="E14" s="221">
        <v>1</v>
      </c>
    </row>
    <row r="15" spans="1:26">
      <c r="A15" s="221">
        <v>14</v>
      </c>
      <c r="B15" s="221" t="s">
        <v>1321</v>
      </c>
      <c r="C15" s="221"/>
      <c r="D15" s="221">
        <v>1</v>
      </c>
      <c r="E15" s="221"/>
    </row>
    <row r="16" spans="1:26">
      <c r="A16" s="221">
        <v>15</v>
      </c>
      <c r="B16" s="221" t="s">
        <v>1322</v>
      </c>
      <c r="C16" s="221"/>
      <c r="D16" s="221">
        <v>1</v>
      </c>
      <c r="E16" s="221"/>
    </row>
    <row r="17" spans="1:18">
      <c r="A17" s="221">
        <v>16</v>
      </c>
      <c r="B17" s="221" t="s">
        <v>1323</v>
      </c>
      <c r="C17" s="221"/>
      <c r="D17" s="221"/>
      <c r="E17" s="221"/>
      <c r="P17">
        <v>1</v>
      </c>
    </row>
    <row r="18" spans="1:18">
      <c r="A18" s="221">
        <v>17</v>
      </c>
      <c r="B18" s="221" t="s">
        <v>1324</v>
      </c>
      <c r="C18" s="221"/>
      <c r="D18" s="221"/>
      <c r="E18" s="221"/>
      <c r="O18">
        <v>1</v>
      </c>
    </row>
    <row r="19" spans="1:18">
      <c r="A19" s="221">
        <v>18</v>
      </c>
      <c r="B19" s="221" t="s">
        <v>1325</v>
      </c>
      <c r="C19" s="221"/>
      <c r="D19" s="221">
        <v>1</v>
      </c>
      <c r="E19" s="221"/>
    </row>
    <row r="20" spans="1:18">
      <c r="A20" s="221">
        <v>19</v>
      </c>
      <c r="B20" s="221" t="s">
        <v>1326</v>
      </c>
      <c r="C20" s="221"/>
      <c r="D20" s="221"/>
      <c r="E20" s="221"/>
      <c r="R20">
        <v>1</v>
      </c>
    </row>
    <row r="21" spans="1:18">
      <c r="A21" s="221">
        <v>20</v>
      </c>
      <c r="B21" s="221" t="s">
        <v>1327</v>
      </c>
      <c r="C21" s="221"/>
      <c r="D21" s="221"/>
      <c r="E21" s="221"/>
      <c r="F21">
        <v>1</v>
      </c>
    </row>
    <row r="22" spans="1:18">
      <c r="A22" s="221">
        <v>21</v>
      </c>
      <c r="B22" s="221" t="s">
        <v>1328</v>
      </c>
      <c r="C22" s="221"/>
      <c r="D22" s="221"/>
      <c r="E22" s="221"/>
      <c r="J22">
        <v>1</v>
      </c>
    </row>
    <row r="23" spans="1:18">
      <c r="A23" s="221">
        <v>22</v>
      </c>
      <c r="B23" s="221" t="s">
        <v>1329</v>
      </c>
      <c r="C23" s="221"/>
      <c r="D23" s="221"/>
      <c r="E23" s="221"/>
      <c r="J23">
        <v>1</v>
      </c>
    </row>
    <row r="24" spans="1:18">
      <c r="A24" s="221">
        <v>23</v>
      </c>
      <c r="B24" s="224" t="s">
        <v>1330</v>
      </c>
      <c r="C24" s="221"/>
      <c r="D24" s="221"/>
      <c r="E24" s="221">
        <v>1</v>
      </c>
    </row>
    <row r="25" spans="1:18">
      <c r="A25" s="221">
        <v>24</v>
      </c>
      <c r="B25" s="221" t="s">
        <v>1331</v>
      </c>
      <c r="C25" s="221"/>
      <c r="D25" s="221">
        <v>1</v>
      </c>
      <c r="E25" s="221"/>
    </row>
    <row r="26" spans="1:18">
      <c r="A26" s="221">
        <v>25</v>
      </c>
      <c r="B26" s="221" t="s">
        <v>1332</v>
      </c>
      <c r="C26" s="221"/>
      <c r="D26" s="221"/>
      <c r="E26" s="221"/>
      <c r="G26">
        <v>1</v>
      </c>
    </row>
    <row r="27" spans="1:18">
      <c r="A27" s="221">
        <v>26</v>
      </c>
      <c r="B27" s="221" t="s">
        <v>1333</v>
      </c>
      <c r="C27" s="221"/>
      <c r="D27" s="221">
        <v>1</v>
      </c>
      <c r="E27" s="221"/>
    </row>
    <row r="28" spans="1:18">
      <c r="A28" s="221">
        <v>27</v>
      </c>
      <c r="B28" s="221" t="s">
        <v>1334</v>
      </c>
      <c r="C28" s="221"/>
      <c r="D28" s="221"/>
      <c r="E28" s="221"/>
      <c r="F28">
        <v>1</v>
      </c>
    </row>
    <row r="29" spans="1:18">
      <c r="A29" s="221">
        <v>28</v>
      </c>
      <c r="B29" s="221" t="s">
        <v>1335</v>
      </c>
      <c r="C29" s="221"/>
      <c r="D29" s="221"/>
      <c r="E29" s="221"/>
      <c r="G29">
        <v>1</v>
      </c>
    </row>
    <row r="30" spans="1:18">
      <c r="A30" s="221">
        <v>29</v>
      </c>
      <c r="B30" s="221" t="s">
        <v>1336</v>
      </c>
      <c r="C30" s="221"/>
      <c r="D30" s="221"/>
      <c r="E30" s="221"/>
      <c r="F30">
        <v>1</v>
      </c>
    </row>
    <row r="31" spans="1:18">
      <c r="A31" s="221">
        <v>30</v>
      </c>
      <c r="B31" s="221" t="s">
        <v>1337</v>
      </c>
      <c r="C31" s="221"/>
      <c r="D31" s="221"/>
      <c r="E31" s="221"/>
      <c r="G31">
        <v>1</v>
      </c>
    </row>
    <row r="32" spans="1:18">
      <c r="A32" s="221">
        <v>31</v>
      </c>
      <c r="B32" s="224" t="s">
        <v>1338</v>
      </c>
      <c r="C32" s="221">
        <v>1</v>
      </c>
      <c r="D32" s="221"/>
      <c r="E32" s="221"/>
    </row>
    <row r="33" spans="1:6">
      <c r="A33" s="221">
        <v>32</v>
      </c>
      <c r="B33" s="221" t="s">
        <v>1339</v>
      </c>
      <c r="C33" s="221">
        <v>1</v>
      </c>
      <c r="D33" s="221"/>
      <c r="E33" s="221"/>
    </row>
    <row r="34" spans="1:6">
      <c r="A34" s="221">
        <v>33</v>
      </c>
      <c r="B34" s="221" t="s">
        <v>1340</v>
      </c>
      <c r="C34" s="221">
        <v>1</v>
      </c>
      <c r="D34" s="221"/>
      <c r="E34" s="221"/>
    </row>
    <row r="35" spans="1:6">
      <c r="A35" s="221">
        <v>34</v>
      </c>
      <c r="B35" s="221" t="s">
        <v>1341</v>
      </c>
      <c r="C35" s="221">
        <v>1</v>
      </c>
      <c r="D35" s="221"/>
      <c r="E35" s="221"/>
    </row>
    <row r="36" spans="1:6">
      <c r="A36" s="221">
        <v>35</v>
      </c>
      <c r="B36" s="221" t="s">
        <v>1342</v>
      </c>
      <c r="C36" s="221">
        <v>1</v>
      </c>
      <c r="D36" s="221"/>
      <c r="E36" s="221"/>
    </row>
    <row r="37" spans="1:6">
      <c r="A37" s="221">
        <v>36</v>
      </c>
      <c r="B37" s="221" t="s">
        <v>1343</v>
      </c>
      <c r="C37" s="221">
        <v>1</v>
      </c>
      <c r="D37" s="221"/>
      <c r="E37" s="221"/>
    </row>
    <row r="38" spans="1:6">
      <c r="A38" s="221">
        <v>37</v>
      </c>
      <c r="B38" s="221" t="s">
        <v>1344</v>
      </c>
      <c r="C38" s="221">
        <v>1</v>
      </c>
      <c r="D38" s="221"/>
      <c r="E38" s="221"/>
    </row>
    <row r="39" spans="1:6">
      <c r="A39" s="221">
        <v>38</v>
      </c>
      <c r="B39" s="221" t="s">
        <v>1345</v>
      </c>
      <c r="C39" s="221">
        <v>1</v>
      </c>
      <c r="D39" s="221"/>
      <c r="E39" s="221"/>
    </row>
    <row r="40" spans="1:6">
      <c r="A40" s="221">
        <v>39</v>
      </c>
      <c r="B40" s="221" t="s">
        <v>1346</v>
      </c>
      <c r="C40" s="221">
        <v>1</v>
      </c>
      <c r="D40" s="221"/>
      <c r="E40" s="221"/>
    </row>
    <row r="41" spans="1:6">
      <c r="A41" s="221">
        <v>40</v>
      </c>
      <c r="B41" s="221" t="s">
        <v>1347</v>
      </c>
      <c r="C41" s="221">
        <v>1</v>
      </c>
      <c r="D41" s="221"/>
      <c r="E41" s="221"/>
    </row>
    <row r="42" spans="1:6">
      <c r="A42" s="221">
        <v>41</v>
      </c>
      <c r="B42" s="221" t="s">
        <v>1348</v>
      </c>
      <c r="C42" s="221">
        <v>1</v>
      </c>
      <c r="D42" s="221"/>
      <c r="E42" s="221"/>
    </row>
    <row r="43" spans="1:6">
      <c r="A43" s="221">
        <v>42</v>
      </c>
      <c r="B43" s="221" t="s">
        <v>1349</v>
      </c>
      <c r="C43" s="221">
        <v>1</v>
      </c>
      <c r="D43" s="221"/>
      <c r="E43" s="221"/>
    </row>
    <row r="44" spans="1:6">
      <c r="A44" s="221">
        <v>43</v>
      </c>
      <c r="B44" s="224" t="s">
        <v>1290</v>
      </c>
      <c r="C44" s="221"/>
      <c r="D44" s="221"/>
      <c r="E44" s="221"/>
      <c r="F44">
        <v>1</v>
      </c>
    </row>
    <row r="45" spans="1:6">
      <c r="A45" s="221">
        <v>44</v>
      </c>
      <c r="B45" s="221" t="s">
        <v>1350</v>
      </c>
      <c r="C45" s="221">
        <v>1</v>
      </c>
      <c r="D45" s="221"/>
      <c r="E45" s="221"/>
    </row>
    <row r="46" spans="1:6">
      <c r="A46" s="221">
        <v>45</v>
      </c>
      <c r="B46" s="221" t="s">
        <v>1351</v>
      </c>
      <c r="C46" s="221">
        <v>1</v>
      </c>
      <c r="D46" s="221"/>
      <c r="E46" s="221"/>
    </row>
    <row r="47" spans="1:6">
      <c r="A47" s="221">
        <v>46</v>
      </c>
      <c r="B47" s="221" t="s">
        <v>1352</v>
      </c>
      <c r="C47" s="221">
        <v>1</v>
      </c>
      <c r="D47" s="221"/>
      <c r="E47" s="221"/>
    </row>
    <row r="48" spans="1:6">
      <c r="A48" s="221">
        <v>47</v>
      </c>
      <c r="B48" s="221" t="s">
        <v>1292</v>
      </c>
      <c r="C48" s="221"/>
      <c r="D48" s="221"/>
      <c r="E48" s="221"/>
      <c r="F48">
        <v>1</v>
      </c>
    </row>
    <row r="49" spans="1:23">
      <c r="A49" s="221">
        <v>48</v>
      </c>
      <c r="B49" s="221" t="s">
        <v>1353</v>
      </c>
      <c r="C49" s="221"/>
      <c r="D49" s="221"/>
      <c r="E49" s="221"/>
      <c r="F49">
        <v>1</v>
      </c>
    </row>
    <row r="50" spans="1:23">
      <c r="A50" s="221">
        <v>49</v>
      </c>
      <c r="B50" s="224" t="s">
        <v>1354</v>
      </c>
      <c r="C50" s="221"/>
      <c r="D50" s="221">
        <v>1</v>
      </c>
      <c r="E50" s="221"/>
    </row>
    <row r="51" spans="1:23">
      <c r="A51" s="221">
        <v>50</v>
      </c>
      <c r="B51" s="221" t="s">
        <v>1355</v>
      </c>
      <c r="C51" s="221"/>
      <c r="D51" s="221"/>
      <c r="E51" s="221"/>
      <c r="R51">
        <v>1</v>
      </c>
    </row>
    <row r="52" spans="1:23">
      <c r="A52" s="221">
        <v>51</v>
      </c>
      <c r="B52" s="224" t="s">
        <v>1356</v>
      </c>
      <c r="C52" s="221"/>
      <c r="D52" s="221">
        <v>1</v>
      </c>
      <c r="E52" s="221"/>
    </row>
    <row r="53" spans="1:23">
      <c r="A53" s="221">
        <v>52</v>
      </c>
      <c r="B53" s="221" t="s">
        <v>1357</v>
      </c>
      <c r="C53" s="221"/>
      <c r="D53" s="221"/>
      <c r="E53" s="221"/>
      <c r="F53">
        <v>1</v>
      </c>
    </row>
    <row r="54" spans="1:23">
      <c r="A54" s="221">
        <v>53</v>
      </c>
      <c r="B54" s="224" t="s">
        <v>1358</v>
      </c>
      <c r="C54" s="221"/>
      <c r="D54" s="221">
        <v>1</v>
      </c>
      <c r="E54" s="221"/>
    </row>
    <row r="55" spans="1:23">
      <c r="A55" s="221">
        <v>54</v>
      </c>
      <c r="B55" s="224" t="s">
        <v>1359</v>
      </c>
      <c r="C55" s="221"/>
      <c r="D55" s="221">
        <v>1</v>
      </c>
      <c r="E55" s="221"/>
    </row>
    <row r="56" spans="1:23">
      <c r="A56" s="221">
        <v>55</v>
      </c>
      <c r="B56" s="224" t="s">
        <v>1360</v>
      </c>
      <c r="C56" s="221"/>
      <c r="D56" s="221">
        <v>1</v>
      </c>
      <c r="E56" s="221"/>
    </row>
    <row r="57" spans="1:23">
      <c r="A57" s="221">
        <v>56</v>
      </c>
      <c r="B57" s="224" t="s">
        <v>1361</v>
      </c>
      <c r="C57" s="221"/>
      <c r="D57" s="221">
        <v>1</v>
      </c>
      <c r="E57" s="221"/>
    </row>
    <row r="58" spans="1:23">
      <c r="A58" s="221">
        <v>57</v>
      </c>
      <c r="B58" s="224" t="s">
        <v>1362</v>
      </c>
      <c r="C58" s="221"/>
      <c r="D58" s="221">
        <v>1</v>
      </c>
      <c r="E58" s="221"/>
    </row>
    <row r="59" spans="1:23">
      <c r="A59" s="221">
        <v>58</v>
      </c>
      <c r="B59" s="224" t="s">
        <v>1363</v>
      </c>
      <c r="C59" s="221"/>
      <c r="D59" s="221">
        <v>1</v>
      </c>
      <c r="E59" s="221"/>
    </row>
    <row r="60" spans="1:23">
      <c r="A60" s="221">
        <v>59</v>
      </c>
      <c r="B60" s="224" t="s">
        <v>1364</v>
      </c>
      <c r="C60" s="221"/>
      <c r="D60" s="221">
        <v>1</v>
      </c>
      <c r="E60" s="221"/>
    </row>
    <row r="61" spans="1:23">
      <c r="A61" s="221">
        <v>60</v>
      </c>
      <c r="B61" s="221" t="s">
        <v>1365</v>
      </c>
      <c r="C61" s="221"/>
      <c r="D61" s="221"/>
      <c r="E61" s="221"/>
      <c r="U61">
        <v>1</v>
      </c>
    </row>
    <row r="62" spans="1:23">
      <c r="A62" s="221">
        <v>61</v>
      </c>
      <c r="B62" s="221" t="s">
        <v>1366</v>
      </c>
      <c r="C62" s="221"/>
      <c r="D62" s="221"/>
      <c r="E62" s="221">
        <v>1</v>
      </c>
    </row>
    <row r="63" spans="1:23">
      <c r="A63" s="221">
        <v>62</v>
      </c>
      <c r="B63" s="221" t="s">
        <v>1367</v>
      </c>
      <c r="C63" s="221"/>
      <c r="D63" s="221"/>
      <c r="E63" s="221"/>
      <c r="W63">
        <v>1</v>
      </c>
    </row>
    <row r="64" spans="1:23">
      <c r="A64" s="221">
        <v>63</v>
      </c>
      <c r="B64" s="221" t="s">
        <v>1368</v>
      </c>
      <c r="C64" s="221">
        <v>1</v>
      </c>
      <c r="D64" s="221"/>
      <c r="E64" s="221"/>
    </row>
    <row r="65" spans="1:14">
      <c r="A65" s="221">
        <v>64</v>
      </c>
      <c r="B65" s="221" t="s">
        <v>1369</v>
      </c>
      <c r="C65" s="221">
        <v>1</v>
      </c>
      <c r="D65" s="221"/>
      <c r="E65" s="221"/>
    </row>
    <row r="66" spans="1:14">
      <c r="A66" s="221">
        <v>65</v>
      </c>
      <c r="B66" s="221" t="s">
        <v>1370</v>
      </c>
      <c r="C66" s="221">
        <v>1</v>
      </c>
      <c r="D66" s="221"/>
      <c r="E66" s="221"/>
    </row>
    <row r="67" spans="1:14">
      <c r="A67" s="221">
        <v>66</v>
      </c>
      <c r="B67" s="221" t="s">
        <v>1371</v>
      </c>
      <c r="C67" s="221">
        <v>1</v>
      </c>
      <c r="D67" s="221"/>
      <c r="E67" s="221"/>
    </row>
    <row r="68" spans="1:14">
      <c r="A68" s="221">
        <v>67</v>
      </c>
      <c r="B68" s="221" t="s">
        <v>1372</v>
      </c>
      <c r="C68" s="221">
        <v>1</v>
      </c>
      <c r="D68" s="221"/>
      <c r="E68" s="221"/>
    </row>
    <row r="69" spans="1:14">
      <c r="A69" s="221">
        <v>68</v>
      </c>
      <c r="B69" s="221" t="s">
        <v>1373</v>
      </c>
      <c r="C69" s="221">
        <v>1</v>
      </c>
      <c r="D69" s="221"/>
      <c r="E69" s="221"/>
    </row>
    <row r="70" spans="1:14">
      <c r="A70" s="221">
        <v>69</v>
      </c>
      <c r="B70" s="221" t="s">
        <v>1374</v>
      </c>
      <c r="C70" s="221">
        <v>1</v>
      </c>
      <c r="D70" s="221"/>
      <c r="E70" s="221"/>
    </row>
    <row r="71" spans="1:14">
      <c r="A71" s="221">
        <v>70</v>
      </c>
      <c r="B71" s="221" t="s">
        <v>1375</v>
      </c>
      <c r="C71" s="221">
        <v>1</v>
      </c>
      <c r="D71" s="221"/>
      <c r="E71" s="221"/>
    </row>
    <row r="72" spans="1:14">
      <c r="A72" s="221">
        <v>71</v>
      </c>
      <c r="B72" s="221" t="s">
        <v>1376</v>
      </c>
      <c r="C72" s="221">
        <v>1</v>
      </c>
      <c r="D72" s="221"/>
      <c r="E72" s="221"/>
    </row>
    <row r="73" spans="1:14">
      <c r="A73" s="221">
        <v>72</v>
      </c>
      <c r="B73" s="221" t="s">
        <v>1377</v>
      </c>
      <c r="C73" s="221">
        <v>1</v>
      </c>
      <c r="D73" s="221"/>
      <c r="E73" s="221"/>
    </row>
    <row r="74" spans="1:14">
      <c r="A74" s="221">
        <v>73</v>
      </c>
      <c r="B74" s="221" t="s">
        <v>1378</v>
      </c>
      <c r="C74" s="221">
        <v>1</v>
      </c>
      <c r="D74" s="221"/>
      <c r="E74" s="221"/>
    </row>
    <row r="75" spans="1:14">
      <c r="A75" s="221">
        <v>74</v>
      </c>
      <c r="B75" s="221" t="s">
        <v>1379</v>
      </c>
      <c r="C75" s="221">
        <v>1</v>
      </c>
      <c r="D75" s="221"/>
      <c r="E75" s="221"/>
    </row>
    <row r="76" spans="1:14">
      <c r="A76" s="221">
        <v>75</v>
      </c>
      <c r="B76" s="221" t="s">
        <v>1380</v>
      </c>
      <c r="C76" s="221"/>
      <c r="D76" s="221">
        <v>1</v>
      </c>
      <c r="E76" s="221"/>
    </row>
    <row r="77" spans="1:14">
      <c r="A77" s="221">
        <v>76</v>
      </c>
      <c r="B77" s="224" t="s">
        <v>1381</v>
      </c>
      <c r="C77" s="221"/>
      <c r="D77" s="221"/>
      <c r="E77" s="221"/>
      <c r="N77">
        <v>1</v>
      </c>
    </row>
    <row r="78" spans="1:14">
      <c r="A78" s="221">
        <v>77</v>
      </c>
      <c r="B78" s="221" t="s">
        <v>1382</v>
      </c>
      <c r="C78" s="221"/>
      <c r="D78" s="221">
        <v>1</v>
      </c>
      <c r="E78" s="221"/>
    </row>
    <row r="79" spans="1:14">
      <c r="A79" s="221">
        <v>78</v>
      </c>
      <c r="B79" s="221" t="s">
        <v>1383</v>
      </c>
      <c r="C79" s="221"/>
      <c r="D79" s="221"/>
      <c r="E79" s="221"/>
      <c r="F79">
        <v>1</v>
      </c>
    </row>
    <row r="80" spans="1:14">
      <c r="A80" s="221">
        <v>79</v>
      </c>
      <c r="B80" s="221" t="s">
        <v>1384</v>
      </c>
      <c r="C80" s="221"/>
      <c r="D80" s="221">
        <v>1</v>
      </c>
      <c r="E80" s="221"/>
    </row>
    <row r="81" spans="1:23">
      <c r="A81" s="221">
        <v>80</v>
      </c>
      <c r="B81" s="221" t="s">
        <v>1385</v>
      </c>
      <c r="C81" s="221"/>
      <c r="D81" s="221">
        <v>1</v>
      </c>
      <c r="E81" s="221"/>
    </row>
    <row r="82" spans="1:23">
      <c r="A82" s="221">
        <v>81</v>
      </c>
      <c r="B82" s="221" t="s">
        <v>1386</v>
      </c>
      <c r="C82" s="221"/>
      <c r="D82" s="221">
        <v>1</v>
      </c>
      <c r="E82" s="221"/>
    </row>
    <row r="83" spans="1:23">
      <c r="A83" s="221">
        <v>82</v>
      </c>
      <c r="B83" s="221" t="s">
        <v>1387</v>
      </c>
      <c r="C83" s="221"/>
      <c r="D83" s="221">
        <v>1</v>
      </c>
      <c r="E83" s="221"/>
    </row>
    <row r="84" spans="1:23">
      <c r="A84" s="221">
        <v>83</v>
      </c>
      <c r="B84" s="221" t="s">
        <v>1388</v>
      </c>
      <c r="C84" s="221"/>
      <c r="D84" s="221"/>
      <c r="E84" s="221"/>
      <c r="W84">
        <v>1</v>
      </c>
    </row>
    <row r="85" spans="1:23">
      <c r="A85" s="221">
        <v>84</v>
      </c>
      <c r="B85" s="221" t="s">
        <v>1389</v>
      </c>
      <c r="C85" s="221">
        <v>1</v>
      </c>
      <c r="D85" s="221"/>
      <c r="E85" s="221"/>
    </row>
    <row r="86" spans="1:23">
      <c r="A86" s="221">
        <v>85</v>
      </c>
      <c r="B86" s="221" t="s">
        <v>1390</v>
      </c>
      <c r="C86" s="221">
        <v>1</v>
      </c>
      <c r="D86" s="221"/>
      <c r="E86" s="221"/>
    </row>
    <row r="87" spans="1:23">
      <c r="A87" s="221">
        <v>86</v>
      </c>
      <c r="B87" s="221" t="s">
        <v>1391</v>
      </c>
      <c r="C87" s="221"/>
      <c r="D87" s="221"/>
      <c r="E87" s="221"/>
      <c r="R87">
        <v>1</v>
      </c>
    </row>
    <row r="88" spans="1:23">
      <c r="A88" s="221">
        <v>87</v>
      </c>
      <c r="B88" s="221" t="s">
        <v>1392</v>
      </c>
      <c r="C88" s="221"/>
      <c r="D88" s="221">
        <v>1</v>
      </c>
      <c r="E88" s="221"/>
    </row>
    <row r="89" spans="1:23">
      <c r="A89" s="221">
        <v>88</v>
      </c>
      <c r="B89" s="221" t="s">
        <v>1393</v>
      </c>
      <c r="C89" s="221"/>
      <c r="D89" s="221">
        <v>1</v>
      </c>
      <c r="E89" s="221"/>
    </row>
    <row r="90" spans="1:23">
      <c r="A90" s="221">
        <v>89</v>
      </c>
      <c r="B90" s="221" t="s">
        <v>1394</v>
      </c>
      <c r="C90" s="221"/>
      <c r="D90" s="221">
        <v>1</v>
      </c>
      <c r="E90" s="221"/>
    </row>
    <row r="91" spans="1:23">
      <c r="A91" s="221">
        <v>90</v>
      </c>
      <c r="B91" s="221" t="s">
        <v>1395</v>
      </c>
      <c r="C91" s="221"/>
      <c r="D91" s="221">
        <v>1</v>
      </c>
      <c r="E91" s="221"/>
    </row>
    <row r="92" spans="1:23">
      <c r="A92" s="221">
        <v>91</v>
      </c>
      <c r="B92" s="221" t="s">
        <v>1396</v>
      </c>
      <c r="C92" s="221"/>
      <c r="D92" s="221">
        <v>1</v>
      </c>
      <c r="E92" s="221"/>
    </row>
    <row r="93" spans="1:23">
      <c r="A93" s="221">
        <v>92</v>
      </c>
      <c r="B93" s="221" t="s">
        <v>1397</v>
      </c>
      <c r="C93" s="221"/>
      <c r="D93" s="221">
        <v>1</v>
      </c>
      <c r="E93" s="221"/>
    </row>
    <row r="94" spans="1:23">
      <c r="A94" s="221">
        <v>93</v>
      </c>
      <c r="B94" s="221" t="s">
        <v>1398</v>
      </c>
      <c r="C94" s="221"/>
      <c r="D94" s="221"/>
      <c r="E94" s="221"/>
      <c r="F94">
        <v>1</v>
      </c>
    </row>
    <row r="95" spans="1:23">
      <c r="A95" s="221">
        <v>94</v>
      </c>
      <c r="B95" s="221" t="s">
        <v>1399</v>
      </c>
      <c r="C95" s="221"/>
      <c r="D95" s="221">
        <v>1</v>
      </c>
      <c r="E95" s="221"/>
    </row>
    <row r="96" spans="1:23">
      <c r="A96" s="221">
        <v>95</v>
      </c>
      <c r="B96" s="221" t="s">
        <v>1400</v>
      </c>
      <c r="C96" s="221"/>
      <c r="D96" s="221">
        <v>1</v>
      </c>
      <c r="E96" s="221"/>
    </row>
    <row r="97" spans="1:23">
      <c r="A97" s="221">
        <v>96</v>
      </c>
      <c r="B97" s="221" t="s">
        <v>1401</v>
      </c>
      <c r="C97" s="221"/>
      <c r="D97" s="221">
        <v>1</v>
      </c>
      <c r="E97" s="221"/>
    </row>
    <row r="98" spans="1:23">
      <c r="A98" s="221">
        <v>97</v>
      </c>
      <c r="B98" s="221" t="s">
        <v>1402</v>
      </c>
      <c r="C98" s="221"/>
      <c r="D98" s="221">
        <v>1</v>
      </c>
      <c r="E98" s="221"/>
    </row>
    <row r="99" spans="1:23">
      <c r="A99" s="221">
        <v>98</v>
      </c>
      <c r="B99" s="221" t="s">
        <v>1403</v>
      </c>
      <c r="C99" s="221"/>
      <c r="D99" s="221">
        <v>1</v>
      </c>
      <c r="E99" s="221"/>
    </row>
    <row r="100" spans="1:23">
      <c r="A100" s="221">
        <v>99</v>
      </c>
      <c r="B100" s="221" t="s">
        <v>1404</v>
      </c>
      <c r="C100" s="221"/>
      <c r="D100" s="221">
        <v>1</v>
      </c>
      <c r="E100" s="221"/>
    </row>
    <row r="101" spans="1:23">
      <c r="A101" s="221">
        <v>100</v>
      </c>
      <c r="B101" s="221" t="s">
        <v>1405</v>
      </c>
      <c r="C101" s="221"/>
      <c r="D101" s="221">
        <v>1</v>
      </c>
      <c r="E101" s="221"/>
    </row>
    <row r="102" spans="1:23">
      <c r="A102" s="221">
        <v>101</v>
      </c>
      <c r="B102" s="221" t="s">
        <v>1406</v>
      </c>
      <c r="C102" s="221"/>
      <c r="D102" s="221"/>
      <c r="E102" s="221"/>
      <c r="N102">
        <v>1</v>
      </c>
    </row>
    <row r="103" spans="1:23">
      <c r="A103" s="221">
        <v>102</v>
      </c>
      <c r="B103" s="221" t="s">
        <v>1407</v>
      </c>
      <c r="C103" s="221"/>
      <c r="D103" s="221">
        <v>1</v>
      </c>
      <c r="E103" s="221"/>
    </row>
    <row r="104" spans="1:23">
      <c r="A104" s="221">
        <v>103</v>
      </c>
      <c r="B104" s="221" t="s">
        <v>1408</v>
      </c>
      <c r="C104" s="221"/>
      <c r="D104" s="221">
        <v>1</v>
      </c>
      <c r="E104" s="221"/>
    </row>
    <row r="105" spans="1:23">
      <c r="A105" s="221">
        <v>104</v>
      </c>
      <c r="B105" s="221" t="s">
        <v>1409</v>
      </c>
      <c r="C105" s="221"/>
      <c r="D105" s="221"/>
      <c r="E105" s="221"/>
      <c r="W105">
        <v>1</v>
      </c>
    </row>
    <row r="106" spans="1:23">
      <c r="A106" s="221">
        <v>105</v>
      </c>
      <c r="B106" s="221" t="s">
        <v>1410</v>
      </c>
      <c r="C106" s="221"/>
      <c r="D106" s="221">
        <v>1</v>
      </c>
      <c r="E106" s="221"/>
    </row>
    <row r="107" spans="1:23">
      <c r="A107" s="221">
        <v>106</v>
      </c>
      <c r="B107" s="221" t="s">
        <v>1411</v>
      </c>
      <c r="C107" s="221">
        <v>1</v>
      </c>
      <c r="D107" s="221"/>
      <c r="E107" s="221"/>
    </row>
    <row r="108" spans="1:23">
      <c r="A108" s="221">
        <v>107</v>
      </c>
      <c r="B108" s="221" t="s">
        <v>1412</v>
      </c>
      <c r="C108" s="221">
        <v>1</v>
      </c>
      <c r="D108" s="221"/>
      <c r="E108" s="221"/>
    </row>
    <row r="109" spans="1:23">
      <c r="A109" s="221">
        <v>108</v>
      </c>
      <c r="B109" s="221" t="s">
        <v>1413</v>
      </c>
      <c r="C109" s="221">
        <v>1</v>
      </c>
      <c r="D109" s="221"/>
      <c r="E109" s="221"/>
    </row>
    <row r="110" spans="1:23">
      <c r="A110" s="221">
        <v>109</v>
      </c>
      <c r="B110" s="221" t="s">
        <v>1414</v>
      </c>
      <c r="C110" s="221"/>
      <c r="D110" s="221"/>
      <c r="E110" s="221"/>
      <c r="R110">
        <v>1</v>
      </c>
    </row>
    <row r="111" spans="1:23">
      <c r="A111" s="221">
        <v>110</v>
      </c>
      <c r="B111" s="221" t="s">
        <v>1415</v>
      </c>
      <c r="C111" s="221">
        <v>1</v>
      </c>
      <c r="D111" s="221"/>
      <c r="E111" s="221"/>
    </row>
    <row r="112" spans="1:23">
      <c r="A112" s="221">
        <v>111</v>
      </c>
      <c r="B112" s="221" t="s">
        <v>1416</v>
      </c>
      <c r="C112" s="221">
        <v>1</v>
      </c>
      <c r="D112" s="221"/>
      <c r="E112" s="221"/>
    </row>
    <row r="113" spans="1:22">
      <c r="A113" s="221">
        <v>112</v>
      </c>
      <c r="B113" s="224" t="s">
        <v>1417</v>
      </c>
      <c r="C113" s="221"/>
      <c r="D113" s="221"/>
      <c r="E113" s="221">
        <v>1</v>
      </c>
    </row>
    <row r="114" spans="1:22">
      <c r="A114" s="221">
        <v>113</v>
      </c>
      <c r="B114" s="221" t="s">
        <v>1418</v>
      </c>
      <c r="C114" s="221">
        <v>1</v>
      </c>
      <c r="D114" s="221"/>
      <c r="E114" s="221"/>
    </row>
    <row r="115" spans="1:22">
      <c r="A115" s="221">
        <v>114</v>
      </c>
      <c r="B115" s="221" t="s">
        <v>1419</v>
      </c>
      <c r="C115" s="221"/>
      <c r="D115" s="221"/>
      <c r="E115" s="221"/>
      <c r="F115">
        <v>1</v>
      </c>
    </row>
    <row r="116" spans="1:22">
      <c r="A116" s="221">
        <v>115</v>
      </c>
      <c r="B116" s="221" t="s">
        <v>1420</v>
      </c>
      <c r="C116" s="221">
        <v>1</v>
      </c>
      <c r="D116" s="221"/>
      <c r="E116" s="221"/>
    </row>
    <row r="117" spans="1:22">
      <c r="A117" s="221">
        <v>116</v>
      </c>
      <c r="B117" s="221" t="s">
        <v>1421</v>
      </c>
      <c r="C117" s="221"/>
      <c r="D117" s="221"/>
      <c r="E117" s="221"/>
      <c r="I117">
        <v>1</v>
      </c>
    </row>
    <row r="118" spans="1:22">
      <c r="A118" s="221">
        <v>117</v>
      </c>
      <c r="B118" s="221" t="s">
        <v>1422</v>
      </c>
      <c r="C118" s="221"/>
      <c r="D118" s="221"/>
      <c r="E118" s="221"/>
      <c r="I118">
        <v>1</v>
      </c>
    </row>
    <row r="119" spans="1:22">
      <c r="A119" s="221">
        <v>118</v>
      </c>
      <c r="B119" s="221" t="s">
        <v>1423</v>
      </c>
      <c r="C119" s="221"/>
      <c r="D119" s="221"/>
      <c r="E119" s="221"/>
      <c r="I119">
        <v>1</v>
      </c>
    </row>
    <row r="120" spans="1:22">
      <c r="A120" s="221">
        <v>119</v>
      </c>
      <c r="B120" s="221" t="s">
        <v>1424</v>
      </c>
      <c r="C120" s="221"/>
      <c r="D120" s="221"/>
      <c r="E120" s="221"/>
      <c r="V120">
        <v>1</v>
      </c>
    </row>
    <row r="121" spans="1:22">
      <c r="A121" s="221">
        <v>120</v>
      </c>
      <c r="B121" s="221" t="s">
        <v>1425</v>
      </c>
      <c r="C121" s="221"/>
      <c r="D121" s="221">
        <v>1</v>
      </c>
      <c r="E121" s="221"/>
    </row>
    <row r="122" spans="1:22">
      <c r="A122" s="221">
        <v>121</v>
      </c>
      <c r="B122" s="221" t="s">
        <v>1426</v>
      </c>
      <c r="C122" s="221"/>
      <c r="D122" s="221">
        <v>1</v>
      </c>
      <c r="E122" s="221"/>
    </row>
    <row r="123" spans="1:22">
      <c r="A123" s="221">
        <v>122</v>
      </c>
      <c r="B123" s="221" t="s">
        <v>1427</v>
      </c>
      <c r="C123" s="221">
        <v>1</v>
      </c>
      <c r="D123" s="221"/>
      <c r="E123" s="221"/>
    </row>
    <row r="124" spans="1:22">
      <c r="A124" s="221">
        <v>123</v>
      </c>
      <c r="B124" s="221" t="s">
        <v>1428</v>
      </c>
      <c r="C124" s="221"/>
      <c r="D124" s="221"/>
      <c r="E124" s="221"/>
      <c r="K124">
        <v>1</v>
      </c>
    </row>
    <row r="125" spans="1:22">
      <c r="A125" s="221">
        <v>124</v>
      </c>
      <c r="B125" s="221" t="s">
        <v>1429</v>
      </c>
      <c r="C125" s="221"/>
      <c r="D125" s="221"/>
      <c r="E125" s="221"/>
      <c r="U125">
        <v>1</v>
      </c>
    </row>
    <row r="126" spans="1:22">
      <c r="A126" s="221">
        <v>125</v>
      </c>
      <c r="B126" s="221" t="s">
        <v>1430</v>
      </c>
      <c r="C126" s="221"/>
      <c r="D126" s="221"/>
      <c r="E126" s="221"/>
      <c r="R126">
        <v>1</v>
      </c>
    </row>
    <row r="127" spans="1:22">
      <c r="A127" s="221">
        <v>126</v>
      </c>
      <c r="B127" s="221" t="s">
        <v>1431</v>
      </c>
      <c r="C127" s="221">
        <v>1</v>
      </c>
      <c r="D127" s="221"/>
      <c r="E127" s="221"/>
    </row>
    <row r="128" spans="1:22">
      <c r="A128" s="221">
        <v>127</v>
      </c>
      <c r="B128" s="221" t="s">
        <v>1432</v>
      </c>
      <c r="C128" s="221"/>
      <c r="D128" s="221"/>
      <c r="E128" s="221"/>
      <c r="I128">
        <v>1</v>
      </c>
    </row>
    <row r="129" spans="1:17">
      <c r="A129" s="221">
        <v>128</v>
      </c>
      <c r="B129" s="221" t="s">
        <v>1433</v>
      </c>
      <c r="C129" s="221">
        <v>1</v>
      </c>
      <c r="D129" s="221"/>
      <c r="E129" s="221"/>
    </row>
    <row r="130" spans="1:17">
      <c r="A130" s="221">
        <v>129</v>
      </c>
      <c r="B130" s="221" t="s">
        <v>1434</v>
      </c>
      <c r="C130" s="221">
        <v>1</v>
      </c>
      <c r="D130" s="221"/>
      <c r="E130" s="221"/>
    </row>
    <row r="131" spans="1:17">
      <c r="A131" s="221">
        <v>130</v>
      </c>
      <c r="B131" s="221" t="s">
        <v>1435</v>
      </c>
      <c r="C131" s="221">
        <v>1</v>
      </c>
      <c r="D131" s="221"/>
      <c r="E131" s="221"/>
    </row>
    <row r="132" spans="1:17">
      <c r="A132" s="221">
        <v>131</v>
      </c>
      <c r="B132" s="221" t="s">
        <v>1436</v>
      </c>
      <c r="C132" s="221">
        <v>1</v>
      </c>
      <c r="D132" s="221"/>
      <c r="E132" s="221"/>
    </row>
    <row r="133" spans="1:17">
      <c r="A133" s="221">
        <v>132</v>
      </c>
      <c r="B133" s="221" t="s">
        <v>1437</v>
      </c>
      <c r="C133" s="221"/>
      <c r="D133" s="221"/>
      <c r="E133" s="221"/>
      <c r="Q133">
        <v>1</v>
      </c>
    </row>
    <row r="134" spans="1:17">
      <c r="A134" s="221">
        <v>133</v>
      </c>
      <c r="B134" s="221" t="s">
        <v>1438</v>
      </c>
      <c r="C134" s="221">
        <v>1</v>
      </c>
      <c r="D134" s="221"/>
      <c r="E134" s="221"/>
    </row>
    <row r="135" spans="1:17">
      <c r="A135" s="221">
        <v>134</v>
      </c>
      <c r="B135" s="221" t="s">
        <v>1439</v>
      </c>
      <c r="C135" s="221">
        <v>1</v>
      </c>
      <c r="D135" s="221"/>
      <c r="E135" s="221"/>
    </row>
    <row r="136" spans="1:17">
      <c r="A136" s="221">
        <v>135</v>
      </c>
      <c r="B136" s="221" t="s">
        <v>1440</v>
      </c>
      <c r="C136" s="221">
        <v>1</v>
      </c>
      <c r="D136" s="221"/>
      <c r="E136" s="221"/>
    </row>
    <row r="137" spans="1:17">
      <c r="A137" s="221">
        <v>136</v>
      </c>
      <c r="B137" s="221" t="s">
        <v>1441</v>
      </c>
      <c r="C137" s="221">
        <v>1</v>
      </c>
      <c r="D137" s="221"/>
      <c r="E137" s="221"/>
    </row>
    <row r="138" spans="1:17">
      <c r="A138" s="221">
        <v>137</v>
      </c>
      <c r="B138" s="221" t="s">
        <v>1442</v>
      </c>
      <c r="C138" s="221">
        <v>1</v>
      </c>
      <c r="D138" s="221"/>
      <c r="E138" s="221"/>
    </row>
    <row r="139" spans="1:17">
      <c r="A139" s="221">
        <v>138</v>
      </c>
      <c r="B139" s="221" t="s">
        <v>1443</v>
      </c>
      <c r="C139" s="221">
        <v>1</v>
      </c>
      <c r="D139" s="221"/>
      <c r="E139" s="221"/>
    </row>
    <row r="140" spans="1:17">
      <c r="A140" s="221">
        <v>139</v>
      </c>
      <c r="B140" s="221" t="s">
        <v>1444</v>
      </c>
      <c r="C140" s="221">
        <v>1</v>
      </c>
      <c r="D140" s="221"/>
      <c r="E140" s="221"/>
    </row>
    <row r="141" spans="1:17">
      <c r="A141" s="221">
        <v>140</v>
      </c>
      <c r="B141" s="221" t="s">
        <v>1445</v>
      </c>
      <c r="C141" s="221">
        <v>1</v>
      </c>
      <c r="D141" s="221"/>
      <c r="E141" s="221"/>
    </row>
    <row r="142" spans="1:17">
      <c r="A142" s="221">
        <v>141</v>
      </c>
      <c r="B142" s="221" t="s">
        <v>1446</v>
      </c>
      <c r="C142" s="221">
        <v>1</v>
      </c>
      <c r="D142" s="221"/>
      <c r="E142" s="221"/>
    </row>
    <row r="143" spans="1:17">
      <c r="A143" s="221">
        <v>142</v>
      </c>
      <c r="B143" s="221" t="s">
        <v>1447</v>
      </c>
      <c r="C143" s="221"/>
      <c r="D143" s="221"/>
      <c r="E143" s="221"/>
      <c r="F143">
        <v>1</v>
      </c>
    </row>
    <row r="144" spans="1:17">
      <c r="A144" s="221">
        <v>143</v>
      </c>
      <c r="B144" s="221" t="s">
        <v>1448</v>
      </c>
      <c r="C144" s="221"/>
      <c r="D144" s="221"/>
      <c r="E144" s="221"/>
      <c r="K144">
        <v>1</v>
      </c>
    </row>
    <row r="145" spans="1:20">
      <c r="A145" s="221">
        <v>144</v>
      </c>
      <c r="B145" s="221" t="s">
        <v>1449</v>
      </c>
      <c r="C145" s="221"/>
      <c r="D145" s="221"/>
      <c r="E145" s="221"/>
      <c r="K145">
        <v>1</v>
      </c>
    </row>
    <row r="146" spans="1:20">
      <c r="A146" s="221">
        <v>145</v>
      </c>
      <c r="B146" s="221" t="s">
        <v>1450</v>
      </c>
      <c r="C146" s="221">
        <v>1</v>
      </c>
      <c r="D146" s="221"/>
      <c r="E146" s="221"/>
    </row>
    <row r="147" spans="1:20">
      <c r="A147" s="221">
        <v>146</v>
      </c>
      <c r="B147" s="221" t="s">
        <v>1451</v>
      </c>
      <c r="C147" s="221">
        <v>1</v>
      </c>
      <c r="D147" s="221"/>
      <c r="E147" s="221"/>
    </row>
    <row r="148" spans="1:20">
      <c r="A148" s="221">
        <v>147</v>
      </c>
      <c r="B148" s="221" t="s">
        <v>1293</v>
      </c>
      <c r="C148" s="221"/>
      <c r="D148" s="221"/>
      <c r="E148" s="221"/>
      <c r="F148">
        <v>1</v>
      </c>
    </row>
    <row r="149" spans="1:20">
      <c r="A149" s="221">
        <v>148</v>
      </c>
      <c r="B149" s="221" t="s">
        <v>1452</v>
      </c>
      <c r="C149" s="221"/>
      <c r="D149" s="221">
        <v>1</v>
      </c>
      <c r="E149" s="221"/>
    </row>
    <row r="150" spans="1:20">
      <c r="A150" s="221">
        <v>149</v>
      </c>
      <c r="B150" s="224" t="s">
        <v>1453</v>
      </c>
      <c r="C150" s="221"/>
      <c r="D150" s="221"/>
      <c r="E150" s="221">
        <v>1</v>
      </c>
    </row>
    <row r="151" spans="1:20">
      <c r="A151" s="221">
        <v>150</v>
      </c>
      <c r="B151" s="221" t="s">
        <v>1454</v>
      </c>
      <c r="C151" s="221"/>
      <c r="D151" s="221"/>
      <c r="E151" s="221"/>
      <c r="I151">
        <v>1</v>
      </c>
    </row>
    <row r="152" spans="1:20">
      <c r="A152" s="221">
        <v>151</v>
      </c>
      <c r="B152" s="221" t="s">
        <v>1455</v>
      </c>
      <c r="C152" s="221"/>
      <c r="D152" s="221"/>
      <c r="E152" s="221"/>
      <c r="G152">
        <v>1</v>
      </c>
    </row>
    <row r="153" spans="1:20">
      <c r="A153" s="221">
        <v>152</v>
      </c>
      <c r="B153" s="224" t="s">
        <v>1456</v>
      </c>
      <c r="C153" s="221"/>
      <c r="D153" s="221"/>
      <c r="E153" s="221"/>
      <c r="T153">
        <v>1</v>
      </c>
    </row>
    <row r="154" spans="1:20">
      <c r="A154" s="221">
        <v>153</v>
      </c>
      <c r="B154" s="224" t="s">
        <v>1457</v>
      </c>
      <c r="C154" s="221"/>
      <c r="D154" s="221"/>
      <c r="E154" s="221"/>
      <c r="K154">
        <v>1</v>
      </c>
    </row>
    <row r="155" spans="1:20">
      <c r="A155" s="221">
        <v>154</v>
      </c>
      <c r="B155" s="221" t="s">
        <v>1458</v>
      </c>
      <c r="C155" s="221"/>
      <c r="D155" s="221">
        <v>1</v>
      </c>
      <c r="E155" s="221"/>
    </row>
    <row r="156" spans="1:20">
      <c r="A156" s="221">
        <v>155</v>
      </c>
      <c r="B156" s="221" t="s">
        <v>1459</v>
      </c>
      <c r="C156" s="221"/>
      <c r="D156" s="221"/>
      <c r="E156" s="221">
        <v>1</v>
      </c>
    </row>
    <row r="157" spans="1:20">
      <c r="A157" s="221">
        <v>156</v>
      </c>
      <c r="B157" s="221" t="s">
        <v>1460</v>
      </c>
      <c r="C157" s="221"/>
      <c r="D157" s="221"/>
      <c r="E157" s="221">
        <v>1</v>
      </c>
    </row>
    <row r="158" spans="1:20">
      <c r="A158" s="221">
        <v>157</v>
      </c>
      <c r="B158" s="224" t="s">
        <v>1461</v>
      </c>
      <c r="C158" s="221"/>
      <c r="D158" s="221"/>
      <c r="E158" s="221"/>
      <c r="O158">
        <v>1</v>
      </c>
    </row>
    <row r="159" spans="1:20">
      <c r="A159" s="221">
        <v>158</v>
      </c>
      <c r="B159" s="224" t="s">
        <v>1462</v>
      </c>
      <c r="C159" s="221"/>
      <c r="D159" s="221"/>
      <c r="E159" s="221"/>
      <c r="O159">
        <v>1</v>
      </c>
    </row>
    <row r="160" spans="1:20">
      <c r="A160" s="221">
        <v>159</v>
      </c>
      <c r="B160" s="221" t="s">
        <v>1463</v>
      </c>
      <c r="C160" s="221"/>
      <c r="D160" s="221"/>
      <c r="E160" s="221"/>
      <c r="I160">
        <v>1</v>
      </c>
    </row>
    <row r="161" spans="1:23">
      <c r="A161" s="221">
        <v>160</v>
      </c>
      <c r="B161" s="224" t="s">
        <v>1464</v>
      </c>
      <c r="C161" s="221"/>
      <c r="D161" s="221"/>
      <c r="E161" s="221">
        <v>1</v>
      </c>
    </row>
    <row r="162" spans="1:23">
      <c r="A162" s="221">
        <v>161</v>
      </c>
      <c r="B162" s="221" t="s">
        <v>1465</v>
      </c>
      <c r="C162" s="221"/>
      <c r="D162" s="221"/>
      <c r="E162" s="221"/>
      <c r="F162">
        <v>1</v>
      </c>
    </row>
    <row r="163" spans="1:23">
      <c r="A163" s="221">
        <v>162</v>
      </c>
      <c r="B163" s="221" t="s">
        <v>1466</v>
      </c>
      <c r="C163" s="221"/>
      <c r="D163" s="221"/>
      <c r="E163" s="221"/>
      <c r="F163">
        <v>1</v>
      </c>
    </row>
    <row r="164" spans="1:23">
      <c r="A164" s="221">
        <v>163</v>
      </c>
      <c r="B164" s="221" t="s">
        <v>1467</v>
      </c>
      <c r="C164" s="221"/>
      <c r="D164" s="221"/>
      <c r="E164" s="221"/>
      <c r="U164">
        <v>1</v>
      </c>
    </row>
    <row r="165" spans="1:23">
      <c r="A165" s="221">
        <v>164</v>
      </c>
      <c r="B165" s="221" t="s">
        <v>1468</v>
      </c>
      <c r="C165" s="221"/>
      <c r="D165" s="221"/>
      <c r="E165" s="221"/>
      <c r="W165">
        <v>1</v>
      </c>
    </row>
    <row r="166" spans="1:23">
      <c r="A166" s="221">
        <v>165</v>
      </c>
      <c r="B166" s="221" t="s">
        <v>1469</v>
      </c>
      <c r="C166" s="221">
        <v>1</v>
      </c>
      <c r="D166" s="221"/>
      <c r="E166" s="221"/>
    </row>
    <row r="167" spans="1:23">
      <c r="A167" s="221">
        <v>166</v>
      </c>
      <c r="B167" s="224" t="s">
        <v>1470</v>
      </c>
      <c r="C167" s="221"/>
      <c r="D167" s="221"/>
      <c r="E167" s="221"/>
      <c r="K167">
        <v>1</v>
      </c>
    </row>
    <row r="168" spans="1:23">
      <c r="A168" s="221">
        <v>167</v>
      </c>
      <c r="B168" s="221" t="s">
        <v>1471</v>
      </c>
      <c r="C168" s="221"/>
      <c r="D168" s="221"/>
      <c r="E168" s="221"/>
      <c r="R168">
        <v>1</v>
      </c>
    </row>
    <row r="169" spans="1:23">
      <c r="A169" s="221">
        <v>168</v>
      </c>
      <c r="B169" s="221" t="s">
        <v>1472</v>
      </c>
      <c r="C169" s="221"/>
      <c r="D169" s="221"/>
      <c r="E169" s="221">
        <v>1</v>
      </c>
    </row>
    <row r="170" spans="1:23">
      <c r="A170" s="221">
        <v>169</v>
      </c>
      <c r="B170" s="224" t="s">
        <v>1473</v>
      </c>
      <c r="C170" s="221"/>
      <c r="D170" s="221"/>
      <c r="E170" s="221">
        <v>1</v>
      </c>
    </row>
    <row r="171" spans="1:23">
      <c r="A171" s="221">
        <v>170</v>
      </c>
      <c r="B171" s="221" t="s">
        <v>1474</v>
      </c>
      <c r="C171" s="221"/>
      <c r="D171" s="221"/>
      <c r="E171" s="221">
        <v>1</v>
      </c>
    </row>
    <row r="172" spans="1:23">
      <c r="A172" s="221">
        <v>171</v>
      </c>
      <c r="B172" s="221" t="s">
        <v>1475</v>
      </c>
      <c r="C172" s="221">
        <v>1</v>
      </c>
      <c r="D172" s="221"/>
      <c r="E172" s="221"/>
    </row>
    <row r="173" spans="1:23">
      <c r="A173" s="221">
        <v>172</v>
      </c>
      <c r="B173" s="221" t="s">
        <v>1476</v>
      </c>
      <c r="C173" s="221">
        <v>1</v>
      </c>
      <c r="D173" s="221"/>
      <c r="E173" s="221"/>
    </row>
    <row r="174" spans="1:23">
      <c r="A174" s="221">
        <v>173</v>
      </c>
      <c r="B174" s="221" t="s">
        <v>1477</v>
      </c>
      <c r="C174" s="221">
        <v>1</v>
      </c>
      <c r="D174" s="221"/>
      <c r="E174" s="221"/>
    </row>
    <row r="175" spans="1:23">
      <c r="A175" s="221">
        <v>174</v>
      </c>
      <c r="B175" s="221" t="s">
        <v>1478</v>
      </c>
      <c r="C175" s="221">
        <v>1</v>
      </c>
      <c r="D175" s="221"/>
      <c r="E175" s="221"/>
    </row>
    <row r="176" spans="1:23">
      <c r="A176" s="221">
        <v>175</v>
      </c>
      <c r="B176" s="221" t="s">
        <v>1479</v>
      </c>
      <c r="C176" s="221"/>
      <c r="D176" s="221"/>
      <c r="E176" s="221"/>
      <c r="F176">
        <v>1</v>
      </c>
    </row>
    <row r="177" spans="1:22">
      <c r="A177" s="221">
        <v>176</v>
      </c>
      <c r="B177" s="221" t="s">
        <v>1480</v>
      </c>
      <c r="C177" s="221">
        <v>1</v>
      </c>
      <c r="D177" s="221"/>
      <c r="E177" s="221"/>
    </row>
    <row r="178" spans="1:22">
      <c r="A178" s="221">
        <v>177</v>
      </c>
      <c r="B178" s="221" t="s">
        <v>1481</v>
      </c>
      <c r="C178" s="221"/>
      <c r="D178" s="221"/>
      <c r="E178" s="221"/>
      <c r="J178">
        <v>1</v>
      </c>
    </row>
    <row r="179" spans="1:22">
      <c r="A179" s="221">
        <v>178</v>
      </c>
      <c r="B179" s="221" t="s">
        <v>1482</v>
      </c>
      <c r="C179" s="221"/>
      <c r="D179" s="221"/>
      <c r="E179" s="221"/>
      <c r="I179">
        <v>1</v>
      </c>
    </row>
    <row r="180" spans="1:22">
      <c r="A180" s="221">
        <v>179</v>
      </c>
      <c r="B180" s="221" t="s">
        <v>1483</v>
      </c>
      <c r="C180" s="221"/>
      <c r="D180" s="221"/>
      <c r="E180" s="221"/>
      <c r="I180">
        <v>1</v>
      </c>
    </row>
    <row r="181" spans="1:22">
      <c r="A181" s="221">
        <v>180</v>
      </c>
      <c r="B181" s="221" t="s">
        <v>1484</v>
      </c>
      <c r="C181" s="221"/>
      <c r="D181" s="221"/>
      <c r="E181" s="221"/>
      <c r="I181">
        <v>1</v>
      </c>
    </row>
    <row r="182" spans="1:22">
      <c r="A182" s="221">
        <v>181</v>
      </c>
      <c r="B182" s="221" t="s">
        <v>1485</v>
      </c>
      <c r="C182" s="221"/>
      <c r="D182" s="221"/>
      <c r="E182" s="221"/>
      <c r="I182">
        <v>1</v>
      </c>
    </row>
    <row r="183" spans="1:22">
      <c r="A183" s="221">
        <v>182</v>
      </c>
      <c r="B183" s="221" t="s">
        <v>1486</v>
      </c>
      <c r="C183" s="221"/>
      <c r="D183" s="221"/>
      <c r="E183" s="221"/>
      <c r="U183">
        <v>1</v>
      </c>
    </row>
    <row r="184" spans="1:22">
      <c r="A184" s="221">
        <v>183</v>
      </c>
      <c r="B184" s="221" t="s">
        <v>1487</v>
      </c>
      <c r="C184" s="221"/>
      <c r="D184" s="221"/>
      <c r="E184" s="221"/>
      <c r="I184">
        <v>1</v>
      </c>
    </row>
    <row r="185" spans="1:22">
      <c r="A185" s="221">
        <v>184</v>
      </c>
      <c r="B185" s="221" t="s">
        <v>1488</v>
      </c>
      <c r="C185" s="221"/>
      <c r="D185" s="221"/>
      <c r="E185" s="221"/>
      <c r="I185">
        <v>1</v>
      </c>
    </row>
    <row r="186" spans="1:22">
      <c r="A186" s="221">
        <v>185</v>
      </c>
      <c r="B186" s="221" t="s">
        <v>1489</v>
      </c>
      <c r="C186" s="221"/>
      <c r="D186" s="221"/>
      <c r="E186" s="221"/>
      <c r="V186">
        <v>1</v>
      </c>
    </row>
    <row r="187" spans="1:22">
      <c r="A187" s="221">
        <v>186</v>
      </c>
      <c r="B187" s="221" t="s">
        <v>1490</v>
      </c>
      <c r="C187" s="221"/>
      <c r="D187" s="221"/>
      <c r="E187" s="221"/>
      <c r="G187">
        <v>1</v>
      </c>
    </row>
    <row r="188" spans="1:22">
      <c r="A188" s="221">
        <v>187</v>
      </c>
      <c r="B188" s="221" t="s">
        <v>1491</v>
      </c>
      <c r="C188" s="221"/>
      <c r="D188" s="221"/>
      <c r="E188" s="221"/>
      <c r="G188">
        <v>1</v>
      </c>
    </row>
    <row r="189" spans="1:22">
      <c r="A189" s="221">
        <v>188</v>
      </c>
      <c r="B189" s="221" t="s">
        <v>1492</v>
      </c>
      <c r="C189" s="221"/>
      <c r="D189" s="221"/>
      <c r="E189" s="221"/>
      <c r="K189">
        <v>1</v>
      </c>
    </row>
    <row r="190" spans="1:22">
      <c r="A190" s="221">
        <v>189</v>
      </c>
      <c r="B190" s="221" t="s">
        <v>1493</v>
      </c>
      <c r="C190" s="221">
        <v>1</v>
      </c>
      <c r="D190" s="221"/>
      <c r="E190" s="221"/>
    </row>
    <row r="191" spans="1:22">
      <c r="A191" s="221">
        <v>190</v>
      </c>
      <c r="B191" s="221" t="s">
        <v>1494</v>
      </c>
      <c r="C191" s="221"/>
      <c r="D191" s="221"/>
      <c r="E191" s="221"/>
      <c r="U191">
        <v>1</v>
      </c>
    </row>
    <row r="192" spans="1:22">
      <c r="A192" s="221">
        <v>191</v>
      </c>
      <c r="B192" s="221" t="s">
        <v>1495</v>
      </c>
      <c r="C192" s="221"/>
      <c r="D192" s="221"/>
      <c r="E192" s="221"/>
      <c r="T192">
        <v>1</v>
      </c>
    </row>
    <row r="193" spans="1:18">
      <c r="A193" s="221">
        <v>192</v>
      </c>
      <c r="B193" s="221" t="s">
        <v>1496</v>
      </c>
      <c r="C193" s="221"/>
      <c r="D193" s="221"/>
      <c r="E193" s="221"/>
      <c r="R193">
        <v>1</v>
      </c>
    </row>
    <row r="194" spans="1:18">
      <c r="A194" s="221">
        <v>193</v>
      </c>
      <c r="B194" s="221" t="s">
        <v>1497</v>
      </c>
      <c r="C194" s="221"/>
      <c r="D194" s="221"/>
      <c r="E194" s="221"/>
      <c r="I194">
        <v>1</v>
      </c>
    </row>
    <row r="195" spans="1:18">
      <c r="A195" s="221">
        <v>194</v>
      </c>
      <c r="B195" s="221" t="s">
        <v>1498</v>
      </c>
      <c r="C195" s="221">
        <v>1</v>
      </c>
      <c r="D195" s="221"/>
      <c r="E195" s="221"/>
    </row>
    <row r="196" spans="1:18">
      <c r="A196" s="221">
        <v>195</v>
      </c>
      <c r="B196" s="221" t="s">
        <v>1499</v>
      </c>
      <c r="C196" s="221"/>
      <c r="D196" s="221"/>
      <c r="E196" s="221">
        <v>1</v>
      </c>
    </row>
    <row r="197" spans="1:18">
      <c r="A197" s="221">
        <v>196</v>
      </c>
      <c r="B197" s="221" t="s">
        <v>1500</v>
      </c>
      <c r="C197" s="221">
        <v>1</v>
      </c>
      <c r="D197" s="221"/>
      <c r="E197" s="221"/>
    </row>
    <row r="198" spans="1:18">
      <c r="A198" s="221">
        <v>197</v>
      </c>
      <c r="B198" s="221" t="s">
        <v>1501</v>
      </c>
      <c r="C198" s="221">
        <v>1</v>
      </c>
      <c r="D198" s="221"/>
      <c r="E198" s="221"/>
    </row>
    <row r="199" spans="1:18">
      <c r="A199" s="221">
        <v>198</v>
      </c>
      <c r="B199" s="221" t="s">
        <v>1502</v>
      </c>
      <c r="C199" s="221">
        <v>1</v>
      </c>
      <c r="D199" s="221"/>
      <c r="E199" s="221"/>
    </row>
    <row r="200" spans="1:18">
      <c r="A200" s="221">
        <v>199</v>
      </c>
      <c r="B200" s="221" t="s">
        <v>1503</v>
      </c>
      <c r="C200" s="221">
        <v>1</v>
      </c>
      <c r="D200" s="221"/>
      <c r="E200" s="221"/>
    </row>
    <row r="201" spans="1:18">
      <c r="A201" s="221">
        <v>200</v>
      </c>
      <c r="B201" s="221" t="s">
        <v>1504</v>
      </c>
      <c r="C201" s="221">
        <v>1</v>
      </c>
      <c r="D201" s="221"/>
      <c r="E201" s="221"/>
    </row>
    <row r="202" spans="1:18">
      <c r="A202" s="221">
        <v>201</v>
      </c>
      <c r="B202" s="224" t="s">
        <v>1505</v>
      </c>
      <c r="C202" s="221"/>
      <c r="D202" s="221"/>
      <c r="E202" s="221">
        <v>1</v>
      </c>
    </row>
    <row r="203" spans="1:18">
      <c r="A203" s="221">
        <v>202</v>
      </c>
      <c r="B203" s="221" t="s">
        <v>1506</v>
      </c>
      <c r="C203" s="221">
        <v>1</v>
      </c>
      <c r="D203" s="221"/>
      <c r="E203" s="221"/>
    </row>
    <row r="204" spans="1:18">
      <c r="A204" s="221">
        <v>203</v>
      </c>
      <c r="B204" s="221" t="s">
        <v>1507</v>
      </c>
      <c r="C204" s="221">
        <v>1</v>
      </c>
      <c r="D204" s="221"/>
      <c r="E204" s="221"/>
    </row>
    <row r="205" spans="1:18">
      <c r="A205" s="221">
        <v>204</v>
      </c>
      <c r="B205" s="221" t="s">
        <v>1508</v>
      </c>
      <c r="C205" s="221">
        <v>1</v>
      </c>
      <c r="D205" s="221"/>
      <c r="E205" s="221"/>
    </row>
    <row r="206" spans="1:18">
      <c r="A206" s="221">
        <v>205</v>
      </c>
      <c r="B206" s="224" t="s">
        <v>1509</v>
      </c>
      <c r="C206" s="221"/>
      <c r="D206" s="221"/>
      <c r="E206" s="221"/>
      <c r="Q206">
        <v>1</v>
      </c>
    </row>
    <row r="207" spans="1:18">
      <c r="A207" s="221">
        <v>206</v>
      </c>
      <c r="B207" s="221" t="s">
        <v>1510</v>
      </c>
      <c r="C207" s="221">
        <v>1</v>
      </c>
      <c r="D207" s="221"/>
      <c r="E207" s="221"/>
    </row>
    <row r="208" spans="1:18">
      <c r="A208" s="221">
        <v>207</v>
      </c>
      <c r="B208" s="221" t="s">
        <v>1511</v>
      </c>
      <c r="C208" s="221">
        <v>1</v>
      </c>
      <c r="D208" s="221"/>
      <c r="E208" s="221"/>
    </row>
    <row r="209" spans="1:14">
      <c r="A209" s="221">
        <v>208</v>
      </c>
      <c r="B209" s="221" t="s">
        <v>1512</v>
      </c>
      <c r="C209" s="221">
        <v>1</v>
      </c>
      <c r="D209" s="221"/>
      <c r="E209" s="221"/>
    </row>
    <row r="210" spans="1:14">
      <c r="A210" s="221">
        <v>209</v>
      </c>
      <c r="B210" s="221" t="s">
        <v>1513</v>
      </c>
      <c r="C210" s="221">
        <v>1</v>
      </c>
      <c r="D210" s="221"/>
      <c r="E210" s="221"/>
    </row>
    <row r="211" spans="1:14">
      <c r="A211" s="221">
        <v>210</v>
      </c>
      <c r="B211" s="221" t="s">
        <v>1514</v>
      </c>
      <c r="C211" s="221">
        <v>1</v>
      </c>
      <c r="D211" s="221"/>
      <c r="E211" s="221"/>
    </row>
    <row r="212" spans="1:14">
      <c r="A212" s="221">
        <v>211</v>
      </c>
      <c r="B212" s="224" t="s">
        <v>1515</v>
      </c>
      <c r="C212" s="221"/>
      <c r="D212" s="221"/>
      <c r="E212" s="221"/>
      <c r="I212">
        <v>1</v>
      </c>
    </row>
    <row r="213" spans="1:14">
      <c r="A213" s="221">
        <v>212</v>
      </c>
      <c r="B213" s="221" t="s">
        <v>1516</v>
      </c>
      <c r="C213" s="221">
        <v>1</v>
      </c>
      <c r="D213" s="221"/>
      <c r="E213" s="221"/>
    </row>
    <row r="214" spans="1:14">
      <c r="A214" s="221">
        <v>213</v>
      </c>
      <c r="B214" s="221" t="s">
        <v>1517</v>
      </c>
      <c r="C214" s="221">
        <v>1</v>
      </c>
      <c r="D214" s="221"/>
      <c r="E214" s="221"/>
    </row>
    <row r="215" spans="1:14">
      <c r="A215" s="221">
        <v>214</v>
      </c>
      <c r="B215" s="221" t="s">
        <v>1518</v>
      </c>
      <c r="C215" s="221">
        <v>1</v>
      </c>
      <c r="D215" s="221"/>
      <c r="E215" s="221"/>
    </row>
    <row r="216" spans="1:14">
      <c r="A216" s="221">
        <v>215</v>
      </c>
      <c r="B216" s="221" t="s">
        <v>1519</v>
      </c>
      <c r="C216" s="221">
        <v>1</v>
      </c>
      <c r="D216" s="221"/>
      <c r="E216" s="221"/>
    </row>
    <row r="217" spans="1:14">
      <c r="A217" s="221">
        <v>216</v>
      </c>
      <c r="B217" s="221" t="s">
        <v>1520</v>
      </c>
      <c r="C217" s="221">
        <v>1</v>
      </c>
      <c r="D217" s="221"/>
      <c r="E217" s="221">
        <v>1</v>
      </c>
    </row>
    <row r="218" spans="1:14">
      <c r="A218" s="221">
        <v>217</v>
      </c>
      <c r="B218" s="221" t="s">
        <v>1521</v>
      </c>
      <c r="C218" s="221">
        <v>1</v>
      </c>
      <c r="D218" s="221"/>
      <c r="E218" s="221">
        <v>1</v>
      </c>
    </row>
    <row r="219" spans="1:14">
      <c r="A219" s="221">
        <v>218</v>
      </c>
      <c r="B219" s="221" t="s">
        <v>1522</v>
      </c>
      <c r="C219" s="221">
        <v>1</v>
      </c>
      <c r="D219" s="221"/>
      <c r="E219" s="221"/>
    </row>
    <row r="220" spans="1:14">
      <c r="A220" s="221">
        <v>219</v>
      </c>
      <c r="B220" s="221" t="s">
        <v>1523</v>
      </c>
      <c r="C220" s="221">
        <v>1</v>
      </c>
      <c r="D220" s="221"/>
      <c r="E220" s="221"/>
    </row>
    <row r="221" spans="1:14">
      <c r="A221" s="221">
        <v>220</v>
      </c>
      <c r="B221" s="221" t="s">
        <v>1524</v>
      </c>
      <c r="C221" s="221">
        <v>1</v>
      </c>
      <c r="D221" s="221"/>
      <c r="E221" s="221"/>
    </row>
    <row r="222" spans="1:14">
      <c r="A222" s="221">
        <v>221</v>
      </c>
      <c r="B222" s="221" t="s">
        <v>1525</v>
      </c>
      <c r="C222" s="221">
        <v>1</v>
      </c>
      <c r="D222" s="221"/>
      <c r="E222" s="221"/>
    </row>
    <row r="223" spans="1:14">
      <c r="A223" s="221">
        <v>222</v>
      </c>
      <c r="B223" s="221" t="s">
        <v>1526</v>
      </c>
      <c r="C223" s="221">
        <v>1</v>
      </c>
      <c r="D223" s="221"/>
      <c r="E223" s="221"/>
    </row>
    <row r="224" spans="1:14">
      <c r="A224" s="221">
        <v>223</v>
      </c>
      <c r="B224" s="221" t="s">
        <v>1527</v>
      </c>
      <c r="C224" s="221"/>
      <c r="D224" s="221"/>
      <c r="E224" s="221"/>
      <c r="N224">
        <v>1</v>
      </c>
    </row>
    <row r="225" spans="1:18">
      <c r="A225" s="221">
        <v>224</v>
      </c>
      <c r="B225" s="221" t="s">
        <v>1528</v>
      </c>
      <c r="C225" s="221"/>
      <c r="D225" s="221"/>
      <c r="E225" s="221"/>
      <c r="K225">
        <v>1</v>
      </c>
    </row>
    <row r="226" spans="1:18">
      <c r="A226" s="221">
        <v>225</v>
      </c>
      <c r="B226" s="221" t="s">
        <v>1529</v>
      </c>
      <c r="C226" s="221"/>
      <c r="D226" s="221"/>
      <c r="E226" s="221"/>
      <c r="K226">
        <v>1</v>
      </c>
    </row>
    <row r="227" spans="1:18">
      <c r="A227" s="221">
        <v>226</v>
      </c>
      <c r="B227" s="221" t="s">
        <v>1530</v>
      </c>
      <c r="C227" s="221">
        <v>1</v>
      </c>
      <c r="D227" s="221"/>
      <c r="E227" s="221"/>
    </row>
    <row r="228" spans="1:18">
      <c r="A228" s="221">
        <v>227</v>
      </c>
      <c r="B228" s="221" t="s">
        <v>1531</v>
      </c>
      <c r="C228" s="221"/>
      <c r="D228" s="221"/>
      <c r="E228" s="221">
        <v>1</v>
      </c>
    </row>
    <row r="229" spans="1:18">
      <c r="A229" s="221">
        <v>228</v>
      </c>
      <c r="B229" s="221" t="s">
        <v>1532</v>
      </c>
      <c r="C229" s="221">
        <v>1</v>
      </c>
      <c r="D229" s="221"/>
      <c r="E229" s="221"/>
    </row>
    <row r="230" spans="1:18">
      <c r="A230" s="221">
        <v>229</v>
      </c>
      <c r="B230" s="221" t="s">
        <v>1533</v>
      </c>
      <c r="C230" s="221">
        <v>1</v>
      </c>
      <c r="D230" s="221"/>
      <c r="E230" s="221"/>
    </row>
    <row r="231" spans="1:18">
      <c r="A231" s="221">
        <v>230</v>
      </c>
      <c r="B231" s="221" t="s">
        <v>1534</v>
      </c>
      <c r="C231" s="221">
        <v>1</v>
      </c>
      <c r="D231" s="221"/>
      <c r="E231" s="221"/>
    </row>
    <row r="232" spans="1:18">
      <c r="A232" s="221">
        <v>231</v>
      </c>
      <c r="B232" s="221" t="s">
        <v>1535</v>
      </c>
      <c r="C232" s="221">
        <v>1</v>
      </c>
      <c r="D232" s="221"/>
      <c r="E232" s="221"/>
    </row>
    <row r="233" spans="1:18">
      <c r="A233" s="221">
        <v>232</v>
      </c>
      <c r="B233" s="224" t="s">
        <v>1536</v>
      </c>
      <c r="C233" s="221"/>
      <c r="D233" s="221"/>
      <c r="E233" s="221"/>
      <c r="K233">
        <v>1</v>
      </c>
    </row>
    <row r="234" spans="1:18">
      <c r="A234" s="221">
        <v>233</v>
      </c>
      <c r="B234" s="221" t="s">
        <v>1537</v>
      </c>
      <c r="C234" s="221">
        <v>1</v>
      </c>
      <c r="D234" s="221"/>
      <c r="E234" s="221"/>
    </row>
    <row r="235" spans="1:18">
      <c r="A235" s="221">
        <v>234</v>
      </c>
      <c r="B235" s="221" t="s">
        <v>1538</v>
      </c>
      <c r="C235" s="221">
        <v>1</v>
      </c>
      <c r="D235" s="221"/>
      <c r="E235" s="221"/>
    </row>
    <row r="236" spans="1:18">
      <c r="A236" s="221">
        <v>235</v>
      </c>
      <c r="B236" s="221" t="s">
        <v>1539</v>
      </c>
      <c r="C236" s="221">
        <v>1</v>
      </c>
      <c r="D236" s="221"/>
      <c r="E236" s="221"/>
    </row>
    <row r="237" spans="1:18">
      <c r="A237" s="221">
        <v>236</v>
      </c>
      <c r="B237" s="221" t="s">
        <v>1540</v>
      </c>
      <c r="C237" s="221">
        <v>1</v>
      </c>
      <c r="D237" s="221"/>
      <c r="E237" s="221"/>
    </row>
    <row r="238" spans="1:18">
      <c r="A238" s="221">
        <v>237</v>
      </c>
      <c r="B238" s="221" t="s">
        <v>1541</v>
      </c>
      <c r="C238" s="221"/>
      <c r="D238" s="221"/>
      <c r="E238" s="221"/>
      <c r="R238">
        <v>1</v>
      </c>
    </row>
    <row r="239" spans="1:18">
      <c r="A239" s="221">
        <v>238</v>
      </c>
      <c r="B239" s="221" t="s">
        <v>1542</v>
      </c>
      <c r="C239" s="221"/>
      <c r="D239" s="221"/>
      <c r="E239" s="221"/>
      <c r="G239">
        <v>1</v>
      </c>
    </row>
    <row r="240" spans="1:18">
      <c r="A240" s="221">
        <v>239</v>
      </c>
      <c r="B240" s="221" t="s">
        <v>1543</v>
      </c>
      <c r="C240" s="221"/>
      <c r="D240" s="221"/>
      <c r="E240" s="221"/>
      <c r="G240">
        <v>1</v>
      </c>
    </row>
    <row r="241" spans="1:22">
      <c r="A241" s="221">
        <v>240</v>
      </c>
      <c r="B241" s="221" t="s">
        <v>1544</v>
      </c>
      <c r="C241" s="221"/>
      <c r="D241" s="221"/>
      <c r="E241" s="221"/>
      <c r="G241">
        <v>1</v>
      </c>
    </row>
    <row r="242" spans="1:22">
      <c r="A242" s="221">
        <v>241</v>
      </c>
      <c r="B242" s="224" t="s">
        <v>1545</v>
      </c>
      <c r="C242" s="221"/>
      <c r="D242" s="221"/>
      <c r="E242" s="221"/>
      <c r="V242">
        <v>1</v>
      </c>
    </row>
    <row r="243" spans="1:22">
      <c r="A243" s="221">
        <v>242</v>
      </c>
      <c r="B243" s="221" t="s">
        <v>1546</v>
      </c>
      <c r="C243" s="221"/>
      <c r="D243" s="221"/>
      <c r="E243" s="221">
        <v>1</v>
      </c>
    </row>
    <row r="244" spans="1:22">
      <c r="A244" s="221">
        <v>243</v>
      </c>
      <c r="B244" s="221" t="s">
        <v>1547</v>
      </c>
      <c r="C244" s="221">
        <v>1</v>
      </c>
      <c r="D244" s="221"/>
      <c r="E244" s="221"/>
    </row>
    <row r="245" spans="1:22">
      <c r="A245" s="221">
        <v>244</v>
      </c>
      <c r="B245" s="221" t="s">
        <v>1548</v>
      </c>
      <c r="C245" s="221">
        <v>1</v>
      </c>
      <c r="D245" s="221"/>
      <c r="E245" s="221"/>
    </row>
    <row r="246" spans="1:22">
      <c r="A246" s="221">
        <v>245</v>
      </c>
      <c r="B246" s="221" t="s">
        <v>1549</v>
      </c>
      <c r="C246" s="221"/>
      <c r="D246" s="221"/>
      <c r="E246" s="221"/>
      <c r="N246">
        <v>1</v>
      </c>
    </row>
    <row r="247" spans="1:22">
      <c r="A247" s="221">
        <v>246</v>
      </c>
      <c r="B247" s="221" t="s">
        <v>188</v>
      </c>
      <c r="C247" s="221"/>
      <c r="D247" s="221"/>
      <c r="E247" s="221"/>
      <c r="F247">
        <v>1</v>
      </c>
    </row>
    <row r="248" spans="1:22">
      <c r="A248" s="221">
        <v>247</v>
      </c>
      <c r="B248" s="221" t="s">
        <v>1550</v>
      </c>
      <c r="C248" s="221"/>
      <c r="D248" s="221">
        <v>1</v>
      </c>
      <c r="E248" s="221"/>
    </row>
    <row r="249" spans="1:22">
      <c r="A249" s="221">
        <v>248</v>
      </c>
      <c r="B249" s="221" t="s">
        <v>1551</v>
      </c>
      <c r="C249" s="221"/>
      <c r="D249" s="221"/>
      <c r="E249" s="221"/>
      <c r="F249">
        <v>1</v>
      </c>
    </row>
    <row r="250" spans="1:22">
      <c r="A250" s="221">
        <v>249</v>
      </c>
      <c r="B250" s="224" t="s">
        <v>1552</v>
      </c>
      <c r="C250" s="221">
        <v>1</v>
      </c>
      <c r="D250" s="221"/>
      <c r="E250" s="221"/>
    </row>
    <row r="251" spans="1:22">
      <c r="A251" s="221">
        <v>250</v>
      </c>
      <c r="B251" s="224" t="s">
        <v>1553</v>
      </c>
      <c r="C251" s="221"/>
      <c r="D251" s="221"/>
      <c r="E251" s="221"/>
      <c r="N251">
        <v>1</v>
      </c>
    </row>
    <row r="252" spans="1:22">
      <c r="A252" s="221">
        <v>251</v>
      </c>
      <c r="B252" s="221" t="s">
        <v>1554</v>
      </c>
      <c r="C252" s="221">
        <v>1</v>
      </c>
      <c r="D252" s="221"/>
      <c r="E252" s="221"/>
    </row>
    <row r="253" spans="1:22">
      <c r="A253" s="221">
        <v>252</v>
      </c>
      <c r="B253" s="221" t="s">
        <v>1555</v>
      </c>
      <c r="C253" s="221"/>
      <c r="D253" s="221"/>
      <c r="E253" s="221"/>
      <c r="I253">
        <v>1</v>
      </c>
    </row>
    <row r="254" spans="1:22">
      <c r="A254" s="221">
        <v>253</v>
      </c>
      <c r="B254" s="221" t="s">
        <v>1556</v>
      </c>
      <c r="C254" s="221"/>
      <c r="D254" s="221"/>
      <c r="E254" s="221"/>
      <c r="I254">
        <v>1</v>
      </c>
    </row>
    <row r="255" spans="1:22">
      <c r="A255" s="221">
        <v>254</v>
      </c>
      <c r="B255" s="221" t="s">
        <v>1557</v>
      </c>
      <c r="C255" s="221"/>
      <c r="D255" s="221"/>
      <c r="E255" s="221"/>
      <c r="I255">
        <v>1</v>
      </c>
    </row>
    <row r="256" spans="1:22">
      <c r="A256" s="221">
        <v>255</v>
      </c>
      <c r="B256" s="221" t="s">
        <v>1558</v>
      </c>
      <c r="C256" s="221"/>
      <c r="D256" s="221"/>
      <c r="E256" s="221"/>
      <c r="I256">
        <v>1</v>
      </c>
    </row>
    <row r="257" spans="1:22">
      <c r="A257" s="221">
        <v>256</v>
      </c>
      <c r="B257" s="221" t="s">
        <v>1559</v>
      </c>
      <c r="C257" s="221"/>
      <c r="D257" s="221"/>
      <c r="E257" s="221"/>
      <c r="I257">
        <v>1</v>
      </c>
    </row>
    <row r="258" spans="1:22">
      <c r="A258" s="221">
        <v>257</v>
      </c>
      <c r="B258" s="224" t="s">
        <v>1560</v>
      </c>
      <c r="C258" s="221"/>
      <c r="D258" s="221"/>
      <c r="E258" s="221"/>
      <c r="I258">
        <v>1</v>
      </c>
    </row>
    <row r="259" spans="1:22">
      <c r="A259" s="221">
        <v>258</v>
      </c>
      <c r="B259" s="224" t="s">
        <v>1561</v>
      </c>
      <c r="C259" s="221"/>
      <c r="D259" s="221"/>
      <c r="E259" s="221"/>
      <c r="I259">
        <v>1</v>
      </c>
    </row>
    <row r="260" spans="1:22">
      <c r="A260" s="221">
        <v>259</v>
      </c>
      <c r="B260" s="224" t="s">
        <v>1562</v>
      </c>
      <c r="C260" s="221"/>
      <c r="D260" s="221"/>
      <c r="E260" s="221"/>
      <c r="I260">
        <v>1</v>
      </c>
    </row>
    <row r="261" spans="1:22">
      <c r="A261" s="221">
        <v>260</v>
      </c>
      <c r="B261" s="221" t="s">
        <v>1563</v>
      </c>
      <c r="C261" s="221"/>
      <c r="D261" s="221"/>
      <c r="E261" s="221"/>
      <c r="I261">
        <v>1</v>
      </c>
    </row>
    <row r="262" spans="1:22">
      <c r="A262" s="221">
        <v>261</v>
      </c>
      <c r="B262" s="221" t="s">
        <v>1564</v>
      </c>
      <c r="C262" s="221"/>
      <c r="D262" s="221"/>
      <c r="E262" s="221"/>
      <c r="I262">
        <v>1</v>
      </c>
    </row>
    <row r="263" spans="1:22">
      <c r="A263" s="221">
        <v>262</v>
      </c>
      <c r="B263" s="221" t="s">
        <v>1565</v>
      </c>
      <c r="C263" s="221"/>
      <c r="D263" s="221"/>
      <c r="E263" s="221"/>
      <c r="I263">
        <v>1</v>
      </c>
    </row>
    <row r="264" spans="1:22">
      <c r="A264" s="221">
        <v>263</v>
      </c>
      <c r="B264" s="221" t="s">
        <v>1566</v>
      </c>
      <c r="C264" s="221"/>
      <c r="D264" s="221"/>
      <c r="E264" s="221"/>
      <c r="I264">
        <v>1</v>
      </c>
    </row>
    <row r="265" spans="1:22">
      <c r="A265" s="221">
        <v>264</v>
      </c>
      <c r="B265" s="221" t="s">
        <v>1567</v>
      </c>
      <c r="C265" s="221"/>
      <c r="D265" s="221"/>
      <c r="E265" s="221"/>
      <c r="V265">
        <v>1</v>
      </c>
    </row>
    <row r="266" spans="1:22">
      <c r="A266" s="221">
        <v>265</v>
      </c>
      <c r="B266" s="221" t="s">
        <v>1568</v>
      </c>
      <c r="C266" s="221"/>
      <c r="D266" s="221"/>
      <c r="E266" s="221"/>
      <c r="N266">
        <v>1</v>
      </c>
    </row>
    <row r="267" spans="1:22">
      <c r="A267" s="221">
        <v>266</v>
      </c>
      <c r="B267" s="221" t="s">
        <v>1569</v>
      </c>
      <c r="C267" s="221">
        <v>1</v>
      </c>
      <c r="D267" s="221"/>
      <c r="E267" s="221"/>
    </row>
    <row r="268" spans="1:22">
      <c r="A268" s="221">
        <v>267</v>
      </c>
      <c r="B268" s="221" t="s">
        <v>1570</v>
      </c>
      <c r="C268" s="221">
        <v>1</v>
      </c>
      <c r="D268" s="221"/>
      <c r="E268" s="221"/>
    </row>
    <row r="269" spans="1:22">
      <c r="A269" s="221">
        <v>268</v>
      </c>
      <c r="B269" s="221" t="s">
        <v>24</v>
      </c>
      <c r="C269" s="221"/>
      <c r="D269" s="221"/>
      <c r="E269" s="221"/>
      <c r="K269">
        <v>1</v>
      </c>
    </row>
    <row r="270" spans="1:22">
      <c r="A270" s="221">
        <v>269</v>
      </c>
      <c r="B270" s="221" t="s">
        <v>1571</v>
      </c>
      <c r="C270" s="221"/>
      <c r="D270" s="221"/>
      <c r="E270" s="221"/>
      <c r="T270">
        <v>1</v>
      </c>
    </row>
    <row r="271" spans="1:22">
      <c r="A271" s="221">
        <v>270</v>
      </c>
      <c r="B271" s="221" t="s">
        <v>1572</v>
      </c>
      <c r="C271" s="221"/>
      <c r="D271" s="221"/>
      <c r="E271" s="221">
        <v>1</v>
      </c>
    </row>
    <row r="272" spans="1:22">
      <c r="A272" s="221">
        <v>271</v>
      </c>
      <c r="B272" s="221" t="s">
        <v>1573</v>
      </c>
      <c r="C272" s="221">
        <v>1</v>
      </c>
      <c r="D272" s="221"/>
      <c r="E272" s="221"/>
    </row>
    <row r="273" spans="1:15">
      <c r="A273" s="221">
        <v>272</v>
      </c>
      <c r="B273" s="221" t="s">
        <v>1574</v>
      </c>
      <c r="C273" s="221">
        <v>1</v>
      </c>
      <c r="D273" s="221"/>
      <c r="E273" s="221"/>
    </row>
    <row r="274" spans="1:15">
      <c r="A274" s="221">
        <v>273</v>
      </c>
      <c r="B274" s="221" t="s">
        <v>1575</v>
      </c>
      <c r="C274" s="221"/>
      <c r="D274" s="221"/>
      <c r="E274" s="221"/>
      <c r="F274">
        <v>1</v>
      </c>
    </row>
    <row r="275" spans="1:15">
      <c r="A275" s="221">
        <v>274</v>
      </c>
      <c r="B275" s="221" t="s">
        <v>1576</v>
      </c>
      <c r="C275" s="221">
        <v>1</v>
      </c>
      <c r="D275" s="221"/>
      <c r="E275" s="221"/>
    </row>
    <row r="276" spans="1:15">
      <c r="A276" s="221">
        <v>275</v>
      </c>
      <c r="B276" s="221" t="s">
        <v>1577</v>
      </c>
      <c r="C276" s="221">
        <v>1</v>
      </c>
      <c r="D276" s="221"/>
      <c r="E276" s="221"/>
    </row>
    <row r="277" spans="1:15">
      <c r="A277" s="221">
        <v>276</v>
      </c>
      <c r="B277" s="221" t="s">
        <v>1578</v>
      </c>
      <c r="C277" s="221"/>
      <c r="D277" s="221"/>
      <c r="E277" s="221"/>
      <c r="I277">
        <v>1</v>
      </c>
    </row>
    <row r="278" spans="1:15">
      <c r="A278" s="221">
        <v>277</v>
      </c>
      <c r="B278" s="221" t="s">
        <v>1579</v>
      </c>
      <c r="C278" s="221"/>
      <c r="D278" s="221"/>
      <c r="E278" s="221"/>
      <c r="G278">
        <v>1</v>
      </c>
    </row>
    <row r="279" spans="1:15">
      <c r="A279" s="221">
        <v>278</v>
      </c>
      <c r="B279" s="221" t="s">
        <v>1580</v>
      </c>
      <c r="C279" s="221"/>
      <c r="D279" s="221">
        <v>1</v>
      </c>
      <c r="E279" s="221"/>
    </row>
    <row r="280" spans="1:15">
      <c r="A280" s="221">
        <v>279</v>
      </c>
      <c r="B280" s="221" t="s">
        <v>1581</v>
      </c>
      <c r="C280" s="221"/>
      <c r="D280" s="221"/>
      <c r="E280" s="221"/>
      <c r="K280">
        <v>1</v>
      </c>
    </row>
    <row r="281" spans="1:15">
      <c r="A281" s="221">
        <v>280</v>
      </c>
      <c r="B281" s="221" t="s">
        <v>1582</v>
      </c>
      <c r="C281" s="221"/>
      <c r="D281" s="221"/>
      <c r="E281" s="221">
        <v>1</v>
      </c>
    </row>
    <row r="282" spans="1:15">
      <c r="A282" s="221">
        <v>281</v>
      </c>
      <c r="B282" s="221" t="s">
        <v>1583</v>
      </c>
      <c r="C282" s="221"/>
      <c r="D282" s="221"/>
      <c r="E282" s="221">
        <v>1</v>
      </c>
    </row>
    <row r="283" spans="1:15">
      <c r="A283" s="221">
        <v>282</v>
      </c>
      <c r="B283" s="221" t="s">
        <v>1584</v>
      </c>
      <c r="C283" s="221"/>
      <c r="D283" s="221"/>
      <c r="E283" s="221">
        <v>1</v>
      </c>
    </row>
    <row r="284" spans="1:15">
      <c r="A284" s="221">
        <v>283</v>
      </c>
      <c r="B284" s="221" t="s">
        <v>1585</v>
      </c>
      <c r="C284" s="221"/>
      <c r="D284" s="221"/>
      <c r="E284" s="221"/>
      <c r="F284">
        <v>1</v>
      </c>
    </row>
    <row r="285" spans="1:15">
      <c r="A285" s="221">
        <v>284</v>
      </c>
      <c r="B285" s="221" t="s">
        <v>1586</v>
      </c>
      <c r="C285" s="221"/>
      <c r="D285" s="221"/>
      <c r="E285" s="221"/>
      <c r="O285">
        <v>1</v>
      </c>
    </row>
    <row r="286" spans="1:15">
      <c r="A286" s="221">
        <v>285</v>
      </c>
      <c r="B286" s="221" t="s">
        <v>1587</v>
      </c>
      <c r="C286" s="221"/>
      <c r="D286" s="221"/>
      <c r="E286" s="221"/>
      <c r="O286">
        <v>1</v>
      </c>
    </row>
    <row r="287" spans="1:15">
      <c r="A287" s="221">
        <v>286</v>
      </c>
      <c r="B287" s="221" t="s">
        <v>1588</v>
      </c>
      <c r="C287" s="221"/>
      <c r="D287" s="221"/>
      <c r="E287" s="221"/>
      <c r="I287">
        <v>1</v>
      </c>
    </row>
    <row r="288" spans="1:15">
      <c r="A288" s="221">
        <v>287</v>
      </c>
      <c r="B288" s="221" t="s">
        <v>1589</v>
      </c>
      <c r="C288" s="221"/>
      <c r="D288" s="221"/>
      <c r="E288" s="221"/>
      <c r="I288">
        <v>1</v>
      </c>
    </row>
    <row r="289" spans="1:23">
      <c r="A289" s="221">
        <v>288</v>
      </c>
      <c r="B289" s="224" t="s">
        <v>1590</v>
      </c>
      <c r="C289" s="221"/>
      <c r="D289" s="221"/>
      <c r="E289" s="221">
        <v>1</v>
      </c>
    </row>
    <row r="290" spans="1:23">
      <c r="A290" s="221">
        <v>289</v>
      </c>
      <c r="B290" s="221" t="s">
        <v>1591</v>
      </c>
      <c r="C290" s="221"/>
      <c r="D290" s="221"/>
      <c r="E290" s="221"/>
      <c r="F290">
        <v>1</v>
      </c>
    </row>
    <row r="291" spans="1:23">
      <c r="A291" s="221">
        <v>290</v>
      </c>
      <c r="B291" s="224" t="s">
        <v>1592</v>
      </c>
      <c r="C291" s="221"/>
      <c r="D291" s="221"/>
      <c r="E291" s="221"/>
      <c r="G291">
        <v>1</v>
      </c>
    </row>
    <row r="292" spans="1:23">
      <c r="A292" s="221">
        <v>291</v>
      </c>
      <c r="B292" s="224" t="s">
        <v>1593</v>
      </c>
      <c r="C292" s="221"/>
      <c r="D292" s="221"/>
      <c r="E292" s="221"/>
      <c r="G292">
        <v>1</v>
      </c>
    </row>
    <row r="293" spans="1:23">
      <c r="A293" s="221">
        <v>292</v>
      </c>
      <c r="B293" s="224" t="s">
        <v>1594</v>
      </c>
      <c r="C293" s="221"/>
      <c r="D293" s="221"/>
      <c r="E293" s="221"/>
      <c r="G293">
        <v>1</v>
      </c>
    </row>
    <row r="294" spans="1:23">
      <c r="A294" s="221">
        <v>293</v>
      </c>
      <c r="B294" s="224" t="s">
        <v>1595</v>
      </c>
      <c r="C294" s="221"/>
      <c r="D294" s="221">
        <v>1</v>
      </c>
      <c r="E294" s="221"/>
    </row>
    <row r="295" spans="1:23">
      <c r="A295" s="221">
        <v>294</v>
      </c>
      <c r="B295" s="221" t="s">
        <v>1596</v>
      </c>
      <c r="C295" s="221"/>
      <c r="D295" s="221"/>
      <c r="E295" s="221"/>
      <c r="W295">
        <v>1</v>
      </c>
    </row>
    <row r="296" spans="1:23">
      <c r="A296" s="221">
        <v>295</v>
      </c>
      <c r="B296" s="221" t="s">
        <v>1597</v>
      </c>
      <c r="C296" s="221"/>
      <c r="D296" s="221"/>
      <c r="E296" s="221"/>
      <c r="H296">
        <v>1</v>
      </c>
    </row>
    <row r="297" spans="1:23">
      <c r="A297" s="221">
        <v>296</v>
      </c>
      <c r="B297" s="221" t="s">
        <v>1598</v>
      </c>
      <c r="C297" s="221">
        <v>1</v>
      </c>
      <c r="D297" s="221"/>
      <c r="E297" s="221"/>
    </row>
    <row r="298" spans="1:23">
      <c r="A298" s="221">
        <v>297</v>
      </c>
      <c r="B298" s="221" t="s">
        <v>1599</v>
      </c>
      <c r="C298" s="221">
        <v>1</v>
      </c>
      <c r="D298" s="221"/>
      <c r="E298" s="221"/>
    </row>
    <row r="299" spans="1:23">
      <c r="A299" s="221">
        <v>298</v>
      </c>
      <c r="B299" s="221" t="s">
        <v>1600</v>
      </c>
      <c r="C299" s="221">
        <v>1</v>
      </c>
      <c r="D299" s="221"/>
      <c r="E299" s="221"/>
    </row>
    <row r="300" spans="1:23">
      <c r="A300" s="221">
        <v>299</v>
      </c>
      <c r="B300" s="221" t="s">
        <v>1601</v>
      </c>
      <c r="C300" s="221"/>
      <c r="D300" s="221"/>
      <c r="E300" s="221">
        <v>1</v>
      </c>
    </row>
    <row r="301" spans="1:23">
      <c r="A301" s="221">
        <v>300</v>
      </c>
      <c r="B301" s="221" t="s">
        <v>1602</v>
      </c>
      <c r="C301" s="221">
        <v>1</v>
      </c>
      <c r="D301" s="221"/>
      <c r="E301" s="221"/>
    </row>
    <row r="302" spans="1:23">
      <c r="A302" s="221">
        <v>301</v>
      </c>
      <c r="B302" s="221" t="s">
        <v>1603</v>
      </c>
      <c r="C302" s="221">
        <v>1</v>
      </c>
      <c r="D302" s="221"/>
      <c r="E302" s="221"/>
    </row>
    <row r="303" spans="1:23">
      <c r="A303" s="221">
        <v>302</v>
      </c>
      <c r="B303" s="221" t="s">
        <v>1604</v>
      </c>
      <c r="C303" s="221">
        <v>1</v>
      </c>
      <c r="D303" s="221"/>
      <c r="E303" s="221"/>
    </row>
    <row r="304" spans="1:23">
      <c r="A304" s="221">
        <v>303</v>
      </c>
      <c r="B304" s="221" t="s">
        <v>1605</v>
      </c>
      <c r="C304" s="221">
        <v>1</v>
      </c>
      <c r="D304" s="221"/>
      <c r="E304" s="221"/>
    </row>
    <row r="305" spans="1:21">
      <c r="A305" s="221">
        <v>304</v>
      </c>
      <c r="B305" s="221" t="s">
        <v>1606</v>
      </c>
      <c r="C305" s="221">
        <v>1</v>
      </c>
      <c r="D305" s="221"/>
      <c r="E305" s="221"/>
    </row>
    <row r="306" spans="1:21">
      <c r="A306" s="221">
        <v>305</v>
      </c>
      <c r="B306" s="221" t="s">
        <v>1607</v>
      </c>
      <c r="C306" s="221">
        <v>1</v>
      </c>
      <c r="D306" s="221"/>
      <c r="E306" s="221"/>
    </row>
    <row r="307" spans="1:21">
      <c r="A307" s="221">
        <v>306</v>
      </c>
      <c r="B307" s="221" t="s">
        <v>1608</v>
      </c>
      <c r="C307" s="221"/>
      <c r="D307" s="221"/>
      <c r="E307" s="221">
        <v>1</v>
      </c>
    </row>
    <row r="308" spans="1:21">
      <c r="A308" s="221">
        <v>307</v>
      </c>
      <c r="B308" s="224" t="s">
        <v>1609</v>
      </c>
      <c r="C308" s="221"/>
      <c r="D308" s="221"/>
      <c r="E308" s="221">
        <v>1</v>
      </c>
    </row>
    <row r="309" spans="1:21">
      <c r="A309" s="221">
        <v>308</v>
      </c>
      <c r="B309" s="221" t="s">
        <v>1610</v>
      </c>
      <c r="C309" s="221">
        <v>1</v>
      </c>
      <c r="D309" s="221"/>
      <c r="E309" s="221"/>
    </row>
    <row r="310" spans="1:21">
      <c r="A310" s="221">
        <v>309</v>
      </c>
      <c r="B310" s="224" t="s">
        <v>1611</v>
      </c>
      <c r="C310" s="221"/>
      <c r="D310" s="221"/>
      <c r="E310" s="221">
        <v>1</v>
      </c>
    </row>
    <row r="311" spans="1:21">
      <c r="A311" s="221">
        <v>310</v>
      </c>
      <c r="B311" s="221" t="s">
        <v>1612</v>
      </c>
      <c r="C311" s="221">
        <v>1</v>
      </c>
      <c r="D311" s="221"/>
      <c r="E311" s="221"/>
    </row>
    <row r="312" spans="1:21">
      <c r="A312" s="221">
        <v>311</v>
      </c>
      <c r="B312" s="221" t="s">
        <v>1613</v>
      </c>
      <c r="C312" s="221">
        <v>1</v>
      </c>
      <c r="D312" s="221"/>
      <c r="E312" s="221"/>
    </row>
    <row r="313" spans="1:21">
      <c r="A313" s="221">
        <v>312</v>
      </c>
      <c r="B313" s="221" t="s">
        <v>1614</v>
      </c>
      <c r="C313" s="221">
        <v>1</v>
      </c>
      <c r="D313" s="221"/>
      <c r="E313" s="221"/>
    </row>
    <row r="314" spans="1:21">
      <c r="A314" s="221">
        <v>313</v>
      </c>
      <c r="B314" s="221" t="s">
        <v>1615</v>
      </c>
      <c r="C314" s="221">
        <v>1</v>
      </c>
      <c r="D314" s="221"/>
      <c r="E314" s="221"/>
    </row>
    <row r="315" spans="1:21">
      <c r="A315" s="221">
        <v>314</v>
      </c>
      <c r="B315" s="221" t="s">
        <v>1616</v>
      </c>
      <c r="C315" s="221">
        <v>1</v>
      </c>
      <c r="D315" s="221"/>
      <c r="E315" s="221"/>
    </row>
    <row r="316" spans="1:21">
      <c r="A316" s="221">
        <v>315</v>
      </c>
      <c r="B316" s="221" t="s">
        <v>1617</v>
      </c>
      <c r="C316" s="221">
        <v>1</v>
      </c>
      <c r="D316" s="221"/>
      <c r="E316" s="221"/>
    </row>
    <row r="317" spans="1:21">
      <c r="A317" s="221">
        <v>316</v>
      </c>
      <c r="B317" s="221" t="s">
        <v>1618</v>
      </c>
      <c r="C317" s="221"/>
      <c r="D317" s="221"/>
      <c r="E317" s="221">
        <v>1</v>
      </c>
    </row>
    <row r="318" spans="1:21">
      <c r="A318" s="221">
        <v>317</v>
      </c>
      <c r="B318" s="221" t="s">
        <v>1619</v>
      </c>
      <c r="C318" s="221">
        <v>1</v>
      </c>
      <c r="D318" s="221"/>
      <c r="E318" s="221"/>
    </row>
    <row r="319" spans="1:21">
      <c r="A319" s="221">
        <v>318</v>
      </c>
      <c r="B319" s="221" t="s">
        <v>1620</v>
      </c>
      <c r="C319" s="221"/>
      <c r="D319" s="221"/>
      <c r="E319" s="221"/>
      <c r="U319">
        <v>1</v>
      </c>
    </row>
    <row r="320" spans="1:21">
      <c r="A320" s="221">
        <v>319</v>
      </c>
      <c r="B320" s="221" t="s">
        <v>1621</v>
      </c>
      <c r="C320" s="221">
        <v>1</v>
      </c>
      <c r="D320" s="221"/>
      <c r="E320" s="221"/>
    </row>
    <row r="321" spans="1:5">
      <c r="A321" s="221">
        <v>320</v>
      </c>
      <c r="B321" s="221" t="s">
        <v>1622</v>
      </c>
      <c r="C321" s="221">
        <v>1</v>
      </c>
      <c r="D321" s="221"/>
      <c r="E321" s="221"/>
    </row>
    <row r="322" spans="1:5">
      <c r="A322" s="221">
        <v>321</v>
      </c>
      <c r="B322" s="221" t="s">
        <v>1623</v>
      </c>
      <c r="C322" s="221">
        <v>1</v>
      </c>
      <c r="D322" s="221"/>
      <c r="E322" s="221"/>
    </row>
    <row r="323" spans="1:5">
      <c r="A323" s="221">
        <v>322</v>
      </c>
      <c r="B323" s="221" t="s">
        <v>1624</v>
      </c>
      <c r="C323" s="221">
        <v>1</v>
      </c>
      <c r="D323" s="221"/>
      <c r="E323" s="221"/>
    </row>
    <row r="324" spans="1:5">
      <c r="A324" s="221">
        <v>323</v>
      </c>
      <c r="B324" s="221" t="s">
        <v>1625</v>
      </c>
      <c r="C324" s="221">
        <v>1</v>
      </c>
      <c r="D324" s="221"/>
      <c r="E324" s="221"/>
    </row>
    <row r="325" spans="1:5">
      <c r="A325" s="221">
        <v>324</v>
      </c>
      <c r="B325" s="221" t="s">
        <v>1626</v>
      </c>
      <c r="C325" s="221">
        <v>1</v>
      </c>
      <c r="D325" s="221"/>
      <c r="E325" s="221"/>
    </row>
    <row r="326" spans="1:5">
      <c r="A326" s="221">
        <v>325</v>
      </c>
      <c r="B326" s="221" t="s">
        <v>1627</v>
      </c>
      <c r="C326" s="221">
        <v>1</v>
      </c>
      <c r="D326" s="221"/>
      <c r="E326" s="221"/>
    </row>
    <row r="327" spans="1:5">
      <c r="A327" s="221">
        <v>326</v>
      </c>
      <c r="B327" s="221" t="s">
        <v>1628</v>
      </c>
      <c r="C327" s="221">
        <v>1</v>
      </c>
      <c r="D327" s="221"/>
      <c r="E327" s="221"/>
    </row>
    <row r="328" spans="1:5">
      <c r="A328" s="221">
        <v>327</v>
      </c>
      <c r="B328" s="221" t="s">
        <v>1629</v>
      </c>
      <c r="C328" s="221">
        <v>1</v>
      </c>
      <c r="D328" s="221"/>
      <c r="E328" s="221"/>
    </row>
    <row r="329" spans="1:5">
      <c r="A329" s="221">
        <v>328</v>
      </c>
      <c r="B329" s="221" t="s">
        <v>1630</v>
      </c>
      <c r="C329" s="221">
        <v>1</v>
      </c>
      <c r="D329" s="221"/>
      <c r="E329" s="221"/>
    </row>
    <row r="330" spans="1:5">
      <c r="A330" s="221">
        <v>329</v>
      </c>
      <c r="B330" s="221" t="s">
        <v>1631</v>
      </c>
      <c r="C330" s="221">
        <v>1</v>
      </c>
      <c r="D330" s="221"/>
      <c r="E330" s="221"/>
    </row>
    <row r="331" spans="1:5">
      <c r="A331" s="221">
        <v>330</v>
      </c>
      <c r="B331" s="221" t="s">
        <v>1632</v>
      </c>
      <c r="C331" s="221">
        <v>1</v>
      </c>
      <c r="D331" s="221"/>
      <c r="E331" s="221"/>
    </row>
    <row r="332" spans="1:5">
      <c r="A332" s="221">
        <v>331</v>
      </c>
      <c r="B332" s="221" t="s">
        <v>1633</v>
      </c>
      <c r="C332" s="221">
        <v>1</v>
      </c>
      <c r="D332" s="221"/>
      <c r="E332" s="221"/>
    </row>
    <row r="333" spans="1:5">
      <c r="A333" s="221">
        <v>332</v>
      </c>
      <c r="B333" s="221" t="s">
        <v>1634</v>
      </c>
      <c r="C333" s="221">
        <v>1</v>
      </c>
      <c r="D333" s="221"/>
      <c r="E333" s="221"/>
    </row>
    <row r="334" spans="1:5">
      <c r="A334" s="221">
        <v>333</v>
      </c>
      <c r="B334" s="221" t="s">
        <v>1635</v>
      </c>
      <c r="C334" s="221"/>
      <c r="D334" s="221"/>
      <c r="E334" s="221">
        <v>1</v>
      </c>
    </row>
    <row r="335" spans="1:5">
      <c r="A335" s="221">
        <v>334</v>
      </c>
      <c r="B335" s="221" t="s">
        <v>1636</v>
      </c>
      <c r="C335" s="221"/>
      <c r="D335" s="221"/>
      <c r="E335" s="221">
        <v>1</v>
      </c>
    </row>
    <row r="336" spans="1:5">
      <c r="A336" s="221">
        <v>335</v>
      </c>
      <c r="B336" s="221" t="s">
        <v>1637</v>
      </c>
      <c r="C336" s="221">
        <v>1</v>
      </c>
      <c r="D336" s="221"/>
      <c r="E336" s="221"/>
    </row>
    <row r="337" spans="1:11">
      <c r="A337" s="221">
        <v>336</v>
      </c>
      <c r="B337" s="221" t="s">
        <v>1638</v>
      </c>
      <c r="C337" s="221"/>
      <c r="D337" s="221"/>
      <c r="E337" s="221">
        <v>1</v>
      </c>
    </row>
    <row r="338" spans="1:11">
      <c r="A338" s="221">
        <v>337</v>
      </c>
      <c r="B338" s="221" t="s">
        <v>1639</v>
      </c>
      <c r="C338" s="221"/>
      <c r="D338" s="221"/>
      <c r="E338" s="221">
        <v>1</v>
      </c>
    </row>
    <row r="339" spans="1:11">
      <c r="A339" s="221">
        <v>338</v>
      </c>
      <c r="B339" s="221" t="s">
        <v>1640</v>
      </c>
      <c r="C339" s="221">
        <v>1</v>
      </c>
      <c r="D339" s="221"/>
      <c r="E339" s="221"/>
    </row>
    <row r="340" spans="1:11">
      <c r="A340" s="221">
        <v>339</v>
      </c>
      <c r="B340" s="221" t="s">
        <v>1641</v>
      </c>
      <c r="C340" s="221">
        <v>1</v>
      </c>
      <c r="D340" s="221"/>
      <c r="E340" s="221"/>
    </row>
    <row r="341" spans="1:11">
      <c r="A341" s="221">
        <v>340</v>
      </c>
      <c r="B341" s="221" t="s">
        <v>1642</v>
      </c>
      <c r="C341" s="221">
        <v>1</v>
      </c>
      <c r="D341" s="221"/>
      <c r="E341" s="221"/>
    </row>
    <row r="342" spans="1:11">
      <c r="A342" s="221">
        <v>341</v>
      </c>
      <c r="B342" s="221" t="s">
        <v>1643</v>
      </c>
      <c r="C342" s="221">
        <v>1</v>
      </c>
      <c r="D342" s="221"/>
      <c r="E342" s="221"/>
    </row>
    <row r="343" spans="1:11">
      <c r="A343" s="221">
        <v>342</v>
      </c>
      <c r="B343" s="221" t="s">
        <v>1644</v>
      </c>
      <c r="C343" s="221">
        <v>1</v>
      </c>
      <c r="D343" s="221"/>
      <c r="E343" s="221"/>
    </row>
    <row r="344" spans="1:11">
      <c r="A344" s="221">
        <v>343</v>
      </c>
      <c r="B344" s="221" t="s">
        <v>1645</v>
      </c>
      <c r="C344" s="221">
        <v>1</v>
      </c>
      <c r="D344" s="221"/>
      <c r="E344" s="221"/>
    </row>
    <row r="345" spans="1:11">
      <c r="A345" s="221">
        <v>344</v>
      </c>
      <c r="B345" s="221" t="s">
        <v>1646</v>
      </c>
      <c r="C345" s="221"/>
      <c r="D345" s="221"/>
      <c r="E345" s="221"/>
      <c r="K345">
        <v>1</v>
      </c>
    </row>
    <row r="346" spans="1:11">
      <c r="A346" s="221">
        <v>345</v>
      </c>
      <c r="B346" s="224" t="s">
        <v>1647</v>
      </c>
      <c r="C346" s="221"/>
      <c r="D346" s="221">
        <v>1</v>
      </c>
      <c r="E346" s="221"/>
    </row>
    <row r="347" spans="1:11">
      <c r="A347" s="221">
        <v>346</v>
      </c>
      <c r="B347" s="224" t="s">
        <v>1648</v>
      </c>
      <c r="C347" s="221"/>
      <c r="D347" s="221">
        <v>1</v>
      </c>
      <c r="E347" s="221"/>
    </row>
    <row r="348" spans="1:11">
      <c r="A348" s="221">
        <v>347</v>
      </c>
      <c r="B348" s="221" t="s">
        <v>1649</v>
      </c>
      <c r="C348" s="221">
        <v>1</v>
      </c>
      <c r="D348" s="221"/>
      <c r="E348" s="221"/>
    </row>
    <row r="349" spans="1:11">
      <c r="A349" s="221">
        <v>348</v>
      </c>
      <c r="B349" s="221" t="s">
        <v>191</v>
      </c>
      <c r="C349" s="221"/>
      <c r="D349" s="221"/>
      <c r="E349" s="221"/>
      <c r="I349">
        <v>1</v>
      </c>
    </row>
    <row r="350" spans="1:11">
      <c r="A350" s="221">
        <v>349</v>
      </c>
      <c r="B350" s="221" t="s">
        <v>1650</v>
      </c>
      <c r="C350" s="221">
        <v>1</v>
      </c>
      <c r="D350" s="221"/>
      <c r="E350" s="221"/>
    </row>
    <row r="351" spans="1:11">
      <c r="A351" s="221">
        <v>350</v>
      </c>
      <c r="B351" s="221" t="s">
        <v>1651</v>
      </c>
      <c r="C351" s="221">
        <v>1</v>
      </c>
      <c r="D351" s="221"/>
      <c r="E351" s="221"/>
    </row>
    <row r="352" spans="1:11">
      <c r="A352" s="221">
        <v>351</v>
      </c>
      <c r="B352" s="221" t="s">
        <v>1652</v>
      </c>
      <c r="C352" s="221">
        <v>1</v>
      </c>
      <c r="D352" s="221"/>
      <c r="E352" s="221"/>
    </row>
    <row r="353" spans="1:15">
      <c r="A353" s="221">
        <v>352</v>
      </c>
      <c r="B353" s="221" t="s">
        <v>1653</v>
      </c>
      <c r="C353" s="221">
        <v>1</v>
      </c>
      <c r="D353" s="221"/>
      <c r="E353" s="221"/>
    </row>
    <row r="354" spans="1:15">
      <c r="A354" s="221">
        <v>353</v>
      </c>
      <c r="B354" s="221" t="s">
        <v>1654</v>
      </c>
      <c r="C354" s="221"/>
      <c r="D354" s="221"/>
      <c r="E354" s="221"/>
      <c r="J354">
        <v>1</v>
      </c>
    </row>
    <row r="355" spans="1:15">
      <c r="A355" s="221">
        <v>354</v>
      </c>
      <c r="B355" s="221" t="s">
        <v>1655</v>
      </c>
      <c r="C355" s="221"/>
      <c r="D355" s="221"/>
      <c r="E355" s="221">
        <v>1</v>
      </c>
    </row>
    <row r="356" spans="1:15">
      <c r="A356" s="221">
        <v>355</v>
      </c>
      <c r="B356" s="221" t="s">
        <v>1656</v>
      </c>
      <c r="C356" s="221"/>
      <c r="D356" s="221"/>
      <c r="E356" s="221"/>
      <c r="O356">
        <v>1</v>
      </c>
    </row>
    <row r="357" spans="1:15">
      <c r="A357" s="221">
        <v>356</v>
      </c>
      <c r="B357" s="221" t="s">
        <v>1657</v>
      </c>
      <c r="C357" s="221"/>
      <c r="D357" s="221">
        <v>1</v>
      </c>
      <c r="E357" s="221"/>
    </row>
    <row r="358" spans="1:15">
      <c r="A358" s="221">
        <v>357</v>
      </c>
      <c r="B358" s="221" t="s">
        <v>1658</v>
      </c>
      <c r="C358" s="221"/>
      <c r="D358" s="221"/>
      <c r="E358" s="221"/>
      <c r="L358">
        <v>1</v>
      </c>
    </row>
    <row r="359" spans="1:15">
      <c r="A359" s="221">
        <v>358</v>
      </c>
      <c r="B359" s="221" t="s">
        <v>1659</v>
      </c>
      <c r="C359" s="221">
        <v>1</v>
      </c>
      <c r="D359" s="221"/>
      <c r="E359" s="221"/>
    </row>
    <row r="360" spans="1:15">
      <c r="A360" s="221">
        <v>359</v>
      </c>
      <c r="B360" s="221" t="s">
        <v>1660</v>
      </c>
      <c r="C360" s="221">
        <v>1</v>
      </c>
      <c r="D360" s="221"/>
      <c r="E360" s="221"/>
    </row>
    <row r="361" spans="1:15">
      <c r="A361" s="221">
        <v>360</v>
      </c>
      <c r="B361" s="221" t="s">
        <v>1661</v>
      </c>
      <c r="C361" s="221">
        <v>1</v>
      </c>
      <c r="D361" s="221"/>
      <c r="E361" s="221"/>
    </row>
    <row r="362" spans="1:15">
      <c r="A362" s="221">
        <v>361</v>
      </c>
      <c r="B362" s="221" t="s">
        <v>1662</v>
      </c>
      <c r="C362" s="221">
        <v>1</v>
      </c>
      <c r="D362" s="221"/>
      <c r="E362" s="221"/>
    </row>
    <row r="363" spans="1:15">
      <c r="A363" s="221">
        <v>362</v>
      </c>
      <c r="B363" s="221" t="s">
        <v>1663</v>
      </c>
      <c r="C363" s="221">
        <v>1</v>
      </c>
      <c r="D363" s="221"/>
      <c r="E363" s="221"/>
    </row>
    <row r="364" spans="1:15">
      <c r="A364" s="221">
        <v>363</v>
      </c>
      <c r="B364" s="221" t="s">
        <v>1664</v>
      </c>
      <c r="C364" s="221">
        <v>1</v>
      </c>
      <c r="D364" s="221"/>
      <c r="E364" s="221"/>
    </row>
    <row r="365" spans="1:15">
      <c r="A365" s="221">
        <v>364</v>
      </c>
      <c r="B365" s="221" t="s">
        <v>1665</v>
      </c>
      <c r="C365" s="221">
        <v>1</v>
      </c>
      <c r="D365" s="221"/>
      <c r="E365" s="221"/>
    </row>
    <row r="366" spans="1:15">
      <c r="A366" s="221">
        <v>365</v>
      </c>
      <c r="B366" s="221" t="s">
        <v>1666</v>
      </c>
      <c r="C366" s="221"/>
      <c r="D366" s="221"/>
      <c r="E366" s="221"/>
      <c r="F366">
        <v>1</v>
      </c>
    </row>
    <row r="367" spans="1:15">
      <c r="A367" s="221">
        <v>366</v>
      </c>
      <c r="B367" s="221" t="s">
        <v>1667</v>
      </c>
      <c r="C367" s="221">
        <v>1</v>
      </c>
      <c r="D367" s="221"/>
      <c r="E367" s="221"/>
    </row>
    <row r="368" spans="1:15">
      <c r="A368" s="221">
        <v>367</v>
      </c>
      <c r="B368" s="224" t="s">
        <v>1668</v>
      </c>
      <c r="C368" s="221"/>
      <c r="D368" s="221"/>
      <c r="E368" s="221"/>
      <c r="F368">
        <v>1</v>
      </c>
    </row>
    <row r="369" spans="1:21">
      <c r="A369" s="221">
        <v>368</v>
      </c>
      <c r="B369" s="221" t="s">
        <v>1669</v>
      </c>
      <c r="C369" s="221"/>
      <c r="D369" s="221"/>
      <c r="E369" s="221">
        <v>1</v>
      </c>
    </row>
    <row r="370" spans="1:21">
      <c r="A370" s="221">
        <v>369</v>
      </c>
      <c r="B370" s="221" t="s">
        <v>1670</v>
      </c>
      <c r="C370" s="221"/>
      <c r="D370" s="221"/>
      <c r="E370" s="221">
        <v>1</v>
      </c>
    </row>
    <row r="371" spans="1:21">
      <c r="A371" s="221">
        <v>370</v>
      </c>
      <c r="B371" s="221" t="s">
        <v>1671</v>
      </c>
      <c r="C371" s="221"/>
      <c r="D371" s="221"/>
      <c r="E371" s="221"/>
      <c r="F371">
        <v>1</v>
      </c>
      <c r="I371">
        <v>1</v>
      </c>
    </row>
    <row r="372" spans="1:21">
      <c r="A372" s="221">
        <v>371</v>
      </c>
      <c r="B372" s="221" t="s">
        <v>1672</v>
      </c>
      <c r="C372" s="221"/>
      <c r="D372" s="221"/>
      <c r="E372" s="221"/>
      <c r="I372">
        <v>1</v>
      </c>
    </row>
    <row r="373" spans="1:21">
      <c r="A373" s="221">
        <v>372</v>
      </c>
      <c r="B373" s="221" t="s">
        <v>1673</v>
      </c>
      <c r="C373" s="221"/>
      <c r="D373" s="221"/>
      <c r="E373" s="221"/>
      <c r="I373">
        <v>1</v>
      </c>
    </row>
    <row r="374" spans="1:21">
      <c r="A374" s="221">
        <v>373</v>
      </c>
      <c r="B374" s="221" t="s">
        <v>1674</v>
      </c>
      <c r="C374" s="221"/>
      <c r="D374" s="221"/>
      <c r="E374" s="221"/>
      <c r="I374">
        <v>1</v>
      </c>
    </row>
    <row r="375" spans="1:21">
      <c r="A375" s="221">
        <v>374</v>
      </c>
      <c r="B375" s="221" t="s">
        <v>1675</v>
      </c>
      <c r="C375" s="221"/>
      <c r="D375" s="221"/>
      <c r="E375" s="221"/>
      <c r="I375">
        <v>1</v>
      </c>
    </row>
    <row r="376" spans="1:21">
      <c r="A376" s="221">
        <v>375</v>
      </c>
      <c r="B376" s="221" t="s">
        <v>1676</v>
      </c>
      <c r="C376" s="221"/>
      <c r="D376" s="221"/>
      <c r="E376" s="221"/>
      <c r="I376">
        <v>1</v>
      </c>
    </row>
    <row r="377" spans="1:21">
      <c r="A377" s="221">
        <v>376</v>
      </c>
      <c r="B377" s="221" t="s">
        <v>1677</v>
      </c>
      <c r="C377" s="221"/>
      <c r="D377" s="221"/>
      <c r="E377" s="221"/>
      <c r="I377">
        <v>1</v>
      </c>
    </row>
    <row r="378" spans="1:21">
      <c r="A378" s="221">
        <v>377</v>
      </c>
      <c r="B378" s="221" t="s">
        <v>1678</v>
      </c>
      <c r="C378" s="221"/>
      <c r="D378" s="221"/>
      <c r="E378" s="221"/>
      <c r="I378">
        <v>1</v>
      </c>
    </row>
    <row r="379" spans="1:21">
      <c r="A379" s="221">
        <v>378</v>
      </c>
      <c r="B379" s="221" t="s">
        <v>1679</v>
      </c>
      <c r="C379" s="221"/>
      <c r="D379" s="221"/>
      <c r="E379" s="221"/>
      <c r="I379">
        <v>1</v>
      </c>
    </row>
    <row r="380" spans="1:21">
      <c r="A380" s="221">
        <v>379</v>
      </c>
      <c r="B380" s="221" t="s">
        <v>1680</v>
      </c>
      <c r="C380" s="221"/>
      <c r="D380" s="221"/>
      <c r="E380" s="221"/>
      <c r="I380">
        <v>1</v>
      </c>
    </row>
    <row r="381" spans="1:21">
      <c r="A381" s="221">
        <v>380</v>
      </c>
      <c r="B381" s="221" t="s">
        <v>1681</v>
      </c>
      <c r="C381" s="221"/>
      <c r="D381" s="221"/>
      <c r="E381" s="221"/>
      <c r="U381">
        <v>1</v>
      </c>
    </row>
    <row r="382" spans="1:21">
      <c r="A382" s="221">
        <v>381</v>
      </c>
      <c r="B382" s="221" t="s">
        <v>1682</v>
      </c>
      <c r="C382" s="221"/>
      <c r="D382" s="221"/>
      <c r="E382" s="221">
        <v>1</v>
      </c>
    </row>
    <row r="383" spans="1:21">
      <c r="A383" s="221">
        <v>382</v>
      </c>
      <c r="B383" s="221" t="s">
        <v>1683</v>
      </c>
      <c r="C383" s="221"/>
      <c r="D383" s="221"/>
      <c r="E383" s="221"/>
      <c r="I383">
        <v>1</v>
      </c>
    </row>
    <row r="384" spans="1:21">
      <c r="A384" s="221">
        <v>383</v>
      </c>
      <c r="B384" s="221" t="s">
        <v>1684</v>
      </c>
      <c r="C384" s="221"/>
      <c r="D384" s="221"/>
      <c r="E384" s="221"/>
      <c r="I384">
        <v>1</v>
      </c>
    </row>
    <row r="385" spans="1:22">
      <c r="A385" s="221">
        <v>384</v>
      </c>
      <c r="B385" s="221" t="s">
        <v>1685</v>
      </c>
      <c r="C385" s="221"/>
      <c r="D385" s="221"/>
      <c r="E385" s="221"/>
      <c r="V385">
        <v>1</v>
      </c>
    </row>
    <row r="386" spans="1:22">
      <c r="A386" s="221">
        <v>385</v>
      </c>
      <c r="B386" s="224" t="s">
        <v>1686</v>
      </c>
      <c r="C386" s="221">
        <v>1</v>
      </c>
      <c r="D386" s="221"/>
      <c r="E386" s="221"/>
    </row>
    <row r="387" spans="1:22">
      <c r="A387" s="221">
        <v>386</v>
      </c>
      <c r="B387" s="221" t="s">
        <v>1687</v>
      </c>
      <c r="C387" s="221">
        <v>1</v>
      </c>
      <c r="D387" s="221"/>
      <c r="E387" s="221"/>
    </row>
    <row r="388" spans="1:22">
      <c r="A388" s="221">
        <v>387</v>
      </c>
      <c r="B388" s="221" t="s">
        <v>1688</v>
      </c>
      <c r="C388" s="221">
        <v>1</v>
      </c>
      <c r="D388" s="221"/>
      <c r="E388" s="221"/>
    </row>
    <row r="389" spans="1:22">
      <c r="A389" s="221">
        <v>388</v>
      </c>
      <c r="B389" s="221" t="s">
        <v>190</v>
      </c>
      <c r="C389" s="221"/>
      <c r="D389" s="221"/>
      <c r="E389" s="221"/>
      <c r="G389">
        <v>1</v>
      </c>
    </row>
    <row r="390" spans="1:22">
      <c r="A390" s="221">
        <v>389</v>
      </c>
      <c r="B390" s="221" t="s">
        <v>1689</v>
      </c>
      <c r="C390" s="221"/>
      <c r="D390" s="221"/>
      <c r="E390" s="221">
        <v>1</v>
      </c>
    </row>
    <row r="391" spans="1:22">
      <c r="A391" s="221">
        <v>390</v>
      </c>
      <c r="B391" s="224" t="s">
        <v>1690</v>
      </c>
      <c r="C391" s="221"/>
      <c r="D391" s="221"/>
      <c r="E391" s="221"/>
      <c r="S391">
        <v>1</v>
      </c>
    </row>
    <row r="392" spans="1:22">
      <c r="A392" s="221">
        <v>391</v>
      </c>
      <c r="B392" s="224" t="s">
        <v>1691</v>
      </c>
      <c r="C392" s="221"/>
      <c r="D392" s="221"/>
      <c r="E392" s="221"/>
      <c r="S392">
        <v>1</v>
      </c>
    </row>
    <row r="393" spans="1:22">
      <c r="A393" s="221">
        <v>392</v>
      </c>
      <c r="B393" s="221" t="s">
        <v>1692</v>
      </c>
      <c r="C393" s="221"/>
      <c r="D393" s="221"/>
      <c r="E393" s="221"/>
      <c r="K393">
        <v>1</v>
      </c>
    </row>
    <row r="394" spans="1:22">
      <c r="A394" s="221">
        <v>393</v>
      </c>
      <c r="B394" s="221" t="s">
        <v>1693</v>
      </c>
      <c r="C394" s="221"/>
      <c r="D394" s="221"/>
      <c r="E394" s="221">
        <v>1</v>
      </c>
    </row>
    <row r="395" spans="1:22">
      <c r="A395" s="221">
        <v>394</v>
      </c>
      <c r="B395" s="221" t="s">
        <v>1694</v>
      </c>
      <c r="C395" s="221"/>
      <c r="D395" s="221"/>
      <c r="E395" s="221">
        <v>1</v>
      </c>
    </row>
    <row r="396" spans="1:22">
      <c r="A396" s="221">
        <v>395</v>
      </c>
      <c r="B396" s="221" t="s">
        <v>1695</v>
      </c>
      <c r="C396" s="221">
        <v>1</v>
      </c>
      <c r="D396" s="221"/>
      <c r="E396" s="221"/>
    </row>
    <row r="397" spans="1:22">
      <c r="A397" s="221">
        <v>396</v>
      </c>
      <c r="B397" s="221" t="s">
        <v>1696</v>
      </c>
      <c r="C397" s="221">
        <v>1</v>
      </c>
      <c r="D397" s="221"/>
      <c r="E397" s="221"/>
    </row>
    <row r="398" spans="1:22">
      <c r="A398" s="221">
        <v>397</v>
      </c>
      <c r="B398" s="224" t="s">
        <v>1697</v>
      </c>
      <c r="C398" s="221"/>
      <c r="D398" s="221"/>
      <c r="E398" s="221"/>
      <c r="P398">
        <v>1</v>
      </c>
    </row>
    <row r="399" spans="1:22">
      <c r="A399" s="221">
        <v>398</v>
      </c>
      <c r="B399" s="221" t="s">
        <v>1698</v>
      </c>
      <c r="C399" s="221"/>
      <c r="D399" s="221"/>
      <c r="E399" s="221"/>
      <c r="F399">
        <v>1</v>
      </c>
    </row>
    <row r="400" spans="1:22">
      <c r="A400" s="221">
        <v>399</v>
      </c>
      <c r="B400" s="221" t="s">
        <v>1699</v>
      </c>
      <c r="C400" s="221"/>
      <c r="D400" s="221"/>
      <c r="E400" s="221"/>
      <c r="N400">
        <v>1</v>
      </c>
    </row>
    <row r="401" spans="1:23">
      <c r="A401" s="221">
        <v>400</v>
      </c>
      <c r="B401" s="221" t="s">
        <v>1700</v>
      </c>
      <c r="C401" s="221"/>
      <c r="D401" s="221"/>
      <c r="E401" s="221"/>
      <c r="O401">
        <v>1</v>
      </c>
    </row>
    <row r="402" spans="1:23">
      <c r="A402" s="221">
        <v>401</v>
      </c>
      <c r="B402" s="224" t="s">
        <v>1701</v>
      </c>
      <c r="C402" s="221"/>
      <c r="D402" s="221"/>
      <c r="E402" s="221"/>
      <c r="O402">
        <v>1</v>
      </c>
    </row>
    <row r="403" spans="1:23">
      <c r="A403" s="221">
        <v>402</v>
      </c>
      <c r="B403" s="221" t="s">
        <v>1702</v>
      </c>
      <c r="C403" s="221"/>
      <c r="D403" s="221"/>
      <c r="E403" s="221"/>
      <c r="W403">
        <v>1</v>
      </c>
    </row>
    <row r="404" spans="1:23">
      <c r="A404" s="221">
        <v>403</v>
      </c>
      <c r="B404" s="221" t="s">
        <v>1703</v>
      </c>
      <c r="C404" s="221"/>
      <c r="D404" s="221"/>
      <c r="E404" s="221"/>
      <c r="I404">
        <v>1</v>
      </c>
    </row>
    <row r="405" spans="1:23">
      <c r="A405" s="221">
        <v>404</v>
      </c>
      <c r="B405" s="221" t="s">
        <v>1704</v>
      </c>
      <c r="C405" s="221"/>
      <c r="D405" s="221"/>
      <c r="E405" s="221"/>
      <c r="I405">
        <v>1</v>
      </c>
    </row>
    <row r="406" spans="1:23">
      <c r="A406" s="221">
        <v>405</v>
      </c>
      <c r="B406" s="221" t="s">
        <v>1705</v>
      </c>
      <c r="C406" s="221"/>
      <c r="D406" s="221"/>
      <c r="E406" s="221"/>
      <c r="U406">
        <v>1</v>
      </c>
    </row>
    <row r="407" spans="1:23">
      <c r="A407" s="221">
        <v>406</v>
      </c>
      <c r="B407" s="224" t="s">
        <v>1706</v>
      </c>
      <c r="C407" s="221"/>
      <c r="D407" s="221"/>
      <c r="E407" s="221">
        <v>1</v>
      </c>
    </row>
    <row r="408" spans="1:23">
      <c r="A408" s="221">
        <v>407</v>
      </c>
      <c r="B408" s="221" t="s">
        <v>1707</v>
      </c>
      <c r="C408" s="221"/>
      <c r="D408" s="221"/>
      <c r="E408" s="221"/>
      <c r="G408">
        <v>1</v>
      </c>
    </row>
    <row r="409" spans="1:23">
      <c r="A409" s="221">
        <v>408</v>
      </c>
      <c r="B409" s="221" t="s">
        <v>1708</v>
      </c>
      <c r="C409" s="221"/>
      <c r="D409" s="221">
        <v>1</v>
      </c>
      <c r="E409" s="221"/>
    </row>
    <row r="410" spans="1:23">
      <c r="A410" s="221">
        <v>409</v>
      </c>
      <c r="B410" s="221" t="s">
        <v>1709</v>
      </c>
      <c r="C410" s="221"/>
      <c r="D410" s="221"/>
      <c r="E410" s="221"/>
      <c r="G410">
        <v>1</v>
      </c>
    </row>
    <row r="411" spans="1:23">
      <c r="A411" s="221">
        <v>410</v>
      </c>
      <c r="B411" s="224" t="s">
        <v>1710</v>
      </c>
      <c r="C411" s="221"/>
      <c r="D411" s="221"/>
      <c r="E411" s="221"/>
      <c r="G411">
        <v>1</v>
      </c>
    </row>
    <row r="412" spans="1:23">
      <c r="A412" s="221">
        <v>411</v>
      </c>
      <c r="B412" s="224" t="s">
        <v>1711</v>
      </c>
      <c r="C412" s="221"/>
      <c r="D412" s="221"/>
      <c r="E412" s="221"/>
      <c r="G412">
        <v>1</v>
      </c>
    </row>
    <row r="413" spans="1:23">
      <c r="A413" s="221">
        <v>412</v>
      </c>
      <c r="B413" s="221" t="s">
        <v>194</v>
      </c>
      <c r="C413" s="221"/>
      <c r="D413" s="221"/>
      <c r="E413" s="221"/>
      <c r="L413">
        <v>1</v>
      </c>
    </row>
    <row r="414" spans="1:23">
      <c r="A414" s="221">
        <v>413</v>
      </c>
      <c r="B414" s="221" t="s">
        <v>1712</v>
      </c>
      <c r="C414" s="221"/>
      <c r="D414" s="221">
        <v>1</v>
      </c>
      <c r="E414" s="221"/>
    </row>
    <row r="415" spans="1:23">
      <c r="A415" s="221">
        <v>414</v>
      </c>
      <c r="B415" s="221" t="s">
        <v>1713</v>
      </c>
      <c r="C415" s="221">
        <v>1</v>
      </c>
      <c r="D415" s="221"/>
      <c r="E415" s="221"/>
    </row>
    <row r="416" spans="1:23">
      <c r="A416" s="221">
        <v>415</v>
      </c>
      <c r="B416" s="221" t="s">
        <v>1714</v>
      </c>
      <c r="C416" s="221"/>
      <c r="D416" s="221"/>
      <c r="E416" s="221"/>
      <c r="U416">
        <v>1</v>
      </c>
    </row>
    <row r="417" spans="1:23">
      <c r="A417" s="221">
        <v>416</v>
      </c>
      <c r="B417" s="221" t="s">
        <v>1715</v>
      </c>
      <c r="C417" s="221"/>
      <c r="D417" s="221"/>
      <c r="E417" s="221"/>
      <c r="R417">
        <v>1</v>
      </c>
    </row>
    <row r="418" spans="1:23">
      <c r="A418" s="221">
        <v>417</v>
      </c>
      <c r="B418" s="221" t="s">
        <v>71</v>
      </c>
      <c r="C418" s="221"/>
      <c r="D418" s="221"/>
      <c r="E418" s="221"/>
      <c r="W418">
        <v>1</v>
      </c>
    </row>
    <row r="419" spans="1:23">
      <c r="A419" s="221">
        <v>418</v>
      </c>
      <c r="B419" s="221" t="s">
        <v>1716</v>
      </c>
      <c r="C419" s="221"/>
      <c r="D419" s="221"/>
      <c r="E419" s="221"/>
      <c r="J419">
        <v>1</v>
      </c>
    </row>
    <row r="420" spans="1:23">
      <c r="A420" s="221">
        <v>419</v>
      </c>
      <c r="B420" s="221" t="s">
        <v>1717</v>
      </c>
      <c r="C420" s="221"/>
      <c r="D420" s="221"/>
      <c r="E420" s="221"/>
      <c r="I420">
        <v>1</v>
      </c>
    </row>
    <row r="421" spans="1:23">
      <c r="A421" s="221">
        <v>420</v>
      </c>
      <c r="B421" s="221" t="s">
        <v>1718</v>
      </c>
      <c r="C421" s="221">
        <v>1</v>
      </c>
      <c r="D421" s="221"/>
      <c r="E421" s="221"/>
    </row>
    <row r="422" spans="1:23">
      <c r="A422" s="221">
        <v>421</v>
      </c>
      <c r="B422" s="221" t="s">
        <v>1719</v>
      </c>
      <c r="C422" s="221">
        <v>1</v>
      </c>
      <c r="D422" s="221"/>
      <c r="E422" s="221"/>
    </row>
    <row r="423" spans="1:23">
      <c r="A423" s="221">
        <v>422</v>
      </c>
      <c r="B423" s="221" t="s">
        <v>1720</v>
      </c>
      <c r="C423" s="221">
        <v>1</v>
      </c>
      <c r="D423" s="221"/>
      <c r="E423" s="221"/>
    </row>
    <row r="424" spans="1:23">
      <c r="A424" s="221">
        <v>423</v>
      </c>
      <c r="B424" s="221" t="s">
        <v>1721</v>
      </c>
      <c r="C424" s="221">
        <v>1</v>
      </c>
      <c r="D424" s="221"/>
      <c r="E424" s="221"/>
    </row>
    <row r="425" spans="1:23">
      <c r="A425" s="221">
        <v>424</v>
      </c>
      <c r="B425" s="221" t="s">
        <v>1722</v>
      </c>
      <c r="C425" s="221">
        <v>1</v>
      </c>
      <c r="D425" s="221"/>
      <c r="E425" s="221"/>
    </row>
    <row r="426" spans="1:23">
      <c r="A426" s="221">
        <v>425</v>
      </c>
      <c r="B426" s="221" t="s">
        <v>1723</v>
      </c>
      <c r="C426" s="221">
        <v>1</v>
      </c>
      <c r="D426" s="221"/>
      <c r="E426" s="221"/>
    </row>
    <row r="427" spans="1:23">
      <c r="A427" s="221">
        <v>426</v>
      </c>
      <c r="B427" s="221" t="s">
        <v>1724</v>
      </c>
      <c r="C427" s="221"/>
      <c r="D427" s="221"/>
      <c r="E427" s="221"/>
      <c r="F427">
        <v>1</v>
      </c>
    </row>
    <row r="428" spans="1:23">
      <c r="A428" s="221">
        <v>427</v>
      </c>
      <c r="B428" s="221" t="s">
        <v>1725</v>
      </c>
      <c r="C428" s="221">
        <v>1</v>
      </c>
      <c r="D428" s="221"/>
      <c r="E428" s="221"/>
    </row>
    <row r="429" spans="1:23">
      <c r="A429" s="221">
        <v>428</v>
      </c>
      <c r="B429" s="221" t="s">
        <v>1726</v>
      </c>
      <c r="C429" s="221">
        <v>1</v>
      </c>
      <c r="D429" s="221"/>
      <c r="E429" s="221"/>
    </row>
    <row r="430" spans="1:23">
      <c r="A430" s="221">
        <v>429</v>
      </c>
      <c r="B430" s="221" t="s">
        <v>1727</v>
      </c>
      <c r="C430" s="221">
        <v>1</v>
      </c>
      <c r="D430" s="221"/>
      <c r="E430" s="221"/>
    </row>
    <row r="431" spans="1:23">
      <c r="A431" s="221">
        <v>430</v>
      </c>
      <c r="B431" s="224" t="s">
        <v>1728</v>
      </c>
      <c r="C431" s="221"/>
      <c r="D431" s="221"/>
      <c r="E431" s="221"/>
      <c r="O431">
        <v>1</v>
      </c>
    </row>
    <row r="432" spans="1:23">
      <c r="A432" s="221">
        <v>431</v>
      </c>
      <c r="B432" s="221" t="s">
        <v>1729</v>
      </c>
      <c r="C432" s="221">
        <v>1</v>
      </c>
      <c r="D432" s="221"/>
      <c r="E432" s="221"/>
    </row>
    <row r="433" spans="1:24">
      <c r="A433" s="221">
        <v>432</v>
      </c>
      <c r="B433" s="221" t="s">
        <v>1730</v>
      </c>
      <c r="C433" s="221"/>
      <c r="D433" s="221">
        <v>1</v>
      </c>
      <c r="E433" s="221"/>
    </row>
    <row r="434" spans="1:24">
      <c r="A434" s="221">
        <v>433</v>
      </c>
      <c r="B434" s="221" t="s">
        <v>1731</v>
      </c>
      <c r="C434" s="221"/>
      <c r="D434" s="221"/>
      <c r="E434" s="221"/>
      <c r="U434">
        <v>1</v>
      </c>
    </row>
    <row r="435" spans="1:24">
      <c r="A435" s="221">
        <v>434</v>
      </c>
      <c r="B435" s="221" t="s">
        <v>1732</v>
      </c>
      <c r="C435" s="221">
        <v>1</v>
      </c>
      <c r="D435" s="221"/>
      <c r="E435" s="221"/>
    </row>
    <row r="436" spans="1:24">
      <c r="A436" s="221">
        <v>435</v>
      </c>
      <c r="B436" s="221" t="s">
        <v>1733</v>
      </c>
      <c r="C436" s="221">
        <v>1</v>
      </c>
      <c r="D436" s="221"/>
      <c r="E436" s="221"/>
    </row>
    <row r="437" spans="1:24">
      <c r="A437" s="221">
        <v>436</v>
      </c>
      <c r="B437" s="221" t="s">
        <v>1734</v>
      </c>
      <c r="C437" s="221"/>
      <c r="D437" s="221">
        <v>1</v>
      </c>
      <c r="E437" s="221"/>
    </row>
    <row r="438" spans="1:24">
      <c r="A438" s="221">
        <v>437</v>
      </c>
      <c r="B438" s="221" t="s">
        <v>1735</v>
      </c>
      <c r="C438" s="221">
        <v>1</v>
      </c>
      <c r="D438" s="221"/>
      <c r="E438" s="221"/>
    </row>
    <row r="439" spans="1:24">
      <c r="A439" s="221">
        <v>438</v>
      </c>
      <c r="B439" s="221" t="s">
        <v>1736</v>
      </c>
      <c r="C439" s="221">
        <v>1</v>
      </c>
      <c r="D439" s="221"/>
      <c r="E439" s="221"/>
    </row>
    <row r="440" spans="1:24">
      <c r="A440" s="221">
        <v>439</v>
      </c>
      <c r="B440" s="221" t="s">
        <v>1737</v>
      </c>
      <c r="C440" s="221">
        <v>1</v>
      </c>
      <c r="D440" s="221"/>
      <c r="E440" s="221"/>
    </row>
    <row r="441" spans="1:24">
      <c r="A441" s="221">
        <v>440</v>
      </c>
      <c r="B441" s="221" t="s">
        <v>1738</v>
      </c>
      <c r="C441" s="221"/>
      <c r="D441" s="221"/>
      <c r="E441" s="221">
        <v>1</v>
      </c>
    </row>
    <row r="442" spans="1:24">
      <c r="A442" s="221">
        <v>441</v>
      </c>
      <c r="B442" s="221" t="s">
        <v>1739</v>
      </c>
      <c r="C442" s="221">
        <v>1</v>
      </c>
      <c r="D442" s="221"/>
      <c r="E442" s="221"/>
    </row>
    <row r="443" spans="1:24">
      <c r="A443" s="221">
        <v>442</v>
      </c>
      <c r="B443" s="221" t="s">
        <v>1740</v>
      </c>
      <c r="C443" s="221">
        <v>1</v>
      </c>
      <c r="D443" s="221"/>
      <c r="E443" s="221"/>
    </row>
    <row r="444" spans="1:24">
      <c r="A444" s="221">
        <v>443</v>
      </c>
      <c r="B444" s="221" t="s">
        <v>1741</v>
      </c>
      <c r="C444" s="221">
        <v>1</v>
      </c>
      <c r="D444" s="221"/>
      <c r="E444" s="221"/>
    </row>
    <row r="445" spans="1:24">
      <c r="A445" s="221">
        <v>444</v>
      </c>
      <c r="B445" s="221" t="s">
        <v>1742</v>
      </c>
      <c r="C445" s="221"/>
      <c r="D445" s="221"/>
      <c r="E445" s="221"/>
      <c r="X445">
        <v>1</v>
      </c>
    </row>
    <row r="446" spans="1:24">
      <c r="A446" s="221">
        <v>445</v>
      </c>
      <c r="B446" s="221" t="s">
        <v>1743</v>
      </c>
      <c r="C446" s="221"/>
      <c r="D446" s="221"/>
      <c r="E446" s="221"/>
      <c r="O446">
        <v>1</v>
      </c>
    </row>
    <row r="447" spans="1:24">
      <c r="A447" s="221">
        <v>446</v>
      </c>
      <c r="B447" s="221" t="s">
        <v>1744</v>
      </c>
      <c r="C447" s="221"/>
      <c r="D447" s="221"/>
      <c r="E447" s="221"/>
      <c r="O447">
        <v>1</v>
      </c>
    </row>
    <row r="448" spans="1:24">
      <c r="A448" s="221">
        <v>447</v>
      </c>
      <c r="B448" s="221" t="s">
        <v>1745</v>
      </c>
      <c r="C448" s="221">
        <v>1</v>
      </c>
      <c r="D448" s="221"/>
      <c r="E448" s="221"/>
    </row>
    <row r="449" spans="1:26">
      <c r="A449" s="221">
        <v>448</v>
      </c>
      <c r="B449" s="221" t="s">
        <v>1746</v>
      </c>
      <c r="C449" s="221">
        <v>1</v>
      </c>
      <c r="D449" s="221"/>
      <c r="E449" s="221"/>
    </row>
    <row r="450" spans="1:26">
      <c r="A450" s="221">
        <v>449</v>
      </c>
      <c r="B450" s="221" t="s">
        <v>1747</v>
      </c>
      <c r="C450" s="221">
        <v>1</v>
      </c>
      <c r="D450" s="221"/>
      <c r="E450" s="221"/>
    </row>
    <row r="451" spans="1:26">
      <c r="A451" s="221">
        <v>450</v>
      </c>
      <c r="B451" s="221" t="s">
        <v>1748</v>
      </c>
      <c r="C451" s="221">
        <v>1</v>
      </c>
      <c r="D451" s="221"/>
      <c r="E451" s="221"/>
    </row>
    <row r="452" spans="1:26">
      <c r="A452" s="221">
        <v>451</v>
      </c>
      <c r="B452" s="221" t="s">
        <v>1749</v>
      </c>
      <c r="C452" s="221">
        <v>1</v>
      </c>
      <c r="D452" s="221"/>
      <c r="E452" s="221"/>
    </row>
    <row r="453" spans="1:26">
      <c r="A453" s="221">
        <v>452</v>
      </c>
      <c r="B453" s="221" t="s">
        <v>1750</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1751</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1752</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1753</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1754</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1755</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1756</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1757</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1758</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1759</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1760</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1761</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1762</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1763</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1764</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1765</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1766</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1767</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1768</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1769</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1770</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1771</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1772</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1773</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1774</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1775</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1776</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1777</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1778</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1779</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1780</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1781</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1782</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1783</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1784</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1785</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1786</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1787</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1788</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1789</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1790</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1791</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1792</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1793</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1794</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1795</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1796</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1797</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1798</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1799</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1800</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1801</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1802</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1803</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1804</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1805</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1806</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1807</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1808</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1809</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1810</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1811</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1812</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1317</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1813</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1814</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1815</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1816</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1817</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1818</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1819</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1820</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1821</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1822</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1823</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1824</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1825</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1826</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1827</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1828</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1829</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1830</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1831</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1832</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1833</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1834</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1835</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1836</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1837</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1838</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1839</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1840</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1841</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1842</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1843</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1844</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1845</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1846</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1847</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1848</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1849</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1850</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1851</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1852</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1853</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1854</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1855</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1856</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1857</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1858</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1859</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1860</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1861</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1862</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1863</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1864</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1865</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1866</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1867</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1868</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1869</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1870</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1871</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1872</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1873</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1874</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1875</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1876</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1877</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1878</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1879</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1880</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1881</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1882</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1883</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1884</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1885</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1886</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1887</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1888</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1889</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1890</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1891</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1892</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1893</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1894</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1895</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1896</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1897</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1898</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1899</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1900</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1901</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1902</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1903</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1904</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1905</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1906</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1907</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1908</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1909</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1910</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1911</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2:F619"/>
  <sheetViews>
    <sheetView topLeftCell="A127" workbookViewId="0">
      <selection activeCell="L9" sqref="L9"/>
    </sheetView>
  </sheetViews>
  <sheetFormatPr defaultColWidth="8.625" defaultRowHeight="12.75"/>
  <cols>
    <col min="1" max="1" width="6" style="221" customWidth="1"/>
    <col min="2" max="2" width="47.125" style="221" customWidth="1"/>
    <col min="3" max="3" width="7" style="221" customWidth="1"/>
    <col min="4" max="6" width="13.125" style="221" customWidth="1"/>
    <col min="7" max="16384" width="8.625" style="221"/>
  </cols>
  <sheetData>
    <row r="2" spans="1:6">
      <c r="A2" s="221" t="s">
        <v>1912</v>
      </c>
    </row>
    <row r="4" spans="1:6">
      <c r="A4" s="221" t="s">
        <v>1306</v>
      </c>
      <c r="B4" s="221" t="s">
        <v>1307</v>
      </c>
      <c r="C4" s="222" t="s">
        <v>1913</v>
      </c>
      <c r="D4" s="223" t="s">
        <v>1914</v>
      </c>
      <c r="E4" s="223" t="s">
        <v>1915</v>
      </c>
      <c r="F4" s="223" t="s">
        <v>1916</v>
      </c>
    </row>
    <row r="5" spans="1:6">
      <c r="A5" s="221">
        <v>1</v>
      </c>
      <c r="B5" s="221" t="s">
        <v>1308</v>
      </c>
      <c r="D5" s="221">
        <v>41</v>
      </c>
      <c r="E5" s="221">
        <v>0</v>
      </c>
      <c r="F5" s="221">
        <v>41</v>
      </c>
    </row>
    <row r="6" spans="1:6">
      <c r="A6" s="221">
        <v>2</v>
      </c>
      <c r="B6" s="221" t="s">
        <v>1309</v>
      </c>
      <c r="D6" s="221">
        <v>0</v>
      </c>
      <c r="E6" s="221">
        <v>1</v>
      </c>
      <c r="F6" s="221">
        <v>1</v>
      </c>
    </row>
    <row r="7" spans="1:6">
      <c r="A7" s="221">
        <v>3</v>
      </c>
      <c r="B7" s="221" t="s">
        <v>1310</v>
      </c>
      <c r="D7" s="221">
        <v>345</v>
      </c>
      <c r="E7" s="221">
        <v>0</v>
      </c>
      <c r="F7" s="221">
        <v>345</v>
      </c>
    </row>
    <row r="8" spans="1:6">
      <c r="A8" s="221">
        <v>4</v>
      </c>
      <c r="B8" s="221" t="s">
        <v>1311</v>
      </c>
      <c r="D8" s="221">
        <v>0</v>
      </c>
      <c r="E8" s="221">
        <v>1</v>
      </c>
      <c r="F8" s="221">
        <v>1</v>
      </c>
    </row>
    <row r="9" spans="1:6">
      <c r="A9" s="221">
        <v>5</v>
      </c>
      <c r="B9" s="221" t="s">
        <v>1312</v>
      </c>
      <c r="D9" s="221">
        <v>2</v>
      </c>
      <c r="E9" s="221">
        <v>0</v>
      </c>
      <c r="F9" s="221">
        <v>2</v>
      </c>
    </row>
    <row r="10" spans="1:6">
      <c r="A10" s="221">
        <v>6</v>
      </c>
      <c r="B10" s="221" t="s">
        <v>1313</v>
      </c>
      <c r="D10" s="221">
        <v>2</v>
      </c>
      <c r="E10" s="221">
        <v>0</v>
      </c>
      <c r="F10" s="221">
        <v>2</v>
      </c>
    </row>
    <row r="11" spans="1:6">
      <c r="A11" s="221">
        <v>7</v>
      </c>
      <c r="B11" s="221" t="s">
        <v>1314</v>
      </c>
      <c r="D11" s="221">
        <v>4</v>
      </c>
      <c r="E11" s="221">
        <v>1</v>
      </c>
      <c r="F11" s="221">
        <v>5</v>
      </c>
    </row>
    <row r="12" spans="1:6">
      <c r="A12" s="221">
        <v>8</v>
      </c>
      <c r="B12" s="221" t="s">
        <v>1315</v>
      </c>
      <c r="D12" s="221">
        <v>3</v>
      </c>
      <c r="E12" s="221">
        <v>2</v>
      </c>
      <c r="F12" s="221">
        <v>5</v>
      </c>
    </row>
    <row r="13" spans="1:6">
      <c r="A13" s="221">
        <v>9</v>
      </c>
      <c r="B13" s="221" t="s">
        <v>1316</v>
      </c>
      <c r="D13" s="221">
        <v>0</v>
      </c>
      <c r="E13" s="221">
        <v>1</v>
      </c>
      <c r="F13" s="221">
        <v>1</v>
      </c>
    </row>
    <row r="14" spans="1:6">
      <c r="A14" s="221">
        <v>10</v>
      </c>
      <c r="B14" s="221" t="s">
        <v>1317</v>
      </c>
      <c r="D14" s="221">
        <v>0</v>
      </c>
      <c r="E14" s="221">
        <v>322</v>
      </c>
      <c r="F14" s="221">
        <v>322</v>
      </c>
    </row>
    <row r="15" spans="1:6">
      <c r="A15" s="221">
        <v>11</v>
      </c>
      <c r="B15" s="221" t="s">
        <v>1318</v>
      </c>
      <c r="D15" s="221">
        <v>1</v>
      </c>
      <c r="E15" s="221">
        <v>0</v>
      </c>
      <c r="F15" s="221">
        <v>1</v>
      </c>
    </row>
    <row r="16" spans="1:6">
      <c r="A16" s="221">
        <v>12</v>
      </c>
      <c r="B16" s="221" t="s">
        <v>1319</v>
      </c>
      <c r="D16" s="221">
        <v>1</v>
      </c>
      <c r="E16" s="221">
        <v>0</v>
      </c>
      <c r="F16" s="221">
        <v>1</v>
      </c>
    </row>
    <row r="17" spans="1:6">
      <c r="A17" s="221">
        <v>13</v>
      </c>
      <c r="B17" s="221" t="s">
        <v>1320</v>
      </c>
      <c r="D17" s="221">
        <v>1</v>
      </c>
      <c r="E17" s="221">
        <v>0</v>
      </c>
      <c r="F17" s="221">
        <v>1</v>
      </c>
    </row>
    <row r="18" spans="1:6">
      <c r="A18" s="221">
        <v>14</v>
      </c>
      <c r="B18" s="221" t="s">
        <v>1321</v>
      </c>
      <c r="D18" s="221">
        <v>1</v>
      </c>
      <c r="E18" s="221">
        <v>0</v>
      </c>
      <c r="F18" s="221">
        <v>1</v>
      </c>
    </row>
    <row r="19" spans="1:6">
      <c r="A19" s="221">
        <v>15</v>
      </c>
      <c r="B19" s="221" t="s">
        <v>1322</v>
      </c>
      <c r="D19" s="221">
        <v>0</v>
      </c>
      <c r="E19" s="221">
        <v>1</v>
      </c>
      <c r="F19" s="221">
        <v>1</v>
      </c>
    </row>
    <row r="20" spans="1:6">
      <c r="A20" s="221">
        <v>16</v>
      </c>
      <c r="B20" s="221" t="s">
        <v>1323</v>
      </c>
      <c r="D20" s="221">
        <v>2</v>
      </c>
      <c r="E20" s="221">
        <v>0</v>
      </c>
      <c r="F20" s="221">
        <v>2</v>
      </c>
    </row>
    <row r="21" spans="1:6">
      <c r="A21" s="221">
        <v>17</v>
      </c>
      <c r="B21" s="221" t="s">
        <v>1324</v>
      </c>
      <c r="D21" s="221">
        <v>4</v>
      </c>
      <c r="E21" s="221">
        <v>1</v>
      </c>
      <c r="F21" s="221">
        <v>5</v>
      </c>
    </row>
    <row r="22" spans="1:6">
      <c r="A22" s="221">
        <v>18</v>
      </c>
      <c r="B22" s="221" t="s">
        <v>1325</v>
      </c>
      <c r="D22" s="221">
        <v>3</v>
      </c>
      <c r="E22" s="221">
        <v>0</v>
      </c>
      <c r="F22" s="221">
        <v>3</v>
      </c>
    </row>
    <row r="23" spans="1:6">
      <c r="A23" s="221">
        <v>19</v>
      </c>
      <c r="B23" s="221" t="s">
        <v>1326</v>
      </c>
      <c r="D23" s="221">
        <v>1</v>
      </c>
      <c r="E23" s="221">
        <v>1</v>
      </c>
      <c r="F23" s="221">
        <v>2</v>
      </c>
    </row>
    <row r="24" spans="1:6">
      <c r="A24" s="221">
        <v>20</v>
      </c>
      <c r="B24" s="221" t="s">
        <v>1327</v>
      </c>
      <c r="D24" s="221">
        <v>8</v>
      </c>
      <c r="E24" s="221">
        <v>2</v>
      </c>
      <c r="F24" s="221">
        <v>10</v>
      </c>
    </row>
    <row r="25" spans="1:6">
      <c r="A25" s="221">
        <v>21</v>
      </c>
      <c r="B25" s="221" t="s">
        <v>1328</v>
      </c>
      <c r="D25" s="221">
        <v>7</v>
      </c>
      <c r="E25" s="221">
        <v>1</v>
      </c>
      <c r="F25" s="221">
        <v>8</v>
      </c>
    </row>
    <row r="26" spans="1:6">
      <c r="A26" s="221">
        <v>22</v>
      </c>
      <c r="B26" s="221" t="s">
        <v>1329</v>
      </c>
      <c r="D26" s="221">
        <v>0</v>
      </c>
      <c r="E26" s="221">
        <v>2</v>
      </c>
      <c r="F26" s="221">
        <v>2</v>
      </c>
    </row>
    <row r="27" spans="1:6">
      <c r="A27" s="221">
        <v>23</v>
      </c>
      <c r="B27" s="221" t="s">
        <v>1330</v>
      </c>
      <c r="D27" s="221">
        <v>1</v>
      </c>
      <c r="E27" s="221">
        <v>0</v>
      </c>
      <c r="F27" s="221">
        <v>1</v>
      </c>
    </row>
    <row r="28" spans="1:6">
      <c r="A28" s="221">
        <v>24</v>
      </c>
      <c r="B28" s="221" t="s">
        <v>1331</v>
      </c>
      <c r="D28" s="221">
        <v>0</v>
      </c>
      <c r="E28" s="221">
        <v>1</v>
      </c>
      <c r="F28" s="221">
        <v>1</v>
      </c>
    </row>
    <row r="29" spans="1:6">
      <c r="A29" s="221">
        <v>25</v>
      </c>
      <c r="B29" s="221" t="s">
        <v>1332</v>
      </c>
      <c r="D29" s="221">
        <v>1</v>
      </c>
      <c r="E29" s="221">
        <v>0</v>
      </c>
      <c r="F29" s="221">
        <v>1</v>
      </c>
    </row>
    <row r="30" spans="1:6">
      <c r="A30" s="221">
        <v>26</v>
      </c>
      <c r="B30" s="221" t="s">
        <v>1333</v>
      </c>
      <c r="D30" s="221">
        <v>4</v>
      </c>
      <c r="E30" s="221">
        <v>3</v>
      </c>
      <c r="F30" s="221">
        <v>7</v>
      </c>
    </row>
    <row r="31" spans="1:6">
      <c r="A31" s="221">
        <v>27</v>
      </c>
      <c r="B31" s="221" t="s">
        <v>1334</v>
      </c>
      <c r="D31" s="221">
        <v>1</v>
      </c>
      <c r="E31" s="221">
        <v>0</v>
      </c>
      <c r="F31" s="221">
        <v>1</v>
      </c>
    </row>
    <row r="32" spans="1:6">
      <c r="A32" s="221">
        <v>28</v>
      </c>
      <c r="B32" s="221" t="s">
        <v>1335</v>
      </c>
      <c r="D32" s="221">
        <v>3</v>
      </c>
      <c r="E32" s="221">
        <v>1</v>
      </c>
      <c r="F32" s="221">
        <v>4</v>
      </c>
    </row>
    <row r="33" spans="1:6">
      <c r="A33" s="221">
        <v>29</v>
      </c>
      <c r="B33" s="221" t="s">
        <v>1336</v>
      </c>
      <c r="D33" s="221">
        <v>2</v>
      </c>
      <c r="E33" s="221">
        <v>0</v>
      </c>
      <c r="F33" s="221">
        <v>2</v>
      </c>
    </row>
    <row r="34" spans="1:6">
      <c r="A34" s="221">
        <v>30</v>
      </c>
      <c r="B34" s="221" t="s">
        <v>1337</v>
      </c>
      <c r="D34" s="221">
        <v>2</v>
      </c>
      <c r="E34" s="221">
        <v>2</v>
      </c>
      <c r="F34" s="221">
        <v>4</v>
      </c>
    </row>
    <row r="35" spans="1:6">
      <c r="A35" s="221">
        <v>31</v>
      </c>
      <c r="B35" s="221" t="s">
        <v>1338</v>
      </c>
      <c r="D35" s="221">
        <v>0</v>
      </c>
      <c r="E35" s="221">
        <v>1</v>
      </c>
      <c r="F35" s="221">
        <v>1</v>
      </c>
    </row>
    <row r="36" spans="1:6">
      <c r="A36" s="221">
        <v>32</v>
      </c>
      <c r="B36" s="221" t="s">
        <v>1339</v>
      </c>
      <c r="D36" s="221">
        <v>1</v>
      </c>
      <c r="E36" s="221">
        <v>0</v>
      </c>
      <c r="F36" s="221">
        <v>1</v>
      </c>
    </row>
    <row r="37" spans="1:6">
      <c r="A37" s="221">
        <v>33</v>
      </c>
      <c r="B37" s="221" t="s">
        <v>1340</v>
      </c>
      <c r="C37" s="221" t="s">
        <v>1917</v>
      </c>
      <c r="D37" s="221">
        <v>1</v>
      </c>
      <c r="E37" s="221">
        <v>0</v>
      </c>
      <c r="F37" s="221">
        <v>1</v>
      </c>
    </row>
    <row r="38" spans="1:6">
      <c r="A38" s="221">
        <v>34</v>
      </c>
      <c r="B38" s="221" t="s">
        <v>1341</v>
      </c>
      <c r="C38" s="221" t="s">
        <v>1917</v>
      </c>
      <c r="D38" s="221">
        <v>1</v>
      </c>
      <c r="E38" s="221">
        <v>0</v>
      </c>
      <c r="F38" s="221">
        <v>1</v>
      </c>
    </row>
    <row r="39" spans="1:6">
      <c r="A39" s="221">
        <v>35</v>
      </c>
      <c r="B39" s="221" t="s">
        <v>1342</v>
      </c>
      <c r="C39" s="221" t="s">
        <v>1917</v>
      </c>
      <c r="D39" s="221">
        <v>1</v>
      </c>
      <c r="E39" s="221">
        <v>0</v>
      </c>
      <c r="F39" s="221">
        <v>1</v>
      </c>
    </row>
    <row r="40" spans="1:6">
      <c r="A40" s="221">
        <v>36</v>
      </c>
      <c r="B40" s="221" t="s">
        <v>1343</v>
      </c>
      <c r="C40" s="221" t="s">
        <v>1917</v>
      </c>
      <c r="D40" s="221">
        <v>1</v>
      </c>
      <c r="E40" s="221">
        <v>0</v>
      </c>
      <c r="F40" s="221">
        <v>1</v>
      </c>
    </row>
    <row r="41" spans="1:6">
      <c r="A41" s="221">
        <v>37</v>
      </c>
      <c r="B41" s="221" t="s">
        <v>1344</v>
      </c>
      <c r="C41" s="221" t="s">
        <v>1917</v>
      </c>
      <c r="D41" s="221">
        <v>1</v>
      </c>
      <c r="E41" s="221">
        <v>0</v>
      </c>
      <c r="F41" s="221">
        <v>1</v>
      </c>
    </row>
    <row r="42" spans="1:6">
      <c r="A42" s="221">
        <v>38</v>
      </c>
      <c r="B42" s="221" t="s">
        <v>1345</v>
      </c>
      <c r="C42" s="221" t="s">
        <v>1917</v>
      </c>
      <c r="D42" s="221">
        <v>78</v>
      </c>
      <c r="E42" s="221">
        <v>4</v>
      </c>
      <c r="F42" s="221">
        <v>82</v>
      </c>
    </row>
    <row r="43" spans="1:6">
      <c r="A43" s="221">
        <v>39</v>
      </c>
      <c r="B43" s="221" t="s">
        <v>1346</v>
      </c>
      <c r="C43" s="221" t="s">
        <v>1918</v>
      </c>
      <c r="D43" s="221">
        <v>1</v>
      </c>
      <c r="E43" s="221">
        <v>0</v>
      </c>
      <c r="F43" s="221">
        <v>1</v>
      </c>
    </row>
    <row r="44" spans="1:6">
      <c r="A44" s="221">
        <v>40</v>
      </c>
      <c r="B44" s="221" t="s">
        <v>1347</v>
      </c>
      <c r="C44" s="221" t="s">
        <v>1919</v>
      </c>
      <c r="D44" s="221">
        <v>1</v>
      </c>
      <c r="E44" s="221">
        <v>0</v>
      </c>
      <c r="F44" s="221">
        <v>1</v>
      </c>
    </row>
    <row r="45" spans="1:6">
      <c r="A45" s="221">
        <v>41</v>
      </c>
      <c r="B45" s="221" t="s">
        <v>1348</v>
      </c>
      <c r="C45" s="221" t="s">
        <v>1919</v>
      </c>
      <c r="D45" s="221">
        <v>1</v>
      </c>
      <c r="E45" s="221">
        <v>1</v>
      </c>
      <c r="F45" s="221">
        <v>2</v>
      </c>
    </row>
    <row r="46" spans="1:6">
      <c r="A46" s="221">
        <v>42</v>
      </c>
      <c r="B46" s="221" t="s">
        <v>1349</v>
      </c>
      <c r="C46" s="221" t="s">
        <v>1919</v>
      </c>
      <c r="D46" s="221">
        <v>0</v>
      </c>
      <c r="E46" s="221">
        <v>1</v>
      </c>
      <c r="F46" s="221">
        <v>1</v>
      </c>
    </row>
    <row r="47" spans="1:6">
      <c r="A47" s="221">
        <v>43</v>
      </c>
      <c r="B47" s="221" t="s">
        <v>1290</v>
      </c>
      <c r="C47" s="221" t="s">
        <v>1919</v>
      </c>
      <c r="D47" s="221">
        <v>5</v>
      </c>
      <c r="E47" s="221">
        <v>1</v>
      </c>
      <c r="F47" s="221">
        <v>6</v>
      </c>
    </row>
    <row r="48" spans="1:6">
      <c r="A48" s="221">
        <v>44</v>
      </c>
      <c r="B48" s="221" t="s">
        <v>1350</v>
      </c>
      <c r="C48" s="221" t="s">
        <v>1919</v>
      </c>
      <c r="D48" s="221">
        <v>1</v>
      </c>
      <c r="E48" s="221">
        <v>0</v>
      </c>
      <c r="F48" s="221">
        <v>1</v>
      </c>
    </row>
    <row r="49" spans="1:6">
      <c r="A49" s="221">
        <v>45</v>
      </c>
      <c r="B49" s="221" t="s">
        <v>1351</v>
      </c>
      <c r="C49" s="221" t="s">
        <v>1119</v>
      </c>
      <c r="D49" s="221">
        <v>4</v>
      </c>
      <c r="E49" s="221">
        <v>0</v>
      </c>
      <c r="F49" s="221">
        <v>4</v>
      </c>
    </row>
    <row r="50" spans="1:6">
      <c r="A50" s="221">
        <v>46</v>
      </c>
      <c r="B50" s="221" t="s">
        <v>1352</v>
      </c>
      <c r="C50" s="221" t="s">
        <v>1119</v>
      </c>
      <c r="D50" s="221">
        <v>0</v>
      </c>
      <c r="E50" s="221">
        <v>1</v>
      </c>
      <c r="F50" s="221">
        <v>1</v>
      </c>
    </row>
    <row r="51" spans="1:6">
      <c r="A51" s="221">
        <v>47</v>
      </c>
      <c r="B51" s="221" t="s">
        <v>1292</v>
      </c>
      <c r="C51" s="221" t="s">
        <v>1119</v>
      </c>
      <c r="D51" s="221">
        <v>4</v>
      </c>
      <c r="E51" s="221">
        <v>0</v>
      </c>
      <c r="F51" s="221">
        <v>4</v>
      </c>
    </row>
    <row r="52" spans="1:6">
      <c r="A52" s="221">
        <v>48</v>
      </c>
      <c r="B52" s="221" t="s">
        <v>1353</v>
      </c>
      <c r="C52" s="221" t="s">
        <v>1119</v>
      </c>
      <c r="D52" s="221">
        <v>2</v>
      </c>
      <c r="E52" s="221">
        <v>0</v>
      </c>
      <c r="F52" s="221">
        <v>2</v>
      </c>
    </row>
    <row r="53" spans="1:6">
      <c r="A53" s="221">
        <v>49</v>
      </c>
      <c r="B53" s="221" t="s">
        <v>1354</v>
      </c>
      <c r="C53" s="221" t="s">
        <v>1119</v>
      </c>
      <c r="D53" s="221">
        <v>1</v>
      </c>
      <c r="E53" s="221">
        <v>0</v>
      </c>
      <c r="F53" s="221">
        <v>1</v>
      </c>
    </row>
    <row r="54" spans="1:6">
      <c r="A54" s="221">
        <v>50</v>
      </c>
      <c r="B54" s="221" t="s">
        <v>1355</v>
      </c>
      <c r="C54" s="221" t="s">
        <v>1119</v>
      </c>
      <c r="D54" s="221">
        <v>1</v>
      </c>
      <c r="E54" s="221">
        <v>0</v>
      </c>
      <c r="F54" s="221">
        <v>1</v>
      </c>
    </row>
    <row r="55" spans="1:6">
      <c r="A55" s="221">
        <v>51</v>
      </c>
      <c r="B55" s="221" t="s">
        <v>1356</v>
      </c>
      <c r="C55" s="221" t="s">
        <v>1119</v>
      </c>
      <c r="D55" s="221">
        <v>3</v>
      </c>
      <c r="E55" s="221">
        <v>1</v>
      </c>
      <c r="F55" s="221">
        <v>4</v>
      </c>
    </row>
    <row r="56" spans="1:6">
      <c r="A56" s="221">
        <v>52</v>
      </c>
      <c r="B56" s="221" t="s">
        <v>1357</v>
      </c>
      <c r="C56" s="221" t="s">
        <v>1119</v>
      </c>
      <c r="D56" s="221">
        <v>6</v>
      </c>
      <c r="E56" s="221">
        <v>0</v>
      </c>
      <c r="F56" s="221">
        <v>6</v>
      </c>
    </row>
    <row r="57" spans="1:6">
      <c r="A57" s="221">
        <v>53</v>
      </c>
      <c r="B57" s="221" t="s">
        <v>1358</v>
      </c>
      <c r="C57" s="221" t="s">
        <v>1119</v>
      </c>
      <c r="D57" s="221">
        <v>33</v>
      </c>
      <c r="E57" s="221">
        <v>17</v>
      </c>
      <c r="F57" s="221">
        <v>50</v>
      </c>
    </row>
    <row r="58" spans="1:6">
      <c r="A58" s="221">
        <v>54</v>
      </c>
      <c r="B58" s="221" t="s">
        <v>1359</v>
      </c>
      <c r="C58" s="221" t="s">
        <v>1119</v>
      </c>
      <c r="D58" s="221">
        <v>8</v>
      </c>
      <c r="E58" s="221">
        <v>5</v>
      </c>
      <c r="F58" s="221">
        <v>13</v>
      </c>
    </row>
    <row r="59" spans="1:6">
      <c r="A59" s="221">
        <v>55</v>
      </c>
      <c r="B59" s="221" t="s">
        <v>1360</v>
      </c>
      <c r="C59" s="221" t="s">
        <v>1119</v>
      </c>
      <c r="D59" s="221">
        <v>5</v>
      </c>
      <c r="E59" s="221">
        <v>4</v>
      </c>
      <c r="F59" s="221">
        <v>9</v>
      </c>
    </row>
    <row r="60" spans="1:6">
      <c r="A60" s="221">
        <v>56</v>
      </c>
      <c r="B60" s="221" t="s">
        <v>1361</v>
      </c>
      <c r="C60" s="221" t="s">
        <v>1119</v>
      </c>
      <c r="D60" s="221">
        <v>4</v>
      </c>
      <c r="E60" s="221">
        <v>0</v>
      </c>
      <c r="F60" s="221">
        <v>4</v>
      </c>
    </row>
    <row r="61" spans="1:6">
      <c r="A61" s="221">
        <v>57</v>
      </c>
      <c r="B61" s="221" t="s">
        <v>1362</v>
      </c>
      <c r="C61" s="221" t="s">
        <v>1119</v>
      </c>
      <c r="D61" s="221">
        <v>0</v>
      </c>
      <c r="E61" s="221">
        <v>2</v>
      </c>
      <c r="F61" s="221">
        <v>2</v>
      </c>
    </row>
    <row r="62" spans="1:6">
      <c r="A62" s="221">
        <v>58</v>
      </c>
      <c r="B62" s="221" t="s">
        <v>1363</v>
      </c>
      <c r="C62" s="221" t="s">
        <v>1119</v>
      </c>
      <c r="D62" s="221">
        <v>6</v>
      </c>
      <c r="E62" s="221">
        <v>3</v>
      </c>
      <c r="F62" s="221">
        <v>9</v>
      </c>
    </row>
    <row r="63" spans="1:6">
      <c r="A63" s="221">
        <v>59</v>
      </c>
      <c r="B63" s="221" t="s">
        <v>1364</v>
      </c>
      <c r="C63" s="221" t="s">
        <v>1119</v>
      </c>
      <c r="D63" s="221">
        <v>5</v>
      </c>
      <c r="E63" s="221">
        <v>0</v>
      </c>
      <c r="F63" s="221">
        <v>5</v>
      </c>
    </row>
    <row r="64" spans="1:6">
      <c r="A64" s="221">
        <v>60</v>
      </c>
      <c r="B64" s="221" t="s">
        <v>1365</v>
      </c>
      <c r="C64" s="221" t="s">
        <v>1119</v>
      </c>
      <c r="D64" s="221">
        <v>3</v>
      </c>
      <c r="E64" s="221">
        <v>0</v>
      </c>
      <c r="F64" s="221">
        <v>3</v>
      </c>
    </row>
    <row r="65" spans="1:6">
      <c r="A65" s="221">
        <v>61</v>
      </c>
      <c r="B65" s="221" t="s">
        <v>1366</v>
      </c>
      <c r="C65" s="221" t="s">
        <v>1119</v>
      </c>
      <c r="D65" s="221">
        <v>3</v>
      </c>
      <c r="E65" s="221">
        <v>0</v>
      </c>
      <c r="F65" s="221">
        <v>3</v>
      </c>
    </row>
    <row r="66" spans="1:6">
      <c r="A66" s="221">
        <v>62</v>
      </c>
      <c r="B66" s="221" t="s">
        <v>1367</v>
      </c>
      <c r="C66" s="221" t="s">
        <v>1119</v>
      </c>
      <c r="D66" s="221">
        <v>4</v>
      </c>
      <c r="E66" s="221">
        <v>2</v>
      </c>
      <c r="F66" s="221">
        <v>6</v>
      </c>
    </row>
    <row r="67" spans="1:6">
      <c r="A67" s="221">
        <v>63</v>
      </c>
      <c r="B67" s="221" t="s">
        <v>1368</v>
      </c>
      <c r="C67" s="221" t="s">
        <v>1119</v>
      </c>
      <c r="D67" s="221">
        <v>1</v>
      </c>
      <c r="E67" s="221">
        <v>1</v>
      </c>
      <c r="F67" s="221">
        <v>2</v>
      </c>
    </row>
    <row r="68" spans="1:6">
      <c r="A68" s="221">
        <v>64</v>
      </c>
      <c r="B68" s="221" t="s">
        <v>1369</v>
      </c>
      <c r="C68" s="221" t="s">
        <v>1119</v>
      </c>
      <c r="D68" s="221">
        <v>0</v>
      </c>
      <c r="E68" s="221">
        <v>1</v>
      </c>
      <c r="F68" s="221">
        <v>1</v>
      </c>
    </row>
    <row r="69" spans="1:6">
      <c r="A69" s="221">
        <v>65</v>
      </c>
      <c r="B69" s="221" t="s">
        <v>1370</v>
      </c>
      <c r="C69" s="221" t="s">
        <v>1119</v>
      </c>
      <c r="D69" s="221">
        <v>0</v>
      </c>
      <c r="E69" s="221">
        <v>1</v>
      </c>
      <c r="F69" s="221">
        <v>1</v>
      </c>
    </row>
    <row r="70" spans="1:6">
      <c r="A70" s="221">
        <v>66</v>
      </c>
      <c r="B70" s="221" t="s">
        <v>1371</v>
      </c>
      <c r="C70" s="221" t="s">
        <v>1119</v>
      </c>
      <c r="D70" s="221">
        <v>2</v>
      </c>
      <c r="E70" s="221">
        <v>0</v>
      </c>
      <c r="F70" s="221">
        <v>2</v>
      </c>
    </row>
    <row r="71" spans="1:6">
      <c r="A71" s="221">
        <v>67</v>
      </c>
      <c r="B71" s="221" t="s">
        <v>1372</v>
      </c>
      <c r="C71" s="221" t="s">
        <v>1119</v>
      </c>
      <c r="D71" s="221">
        <v>1</v>
      </c>
      <c r="E71" s="221">
        <v>0</v>
      </c>
      <c r="F71" s="221">
        <v>1</v>
      </c>
    </row>
    <row r="72" spans="1:6">
      <c r="A72" s="221">
        <v>68</v>
      </c>
      <c r="B72" s="221" t="s">
        <v>1373</v>
      </c>
      <c r="C72" s="221" t="s">
        <v>1119</v>
      </c>
      <c r="D72" s="221">
        <v>0</v>
      </c>
      <c r="E72" s="221">
        <v>1</v>
      </c>
      <c r="F72" s="221">
        <v>1</v>
      </c>
    </row>
    <row r="73" spans="1:6">
      <c r="A73" s="221">
        <v>69</v>
      </c>
      <c r="B73" s="221" t="s">
        <v>1374</v>
      </c>
      <c r="C73" s="221" t="s">
        <v>1119</v>
      </c>
      <c r="D73" s="221">
        <v>12</v>
      </c>
      <c r="E73" s="221">
        <v>1</v>
      </c>
      <c r="F73" s="221">
        <v>13</v>
      </c>
    </row>
    <row r="74" spans="1:6">
      <c r="A74" s="221">
        <v>70</v>
      </c>
      <c r="B74" s="221" t="s">
        <v>1375</v>
      </c>
      <c r="C74" s="221" t="s">
        <v>1119</v>
      </c>
      <c r="D74" s="221">
        <v>1</v>
      </c>
      <c r="E74" s="221">
        <v>0</v>
      </c>
      <c r="F74" s="221">
        <v>1</v>
      </c>
    </row>
    <row r="75" spans="1:6">
      <c r="A75" s="221">
        <v>71</v>
      </c>
      <c r="B75" s="221" t="s">
        <v>1376</v>
      </c>
      <c r="C75" s="221" t="s">
        <v>1119</v>
      </c>
      <c r="D75" s="221">
        <v>3</v>
      </c>
      <c r="E75" s="221">
        <v>0</v>
      </c>
      <c r="F75" s="221">
        <v>3</v>
      </c>
    </row>
    <row r="76" spans="1:6">
      <c r="A76" s="221">
        <v>72</v>
      </c>
      <c r="B76" s="221" t="s">
        <v>1377</v>
      </c>
      <c r="C76" s="221" t="s">
        <v>1119</v>
      </c>
      <c r="D76" s="221">
        <v>8</v>
      </c>
      <c r="E76" s="221">
        <v>1</v>
      </c>
      <c r="F76" s="221">
        <v>9</v>
      </c>
    </row>
    <row r="77" spans="1:6">
      <c r="A77" s="221">
        <v>73</v>
      </c>
      <c r="B77" s="221" t="s">
        <v>1378</v>
      </c>
      <c r="C77" s="221" t="s">
        <v>1119</v>
      </c>
      <c r="D77" s="221">
        <v>0</v>
      </c>
      <c r="E77" s="221">
        <v>1</v>
      </c>
      <c r="F77" s="221">
        <v>1</v>
      </c>
    </row>
    <row r="78" spans="1:6">
      <c r="A78" s="221">
        <v>74</v>
      </c>
      <c r="B78" s="221" t="s">
        <v>1379</v>
      </c>
      <c r="C78" s="221" t="s">
        <v>1119</v>
      </c>
      <c r="D78" s="221">
        <v>2</v>
      </c>
      <c r="E78" s="221">
        <v>0</v>
      </c>
      <c r="F78" s="221">
        <v>2</v>
      </c>
    </row>
    <row r="79" spans="1:6">
      <c r="A79" s="221">
        <v>75</v>
      </c>
      <c r="B79" s="221" t="s">
        <v>1380</v>
      </c>
      <c r="C79" s="221" t="s">
        <v>1119</v>
      </c>
      <c r="D79" s="221">
        <v>1</v>
      </c>
      <c r="E79" s="221">
        <v>0</v>
      </c>
      <c r="F79" s="221">
        <v>1</v>
      </c>
    </row>
    <row r="80" spans="1:6">
      <c r="A80" s="221">
        <v>76</v>
      </c>
      <c r="B80" s="221" t="s">
        <v>1381</v>
      </c>
      <c r="C80" s="221" t="s">
        <v>1119</v>
      </c>
      <c r="D80" s="221">
        <v>2</v>
      </c>
      <c r="E80" s="221">
        <v>0</v>
      </c>
      <c r="F80" s="221">
        <v>2</v>
      </c>
    </row>
    <row r="81" spans="1:6">
      <c r="A81" s="221">
        <v>77</v>
      </c>
      <c r="B81" s="221" t="s">
        <v>1382</v>
      </c>
      <c r="C81" s="221" t="s">
        <v>1119</v>
      </c>
      <c r="D81" s="221">
        <v>1</v>
      </c>
      <c r="E81" s="221">
        <v>0</v>
      </c>
      <c r="F81" s="221">
        <v>1</v>
      </c>
    </row>
    <row r="82" spans="1:6">
      <c r="A82" s="221">
        <v>78</v>
      </c>
      <c r="B82" s="221" t="s">
        <v>1383</v>
      </c>
      <c r="C82" s="221" t="s">
        <v>1119</v>
      </c>
      <c r="D82" s="221">
        <v>5</v>
      </c>
      <c r="E82" s="221">
        <v>1</v>
      </c>
      <c r="F82" s="221">
        <v>6</v>
      </c>
    </row>
    <row r="83" spans="1:6">
      <c r="A83" s="221">
        <v>79</v>
      </c>
      <c r="B83" s="221" t="s">
        <v>1384</v>
      </c>
      <c r="C83" s="221" t="s">
        <v>1119</v>
      </c>
      <c r="D83" s="221">
        <v>5</v>
      </c>
      <c r="E83" s="221">
        <v>4</v>
      </c>
      <c r="F83" s="221">
        <v>9</v>
      </c>
    </row>
    <row r="84" spans="1:6">
      <c r="A84" s="221">
        <v>80</v>
      </c>
      <c r="B84" s="221" t="s">
        <v>1385</v>
      </c>
      <c r="C84" s="221" t="s">
        <v>1119</v>
      </c>
      <c r="D84" s="221">
        <v>7</v>
      </c>
      <c r="E84" s="221">
        <v>0</v>
      </c>
      <c r="F84" s="221">
        <v>7</v>
      </c>
    </row>
    <row r="85" spans="1:6">
      <c r="A85" s="221">
        <v>81</v>
      </c>
      <c r="B85" s="221" t="s">
        <v>1386</v>
      </c>
      <c r="C85" s="221" t="s">
        <v>1119</v>
      </c>
      <c r="D85" s="221">
        <v>1</v>
      </c>
      <c r="E85" s="221">
        <v>0</v>
      </c>
      <c r="F85" s="221">
        <v>1</v>
      </c>
    </row>
    <row r="86" spans="1:6">
      <c r="A86" s="221">
        <v>82</v>
      </c>
      <c r="B86" s="221" t="s">
        <v>1387</v>
      </c>
      <c r="C86" s="221" t="s">
        <v>1119</v>
      </c>
      <c r="D86" s="221">
        <v>2</v>
      </c>
      <c r="E86" s="221">
        <v>1</v>
      </c>
      <c r="F86" s="221">
        <v>3</v>
      </c>
    </row>
    <row r="87" spans="1:6">
      <c r="A87" s="221">
        <v>83</v>
      </c>
      <c r="B87" s="221" t="s">
        <v>1388</v>
      </c>
      <c r="C87" s="221" t="s">
        <v>1119</v>
      </c>
      <c r="D87" s="221">
        <v>1</v>
      </c>
      <c r="E87" s="221">
        <v>1</v>
      </c>
      <c r="F87" s="221">
        <v>2</v>
      </c>
    </row>
    <row r="88" spans="1:6">
      <c r="A88" s="221">
        <v>84</v>
      </c>
      <c r="B88" s="221" t="s">
        <v>1389</v>
      </c>
      <c r="C88" s="221" t="s">
        <v>1920</v>
      </c>
      <c r="D88" s="221">
        <v>41</v>
      </c>
      <c r="E88" s="221">
        <v>8</v>
      </c>
      <c r="F88" s="221">
        <v>49</v>
      </c>
    </row>
    <row r="89" spans="1:6">
      <c r="A89" s="221">
        <v>85</v>
      </c>
      <c r="B89" s="221" t="s">
        <v>1390</v>
      </c>
      <c r="C89" s="221" t="s">
        <v>1920</v>
      </c>
      <c r="D89" s="221">
        <v>16</v>
      </c>
      <c r="E89" s="221">
        <v>50</v>
      </c>
      <c r="F89" s="221">
        <v>66</v>
      </c>
    </row>
    <row r="90" spans="1:6">
      <c r="A90" s="221">
        <v>86</v>
      </c>
      <c r="B90" s="221" t="s">
        <v>1391</v>
      </c>
      <c r="C90" s="221" t="s">
        <v>1920</v>
      </c>
      <c r="D90" s="221">
        <v>3</v>
      </c>
      <c r="E90" s="221">
        <v>0</v>
      </c>
      <c r="F90" s="221">
        <v>3</v>
      </c>
    </row>
    <row r="91" spans="1:6">
      <c r="A91" s="221">
        <v>87</v>
      </c>
      <c r="B91" s="221" t="s">
        <v>1392</v>
      </c>
      <c r="C91" s="221" t="s">
        <v>1920</v>
      </c>
      <c r="D91" s="221">
        <v>1</v>
      </c>
      <c r="E91" s="221">
        <v>2</v>
      </c>
      <c r="F91" s="221">
        <v>3</v>
      </c>
    </row>
    <row r="92" spans="1:6">
      <c r="A92" s="221">
        <v>88</v>
      </c>
      <c r="B92" s="221" t="s">
        <v>1393</v>
      </c>
      <c r="C92" s="221" t="s">
        <v>1920</v>
      </c>
      <c r="D92" s="221">
        <v>1</v>
      </c>
      <c r="E92" s="221">
        <v>1</v>
      </c>
      <c r="F92" s="221">
        <v>2</v>
      </c>
    </row>
    <row r="93" spans="1:6">
      <c r="A93" s="221">
        <v>89</v>
      </c>
      <c r="B93" s="221" t="s">
        <v>1394</v>
      </c>
      <c r="C93" s="221" t="s">
        <v>1920</v>
      </c>
      <c r="D93" s="221">
        <v>1</v>
      </c>
      <c r="E93" s="221">
        <v>0</v>
      </c>
      <c r="F93" s="221">
        <v>1</v>
      </c>
    </row>
    <row r="94" spans="1:6">
      <c r="A94" s="221">
        <v>90</v>
      </c>
      <c r="B94" s="221" t="s">
        <v>1395</v>
      </c>
      <c r="C94" s="221" t="s">
        <v>1920</v>
      </c>
      <c r="D94" s="221">
        <v>2</v>
      </c>
      <c r="E94" s="221">
        <v>0</v>
      </c>
      <c r="F94" s="221">
        <v>2</v>
      </c>
    </row>
    <row r="95" spans="1:6">
      <c r="A95" s="221">
        <v>91</v>
      </c>
      <c r="B95" s="221" t="s">
        <v>1396</v>
      </c>
      <c r="C95" s="221" t="s">
        <v>1920</v>
      </c>
      <c r="D95" s="221">
        <v>1</v>
      </c>
      <c r="E95" s="221">
        <v>1</v>
      </c>
      <c r="F95" s="221">
        <v>2</v>
      </c>
    </row>
    <row r="96" spans="1:6">
      <c r="A96" s="221">
        <v>92</v>
      </c>
      <c r="B96" s="221" t="s">
        <v>1397</v>
      </c>
      <c r="C96" s="221" t="s">
        <v>1920</v>
      </c>
      <c r="D96" s="221">
        <v>3</v>
      </c>
      <c r="E96" s="221">
        <v>1</v>
      </c>
      <c r="F96" s="221">
        <v>4</v>
      </c>
    </row>
    <row r="97" spans="1:6">
      <c r="A97" s="221">
        <v>93</v>
      </c>
      <c r="B97" s="221" t="s">
        <v>1398</v>
      </c>
      <c r="C97" s="221" t="s">
        <v>1920</v>
      </c>
      <c r="D97" s="221">
        <v>6</v>
      </c>
      <c r="E97" s="221">
        <v>2</v>
      </c>
      <c r="F97" s="221">
        <v>8</v>
      </c>
    </row>
    <row r="98" spans="1:6">
      <c r="A98" s="221">
        <v>94</v>
      </c>
      <c r="B98" s="221" t="s">
        <v>1399</v>
      </c>
      <c r="C98" s="221" t="s">
        <v>1920</v>
      </c>
      <c r="D98" s="221">
        <v>5</v>
      </c>
      <c r="E98" s="221">
        <v>3</v>
      </c>
      <c r="F98" s="221">
        <v>8</v>
      </c>
    </row>
    <row r="99" spans="1:6">
      <c r="A99" s="221">
        <v>95</v>
      </c>
      <c r="B99" s="221" t="s">
        <v>1400</v>
      </c>
      <c r="C99" s="221" t="s">
        <v>1920</v>
      </c>
      <c r="D99" s="221">
        <v>1</v>
      </c>
      <c r="E99" s="221">
        <v>0</v>
      </c>
      <c r="F99" s="221">
        <v>1</v>
      </c>
    </row>
    <row r="100" spans="1:6">
      <c r="A100" s="221">
        <v>96</v>
      </c>
      <c r="B100" s="221" t="s">
        <v>1401</v>
      </c>
      <c r="C100" s="221" t="s">
        <v>1920</v>
      </c>
      <c r="D100" s="221">
        <v>16</v>
      </c>
      <c r="E100" s="221">
        <v>2</v>
      </c>
      <c r="F100" s="221">
        <v>18</v>
      </c>
    </row>
    <row r="101" spans="1:6">
      <c r="A101" s="221">
        <v>97</v>
      </c>
      <c r="B101" s="221" t="s">
        <v>1402</v>
      </c>
      <c r="C101" s="221" t="s">
        <v>1920</v>
      </c>
      <c r="D101" s="221">
        <v>3</v>
      </c>
      <c r="E101" s="221">
        <v>0</v>
      </c>
      <c r="F101" s="221">
        <v>3</v>
      </c>
    </row>
    <row r="102" spans="1:6">
      <c r="A102" s="221">
        <v>98</v>
      </c>
      <c r="B102" s="221" t="s">
        <v>1403</v>
      </c>
      <c r="C102" s="221" t="s">
        <v>1920</v>
      </c>
      <c r="D102" s="221">
        <v>3</v>
      </c>
      <c r="E102" s="221">
        <v>1</v>
      </c>
      <c r="F102" s="221">
        <v>4</v>
      </c>
    </row>
    <row r="103" spans="1:6">
      <c r="A103" s="221">
        <v>99</v>
      </c>
      <c r="B103" s="221" t="s">
        <v>1404</v>
      </c>
      <c r="C103" s="221" t="s">
        <v>1920</v>
      </c>
      <c r="D103" s="221">
        <v>0</v>
      </c>
      <c r="E103" s="221">
        <v>1</v>
      </c>
      <c r="F103" s="221">
        <v>1</v>
      </c>
    </row>
    <row r="104" spans="1:6">
      <c r="A104" s="221">
        <v>100</v>
      </c>
      <c r="B104" s="221" t="s">
        <v>1405</v>
      </c>
      <c r="C104" s="221" t="s">
        <v>1920</v>
      </c>
      <c r="D104" s="221">
        <v>8</v>
      </c>
      <c r="E104" s="221">
        <v>5</v>
      </c>
      <c r="F104" s="221">
        <v>13</v>
      </c>
    </row>
    <row r="105" spans="1:6">
      <c r="A105" s="221">
        <v>101</v>
      </c>
      <c r="B105" s="221" t="s">
        <v>1406</v>
      </c>
      <c r="C105" s="221" t="s">
        <v>1920</v>
      </c>
      <c r="D105" s="221">
        <v>0</v>
      </c>
      <c r="E105" s="221">
        <v>2</v>
      </c>
      <c r="F105" s="221">
        <v>2</v>
      </c>
    </row>
    <row r="106" spans="1:6">
      <c r="A106" s="221">
        <v>102</v>
      </c>
      <c r="B106" s="221" t="s">
        <v>1407</v>
      </c>
      <c r="C106" s="221" t="s">
        <v>1920</v>
      </c>
      <c r="D106" s="221">
        <v>2</v>
      </c>
      <c r="E106" s="221">
        <v>1</v>
      </c>
      <c r="F106" s="221">
        <v>3</v>
      </c>
    </row>
    <row r="107" spans="1:6">
      <c r="A107" s="221">
        <v>103</v>
      </c>
      <c r="B107" s="221" t="s">
        <v>1408</v>
      </c>
      <c r="C107" s="221" t="s">
        <v>1920</v>
      </c>
      <c r="D107" s="221">
        <v>1</v>
      </c>
      <c r="E107" s="221">
        <v>2</v>
      </c>
      <c r="F107" s="221">
        <v>3</v>
      </c>
    </row>
    <row r="108" spans="1:6">
      <c r="A108" s="221">
        <v>104</v>
      </c>
      <c r="B108" s="221" t="s">
        <v>1409</v>
      </c>
      <c r="C108" s="221" t="s">
        <v>1920</v>
      </c>
      <c r="D108" s="221">
        <v>5</v>
      </c>
      <c r="E108" s="221">
        <v>2</v>
      </c>
      <c r="F108" s="221">
        <v>7</v>
      </c>
    </row>
    <row r="109" spans="1:6">
      <c r="A109" s="221">
        <v>105</v>
      </c>
      <c r="B109" s="221" t="s">
        <v>1410</v>
      </c>
      <c r="C109" s="221" t="s">
        <v>1920</v>
      </c>
      <c r="D109" s="221">
        <v>1</v>
      </c>
      <c r="E109" s="221">
        <v>0</v>
      </c>
      <c r="F109" s="221">
        <v>1</v>
      </c>
    </row>
    <row r="110" spans="1:6">
      <c r="A110" s="221">
        <v>106</v>
      </c>
      <c r="B110" s="221" t="s">
        <v>1411</v>
      </c>
      <c r="C110" s="221" t="s">
        <v>1920</v>
      </c>
      <c r="D110" s="221">
        <v>3</v>
      </c>
      <c r="E110" s="221">
        <v>1</v>
      </c>
      <c r="F110" s="221">
        <v>4</v>
      </c>
    </row>
    <row r="111" spans="1:6">
      <c r="A111" s="221">
        <v>107</v>
      </c>
      <c r="B111" s="221" t="s">
        <v>1412</v>
      </c>
      <c r="C111" s="221" t="s">
        <v>1920</v>
      </c>
      <c r="D111" s="221">
        <v>1</v>
      </c>
      <c r="E111" s="221">
        <v>1</v>
      </c>
      <c r="F111" s="221">
        <v>2</v>
      </c>
    </row>
    <row r="112" spans="1:6">
      <c r="A112" s="221">
        <v>108</v>
      </c>
      <c r="B112" s="221" t="s">
        <v>1413</v>
      </c>
      <c r="C112" s="221" t="s">
        <v>1920</v>
      </c>
      <c r="D112" s="221">
        <v>0</v>
      </c>
      <c r="E112" s="221">
        <v>1</v>
      </c>
      <c r="F112" s="221">
        <v>1</v>
      </c>
    </row>
    <row r="113" spans="1:6">
      <c r="A113" s="221">
        <v>109</v>
      </c>
      <c r="B113" s="221" t="s">
        <v>1414</v>
      </c>
      <c r="C113" s="221" t="s">
        <v>1920</v>
      </c>
      <c r="D113" s="221">
        <v>0</v>
      </c>
      <c r="E113" s="221">
        <v>1</v>
      </c>
      <c r="F113" s="221">
        <v>1</v>
      </c>
    </row>
    <row r="114" spans="1:6">
      <c r="A114" s="221">
        <v>110</v>
      </c>
      <c r="B114" s="221" t="s">
        <v>1415</v>
      </c>
      <c r="C114" s="221" t="s">
        <v>1920</v>
      </c>
      <c r="D114" s="221">
        <v>0</v>
      </c>
      <c r="E114" s="221">
        <v>1</v>
      </c>
      <c r="F114" s="221">
        <v>1</v>
      </c>
    </row>
    <row r="115" spans="1:6">
      <c r="A115" s="221">
        <v>111</v>
      </c>
      <c r="B115" s="221" t="s">
        <v>1416</v>
      </c>
      <c r="C115" s="221" t="s">
        <v>1920</v>
      </c>
      <c r="D115" s="221">
        <v>1</v>
      </c>
      <c r="E115" s="221">
        <v>0</v>
      </c>
      <c r="F115" s="221">
        <v>1</v>
      </c>
    </row>
    <row r="116" spans="1:6">
      <c r="A116" s="221">
        <v>112</v>
      </c>
      <c r="B116" s="221" t="s">
        <v>1417</v>
      </c>
      <c r="C116" s="221" t="s">
        <v>1920</v>
      </c>
      <c r="D116" s="221">
        <v>1</v>
      </c>
      <c r="E116" s="221">
        <v>0</v>
      </c>
      <c r="F116" s="221">
        <v>1</v>
      </c>
    </row>
    <row r="117" spans="1:6">
      <c r="A117" s="221">
        <v>113</v>
      </c>
      <c r="B117" s="221" t="s">
        <v>1418</v>
      </c>
      <c r="C117" s="221" t="s">
        <v>1920</v>
      </c>
      <c r="D117" s="221">
        <v>1</v>
      </c>
      <c r="E117" s="221">
        <v>0</v>
      </c>
      <c r="F117" s="221">
        <v>1</v>
      </c>
    </row>
    <row r="118" spans="1:6">
      <c r="A118" s="221">
        <v>114</v>
      </c>
      <c r="B118" s="221" t="s">
        <v>1419</v>
      </c>
      <c r="C118" s="221" t="s">
        <v>1920</v>
      </c>
      <c r="D118" s="221">
        <v>24</v>
      </c>
      <c r="E118" s="221">
        <v>2</v>
      </c>
      <c r="F118" s="221">
        <v>26</v>
      </c>
    </row>
    <row r="119" spans="1:6">
      <c r="A119" s="221">
        <v>115</v>
      </c>
      <c r="B119" s="221" t="s">
        <v>1420</v>
      </c>
      <c r="C119" s="221" t="s">
        <v>1920</v>
      </c>
      <c r="D119" s="221">
        <v>2</v>
      </c>
      <c r="E119" s="221">
        <v>1</v>
      </c>
      <c r="F119" s="221">
        <v>3</v>
      </c>
    </row>
    <row r="120" spans="1:6">
      <c r="A120" s="221">
        <v>116</v>
      </c>
      <c r="B120" s="221" t="s">
        <v>1421</v>
      </c>
      <c r="C120" s="221" t="s">
        <v>1920</v>
      </c>
      <c r="D120" s="221">
        <v>0</v>
      </c>
      <c r="E120" s="221">
        <v>1</v>
      </c>
      <c r="F120" s="221">
        <v>1</v>
      </c>
    </row>
    <row r="121" spans="1:6">
      <c r="A121" s="221">
        <v>117</v>
      </c>
      <c r="B121" s="221" t="s">
        <v>1422</v>
      </c>
      <c r="C121" s="221" t="s">
        <v>1920</v>
      </c>
      <c r="D121" s="221">
        <v>1</v>
      </c>
      <c r="E121" s="221">
        <v>0</v>
      </c>
      <c r="F121" s="221">
        <v>1</v>
      </c>
    </row>
    <row r="122" spans="1:6">
      <c r="A122" s="221">
        <v>118</v>
      </c>
      <c r="B122" s="221" t="s">
        <v>1423</v>
      </c>
      <c r="C122" s="221" t="s">
        <v>1920</v>
      </c>
      <c r="D122" s="221">
        <v>3</v>
      </c>
      <c r="E122" s="221">
        <v>21</v>
      </c>
      <c r="F122" s="221">
        <v>24</v>
      </c>
    </row>
    <row r="123" spans="1:6">
      <c r="A123" s="221">
        <v>119</v>
      </c>
      <c r="B123" s="221" t="s">
        <v>1424</v>
      </c>
      <c r="C123" s="221" t="s">
        <v>1920</v>
      </c>
      <c r="D123" s="221">
        <v>1</v>
      </c>
      <c r="E123" s="221">
        <v>0</v>
      </c>
      <c r="F123" s="221">
        <v>1</v>
      </c>
    </row>
    <row r="124" spans="1:6">
      <c r="A124" s="221">
        <v>120</v>
      </c>
      <c r="B124" s="221" t="s">
        <v>1425</v>
      </c>
      <c r="C124" s="221" t="s">
        <v>1920</v>
      </c>
      <c r="D124" s="221">
        <v>6</v>
      </c>
      <c r="E124" s="221">
        <v>4</v>
      </c>
      <c r="F124" s="221">
        <v>10</v>
      </c>
    </row>
    <row r="125" spans="1:6">
      <c r="A125" s="221">
        <v>121</v>
      </c>
      <c r="B125" s="221" t="s">
        <v>1426</v>
      </c>
      <c r="C125" s="221" t="s">
        <v>1920</v>
      </c>
      <c r="D125" s="221">
        <v>10</v>
      </c>
      <c r="E125" s="221">
        <v>2</v>
      </c>
      <c r="F125" s="221">
        <v>12</v>
      </c>
    </row>
    <row r="126" spans="1:6">
      <c r="A126" s="221">
        <v>122</v>
      </c>
      <c r="B126" s="221" t="s">
        <v>1427</v>
      </c>
      <c r="C126" s="221" t="s">
        <v>1920</v>
      </c>
      <c r="D126" s="221">
        <v>0</v>
      </c>
      <c r="E126" s="221">
        <v>4</v>
      </c>
      <c r="F126" s="221">
        <v>4</v>
      </c>
    </row>
    <row r="127" spans="1:6">
      <c r="A127" s="221">
        <v>123</v>
      </c>
      <c r="B127" s="221" t="s">
        <v>1428</v>
      </c>
      <c r="C127" s="221" t="s">
        <v>1920</v>
      </c>
      <c r="D127" s="221">
        <v>2</v>
      </c>
      <c r="E127" s="221">
        <v>1</v>
      </c>
      <c r="F127" s="221">
        <v>3</v>
      </c>
    </row>
    <row r="128" spans="1:6">
      <c r="A128" s="221">
        <v>124</v>
      </c>
      <c r="B128" s="221" t="s">
        <v>1429</v>
      </c>
      <c r="C128" s="221" t="s">
        <v>1920</v>
      </c>
      <c r="D128" s="221">
        <v>5</v>
      </c>
      <c r="E128" s="221">
        <v>2</v>
      </c>
      <c r="F128" s="221">
        <v>7</v>
      </c>
    </row>
    <row r="129" spans="1:6">
      <c r="A129" s="221">
        <v>125</v>
      </c>
      <c r="B129" s="221" t="s">
        <v>1430</v>
      </c>
      <c r="C129" s="221" t="s">
        <v>1920</v>
      </c>
      <c r="D129" s="221">
        <v>5</v>
      </c>
      <c r="E129" s="221">
        <v>0</v>
      </c>
      <c r="F129" s="221">
        <v>5</v>
      </c>
    </row>
    <row r="130" spans="1:6">
      <c r="A130" s="221">
        <v>126</v>
      </c>
      <c r="B130" s="221" t="s">
        <v>1431</v>
      </c>
      <c r="C130" s="221" t="s">
        <v>1920</v>
      </c>
      <c r="D130" s="221">
        <v>2</v>
      </c>
      <c r="E130" s="221">
        <v>2</v>
      </c>
      <c r="F130" s="221">
        <v>4</v>
      </c>
    </row>
    <row r="131" spans="1:6">
      <c r="A131" s="221">
        <v>127</v>
      </c>
      <c r="B131" s="221" t="s">
        <v>1432</v>
      </c>
      <c r="C131" s="221" t="s">
        <v>1920</v>
      </c>
      <c r="D131" s="221">
        <v>0</v>
      </c>
      <c r="E131" s="221">
        <v>11</v>
      </c>
      <c r="F131" s="221">
        <v>11</v>
      </c>
    </row>
    <row r="132" spans="1:6">
      <c r="A132" s="221">
        <v>128</v>
      </c>
      <c r="B132" s="221" t="s">
        <v>1433</v>
      </c>
      <c r="C132" s="221" t="s">
        <v>1921</v>
      </c>
      <c r="D132" s="221">
        <v>3</v>
      </c>
      <c r="E132" s="221">
        <v>0</v>
      </c>
      <c r="F132" s="221">
        <v>3</v>
      </c>
    </row>
    <row r="133" spans="1:6">
      <c r="A133" s="221">
        <v>129</v>
      </c>
      <c r="B133" s="221" t="s">
        <v>1434</v>
      </c>
      <c r="C133" s="221" t="s">
        <v>1921</v>
      </c>
      <c r="D133" s="221">
        <v>3</v>
      </c>
      <c r="E133" s="221">
        <v>0</v>
      </c>
      <c r="F133" s="221">
        <v>3</v>
      </c>
    </row>
    <row r="134" spans="1:6">
      <c r="A134" s="221">
        <v>130</v>
      </c>
      <c r="B134" s="221" t="s">
        <v>1435</v>
      </c>
      <c r="C134" s="221" t="s">
        <v>1921</v>
      </c>
      <c r="D134" s="221">
        <v>0</v>
      </c>
      <c r="E134" s="221">
        <v>1</v>
      </c>
      <c r="F134" s="221">
        <v>1</v>
      </c>
    </row>
    <row r="135" spans="1:6">
      <c r="A135" s="221">
        <v>131</v>
      </c>
      <c r="B135" s="221" t="s">
        <v>1436</v>
      </c>
      <c r="C135" s="221" t="s">
        <v>1921</v>
      </c>
      <c r="D135" s="221">
        <v>13</v>
      </c>
      <c r="E135" s="221">
        <v>1</v>
      </c>
      <c r="F135" s="221">
        <v>14</v>
      </c>
    </row>
    <row r="136" spans="1:6">
      <c r="A136" s="221">
        <v>132</v>
      </c>
      <c r="B136" s="221" t="s">
        <v>1437</v>
      </c>
      <c r="C136" s="221" t="s">
        <v>1921</v>
      </c>
      <c r="D136" s="221">
        <v>1</v>
      </c>
      <c r="E136" s="221">
        <v>1</v>
      </c>
      <c r="F136" s="221">
        <v>2</v>
      </c>
    </row>
    <row r="137" spans="1:6">
      <c r="A137" s="221">
        <v>133</v>
      </c>
      <c r="B137" s="221" t="s">
        <v>1438</v>
      </c>
      <c r="C137" s="221" t="s">
        <v>1921</v>
      </c>
      <c r="D137" s="221">
        <v>1</v>
      </c>
      <c r="E137" s="221">
        <v>0</v>
      </c>
      <c r="F137" s="221">
        <v>1</v>
      </c>
    </row>
    <row r="138" spans="1:6">
      <c r="A138" s="221">
        <v>134</v>
      </c>
      <c r="B138" s="221" t="s">
        <v>1439</v>
      </c>
      <c r="C138" s="221" t="s">
        <v>1921</v>
      </c>
      <c r="D138" s="221">
        <v>0</v>
      </c>
      <c r="E138" s="221">
        <v>1</v>
      </c>
      <c r="F138" s="221">
        <v>1</v>
      </c>
    </row>
    <row r="139" spans="1:6">
      <c r="A139" s="221">
        <v>135</v>
      </c>
      <c r="B139" s="221" t="s">
        <v>1440</v>
      </c>
      <c r="C139" s="221" t="s">
        <v>1921</v>
      </c>
      <c r="D139" s="221">
        <v>1</v>
      </c>
      <c r="E139" s="221">
        <v>0</v>
      </c>
      <c r="F139" s="221">
        <v>1</v>
      </c>
    </row>
    <row r="140" spans="1:6">
      <c r="A140" s="221">
        <v>136</v>
      </c>
      <c r="B140" s="221" t="s">
        <v>1441</v>
      </c>
      <c r="C140" s="221" t="s">
        <v>1921</v>
      </c>
      <c r="D140" s="221">
        <v>1</v>
      </c>
      <c r="E140" s="221">
        <v>1</v>
      </c>
      <c r="F140" s="221">
        <v>2</v>
      </c>
    </row>
    <row r="141" spans="1:6">
      <c r="A141" s="221">
        <v>137</v>
      </c>
      <c r="B141" s="221" t="s">
        <v>1442</v>
      </c>
      <c r="C141" s="221" t="s">
        <v>1922</v>
      </c>
      <c r="D141" s="221">
        <v>0</v>
      </c>
      <c r="E141" s="221">
        <v>1</v>
      </c>
      <c r="F141" s="221">
        <v>1</v>
      </c>
    </row>
    <row r="142" spans="1:6">
      <c r="A142" s="221">
        <v>138</v>
      </c>
      <c r="B142" s="221" t="s">
        <v>1443</v>
      </c>
      <c r="C142" s="221" t="s">
        <v>1922</v>
      </c>
      <c r="D142" s="221">
        <v>3</v>
      </c>
      <c r="E142" s="221">
        <v>1</v>
      </c>
      <c r="F142" s="221">
        <v>4</v>
      </c>
    </row>
    <row r="143" spans="1:6">
      <c r="A143" s="221">
        <v>139</v>
      </c>
      <c r="B143" s="221" t="s">
        <v>1444</v>
      </c>
      <c r="C143" s="221" t="s">
        <v>1922</v>
      </c>
      <c r="D143" s="221">
        <v>1</v>
      </c>
      <c r="E143" s="221">
        <v>0</v>
      </c>
      <c r="F143" s="221">
        <v>1</v>
      </c>
    </row>
    <row r="144" spans="1:6">
      <c r="A144" s="221">
        <v>140</v>
      </c>
      <c r="B144" s="221" t="s">
        <v>1445</v>
      </c>
      <c r="C144" s="221" t="s">
        <v>1922</v>
      </c>
      <c r="D144" s="221">
        <v>10</v>
      </c>
      <c r="E144" s="221">
        <v>1</v>
      </c>
      <c r="F144" s="221">
        <v>11</v>
      </c>
    </row>
    <row r="145" spans="1:6">
      <c r="A145" s="221">
        <v>141</v>
      </c>
      <c r="B145" s="221" t="s">
        <v>1446</v>
      </c>
      <c r="C145" s="221" t="s">
        <v>1922</v>
      </c>
      <c r="D145" s="221">
        <v>0</v>
      </c>
      <c r="E145" s="221">
        <v>1</v>
      </c>
      <c r="F145" s="221">
        <v>1</v>
      </c>
    </row>
    <row r="146" spans="1:6">
      <c r="A146" s="221">
        <v>142</v>
      </c>
      <c r="B146" s="221" t="s">
        <v>1447</v>
      </c>
      <c r="C146" s="221" t="s">
        <v>1922</v>
      </c>
      <c r="D146" s="221">
        <v>1</v>
      </c>
      <c r="E146" s="221">
        <v>0</v>
      </c>
      <c r="F146" s="221">
        <v>1</v>
      </c>
    </row>
    <row r="147" spans="1:6">
      <c r="A147" s="221">
        <v>143</v>
      </c>
      <c r="B147" s="221" t="s">
        <v>1448</v>
      </c>
      <c r="C147" s="221" t="s">
        <v>1922</v>
      </c>
      <c r="D147" s="221">
        <v>1</v>
      </c>
      <c r="E147" s="221">
        <v>0</v>
      </c>
      <c r="F147" s="221">
        <v>1</v>
      </c>
    </row>
    <row r="148" spans="1:6">
      <c r="A148" s="221">
        <v>144</v>
      </c>
      <c r="B148" s="221" t="s">
        <v>1449</v>
      </c>
      <c r="C148" s="221" t="s">
        <v>1922</v>
      </c>
      <c r="D148" s="221">
        <v>1</v>
      </c>
      <c r="E148" s="221">
        <v>0</v>
      </c>
      <c r="F148" s="221">
        <v>1</v>
      </c>
    </row>
    <row r="149" spans="1:6">
      <c r="A149" s="221">
        <v>145</v>
      </c>
      <c r="B149" s="221" t="s">
        <v>1450</v>
      </c>
      <c r="C149" s="221" t="s">
        <v>1922</v>
      </c>
      <c r="D149" s="221">
        <v>0</v>
      </c>
      <c r="E149" s="221">
        <v>1</v>
      </c>
      <c r="F149" s="221">
        <v>1</v>
      </c>
    </row>
    <row r="150" spans="1:6">
      <c r="A150" s="221">
        <v>146</v>
      </c>
      <c r="B150" s="221" t="s">
        <v>1451</v>
      </c>
      <c r="C150" s="221" t="s">
        <v>1922</v>
      </c>
      <c r="D150" s="221">
        <v>1</v>
      </c>
      <c r="E150" s="221">
        <v>0</v>
      </c>
      <c r="F150" s="221">
        <v>1</v>
      </c>
    </row>
    <row r="151" spans="1:6">
      <c r="A151" s="221">
        <v>147</v>
      </c>
      <c r="B151" s="221" t="s">
        <v>1293</v>
      </c>
      <c r="C151" s="221" t="s">
        <v>1923</v>
      </c>
      <c r="D151" s="221">
        <v>25</v>
      </c>
      <c r="E151" s="221">
        <v>10</v>
      </c>
      <c r="F151" s="221">
        <v>35</v>
      </c>
    </row>
    <row r="152" spans="1:6">
      <c r="A152" s="221">
        <v>148</v>
      </c>
      <c r="B152" s="221" t="s">
        <v>1452</v>
      </c>
      <c r="C152" s="221" t="s">
        <v>1923</v>
      </c>
      <c r="D152" s="221">
        <v>6</v>
      </c>
      <c r="E152" s="221">
        <v>1</v>
      </c>
      <c r="F152" s="221">
        <v>7</v>
      </c>
    </row>
    <row r="153" spans="1:6">
      <c r="A153" s="221">
        <v>149</v>
      </c>
      <c r="B153" s="221" t="s">
        <v>1453</v>
      </c>
      <c r="C153" s="221" t="s">
        <v>1923</v>
      </c>
      <c r="D153" s="221">
        <v>0</v>
      </c>
      <c r="E153" s="221">
        <v>2</v>
      </c>
      <c r="F153" s="221">
        <v>2</v>
      </c>
    </row>
    <row r="154" spans="1:6">
      <c r="A154" s="221">
        <v>150</v>
      </c>
      <c r="B154" s="221" t="s">
        <v>1454</v>
      </c>
      <c r="C154" s="221" t="s">
        <v>1923</v>
      </c>
      <c r="D154" s="221">
        <v>1</v>
      </c>
      <c r="E154" s="221">
        <v>0</v>
      </c>
      <c r="F154" s="221">
        <v>1</v>
      </c>
    </row>
    <row r="155" spans="1:6">
      <c r="A155" s="221">
        <v>151</v>
      </c>
      <c r="B155" s="221" t="s">
        <v>1455</v>
      </c>
      <c r="C155" s="221" t="s">
        <v>1923</v>
      </c>
      <c r="D155" s="221">
        <v>12</v>
      </c>
      <c r="E155" s="221">
        <v>3</v>
      </c>
      <c r="F155" s="221">
        <v>15</v>
      </c>
    </row>
    <row r="156" spans="1:6">
      <c r="A156" s="221">
        <v>152</v>
      </c>
      <c r="B156" s="221" t="s">
        <v>1456</v>
      </c>
      <c r="C156" s="221" t="s">
        <v>1923</v>
      </c>
      <c r="D156" s="221">
        <v>1</v>
      </c>
      <c r="E156" s="221">
        <v>0</v>
      </c>
      <c r="F156" s="221">
        <v>1</v>
      </c>
    </row>
    <row r="157" spans="1:6">
      <c r="A157" s="221">
        <v>153</v>
      </c>
      <c r="B157" s="221" t="s">
        <v>1457</v>
      </c>
      <c r="C157" s="221" t="s">
        <v>1923</v>
      </c>
      <c r="D157" s="221">
        <v>2</v>
      </c>
      <c r="E157" s="221">
        <v>0</v>
      </c>
      <c r="F157" s="221">
        <v>2</v>
      </c>
    </row>
    <row r="158" spans="1:6">
      <c r="A158" s="221">
        <v>154</v>
      </c>
      <c r="B158" s="221" t="s">
        <v>1458</v>
      </c>
      <c r="C158" s="221" t="s">
        <v>1923</v>
      </c>
      <c r="D158" s="221">
        <v>4</v>
      </c>
      <c r="E158" s="221">
        <v>1</v>
      </c>
      <c r="F158" s="221">
        <v>5</v>
      </c>
    </row>
    <row r="159" spans="1:6">
      <c r="A159" s="221">
        <v>155</v>
      </c>
      <c r="B159" s="221" t="s">
        <v>1459</v>
      </c>
      <c r="C159" s="221" t="s">
        <v>1923</v>
      </c>
      <c r="D159" s="221">
        <v>13</v>
      </c>
      <c r="E159" s="221">
        <v>2</v>
      </c>
      <c r="F159" s="221">
        <v>15</v>
      </c>
    </row>
    <row r="160" spans="1:6">
      <c r="A160" s="221">
        <v>156</v>
      </c>
      <c r="B160" s="221" t="s">
        <v>1460</v>
      </c>
      <c r="C160" s="221" t="s">
        <v>1923</v>
      </c>
      <c r="D160" s="221">
        <v>1</v>
      </c>
      <c r="E160" s="221">
        <v>0</v>
      </c>
      <c r="F160" s="221">
        <v>1</v>
      </c>
    </row>
    <row r="161" spans="1:6">
      <c r="A161" s="221">
        <v>157</v>
      </c>
      <c r="B161" s="221" t="s">
        <v>1461</v>
      </c>
      <c r="C161" s="221" t="s">
        <v>1923</v>
      </c>
      <c r="D161" s="221">
        <v>8</v>
      </c>
      <c r="E161" s="221">
        <v>0</v>
      </c>
      <c r="F161" s="221">
        <v>8</v>
      </c>
    </row>
    <row r="162" spans="1:6">
      <c r="A162" s="221">
        <v>158</v>
      </c>
      <c r="B162" s="221" t="s">
        <v>1462</v>
      </c>
      <c r="C162" s="221" t="s">
        <v>1923</v>
      </c>
      <c r="D162" s="221">
        <v>4</v>
      </c>
      <c r="E162" s="221">
        <v>1</v>
      </c>
      <c r="F162" s="221">
        <v>5</v>
      </c>
    </row>
    <row r="163" spans="1:6">
      <c r="A163" s="221">
        <v>159</v>
      </c>
      <c r="B163" s="221" t="s">
        <v>1463</v>
      </c>
      <c r="C163" s="221" t="s">
        <v>1923</v>
      </c>
      <c r="D163" s="221">
        <v>4</v>
      </c>
      <c r="E163" s="221">
        <v>14</v>
      </c>
      <c r="F163" s="221">
        <v>18</v>
      </c>
    </row>
    <row r="164" spans="1:6">
      <c r="A164" s="221">
        <v>160</v>
      </c>
      <c r="B164" s="221" t="s">
        <v>1464</v>
      </c>
      <c r="C164" s="221" t="s">
        <v>1923</v>
      </c>
      <c r="D164" s="221">
        <v>2</v>
      </c>
      <c r="E164" s="221">
        <v>0</v>
      </c>
      <c r="F164" s="221">
        <v>2</v>
      </c>
    </row>
    <row r="165" spans="1:6">
      <c r="A165" s="221">
        <v>161</v>
      </c>
      <c r="B165" s="221" t="s">
        <v>1465</v>
      </c>
      <c r="C165" s="221" t="s">
        <v>1923</v>
      </c>
      <c r="D165" s="221">
        <v>1</v>
      </c>
      <c r="E165" s="221">
        <v>0</v>
      </c>
      <c r="F165" s="221">
        <v>1</v>
      </c>
    </row>
    <row r="166" spans="1:6">
      <c r="A166" s="221">
        <v>162</v>
      </c>
      <c r="B166" s="221" t="s">
        <v>1466</v>
      </c>
      <c r="C166" s="221" t="s">
        <v>1923</v>
      </c>
      <c r="D166" s="221">
        <v>3</v>
      </c>
      <c r="E166" s="221">
        <v>0</v>
      </c>
      <c r="F166" s="221">
        <v>3</v>
      </c>
    </row>
    <row r="167" spans="1:6">
      <c r="A167" s="221">
        <v>163</v>
      </c>
      <c r="B167" s="221" t="s">
        <v>1467</v>
      </c>
      <c r="C167" s="221" t="s">
        <v>1923</v>
      </c>
      <c r="D167" s="221">
        <v>1</v>
      </c>
      <c r="E167" s="221">
        <v>6</v>
      </c>
      <c r="F167" s="221">
        <v>7</v>
      </c>
    </row>
    <row r="168" spans="1:6">
      <c r="A168" s="221">
        <v>164</v>
      </c>
      <c r="B168" s="221" t="s">
        <v>1468</v>
      </c>
      <c r="C168" s="221" t="s">
        <v>1923</v>
      </c>
      <c r="D168" s="221">
        <v>12</v>
      </c>
      <c r="E168" s="221">
        <v>0</v>
      </c>
      <c r="F168" s="221">
        <v>12</v>
      </c>
    </row>
    <row r="169" spans="1:6">
      <c r="A169" s="221">
        <v>165</v>
      </c>
      <c r="B169" s="221" t="s">
        <v>1469</v>
      </c>
      <c r="C169" s="221" t="s">
        <v>1923</v>
      </c>
      <c r="D169" s="221">
        <v>0</v>
      </c>
      <c r="E169" s="221">
        <v>1</v>
      </c>
      <c r="F169" s="221">
        <v>1</v>
      </c>
    </row>
    <row r="170" spans="1:6">
      <c r="A170" s="221">
        <v>166</v>
      </c>
      <c r="B170" s="221" t="s">
        <v>1470</v>
      </c>
      <c r="C170" s="221" t="s">
        <v>1923</v>
      </c>
      <c r="D170" s="221">
        <v>0</v>
      </c>
      <c r="E170" s="221">
        <v>1</v>
      </c>
      <c r="F170" s="221">
        <v>1</v>
      </c>
    </row>
    <row r="171" spans="1:6">
      <c r="A171" s="221">
        <v>167</v>
      </c>
      <c r="B171" s="221" t="s">
        <v>1471</v>
      </c>
      <c r="C171" s="221" t="s">
        <v>1923</v>
      </c>
      <c r="D171" s="221">
        <v>9</v>
      </c>
      <c r="E171" s="221">
        <v>1</v>
      </c>
      <c r="F171" s="221">
        <v>10</v>
      </c>
    </row>
    <row r="172" spans="1:6">
      <c r="A172" s="221">
        <v>168</v>
      </c>
      <c r="B172" s="221" t="s">
        <v>1472</v>
      </c>
      <c r="C172" s="221" t="s">
        <v>1923</v>
      </c>
      <c r="D172" s="221">
        <v>2</v>
      </c>
      <c r="E172" s="221">
        <v>0</v>
      </c>
      <c r="F172" s="221">
        <v>2</v>
      </c>
    </row>
    <row r="173" spans="1:6">
      <c r="A173" s="221">
        <v>169</v>
      </c>
      <c r="B173" s="221" t="s">
        <v>1473</v>
      </c>
      <c r="C173" s="221" t="s">
        <v>1923</v>
      </c>
      <c r="D173" s="221">
        <v>1</v>
      </c>
      <c r="E173" s="221">
        <v>0</v>
      </c>
      <c r="F173" s="221">
        <v>1</v>
      </c>
    </row>
    <row r="174" spans="1:6">
      <c r="A174" s="221">
        <v>170</v>
      </c>
      <c r="B174" s="221" t="s">
        <v>1474</v>
      </c>
      <c r="C174" s="221" t="s">
        <v>1923</v>
      </c>
      <c r="D174" s="221">
        <v>47</v>
      </c>
      <c r="E174" s="221">
        <v>19</v>
      </c>
      <c r="F174" s="221">
        <v>66</v>
      </c>
    </row>
    <row r="175" spans="1:6">
      <c r="A175" s="221">
        <v>171</v>
      </c>
      <c r="B175" s="221" t="s">
        <v>1475</v>
      </c>
      <c r="C175" s="221" t="s">
        <v>1923</v>
      </c>
      <c r="D175" s="221">
        <v>1</v>
      </c>
      <c r="E175" s="221">
        <v>1</v>
      </c>
      <c r="F175" s="221">
        <v>2</v>
      </c>
    </row>
    <row r="176" spans="1:6">
      <c r="A176" s="221">
        <v>172</v>
      </c>
      <c r="B176" s="221" t="s">
        <v>1476</v>
      </c>
      <c r="C176" s="221" t="s">
        <v>1923</v>
      </c>
      <c r="D176" s="221">
        <v>0</v>
      </c>
      <c r="E176" s="221">
        <v>1</v>
      </c>
      <c r="F176" s="221">
        <v>1</v>
      </c>
    </row>
    <row r="177" spans="1:6">
      <c r="A177" s="221">
        <v>173</v>
      </c>
      <c r="B177" s="221" t="s">
        <v>1477</v>
      </c>
      <c r="C177" s="221" t="s">
        <v>1923</v>
      </c>
      <c r="D177" s="221">
        <v>3</v>
      </c>
      <c r="E177" s="221">
        <v>0</v>
      </c>
      <c r="F177" s="221">
        <v>3</v>
      </c>
    </row>
    <row r="178" spans="1:6">
      <c r="A178" s="221">
        <v>174</v>
      </c>
      <c r="B178" s="221" t="s">
        <v>1478</v>
      </c>
      <c r="C178" s="221" t="s">
        <v>1923</v>
      </c>
      <c r="D178" s="221">
        <v>1</v>
      </c>
      <c r="E178" s="221">
        <v>0</v>
      </c>
      <c r="F178" s="221">
        <v>1</v>
      </c>
    </row>
    <row r="179" spans="1:6">
      <c r="A179" s="221">
        <v>175</v>
      </c>
      <c r="B179" s="221" t="s">
        <v>1479</v>
      </c>
      <c r="C179" s="221" t="s">
        <v>1923</v>
      </c>
      <c r="D179" s="221">
        <v>137</v>
      </c>
      <c r="E179" s="221">
        <v>23</v>
      </c>
      <c r="F179" s="221">
        <v>160</v>
      </c>
    </row>
    <row r="180" spans="1:6">
      <c r="A180" s="221">
        <v>176</v>
      </c>
      <c r="B180" s="221" t="s">
        <v>1480</v>
      </c>
      <c r="C180" s="221" t="s">
        <v>1923</v>
      </c>
      <c r="D180" s="221">
        <v>3</v>
      </c>
      <c r="E180" s="221">
        <v>3</v>
      </c>
      <c r="F180" s="221">
        <v>6</v>
      </c>
    </row>
    <row r="181" spans="1:6">
      <c r="A181" s="221">
        <v>177</v>
      </c>
      <c r="B181" s="221" t="s">
        <v>1481</v>
      </c>
      <c r="C181" s="221" t="s">
        <v>1923</v>
      </c>
      <c r="D181" s="221">
        <v>0</v>
      </c>
      <c r="E181" s="221">
        <v>3</v>
      </c>
      <c r="F181" s="221">
        <v>3</v>
      </c>
    </row>
    <row r="182" spans="1:6">
      <c r="A182" s="221">
        <v>178</v>
      </c>
      <c r="B182" s="221" t="s">
        <v>1482</v>
      </c>
      <c r="C182" s="221" t="s">
        <v>1923</v>
      </c>
      <c r="D182" s="221">
        <v>0</v>
      </c>
      <c r="E182" s="221">
        <v>1</v>
      </c>
      <c r="F182" s="221">
        <v>1</v>
      </c>
    </row>
    <row r="183" spans="1:6">
      <c r="A183" s="221">
        <v>179</v>
      </c>
      <c r="B183" s="221" t="s">
        <v>1483</v>
      </c>
      <c r="C183" s="221" t="s">
        <v>1923</v>
      </c>
      <c r="D183" s="221">
        <v>1</v>
      </c>
      <c r="E183" s="221">
        <v>0</v>
      </c>
      <c r="F183" s="221">
        <v>1</v>
      </c>
    </row>
    <row r="184" spans="1:6">
      <c r="A184" s="221">
        <v>180</v>
      </c>
      <c r="B184" s="221" t="s">
        <v>1484</v>
      </c>
      <c r="C184" s="221" t="s">
        <v>1923</v>
      </c>
      <c r="D184" s="221">
        <v>5</v>
      </c>
      <c r="E184" s="221">
        <v>13</v>
      </c>
      <c r="F184" s="221">
        <v>18</v>
      </c>
    </row>
    <row r="185" spans="1:6">
      <c r="A185" s="221">
        <v>181</v>
      </c>
      <c r="B185" s="221" t="s">
        <v>1485</v>
      </c>
      <c r="C185" s="221" t="s">
        <v>1923</v>
      </c>
      <c r="D185" s="221">
        <v>1</v>
      </c>
      <c r="E185" s="221">
        <v>0</v>
      </c>
      <c r="F185" s="221">
        <v>1</v>
      </c>
    </row>
    <row r="186" spans="1:6">
      <c r="A186" s="221">
        <v>182</v>
      </c>
      <c r="B186" s="221" t="s">
        <v>1486</v>
      </c>
      <c r="C186" s="221" t="s">
        <v>1923</v>
      </c>
      <c r="D186" s="221">
        <v>2</v>
      </c>
      <c r="E186" s="221">
        <v>0</v>
      </c>
      <c r="F186" s="221">
        <v>2</v>
      </c>
    </row>
    <row r="187" spans="1:6">
      <c r="A187" s="221">
        <v>183</v>
      </c>
      <c r="B187" s="221" t="s">
        <v>1487</v>
      </c>
      <c r="C187" s="221" t="s">
        <v>1923</v>
      </c>
      <c r="D187" s="221">
        <v>0</v>
      </c>
      <c r="E187" s="221">
        <v>1</v>
      </c>
      <c r="F187" s="221">
        <v>1</v>
      </c>
    </row>
    <row r="188" spans="1:6">
      <c r="A188" s="221">
        <v>184</v>
      </c>
      <c r="B188" s="221" t="s">
        <v>1488</v>
      </c>
      <c r="C188" s="221" t="s">
        <v>1923</v>
      </c>
      <c r="D188" s="221">
        <v>0</v>
      </c>
      <c r="E188" s="221">
        <v>1</v>
      </c>
      <c r="F188" s="221">
        <v>1</v>
      </c>
    </row>
    <row r="189" spans="1:6">
      <c r="A189" s="221">
        <v>185</v>
      </c>
      <c r="B189" s="221" t="s">
        <v>1489</v>
      </c>
      <c r="C189" s="221" t="s">
        <v>1923</v>
      </c>
      <c r="D189" s="221">
        <v>2</v>
      </c>
      <c r="E189" s="221">
        <v>2</v>
      </c>
      <c r="F189" s="221">
        <v>4</v>
      </c>
    </row>
    <row r="190" spans="1:6">
      <c r="A190" s="221">
        <v>186</v>
      </c>
      <c r="B190" s="221" t="s">
        <v>1490</v>
      </c>
      <c r="C190" s="221" t="s">
        <v>1923</v>
      </c>
      <c r="D190" s="221">
        <v>10</v>
      </c>
      <c r="E190" s="221">
        <v>9</v>
      </c>
      <c r="F190" s="221">
        <v>19</v>
      </c>
    </row>
    <row r="191" spans="1:6">
      <c r="A191" s="221">
        <v>187</v>
      </c>
      <c r="B191" s="221" t="s">
        <v>1491</v>
      </c>
      <c r="C191" s="221" t="s">
        <v>1923</v>
      </c>
      <c r="D191" s="221">
        <v>19</v>
      </c>
      <c r="E191" s="221">
        <v>5</v>
      </c>
      <c r="F191" s="221">
        <v>24</v>
      </c>
    </row>
    <row r="192" spans="1:6">
      <c r="A192" s="221">
        <v>188</v>
      </c>
      <c r="B192" s="221" t="s">
        <v>1492</v>
      </c>
      <c r="C192" s="221" t="s">
        <v>1923</v>
      </c>
      <c r="D192" s="221">
        <v>4</v>
      </c>
      <c r="E192" s="221">
        <v>6</v>
      </c>
      <c r="F192" s="221">
        <v>10</v>
      </c>
    </row>
    <row r="193" spans="1:6">
      <c r="A193" s="221">
        <v>189</v>
      </c>
      <c r="B193" s="221" t="s">
        <v>1493</v>
      </c>
      <c r="C193" s="221" t="s">
        <v>1923</v>
      </c>
      <c r="D193" s="221">
        <v>3</v>
      </c>
      <c r="E193" s="221">
        <v>0</v>
      </c>
      <c r="F193" s="221">
        <v>3</v>
      </c>
    </row>
    <row r="194" spans="1:6">
      <c r="A194" s="221">
        <v>190</v>
      </c>
      <c r="B194" s="221" t="s">
        <v>1494</v>
      </c>
      <c r="C194" s="221" t="s">
        <v>1923</v>
      </c>
      <c r="D194" s="221">
        <v>17</v>
      </c>
      <c r="E194" s="221">
        <v>6</v>
      </c>
      <c r="F194" s="221">
        <v>23</v>
      </c>
    </row>
    <row r="195" spans="1:6">
      <c r="A195" s="221">
        <v>191</v>
      </c>
      <c r="B195" s="221" t="s">
        <v>1495</v>
      </c>
      <c r="C195" s="221" t="s">
        <v>1923</v>
      </c>
      <c r="D195" s="221">
        <v>2</v>
      </c>
      <c r="E195" s="221">
        <v>4</v>
      </c>
      <c r="F195" s="221">
        <v>6</v>
      </c>
    </row>
    <row r="196" spans="1:6">
      <c r="A196" s="221">
        <v>192</v>
      </c>
      <c r="B196" s="221" t="s">
        <v>1496</v>
      </c>
      <c r="C196" s="221" t="s">
        <v>1923</v>
      </c>
      <c r="D196" s="221">
        <v>15</v>
      </c>
      <c r="E196" s="221">
        <v>2</v>
      </c>
      <c r="F196" s="221">
        <v>17</v>
      </c>
    </row>
    <row r="197" spans="1:6">
      <c r="A197" s="221">
        <v>193</v>
      </c>
      <c r="B197" s="221" t="s">
        <v>1497</v>
      </c>
      <c r="C197" s="221" t="s">
        <v>1923</v>
      </c>
      <c r="D197" s="221">
        <v>0</v>
      </c>
      <c r="E197" s="221">
        <v>3</v>
      </c>
      <c r="F197" s="221">
        <v>3</v>
      </c>
    </row>
    <row r="198" spans="1:6">
      <c r="A198" s="221">
        <v>194</v>
      </c>
      <c r="B198" s="221" t="s">
        <v>1498</v>
      </c>
      <c r="C198" s="221" t="s">
        <v>1923</v>
      </c>
      <c r="D198" s="221">
        <v>4</v>
      </c>
      <c r="E198" s="221">
        <v>2</v>
      </c>
      <c r="F198" s="221">
        <v>6</v>
      </c>
    </row>
    <row r="199" spans="1:6">
      <c r="A199" s="221">
        <v>195</v>
      </c>
      <c r="B199" s="221" t="s">
        <v>1499</v>
      </c>
      <c r="C199" s="221" t="s">
        <v>1923</v>
      </c>
      <c r="D199" s="221">
        <v>2</v>
      </c>
      <c r="E199" s="221">
        <v>0</v>
      </c>
      <c r="F199" s="221">
        <v>2</v>
      </c>
    </row>
    <row r="200" spans="1:6">
      <c r="A200" s="221">
        <v>196</v>
      </c>
      <c r="B200" s="221" t="s">
        <v>1500</v>
      </c>
      <c r="C200" s="221" t="s">
        <v>1924</v>
      </c>
      <c r="D200" s="221">
        <v>3</v>
      </c>
      <c r="E200" s="221">
        <v>3</v>
      </c>
      <c r="F200" s="221">
        <v>6</v>
      </c>
    </row>
    <row r="201" spans="1:6">
      <c r="A201" s="221">
        <v>197</v>
      </c>
      <c r="B201" s="221" t="s">
        <v>1501</v>
      </c>
      <c r="C201" s="221" t="s">
        <v>1924</v>
      </c>
      <c r="D201" s="221">
        <v>2</v>
      </c>
      <c r="E201" s="221">
        <v>0</v>
      </c>
      <c r="F201" s="221">
        <v>2</v>
      </c>
    </row>
    <row r="202" spans="1:6">
      <c r="A202" s="221">
        <v>198</v>
      </c>
      <c r="B202" s="221" t="s">
        <v>1502</v>
      </c>
      <c r="C202" s="221" t="s">
        <v>1924</v>
      </c>
      <c r="D202" s="221">
        <v>0</v>
      </c>
      <c r="E202" s="221">
        <v>1</v>
      </c>
      <c r="F202" s="221">
        <v>1</v>
      </c>
    </row>
    <row r="203" spans="1:6">
      <c r="A203" s="221">
        <v>199</v>
      </c>
      <c r="B203" s="221" t="s">
        <v>1503</v>
      </c>
      <c r="C203" s="221" t="s">
        <v>1924</v>
      </c>
      <c r="D203" s="221">
        <v>1</v>
      </c>
      <c r="E203" s="221">
        <v>0</v>
      </c>
      <c r="F203" s="221">
        <v>1</v>
      </c>
    </row>
    <row r="204" spans="1:6">
      <c r="A204" s="221">
        <v>200</v>
      </c>
      <c r="B204" s="221" t="s">
        <v>1504</v>
      </c>
      <c r="C204" s="221" t="s">
        <v>1924</v>
      </c>
      <c r="D204" s="221">
        <v>2</v>
      </c>
      <c r="E204" s="221">
        <v>0</v>
      </c>
      <c r="F204" s="221">
        <v>2</v>
      </c>
    </row>
    <row r="205" spans="1:6">
      <c r="A205" s="221">
        <v>201</v>
      </c>
      <c r="B205" s="221" t="s">
        <v>1505</v>
      </c>
      <c r="C205" s="221" t="s">
        <v>1924</v>
      </c>
      <c r="D205" s="221">
        <v>1</v>
      </c>
      <c r="E205" s="221">
        <v>0</v>
      </c>
      <c r="F205" s="221">
        <v>1</v>
      </c>
    </row>
    <row r="206" spans="1:6">
      <c r="A206" s="221">
        <v>202</v>
      </c>
      <c r="B206" s="221" t="s">
        <v>1506</v>
      </c>
      <c r="C206" s="221" t="s">
        <v>1924</v>
      </c>
      <c r="D206" s="221">
        <v>30</v>
      </c>
      <c r="E206" s="221">
        <v>8</v>
      </c>
      <c r="F206" s="221">
        <v>38</v>
      </c>
    </row>
    <row r="207" spans="1:6">
      <c r="A207" s="221">
        <v>203</v>
      </c>
      <c r="B207" s="221" t="s">
        <v>1507</v>
      </c>
      <c r="C207" s="221" t="s">
        <v>1924</v>
      </c>
      <c r="D207" s="221">
        <v>1</v>
      </c>
      <c r="E207" s="221">
        <v>0</v>
      </c>
      <c r="F207" s="221">
        <v>1</v>
      </c>
    </row>
    <row r="208" spans="1:6">
      <c r="A208" s="221">
        <v>204</v>
      </c>
      <c r="B208" s="221" t="s">
        <v>1508</v>
      </c>
      <c r="C208" s="221" t="s">
        <v>1924</v>
      </c>
      <c r="D208" s="221">
        <v>6</v>
      </c>
      <c r="E208" s="221">
        <v>0</v>
      </c>
      <c r="F208" s="221">
        <v>6</v>
      </c>
    </row>
    <row r="209" spans="1:6">
      <c r="A209" s="221">
        <v>205</v>
      </c>
      <c r="B209" s="221" t="s">
        <v>1509</v>
      </c>
      <c r="C209" s="221" t="s">
        <v>1924</v>
      </c>
      <c r="D209" s="221">
        <v>5</v>
      </c>
      <c r="E209" s="221">
        <v>2</v>
      </c>
      <c r="F209" s="221">
        <v>7</v>
      </c>
    </row>
    <row r="210" spans="1:6">
      <c r="A210" s="221">
        <v>206</v>
      </c>
      <c r="B210" s="221" t="s">
        <v>1510</v>
      </c>
      <c r="C210" s="221" t="s">
        <v>1924</v>
      </c>
      <c r="D210" s="221">
        <v>0</v>
      </c>
      <c r="E210" s="221">
        <v>3</v>
      </c>
      <c r="F210" s="221">
        <v>3</v>
      </c>
    </row>
    <row r="211" spans="1:6">
      <c r="A211" s="221">
        <v>207</v>
      </c>
      <c r="B211" s="221" t="s">
        <v>1511</v>
      </c>
      <c r="C211" s="221" t="s">
        <v>1924</v>
      </c>
      <c r="D211" s="221">
        <v>2</v>
      </c>
      <c r="E211" s="221">
        <v>1</v>
      </c>
      <c r="F211" s="221">
        <v>3</v>
      </c>
    </row>
    <row r="212" spans="1:6">
      <c r="A212" s="221">
        <v>208</v>
      </c>
      <c r="B212" s="221" t="s">
        <v>1512</v>
      </c>
      <c r="C212" s="221" t="s">
        <v>1924</v>
      </c>
      <c r="D212" s="221">
        <v>3</v>
      </c>
      <c r="E212" s="221">
        <v>0</v>
      </c>
      <c r="F212" s="221">
        <v>3</v>
      </c>
    </row>
    <row r="213" spans="1:6">
      <c r="A213" s="221">
        <v>209</v>
      </c>
      <c r="B213" s="221" t="s">
        <v>1513</v>
      </c>
      <c r="C213" s="221" t="s">
        <v>1925</v>
      </c>
      <c r="D213" s="221">
        <v>1</v>
      </c>
      <c r="E213" s="221">
        <v>0</v>
      </c>
      <c r="F213" s="221">
        <v>1</v>
      </c>
    </row>
    <row r="214" spans="1:6">
      <c r="A214" s="221">
        <v>210</v>
      </c>
      <c r="B214" s="221" t="s">
        <v>1514</v>
      </c>
      <c r="C214" s="221" t="s">
        <v>1925</v>
      </c>
      <c r="D214" s="221">
        <v>1</v>
      </c>
      <c r="E214" s="221">
        <v>0</v>
      </c>
      <c r="F214" s="221">
        <v>1</v>
      </c>
    </row>
    <row r="215" spans="1:6">
      <c r="A215" s="221">
        <v>211</v>
      </c>
      <c r="B215" s="221" t="s">
        <v>1515</v>
      </c>
      <c r="C215" s="221" t="s">
        <v>1925</v>
      </c>
      <c r="D215" s="221">
        <v>0</v>
      </c>
      <c r="E215" s="221">
        <v>1</v>
      </c>
      <c r="F215" s="221">
        <v>1</v>
      </c>
    </row>
    <row r="216" spans="1:6">
      <c r="A216" s="221">
        <v>212</v>
      </c>
      <c r="B216" s="221" t="s">
        <v>1516</v>
      </c>
      <c r="C216" s="221" t="s">
        <v>1925</v>
      </c>
      <c r="D216" s="221">
        <v>2</v>
      </c>
      <c r="E216" s="221">
        <v>0</v>
      </c>
      <c r="F216" s="221">
        <v>2</v>
      </c>
    </row>
    <row r="217" spans="1:6">
      <c r="A217" s="221">
        <v>213</v>
      </c>
      <c r="B217" s="221" t="s">
        <v>1517</v>
      </c>
      <c r="C217" s="221" t="s">
        <v>1925</v>
      </c>
      <c r="D217" s="221">
        <v>8</v>
      </c>
      <c r="E217" s="221">
        <v>1</v>
      </c>
      <c r="F217" s="221">
        <v>9</v>
      </c>
    </row>
    <row r="218" spans="1:6">
      <c r="A218" s="221">
        <v>214</v>
      </c>
      <c r="B218" s="221" t="s">
        <v>1518</v>
      </c>
      <c r="C218" s="221" t="s">
        <v>1925</v>
      </c>
      <c r="D218" s="221">
        <v>0</v>
      </c>
      <c r="E218" s="221">
        <v>1</v>
      </c>
      <c r="F218" s="221">
        <v>1</v>
      </c>
    </row>
    <row r="219" spans="1:6">
      <c r="A219" s="221">
        <v>215</v>
      </c>
      <c r="B219" s="221" t="s">
        <v>1519</v>
      </c>
      <c r="C219" s="221" t="s">
        <v>1925</v>
      </c>
      <c r="D219" s="221">
        <v>1</v>
      </c>
      <c r="E219" s="221">
        <v>0</v>
      </c>
      <c r="F219" s="221">
        <v>1</v>
      </c>
    </row>
    <row r="220" spans="1:6">
      <c r="A220" s="221">
        <v>216</v>
      </c>
      <c r="B220" s="221" t="s">
        <v>1520</v>
      </c>
      <c r="C220" s="221" t="s">
        <v>1925</v>
      </c>
      <c r="D220" s="221">
        <v>3</v>
      </c>
      <c r="E220" s="221">
        <v>0</v>
      </c>
      <c r="F220" s="221">
        <v>3</v>
      </c>
    </row>
    <row r="221" spans="1:6">
      <c r="A221" s="221">
        <v>217</v>
      </c>
      <c r="B221" s="221" t="s">
        <v>1521</v>
      </c>
      <c r="C221" s="221" t="s">
        <v>1925</v>
      </c>
      <c r="D221" s="221">
        <v>1</v>
      </c>
      <c r="E221" s="221">
        <v>0</v>
      </c>
      <c r="F221" s="221">
        <v>1</v>
      </c>
    </row>
    <row r="222" spans="1:6">
      <c r="A222" s="221">
        <v>218</v>
      </c>
      <c r="B222" s="221" t="s">
        <v>1522</v>
      </c>
      <c r="C222" s="221" t="s">
        <v>1925</v>
      </c>
      <c r="D222" s="221">
        <v>0</v>
      </c>
      <c r="E222" s="221">
        <v>1</v>
      </c>
      <c r="F222" s="221">
        <v>1</v>
      </c>
    </row>
    <row r="223" spans="1:6">
      <c r="A223" s="221">
        <v>219</v>
      </c>
      <c r="B223" s="221" t="s">
        <v>1523</v>
      </c>
      <c r="C223" s="221" t="s">
        <v>1925</v>
      </c>
      <c r="D223" s="221">
        <v>1</v>
      </c>
      <c r="E223" s="221">
        <v>0</v>
      </c>
      <c r="F223" s="221">
        <v>1</v>
      </c>
    </row>
    <row r="224" spans="1:6">
      <c r="A224" s="221">
        <v>220</v>
      </c>
      <c r="B224" s="221" t="s">
        <v>1524</v>
      </c>
      <c r="C224" s="221" t="s">
        <v>1925</v>
      </c>
      <c r="D224" s="221">
        <v>3</v>
      </c>
      <c r="E224" s="221">
        <v>3</v>
      </c>
      <c r="F224" s="221">
        <v>6</v>
      </c>
    </row>
    <row r="225" spans="1:6">
      <c r="A225" s="221">
        <v>221</v>
      </c>
      <c r="B225" s="221" t="s">
        <v>1525</v>
      </c>
      <c r="C225" s="221" t="s">
        <v>1925</v>
      </c>
      <c r="D225" s="221">
        <v>2</v>
      </c>
      <c r="E225" s="221">
        <v>0</v>
      </c>
      <c r="F225" s="221">
        <v>2</v>
      </c>
    </row>
    <row r="226" spans="1:6">
      <c r="A226" s="221">
        <v>222</v>
      </c>
      <c r="B226" s="221" t="s">
        <v>1526</v>
      </c>
      <c r="C226" s="221" t="s">
        <v>1925</v>
      </c>
      <c r="D226" s="221">
        <v>4</v>
      </c>
      <c r="E226" s="221">
        <v>3</v>
      </c>
      <c r="F226" s="221">
        <v>7</v>
      </c>
    </row>
    <row r="227" spans="1:6">
      <c r="A227" s="221">
        <v>223</v>
      </c>
      <c r="B227" s="221" t="s">
        <v>1527</v>
      </c>
      <c r="C227" s="221" t="s">
        <v>1925</v>
      </c>
      <c r="D227" s="221">
        <v>1</v>
      </c>
      <c r="E227" s="221">
        <v>0</v>
      </c>
      <c r="F227" s="221">
        <v>1</v>
      </c>
    </row>
    <row r="228" spans="1:6">
      <c r="A228" s="221">
        <v>224</v>
      </c>
      <c r="B228" s="221" t="s">
        <v>1528</v>
      </c>
      <c r="C228" s="221" t="s">
        <v>1925</v>
      </c>
      <c r="D228" s="221">
        <v>1</v>
      </c>
      <c r="E228" s="221">
        <v>0</v>
      </c>
      <c r="F228" s="221">
        <v>1</v>
      </c>
    </row>
    <row r="229" spans="1:6">
      <c r="A229" s="221">
        <v>225</v>
      </c>
      <c r="B229" s="221" t="s">
        <v>1529</v>
      </c>
      <c r="C229" s="221" t="s">
        <v>1925</v>
      </c>
      <c r="D229" s="221">
        <v>0</v>
      </c>
      <c r="E229" s="221">
        <v>1</v>
      </c>
      <c r="F229" s="221">
        <v>1</v>
      </c>
    </row>
    <row r="230" spans="1:6">
      <c r="A230" s="221">
        <v>226</v>
      </c>
      <c r="B230" s="221" t="s">
        <v>1530</v>
      </c>
      <c r="C230" s="221" t="s">
        <v>1925</v>
      </c>
      <c r="D230" s="221">
        <v>4</v>
      </c>
      <c r="E230" s="221">
        <v>2</v>
      </c>
      <c r="F230" s="221">
        <v>6</v>
      </c>
    </row>
    <row r="231" spans="1:6">
      <c r="A231" s="221">
        <v>227</v>
      </c>
      <c r="B231" s="221" t="s">
        <v>1531</v>
      </c>
      <c r="C231" s="221" t="s">
        <v>1925</v>
      </c>
      <c r="D231" s="221">
        <v>0</v>
      </c>
      <c r="E231" s="221">
        <v>1</v>
      </c>
      <c r="F231" s="221">
        <v>1</v>
      </c>
    </row>
    <row r="232" spans="1:6">
      <c r="A232" s="221">
        <v>228</v>
      </c>
      <c r="B232" s="221" t="s">
        <v>1532</v>
      </c>
      <c r="C232" s="221" t="s">
        <v>1925</v>
      </c>
      <c r="D232" s="221">
        <v>1</v>
      </c>
      <c r="E232" s="221">
        <v>0</v>
      </c>
      <c r="F232" s="221">
        <v>1</v>
      </c>
    </row>
    <row r="233" spans="1:6">
      <c r="A233" s="221">
        <v>229</v>
      </c>
      <c r="B233" s="221" t="s">
        <v>1533</v>
      </c>
      <c r="C233" s="221" t="s">
        <v>1925</v>
      </c>
      <c r="D233" s="221">
        <v>3</v>
      </c>
      <c r="E233" s="221">
        <v>0</v>
      </c>
      <c r="F233" s="221">
        <v>3</v>
      </c>
    </row>
    <row r="234" spans="1:6">
      <c r="A234" s="221">
        <v>230</v>
      </c>
      <c r="B234" s="221" t="s">
        <v>1534</v>
      </c>
      <c r="C234" s="221" t="s">
        <v>1925</v>
      </c>
      <c r="D234" s="221">
        <v>0</v>
      </c>
      <c r="E234" s="221">
        <v>3</v>
      </c>
      <c r="F234" s="221">
        <v>3</v>
      </c>
    </row>
    <row r="235" spans="1:6">
      <c r="A235" s="221">
        <v>231</v>
      </c>
      <c r="B235" s="221" t="s">
        <v>1535</v>
      </c>
      <c r="C235" s="221" t="s">
        <v>1926</v>
      </c>
      <c r="D235" s="221">
        <v>95</v>
      </c>
      <c r="E235" s="221">
        <v>24</v>
      </c>
      <c r="F235" s="221">
        <v>119</v>
      </c>
    </row>
    <row r="236" spans="1:6">
      <c r="A236" s="221">
        <v>232</v>
      </c>
      <c r="B236" s="221" t="s">
        <v>1536</v>
      </c>
      <c r="C236" s="221" t="s">
        <v>1926</v>
      </c>
      <c r="D236" s="221">
        <v>1</v>
      </c>
      <c r="E236" s="221">
        <v>0</v>
      </c>
      <c r="F236" s="221">
        <v>1</v>
      </c>
    </row>
    <row r="237" spans="1:6">
      <c r="A237" s="221">
        <v>233</v>
      </c>
      <c r="B237" s="221" t="s">
        <v>1537</v>
      </c>
      <c r="C237" s="221" t="s">
        <v>1926</v>
      </c>
      <c r="D237" s="221">
        <v>7</v>
      </c>
      <c r="E237" s="221">
        <v>0</v>
      </c>
      <c r="F237" s="221">
        <v>7</v>
      </c>
    </row>
    <row r="238" spans="1:6">
      <c r="A238" s="221">
        <v>234</v>
      </c>
      <c r="B238" s="221" t="s">
        <v>1538</v>
      </c>
      <c r="C238" s="221" t="s">
        <v>1926</v>
      </c>
      <c r="D238" s="221">
        <v>1</v>
      </c>
      <c r="E238" s="221">
        <v>0</v>
      </c>
      <c r="F238" s="221">
        <v>1</v>
      </c>
    </row>
    <row r="239" spans="1:6">
      <c r="A239" s="221">
        <v>235</v>
      </c>
      <c r="B239" s="221" t="s">
        <v>1539</v>
      </c>
      <c r="C239" s="221" t="s">
        <v>1926</v>
      </c>
      <c r="D239" s="221">
        <v>3</v>
      </c>
      <c r="E239" s="221">
        <v>2</v>
      </c>
      <c r="F239" s="221">
        <v>5</v>
      </c>
    </row>
    <row r="240" spans="1:6">
      <c r="A240" s="221">
        <v>236</v>
      </c>
      <c r="B240" s="221" t="s">
        <v>1540</v>
      </c>
      <c r="C240" s="221" t="s">
        <v>1926</v>
      </c>
      <c r="D240" s="221">
        <v>1</v>
      </c>
      <c r="E240" s="221">
        <v>0</v>
      </c>
      <c r="F240" s="221">
        <v>1</v>
      </c>
    </row>
    <row r="241" spans="1:6">
      <c r="A241" s="221">
        <v>237</v>
      </c>
      <c r="B241" s="221" t="s">
        <v>1541</v>
      </c>
      <c r="C241" s="221" t="s">
        <v>1926</v>
      </c>
      <c r="D241" s="221">
        <v>39</v>
      </c>
      <c r="E241" s="221">
        <v>4</v>
      </c>
      <c r="F241" s="221">
        <v>43</v>
      </c>
    </row>
    <row r="242" spans="1:6">
      <c r="A242" s="221">
        <v>238</v>
      </c>
      <c r="B242" s="221" t="s">
        <v>1542</v>
      </c>
      <c r="C242" s="221" t="s">
        <v>1926</v>
      </c>
      <c r="D242" s="221">
        <v>1</v>
      </c>
      <c r="E242" s="221">
        <v>0</v>
      </c>
      <c r="F242" s="221">
        <v>1</v>
      </c>
    </row>
    <row r="243" spans="1:6">
      <c r="A243" s="221">
        <v>239</v>
      </c>
      <c r="B243" s="221" t="s">
        <v>1543</v>
      </c>
      <c r="C243" s="221" t="s">
        <v>1926</v>
      </c>
      <c r="D243" s="221">
        <v>2</v>
      </c>
      <c r="E243" s="221">
        <v>0</v>
      </c>
      <c r="F243" s="221">
        <v>2</v>
      </c>
    </row>
    <row r="244" spans="1:6">
      <c r="A244" s="221">
        <v>240</v>
      </c>
      <c r="B244" s="221" t="s">
        <v>1544</v>
      </c>
      <c r="C244" s="221" t="s">
        <v>1926</v>
      </c>
      <c r="D244" s="221">
        <v>3</v>
      </c>
      <c r="E244" s="221">
        <v>0</v>
      </c>
      <c r="F244" s="221">
        <v>3</v>
      </c>
    </row>
    <row r="245" spans="1:6">
      <c r="A245" s="221">
        <v>241</v>
      </c>
      <c r="B245" s="221" t="s">
        <v>1545</v>
      </c>
      <c r="C245" s="221" t="s">
        <v>1926</v>
      </c>
      <c r="D245" s="221">
        <v>0</v>
      </c>
      <c r="E245" s="221">
        <v>1</v>
      </c>
      <c r="F245" s="221">
        <v>1</v>
      </c>
    </row>
    <row r="246" spans="1:6">
      <c r="A246" s="221">
        <v>242</v>
      </c>
      <c r="B246" s="221" t="s">
        <v>1546</v>
      </c>
      <c r="C246" s="221" t="s">
        <v>1926</v>
      </c>
      <c r="D246" s="221">
        <v>26</v>
      </c>
      <c r="E246" s="221">
        <v>8</v>
      </c>
      <c r="F246" s="221">
        <v>34</v>
      </c>
    </row>
    <row r="247" spans="1:6">
      <c r="A247" s="221">
        <v>243</v>
      </c>
      <c r="B247" s="221" t="s">
        <v>1547</v>
      </c>
      <c r="C247" s="221" t="s">
        <v>1926</v>
      </c>
      <c r="D247" s="221">
        <v>1</v>
      </c>
      <c r="E247" s="221">
        <v>0</v>
      </c>
      <c r="F247" s="221">
        <v>1</v>
      </c>
    </row>
    <row r="248" spans="1:6">
      <c r="A248" s="221">
        <v>244</v>
      </c>
      <c r="B248" s="221" t="s">
        <v>1548</v>
      </c>
      <c r="C248" s="221" t="s">
        <v>1926</v>
      </c>
      <c r="D248" s="221">
        <v>0</v>
      </c>
      <c r="E248" s="221">
        <v>1</v>
      </c>
      <c r="F248" s="221">
        <v>1</v>
      </c>
    </row>
    <row r="249" spans="1:6">
      <c r="A249" s="221">
        <v>245</v>
      </c>
      <c r="B249" s="221" t="s">
        <v>1549</v>
      </c>
      <c r="C249" s="221" t="s">
        <v>1926</v>
      </c>
      <c r="D249" s="221">
        <v>2</v>
      </c>
      <c r="E249" s="221">
        <v>2</v>
      </c>
      <c r="F249" s="221">
        <v>4</v>
      </c>
    </row>
    <row r="250" spans="1:6">
      <c r="A250" s="221">
        <v>246</v>
      </c>
      <c r="B250" s="221" t="s">
        <v>188</v>
      </c>
      <c r="C250" s="221" t="s">
        <v>1926</v>
      </c>
      <c r="D250" s="221">
        <v>525</v>
      </c>
      <c r="E250" s="221">
        <v>133</v>
      </c>
      <c r="F250" s="221">
        <v>658</v>
      </c>
    </row>
    <row r="251" spans="1:6">
      <c r="A251" s="221">
        <v>247</v>
      </c>
      <c r="B251" s="221" t="s">
        <v>1550</v>
      </c>
      <c r="C251" s="221" t="s">
        <v>1926</v>
      </c>
      <c r="D251" s="221">
        <v>2</v>
      </c>
      <c r="E251" s="221">
        <v>1</v>
      </c>
      <c r="F251" s="221">
        <v>3</v>
      </c>
    </row>
    <row r="252" spans="1:6">
      <c r="A252" s="221">
        <v>248</v>
      </c>
      <c r="B252" s="221" t="s">
        <v>1551</v>
      </c>
      <c r="C252" s="221" t="s">
        <v>1926</v>
      </c>
      <c r="D252" s="221">
        <v>0</v>
      </c>
      <c r="E252" s="221">
        <v>4</v>
      </c>
      <c r="F252" s="221">
        <v>4</v>
      </c>
    </row>
    <row r="253" spans="1:6">
      <c r="A253" s="221">
        <v>249</v>
      </c>
      <c r="B253" s="221" t="s">
        <v>1552</v>
      </c>
      <c r="C253" s="221" t="s">
        <v>1926</v>
      </c>
      <c r="D253" s="221">
        <v>1</v>
      </c>
      <c r="E253" s="221">
        <v>0</v>
      </c>
      <c r="F253" s="221">
        <v>1</v>
      </c>
    </row>
    <row r="254" spans="1:6">
      <c r="A254" s="221">
        <v>250</v>
      </c>
      <c r="B254" s="221" t="s">
        <v>1553</v>
      </c>
      <c r="C254" s="221" t="s">
        <v>1926</v>
      </c>
      <c r="D254" s="221">
        <v>0</v>
      </c>
      <c r="E254" s="221">
        <v>1</v>
      </c>
      <c r="F254" s="221">
        <v>1</v>
      </c>
    </row>
    <row r="255" spans="1:6">
      <c r="A255" s="221">
        <v>251</v>
      </c>
      <c r="B255" s="221" t="s">
        <v>1554</v>
      </c>
      <c r="C255" s="221" t="s">
        <v>1926</v>
      </c>
      <c r="D255" s="221">
        <v>0</v>
      </c>
      <c r="E255" s="221">
        <v>1</v>
      </c>
      <c r="F255" s="221">
        <v>1</v>
      </c>
    </row>
    <row r="256" spans="1:6">
      <c r="A256" s="221">
        <v>252</v>
      </c>
      <c r="B256" s="221" t="s">
        <v>1555</v>
      </c>
      <c r="C256" s="221" t="s">
        <v>1926</v>
      </c>
      <c r="D256" s="221">
        <v>2</v>
      </c>
      <c r="E256" s="221">
        <v>9</v>
      </c>
      <c r="F256" s="221">
        <v>11</v>
      </c>
    </row>
    <row r="257" spans="1:6">
      <c r="A257" s="221">
        <v>253</v>
      </c>
      <c r="B257" s="221" t="s">
        <v>1556</v>
      </c>
      <c r="C257" s="221" t="s">
        <v>1926</v>
      </c>
      <c r="D257" s="221">
        <v>1</v>
      </c>
      <c r="E257" s="221">
        <v>1</v>
      </c>
      <c r="F257" s="221">
        <v>2</v>
      </c>
    </row>
    <row r="258" spans="1:6">
      <c r="A258" s="221">
        <v>254</v>
      </c>
      <c r="B258" s="221" t="s">
        <v>1557</v>
      </c>
      <c r="C258" s="221" t="s">
        <v>1926</v>
      </c>
      <c r="D258" s="221">
        <v>1</v>
      </c>
      <c r="E258" s="221">
        <v>4</v>
      </c>
      <c r="F258" s="221">
        <v>5</v>
      </c>
    </row>
    <row r="259" spans="1:6">
      <c r="A259" s="221">
        <v>255</v>
      </c>
      <c r="B259" s="221" t="s">
        <v>1558</v>
      </c>
      <c r="C259" s="221" t="s">
        <v>1926</v>
      </c>
      <c r="D259" s="221">
        <v>0</v>
      </c>
      <c r="E259" s="221">
        <v>1</v>
      </c>
      <c r="F259" s="221">
        <v>1</v>
      </c>
    </row>
    <row r="260" spans="1:6">
      <c r="A260" s="221">
        <v>256</v>
      </c>
      <c r="B260" s="221" t="s">
        <v>1559</v>
      </c>
      <c r="C260" s="221" t="s">
        <v>1926</v>
      </c>
      <c r="D260" s="221">
        <v>1</v>
      </c>
      <c r="E260" s="221">
        <v>1</v>
      </c>
      <c r="F260" s="221">
        <v>2</v>
      </c>
    </row>
    <row r="261" spans="1:6">
      <c r="A261" s="221">
        <v>257</v>
      </c>
      <c r="B261" s="221" t="s">
        <v>1560</v>
      </c>
      <c r="C261" s="221" t="s">
        <v>1926</v>
      </c>
      <c r="D261" s="221">
        <v>0</v>
      </c>
      <c r="E261" s="221">
        <v>1</v>
      </c>
      <c r="F261" s="221">
        <v>1</v>
      </c>
    </row>
    <row r="262" spans="1:6">
      <c r="A262" s="221">
        <v>258</v>
      </c>
      <c r="B262" s="221" t="s">
        <v>1561</v>
      </c>
      <c r="C262" s="221" t="s">
        <v>1926</v>
      </c>
      <c r="D262" s="221">
        <v>0</v>
      </c>
      <c r="E262" s="221">
        <v>1</v>
      </c>
      <c r="F262" s="221">
        <v>1</v>
      </c>
    </row>
    <row r="263" spans="1:6">
      <c r="A263" s="221">
        <v>259</v>
      </c>
      <c r="B263" s="221" t="s">
        <v>1562</v>
      </c>
      <c r="C263" s="221" t="s">
        <v>1926</v>
      </c>
      <c r="D263" s="221">
        <v>1</v>
      </c>
      <c r="E263" s="221">
        <v>0</v>
      </c>
      <c r="F263" s="221">
        <v>1</v>
      </c>
    </row>
    <row r="264" spans="1:6">
      <c r="A264" s="221">
        <v>260</v>
      </c>
      <c r="B264" s="221" t="s">
        <v>1563</v>
      </c>
      <c r="C264" s="221" t="s">
        <v>1926</v>
      </c>
      <c r="D264" s="221">
        <v>2</v>
      </c>
      <c r="E264" s="221">
        <v>0</v>
      </c>
      <c r="F264" s="221">
        <v>2</v>
      </c>
    </row>
    <row r="265" spans="1:6">
      <c r="A265" s="221">
        <v>261</v>
      </c>
      <c r="B265" s="221" t="s">
        <v>1564</v>
      </c>
      <c r="C265" s="221" t="s">
        <v>1926</v>
      </c>
      <c r="D265" s="221">
        <v>0</v>
      </c>
      <c r="E265" s="221">
        <v>1</v>
      </c>
      <c r="F265" s="221">
        <v>1</v>
      </c>
    </row>
    <row r="266" spans="1:6">
      <c r="A266" s="221">
        <v>262</v>
      </c>
      <c r="B266" s="221" t="s">
        <v>1565</v>
      </c>
      <c r="C266" s="221" t="s">
        <v>1926</v>
      </c>
      <c r="D266" s="221">
        <v>2</v>
      </c>
      <c r="E266" s="221">
        <v>3</v>
      </c>
      <c r="F266" s="221">
        <v>5</v>
      </c>
    </row>
    <row r="267" spans="1:6">
      <c r="A267" s="221">
        <v>263</v>
      </c>
      <c r="B267" s="221" t="s">
        <v>1566</v>
      </c>
      <c r="C267" s="221" t="s">
        <v>1926</v>
      </c>
      <c r="D267" s="221">
        <v>0</v>
      </c>
      <c r="E267" s="221">
        <v>9</v>
      </c>
      <c r="F267" s="221">
        <v>9</v>
      </c>
    </row>
    <row r="268" spans="1:6">
      <c r="A268" s="221">
        <v>264</v>
      </c>
      <c r="B268" s="221" t="s">
        <v>1567</v>
      </c>
      <c r="C268" s="221" t="s">
        <v>1926</v>
      </c>
      <c r="D268" s="221">
        <v>17</v>
      </c>
      <c r="E268" s="221">
        <v>20</v>
      </c>
      <c r="F268" s="221">
        <v>37</v>
      </c>
    </row>
    <row r="269" spans="1:6">
      <c r="A269" s="221">
        <v>265</v>
      </c>
      <c r="B269" s="221" t="s">
        <v>1568</v>
      </c>
      <c r="C269" s="221" t="s">
        <v>1926</v>
      </c>
      <c r="D269" s="221">
        <v>0</v>
      </c>
      <c r="E269" s="221">
        <v>1</v>
      </c>
      <c r="F269" s="221">
        <v>1</v>
      </c>
    </row>
    <row r="270" spans="1:6">
      <c r="A270" s="221">
        <v>266</v>
      </c>
      <c r="B270" s="221" t="s">
        <v>1569</v>
      </c>
      <c r="C270" s="221" t="s">
        <v>1926</v>
      </c>
      <c r="D270" s="221">
        <v>2</v>
      </c>
      <c r="E270" s="221">
        <v>0</v>
      </c>
      <c r="F270" s="221">
        <v>2</v>
      </c>
    </row>
    <row r="271" spans="1:6">
      <c r="A271" s="221">
        <v>267</v>
      </c>
      <c r="B271" s="221" t="s">
        <v>1570</v>
      </c>
      <c r="C271" s="221" t="s">
        <v>1926</v>
      </c>
      <c r="D271" s="221">
        <v>1</v>
      </c>
      <c r="E271" s="221">
        <v>2</v>
      </c>
      <c r="F271" s="221">
        <v>3</v>
      </c>
    </row>
    <row r="272" spans="1:6">
      <c r="A272" s="221">
        <v>268</v>
      </c>
      <c r="B272" s="221" t="s">
        <v>24</v>
      </c>
      <c r="C272" s="221" t="s">
        <v>1926</v>
      </c>
      <c r="D272" s="221">
        <v>43</v>
      </c>
      <c r="E272" s="221">
        <v>9</v>
      </c>
      <c r="F272" s="221">
        <v>52</v>
      </c>
    </row>
    <row r="273" spans="1:6">
      <c r="A273" s="221">
        <v>269</v>
      </c>
      <c r="B273" s="221" t="s">
        <v>1571</v>
      </c>
      <c r="C273" s="221" t="s">
        <v>1926</v>
      </c>
      <c r="D273" s="221">
        <v>8</v>
      </c>
      <c r="E273" s="221">
        <v>3</v>
      </c>
      <c r="F273" s="221">
        <v>11</v>
      </c>
    </row>
    <row r="274" spans="1:6">
      <c r="A274" s="221">
        <v>270</v>
      </c>
      <c r="B274" s="221" t="s">
        <v>1572</v>
      </c>
      <c r="C274" s="221" t="s">
        <v>1926</v>
      </c>
      <c r="D274" s="221">
        <v>41</v>
      </c>
      <c r="E274" s="221">
        <v>28</v>
      </c>
      <c r="F274" s="221">
        <v>69</v>
      </c>
    </row>
    <row r="275" spans="1:6">
      <c r="A275" s="221">
        <v>271</v>
      </c>
      <c r="B275" s="221" t="s">
        <v>1573</v>
      </c>
      <c r="C275" s="221" t="s">
        <v>1926</v>
      </c>
      <c r="D275" s="221">
        <v>0</v>
      </c>
      <c r="E275" s="221">
        <v>1</v>
      </c>
      <c r="F275" s="221">
        <v>1</v>
      </c>
    </row>
    <row r="276" spans="1:6">
      <c r="A276" s="221">
        <v>272</v>
      </c>
      <c r="B276" s="221" t="s">
        <v>1574</v>
      </c>
      <c r="C276" s="221" t="s">
        <v>1926</v>
      </c>
      <c r="D276" s="221">
        <v>16</v>
      </c>
      <c r="E276" s="221">
        <v>1</v>
      </c>
      <c r="F276" s="221">
        <v>17</v>
      </c>
    </row>
    <row r="277" spans="1:6">
      <c r="A277" s="221">
        <v>273</v>
      </c>
      <c r="B277" s="221" t="s">
        <v>1575</v>
      </c>
      <c r="C277" s="221" t="s">
        <v>1926</v>
      </c>
      <c r="D277" s="221">
        <v>24</v>
      </c>
      <c r="E277" s="221">
        <v>19</v>
      </c>
      <c r="F277" s="221">
        <v>43</v>
      </c>
    </row>
    <row r="278" spans="1:6">
      <c r="A278" s="221">
        <v>274</v>
      </c>
      <c r="B278" s="221" t="s">
        <v>1576</v>
      </c>
      <c r="C278" s="221" t="s">
        <v>1926</v>
      </c>
      <c r="D278" s="221">
        <v>1</v>
      </c>
      <c r="E278" s="221">
        <v>0</v>
      </c>
      <c r="F278" s="221">
        <v>1</v>
      </c>
    </row>
    <row r="279" spans="1:6">
      <c r="A279" s="221">
        <v>275</v>
      </c>
      <c r="B279" s="221" t="s">
        <v>1577</v>
      </c>
      <c r="C279" s="221" t="s">
        <v>1926</v>
      </c>
      <c r="D279" s="221">
        <v>1</v>
      </c>
      <c r="E279" s="221">
        <v>1</v>
      </c>
      <c r="F279" s="221">
        <v>2</v>
      </c>
    </row>
    <row r="280" spans="1:6">
      <c r="A280" s="221">
        <v>276</v>
      </c>
      <c r="B280" s="221" t="s">
        <v>1578</v>
      </c>
      <c r="C280" s="221" t="s">
        <v>1926</v>
      </c>
      <c r="D280" s="221">
        <v>7</v>
      </c>
      <c r="E280" s="221">
        <v>8</v>
      </c>
      <c r="F280" s="221">
        <v>15</v>
      </c>
    </row>
    <row r="281" spans="1:6">
      <c r="A281" s="221">
        <v>277</v>
      </c>
      <c r="B281" s="221" t="s">
        <v>1579</v>
      </c>
      <c r="C281" s="221" t="s">
        <v>1926</v>
      </c>
      <c r="D281" s="221">
        <v>32</v>
      </c>
      <c r="E281" s="221">
        <v>10</v>
      </c>
      <c r="F281" s="221">
        <v>42</v>
      </c>
    </row>
    <row r="282" spans="1:6">
      <c r="A282" s="221">
        <v>278</v>
      </c>
      <c r="B282" s="221" t="s">
        <v>1580</v>
      </c>
      <c r="C282" s="221" t="s">
        <v>1926</v>
      </c>
      <c r="D282" s="221">
        <v>63</v>
      </c>
      <c r="E282" s="221">
        <v>11</v>
      </c>
      <c r="F282" s="221">
        <v>74</v>
      </c>
    </row>
    <row r="283" spans="1:6">
      <c r="A283" s="221">
        <v>279</v>
      </c>
      <c r="B283" s="221" t="s">
        <v>1581</v>
      </c>
      <c r="C283" s="221" t="s">
        <v>1926</v>
      </c>
      <c r="D283" s="221">
        <v>12</v>
      </c>
      <c r="E283" s="221">
        <v>11</v>
      </c>
      <c r="F283" s="221">
        <v>23</v>
      </c>
    </row>
    <row r="284" spans="1:6">
      <c r="A284" s="221">
        <v>280</v>
      </c>
      <c r="B284" s="221" t="s">
        <v>1582</v>
      </c>
      <c r="C284" s="221" t="s">
        <v>1926</v>
      </c>
      <c r="D284" s="221">
        <v>35</v>
      </c>
      <c r="E284" s="221">
        <v>8</v>
      </c>
      <c r="F284" s="221">
        <v>43</v>
      </c>
    </row>
    <row r="285" spans="1:6">
      <c r="A285" s="221">
        <v>281</v>
      </c>
      <c r="B285" s="221" t="s">
        <v>1583</v>
      </c>
      <c r="C285" s="221" t="s">
        <v>1926</v>
      </c>
      <c r="D285" s="221">
        <v>21</v>
      </c>
      <c r="E285" s="221">
        <v>2</v>
      </c>
      <c r="F285" s="221">
        <v>23</v>
      </c>
    </row>
    <row r="286" spans="1:6">
      <c r="A286" s="221">
        <v>282</v>
      </c>
      <c r="B286" s="221" t="s">
        <v>1584</v>
      </c>
      <c r="C286" s="221" t="s">
        <v>1926</v>
      </c>
      <c r="D286" s="221">
        <v>2</v>
      </c>
      <c r="E286" s="221">
        <v>0</v>
      </c>
      <c r="F286" s="221">
        <v>2</v>
      </c>
    </row>
    <row r="287" spans="1:6">
      <c r="A287" s="221">
        <v>283</v>
      </c>
      <c r="B287" s="221" t="s">
        <v>1585</v>
      </c>
      <c r="C287" s="221" t="s">
        <v>1926</v>
      </c>
      <c r="D287" s="221">
        <v>731</v>
      </c>
      <c r="E287" s="221">
        <v>189</v>
      </c>
      <c r="F287" s="221">
        <v>920</v>
      </c>
    </row>
    <row r="288" spans="1:6">
      <c r="A288" s="221">
        <v>284</v>
      </c>
      <c r="B288" s="221" t="s">
        <v>1586</v>
      </c>
      <c r="C288" s="221" t="s">
        <v>1926</v>
      </c>
      <c r="D288" s="221">
        <v>31</v>
      </c>
      <c r="E288" s="221">
        <v>10</v>
      </c>
      <c r="F288" s="221">
        <v>41</v>
      </c>
    </row>
    <row r="289" spans="1:6">
      <c r="A289" s="221">
        <v>285</v>
      </c>
      <c r="B289" s="221" t="s">
        <v>1587</v>
      </c>
      <c r="C289" s="221" t="s">
        <v>1926</v>
      </c>
      <c r="D289" s="221">
        <v>40</v>
      </c>
      <c r="E289" s="221">
        <v>5</v>
      </c>
      <c r="F289" s="221">
        <v>45</v>
      </c>
    </row>
    <row r="290" spans="1:6">
      <c r="A290" s="221">
        <v>286</v>
      </c>
      <c r="B290" s="221" t="s">
        <v>1588</v>
      </c>
      <c r="C290" s="221" t="s">
        <v>1926</v>
      </c>
      <c r="D290" s="221">
        <v>89</v>
      </c>
      <c r="E290" s="221">
        <v>413</v>
      </c>
      <c r="F290" s="221">
        <v>502</v>
      </c>
    </row>
    <row r="291" spans="1:6">
      <c r="A291" s="221">
        <v>287</v>
      </c>
      <c r="B291" s="221" t="s">
        <v>1589</v>
      </c>
      <c r="C291" s="221" t="s">
        <v>1926</v>
      </c>
      <c r="D291" s="221">
        <v>0</v>
      </c>
      <c r="E291" s="221">
        <v>5</v>
      </c>
      <c r="F291" s="221">
        <v>5</v>
      </c>
    </row>
    <row r="292" spans="1:6">
      <c r="A292" s="221">
        <v>288</v>
      </c>
      <c r="B292" s="221" t="s">
        <v>1590</v>
      </c>
      <c r="C292" s="221" t="s">
        <v>1926</v>
      </c>
      <c r="D292" s="221">
        <v>3</v>
      </c>
      <c r="E292" s="221">
        <v>2</v>
      </c>
      <c r="F292" s="221">
        <v>5</v>
      </c>
    </row>
    <row r="293" spans="1:6">
      <c r="A293" s="221">
        <v>289</v>
      </c>
      <c r="B293" s="221" t="s">
        <v>1591</v>
      </c>
      <c r="C293" s="221" t="s">
        <v>1926</v>
      </c>
      <c r="D293" s="221">
        <v>9</v>
      </c>
      <c r="E293" s="221">
        <v>3</v>
      </c>
      <c r="F293" s="221">
        <v>12</v>
      </c>
    </row>
    <row r="294" spans="1:6">
      <c r="A294" s="221">
        <v>290</v>
      </c>
      <c r="B294" s="221" t="s">
        <v>1592</v>
      </c>
      <c r="C294" s="221" t="s">
        <v>1926</v>
      </c>
      <c r="D294" s="221">
        <v>6</v>
      </c>
      <c r="E294" s="221">
        <v>1</v>
      </c>
      <c r="F294" s="221">
        <v>7</v>
      </c>
    </row>
    <row r="295" spans="1:6">
      <c r="A295" s="221">
        <v>291</v>
      </c>
      <c r="B295" s="221" t="s">
        <v>1593</v>
      </c>
      <c r="C295" s="221" t="s">
        <v>1926</v>
      </c>
      <c r="D295" s="221">
        <v>5</v>
      </c>
      <c r="E295" s="221">
        <v>0</v>
      </c>
      <c r="F295" s="221">
        <v>5</v>
      </c>
    </row>
    <row r="296" spans="1:6">
      <c r="A296" s="221">
        <v>292</v>
      </c>
      <c r="B296" s="221" t="s">
        <v>1594</v>
      </c>
      <c r="C296" s="221" t="s">
        <v>1926</v>
      </c>
      <c r="D296" s="221">
        <v>3</v>
      </c>
      <c r="E296" s="221">
        <v>0</v>
      </c>
      <c r="F296" s="221">
        <v>3</v>
      </c>
    </row>
    <row r="297" spans="1:6">
      <c r="A297" s="221">
        <v>293</v>
      </c>
      <c r="B297" s="221" t="s">
        <v>1595</v>
      </c>
      <c r="C297" s="221" t="s">
        <v>1926</v>
      </c>
      <c r="D297" s="221">
        <v>18</v>
      </c>
      <c r="E297" s="221">
        <v>3</v>
      </c>
      <c r="F297" s="221">
        <v>21</v>
      </c>
    </row>
    <row r="298" spans="1:6">
      <c r="A298" s="221">
        <v>294</v>
      </c>
      <c r="B298" s="221" t="s">
        <v>1596</v>
      </c>
      <c r="C298" s="221" t="s">
        <v>1926</v>
      </c>
      <c r="D298" s="221">
        <v>24</v>
      </c>
      <c r="E298" s="221">
        <v>3</v>
      </c>
      <c r="F298" s="221">
        <v>27</v>
      </c>
    </row>
    <row r="299" spans="1:6">
      <c r="A299" s="221">
        <v>295</v>
      </c>
      <c r="B299" s="221" t="s">
        <v>1597</v>
      </c>
      <c r="C299" s="221" t="s">
        <v>1926</v>
      </c>
      <c r="D299" s="221">
        <v>4</v>
      </c>
      <c r="E299" s="221">
        <v>5</v>
      </c>
      <c r="F299" s="221">
        <v>9</v>
      </c>
    </row>
    <row r="300" spans="1:6">
      <c r="A300" s="221">
        <v>296</v>
      </c>
      <c r="B300" s="221" t="s">
        <v>1598</v>
      </c>
      <c r="C300" s="221" t="s">
        <v>1926</v>
      </c>
      <c r="D300" s="221">
        <v>1</v>
      </c>
      <c r="E300" s="221">
        <v>0</v>
      </c>
      <c r="F300" s="221">
        <v>1</v>
      </c>
    </row>
    <row r="301" spans="1:6">
      <c r="A301" s="221">
        <v>297</v>
      </c>
      <c r="B301" s="221" t="s">
        <v>1599</v>
      </c>
      <c r="C301" s="221" t="s">
        <v>1926</v>
      </c>
      <c r="D301" s="221">
        <v>1</v>
      </c>
      <c r="E301" s="221">
        <v>0</v>
      </c>
      <c r="F301" s="221">
        <v>1</v>
      </c>
    </row>
    <row r="302" spans="1:6">
      <c r="A302" s="221">
        <v>298</v>
      </c>
      <c r="B302" s="221" t="s">
        <v>1600</v>
      </c>
      <c r="C302" s="221" t="s">
        <v>1926</v>
      </c>
      <c r="D302" s="221">
        <v>4</v>
      </c>
      <c r="E302" s="221">
        <v>2</v>
      </c>
      <c r="F302" s="221">
        <v>6</v>
      </c>
    </row>
    <row r="303" spans="1:6">
      <c r="A303" s="221">
        <v>299</v>
      </c>
      <c r="B303" s="221" t="s">
        <v>1601</v>
      </c>
      <c r="C303" s="221" t="s">
        <v>1926</v>
      </c>
      <c r="D303" s="221">
        <v>51</v>
      </c>
      <c r="E303" s="221">
        <v>7</v>
      </c>
      <c r="F303" s="221">
        <v>58</v>
      </c>
    </row>
    <row r="304" spans="1:6">
      <c r="A304" s="221">
        <v>300</v>
      </c>
      <c r="B304" s="221" t="s">
        <v>1602</v>
      </c>
      <c r="C304" s="221" t="s">
        <v>1927</v>
      </c>
      <c r="D304" s="221">
        <v>9</v>
      </c>
      <c r="E304" s="221">
        <v>7</v>
      </c>
      <c r="F304" s="221">
        <v>16</v>
      </c>
    </row>
    <row r="305" spans="1:6">
      <c r="A305" s="221">
        <v>301</v>
      </c>
      <c r="B305" s="221" t="s">
        <v>1603</v>
      </c>
      <c r="C305" s="221" t="s">
        <v>1927</v>
      </c>
      <c r="D305" s="221">
        <v>3</v>
      </c>
      <c r="E305" s="221">
        <v>0</v>
      </c>
      <c r="F305" s="221">
        <v>3</v>
      </c>
    </row>
    <row r="306" spans="1:6">
      <c r="A306" s="221">
        <v>302</v>
      </c>
      <c r="B306" s="221" t="s">
        <v>1604</v>
      </c>
      <c r="C306" s="221" t="s">
        <v>1927</v>
      </c>
      <c r="D306" s="221">
        <v>1</v>
      </c>
      <c r="E306" s="221">
        <v>0</v>
      </c>
      <c r="F306" s="221">
        <v>1</v>
      </c>
    </row>
    <row r="307" spans="1:6">
      <c r="A307" s="221">
        <v>303</v>
      </c>
      <c r="B307" s="221" t="s">
        <v>1605</v>
      </c>
      <c r="C307" s="221" t="s">
        <v>1927</v>
      </c>
      <c r="D307" s="221">
        <v>4</v>
      </c>
      <c r="E307" s="221">
        <v>0</v>
      </c>
      <c r="F307" s="221">
        <v>4</v>
      </c>
    </row>
    <row r="308" spans="1:6">
      <c r="A308" s="221">
        <v>304</v>
      </c>
      <c r="B308" s="221" t="s">
        <v>1606</v>
      </c>
      <c r="C308" s="221" t="s">
        <v>1927</v>
      </c>
      <c r="D308" s="221">
        <v>0</v>
      </c>
      <c r="E308" s="221">
        <v>2</v>
      </c>
      <c r="F308" s="221">
        <v>2</v>
      </c>
    </row>
    <row r="309" spans="1:6">
      <c r="A309" s="221">
        <v>305</v>
      </c>
      <c r="B309" s="221" t="s">
        <v>1607</v>
      </c>
      <c r="C309" s="221" t="s">
        <v>1927</v>
      </c>
      <c r="D309" s="221">
        <v>1</v>
      </c>
      <c r="E309" s="221">
        <v>0</v>
      </c>
      <c r="F309" s="221">
        <v>1</v>
      </c>
    </row>
    <row r="310" spans="1:6">
      <c r="A310" s="221">
        <v>306</v>
      </c>
      <c r="B310" s="221" t="s">
        <v>1608</v>
      </c>
      <c r="C310" s="221" t="s">
        <v>1927</v>
      </c>
      <c r="D310" s="221">
        <v>1</v>
      </c>
      <c r="E310" s="221">
        <v>0</v>
      </c>
      <c r="F310" s="221">
        <v>1</v>
      </c>
    </row>
    <row r="311" spans="1:6">
      <c r="A311" s="221">
        <v>307</v>
      </c>
      <c r="B311" s="221" t="s">
        <v>1609</v>
      </c>
      <c r="C311" s="221" t="s">
        <v>1927</v>
      </c>
      <c r="D311" s="221">
        <v>1</v>
      </c>
      <c r="E311" s="221">
        <v>0</v>
      </c>
      <c r="F311" s="221">
        <v>1</v>
      </c>
    </row>
    <row r="312" spans="1:6">
      <c r="A312" s="221">
        <v>308</v>
      </c>
      <c r="B312" s="221" t="s">
        <v>1610</v>
      </c>
      <c r="C312" s="221" t="s">
        <v>1927</v>
      </c>
      <c r="D312" s="221">
        <v>3</v>
      </c>
      <c r="E312" s="221">
        <v>0</v>
      </c>
      <c r="F312" s="221">
        <v>3</v>
      </c>
    </row>
    <row r="313" spans="1:6">
      <c r="A313" s="221">
        <v>309</v>
      </c>
      <c r="B313" s="221" t="s">
        <v>1611</v>
      </c>
      <c r="C313" s="221" t="s">
        <v>1927</v>
      </c>
      <c r="D313" s="221">
        <v>1</v>
      </c>
      <c r="E313" s="221">
        <v>0</v>
      </c>
      <c r="F313" s="221">
        <v>1</v>
      </c>
    </row>
    <row r="314" spans="1:6">
      <c r="A314" s="221">
        <v>310</v>
      </c>
      <c r="B314" s="221" t="s">
        <v>1612</v>
      </c>
      <c r="C314" s="221" t="s">
        <v>1927</v>
      </c>
      <c r="D314" s="221">
        <v>32</v>
      </c>
      <c r="E314" s="221">
        <v>14</v>
      </c>
      <c r="F314" s="221">
        <v>46</v>
      </c>
    </row>
    <row r="315" spans="1:6">
      <c r="A315" s="221">
        <v>311</v>
      </c>
      <c r="B315" s="221" t="s">
        <v>1613</v>
      </c>
      <c r="C315" s="221" t="s">
        <v>1927</v>
      </c>
      <c r="D315" s="221">
        <v>2</v>
      </c>
      <c r="E315" s="221">
        <v>2</v>
      </c>
      <c r="F315" s="221">
        <v>4</v>
      </c>
    </row>
    <row r="316" spans="1:6">
      <c r="A316" s="221">
        <v>312</v>
      </c>
      <c r="B316" s="221" t="s">
        <v>1614</v>
      </c>
      <c r="C316" s="221" t="s">
        <v>1927</v>
      </c>
      <c r="D316" s="221">
        <v>31</v>
      </c>
      <c r="E316" s="221">
        <v>25</v>
      </c>
      <c r="F316" s="221">
        <v>56</v>
      </c>
    </row>
    <row r="317" spans="1:6">
      <c r="A317" s="221">
        <v>313</v>
      </c>
      <c r="B317" s="221" t="s">
        <v>1615</v>
      </c>
      <c r="C317" s="221" t="s">
        <v>1927</v>
      </c>
      <c r="D317" s="221">
        <v>2</v>
      </c>
      <c r="E317" s="221">
        <v>1</v>
      </c>
      <c r="F317" s="221">
        <v>3</v>
      </c>
    </row>
    <row r="318" spans="1:6">
      <c r="A318" s="221">
        <v>314</v>
      </c>
      <c r="B318" s="221" t="s">
        <v>1616</v>
      </c>
      <c r="C318" s="221" t="s">
        <v>1927</v>
      </c>
      <c r="D318" s="221">
        <v>1</v>
      </c>
      <c r="E318" s="221">
        <v>0</v>
      </c>
      <c r="F318" s="221">
        <v>1</v>
      </c>
    </row>
    <row r="319" spans="1:6">
      <c r="A319" s="221">
        <v>315</v>
      </c>
      <c r="B319" s="221" t="s">
        <v>1617</v>
      </c>
      <c r="C319" s="221" t="s">
        <v>1927</v>
      </c>
      <c r="D319" s="221">
        <v>12</v>
      </c>
      <c r="E319" s="221">
        <v>10</v>
      </c>
      <c r="F319" s="221">
        <v>22</v>
      </c>
    </row>
    <row r="320" spans="1:6">
      <c r="A320" s="221">
        <v>316</v>
      </c>
      <c r="B320" s="221" t="s">
        <v>1618</v>
      </c>
      <c r="C320" s="221" t="s">
        <v>1927</v>
      </c>
      <c r="D320" s="221">
        <v>30</v>
      </c>
      <c r="E320" s="221">
        <v>27</v>
      </c>
      <c r="F320" s="221">
        <v>57</v>
      </c>
    </row>
    <row r="321" spans="1:6">
      <c r="A321" s="221">
        <v>317</v>
      </c>
      <c r="B321" s="221" t="s">
        <v>1619</v>
      </c>
      <c r="C321" s="221" t="s">
        <v>1927</v>
      </c>
      <c r="D321" s="221">
        <v>3</v>
      </c>
      <c r="E321" s="221">
        <v>20</v>
      </c>
      <c r="F321" s="221">
        <v>23</v>
      </c>
    </row>
    <row r="322" spans="1:6">
      <c r="A322" s="221">
        <v>318</v>
      </c>
      <c r="B322" s="221" t="s">
        <v>1620</v>
      </c>
      <c r="C322" s="221" t="s">
        <v>1927</v>
      </c>
      <c r="D322" s="221">
        <v>1</v>
      </c>
      <c r="E322" s="221">
        <v>0</v>
      </c>
      <c r="F322" s="221">
        <v>1</v>
      </c>
    </row>
    <row r="323" spans="1:6">
      <c r="A323" s="221">
        <v>319</v>
      </c>
      <c r="B323" s="221" t="s">
        <v>1621</v>
      </c>
      <c r="C323" s="221" t="s">
        <v>1927</v>
      </c>
      <c r="D323" s="221">
        <v>0</v>
      </c>
      <c r="E323" s="221">
        <v>1</v>
      </c>
      <c r="F323" s="221">
        <v>1</v>
      </c>
    </row>
    <row r="324" spans="1:6">
      <c r="A324" s="221">
        <v>320</v>
      </c>
      <c r="B324" s="221" t="s">
        <v>1622</v>
      </c>
      <c r="C324" s="221" t="s">
        <v>1927</v>
      </c>
      <c r="D324" s="221">
        <v>3</v>
      </c>
      <c r="E324" s="221">
        <v>1</v>
      </c>
      <c r="F324" s="221">
        <v>4</v>
      </c>
    </row>
    <row r="325" spans="1:6">
      <c r="A325" s="221">
        <v>321</v>
      </c>
      <c r="B325" s="221" t="s">
        <v>1623</v>
      </c>
      <c r="C325" s="221" t="s">
        <v>1927</v>
      </c>
      <c r="D325" s="221">
        <v>3</v>
      </c>
      <c r="E325" s="221">
        <v>1</v>
      </c>
      <c r="F325" s="221">
        <v>4</v>
      </c>
    </row>
    <row r="326" spans="1:6">
      <c r="A326" s="221">
        <v>322</v>
      </c>
      <c r="B326" s="221" t="s">
        <v>1624</v>
      </c>
      <c r="C326" s="221" t="s">
        <v>1927</v>
      </c>
      <c r="D326" s="221">
        <v>0</v>
      </c>
      <c r="E326" s="221">
        <v>1</v>
      </c>
      <c r="F326" s="221">
        <v>1</v>
      </c>
    </row>
    <row r="327" spans="1:6">
      <c r="A327" s="221">
        <v>323</v>
      </c>
      <c r="B327" s="221" t="s">
        <v>1625</v>
      </c>
      <c r="C327" s="221" t="s">
        <v>1927</v>
      </c>
      <c r="D327" s="221">
        <v>0</v>
      </c>
      <c r="E327" s="221">
        <v>1</v>
      </c>
      <c r="F327" s="221">
        <v>1</v>
      </c>
    </row>
    <row r="328" spans="1:6">
      <c r="A328" s="221">
        <v>324</v>
      </c>
      <c r="B328" s="221" t="s">
        <v>1626</v>
      </c>
      <c r="C328" s="221" t="s">
        <v>1927</v>
      </c>
      <c r="D328" s="221">
        <v>9</v>
      </c>
      <c r="E328" s="221">
        <v>5</v>
      </c>
      <c r="F328" s="221">
        <v>14</v>
      </c>
    </row>
    <row r="329" spans="1:6">
      <c r="A329" s="221">
        <v>325</v>
      </c>
      <c r="B329" s="221" t="s">
        <v>1627</v>
      </c>
      <c r="C329" s="221" t="s">
        <v>1928</v>
      </c>
      <c r="D329" s="221">
        <v>27</v>
      </c>
      <c r="E329" s="221">
        <v>9</v>
      </c>
      <c r="F329" s="221">
        <v>36</v>
      </c>
    </row>
    <row r="330" spans="1:6">
      <c r="A330" s="221">
        <v>326</v>
      </c>
      <c r="B330" s="221" t="s">
        <v>1628</v>
      </c>
      <c r="C330" s="221" t="s">
        <v>1928</v>
      </c>
      <c r="D330" s="221">
        <v>5</v>
      </c>
      <c r="E330" s="221">
        <v>0</v>
      </c>
      <c r="F330" s="221">
        <v>5</v>
      </c>
    </row>
    <row r="331" spans="1:6">
      <c r="A331" s="221">
        <v>327</v>
      </c>
      <c r="B331" s="221" t="s">
        <v>1629</v>
      </c>
      <c r="C331" s="221" t="s">
        <v>1928</v>
      </c>
      <c r="D331" s="221">
        <v>1</v>
      </c>
      <c r="E331" s="221">
        <v>1</v>
      </c>
      <c r="F331" s="221">
        <v>2</v>
      </c>
    </row>
    <row r="332" spans="1:6">
      <c r="A332" s="221">
        <v>328</v>
      </c>
      <c r="B332" s="221" t="s">
        <v>1630</v>
      </c>
      <c r="C332" s="221" t="s">
        <v>1928</v>
      </c>
      <c r="D332" s="221">
        <v>2</v>
      </c>
      <c r="E332" s="221">
        <v>0</v>
      </c>
      <c r="F332" s="221">
        <v>2</v>
      </c>
    </row>
    <row r="333" spans="1:6">
      <c r="A333" s="221">
        <v>329</v>
      </c>
      <c r="B333" s="221" t="s">
        <v>1631</v>
      </c>
      <c r="C333" s="221" t="s">
        <v>1928</v>
      </c>
      <c r="D333" s="221">
        <v>1</v>
      </c>
      <c r="E333" s="221">
        <v>0</v>
      </c>
      <c r="F333" s="221">
        <v>1</v>
      </c>
    </row>
    <row r="334" spans="1:6">
      <c r="A334" s="221">
        <v>330</v>
      </c>
      <c r="B334" s="221" t="s">
        <v>1632</v>
      </c>
      <c r="C334" s="221" t="s">
        <v>1928</v>
      </c>
      <c r="D334" s="221">
        <v>1</v>
      </c>
      <c r="E334" s="221">
        <v>0</v>
      </c>
      <c r="F334" s="221">
        <v>1</v>
      </c>
    </row>
    <row r="335" spans="1:6">
      <c r="A335" s="221">
        <v>331</v>
      </c>
      <c r="B335" s="221" t="s">
        <v>1633</v>
      </c>
      <c r="C335" s="221" t="s">
        <v>1928</v>
      </c>
      <c r="D335" s="221">
        <v>1</v>
      </c>
      <c r="E335" s="221">
        <v>0</v>
      </c>
      <c r="F335" s="221">
        <v>1</v>
      </c>
    </row>
    <row r="336" spans="1:6">
      <c r="A336" s="221">
        <v>332</v>
      </c>
      <c r="B336" s="221" t="s">
        <v>1634</v>
      </c>
      <c r="C336" s="221" t="s">
        <v>1928</v>
      </c>
      <c r="D336" s="221">
        <v>1</v>
      </c>
      <c r="E336" s="221">
        <v>1</v>
      </c>
      <c r="F336" s="221">
        <v>2</v>
      </c>
    </row>
    <row r="337" spans="1:6">
      <c r="A337" s="221">
        <v>333</v>
      </c>
      <c r="B337" s="221" t="s">
        <v>1635</v>
      </c>
      <c r="C337" s="221" t="s">
        <v>1928</v>
      </c>
      <c r="D337" s="221">
        <v>3</v>
      </c>
      <c r="E337" s="221">
        <v>1</v>
      </c>
      <c r="F337" s="221">
        <v>4</v>
      </c>
    </row>
    <row r="338" spans="1:6">
      <c r="A338" s="221">
        <v>334</v>
      </c>
      <c r="B338" s="221" t="s">
        <v>1636</v>
      </c>
      <c r="C338" s="221" t="s">
        <v>1928</v>
      </c>
      <c r="D338" s="221">
        <v>0</v>
      </c>
      <c r="E338" s="221">
        <v>1</v>
      </c>
      <c r="F338" s="221">
        <v>1</v>
      </c>
    </row>
    <row r="339" spans="1:6">
      <c r="A339" s="221">
        <v>335</v>
      </c>
      <c r="B339" s="221" t="s">
        <v>1637</v>
      </c>
      <c r="C339" s="221" t="s">
        <v>1928</v>
      </c>
      <c r="D339" s="221">
        <v>4</v>
      </c>
      <c r="E339" s="221">
        <v>1</v>
      </c>
      <c r="F339" s="221">
        <v>5</v>
      </c>
    </row>
    <row r="340" spans="1:6">
      <c r="A340" s="221">
        <v>336</v>
      </c>
      <c r="B340" s="221" t="s">
        <v>1638</v>
      </c>
      <c r="C340" s="221" t="s">
        <v>1928</v>
      </c>
      <c r="D340" s="221">
        <v>1</v>
      </c>
      <c r="E340" s="221">
        <v>0</v>
      </c>
      <c r="F340" s="221">
        <v>1</v>
      </c>
    </row>
    <row r="341" spans="1:6">
      <c r="A341" s="221">
        <v>337</v>
      </c>
      <c r="B341" s="221" t="s">
        <v>1639</v>
      </c>
      <c r="C341" s="221" t="s">
        <v>1928</v>
      </c>
      <c r="D341" s="221">
        <v>2</v>
      </c>
      <c r="E341" s="221">
        <v>0</v>
      </c>
      <c r="F341" s="221">
        <v>2</v>
      </c>
    </row>
    <row r="342" spans="1:6">
      <c r="A342" s="221">
        <v>338</v>
      </c>
      <c r="B342" s="221" t="s">
        <v>1640</v>
      </c>
      <c r="C342" s="221" t="s">
        <v>1928</v>
      </c>
      <c r="D342" s="221">
        <v>1</v>
      </c>
      <c r="E342" s="221">
        <v>0</v>
      </c>
      <c r="F342" s="221">
        <v>1</v>
      </c>
    </row>
    <row r="343" spans="1:6">
      <c r="A343" s="221">
        <v>339</v>
      </c>
      <c r="B343" s="221" t="s">
        <v>1641</v>
      </c>
      <c r="C343" s="221" t="s">
        <v>1928</v>
      </c>
      <c r="D343" s="221">
        <v>2</v>
      </c>
      <c r="E343" s="221">
        <v>0</v>
      </c>
      <c r="F343" s="221">
        <v>2</v>
      </c>
    </row>
    <row r="344" spans="1:6">
      <c r="A344" s="221">
        <v>340</v>
      </c>
      <c r="B344" s="221" t="s">
        <v>1642</v>
      </c>
      <c r="C344" s="221" t="s">
        <v>1928</v>
      </c>
      <c r="D344" s="221">
        <v>1</v>
      </c>
      <c r="E344" s="221">
        <v>0</v>
      </c>
      <c r="F344" s="221">
        <v>1</v>
      </c>
    </row>
    <row r="345" spans="1:6">
      <c r="A345" s="221">
        <v>341</v>
      </c>
      <c r="B345" s="221" t="s">
        <v>1643</v>
      </c>
      <c r="C345" s="221" t="s">
        <v>1928</v>
      </c>
      <c r="D345" s="221">
        <v>13</v>
      </c>
      <c r="E345" s="221">
        <v>2</v>
      </c>
      <c r="F345" s="221">
        <v>15</v>
      </c>
    </row>
    <row r="346" spans="1:6">
      <c r="A346" s="221">
        <v>342</v>
      </c>
      <c r="B346" s="221" t="s">
        <v>1644</v>
      </c>
      <c r="C346" s="221" t="s">
        <v>1928</v>
      </c>
      <c r="D346" s="221">
        <v>2</v>
      </c>
      <c r="E346" s="221">
        <v>0</v>
      </c>
      <c r="F346" s="221">
        <v>2</v>
      </c>
    </row>
    <row r="347" spans="1:6">
      <c r="A347" s="221">
        <v>343</v>
      </c>
      <c r="B347" s="221" t="s">
        <v>1645</v>
      </c>
      <c r="C347" s="221" t="s">
        <v>1928</v>
      </c>
      <c r="D347" s="221">
        <v>3</v>
      </c>
      <c r="E347" s="221">
        <v>0</v>
      </c>
      <c r="F347" s="221">
        <v>3</v>
      </c>
    </row>
    <row r="348" spans="1:6">
      <c r="A348" s="221">
        <v>344</v>
      </c>
      <c r="B348" s="221" t="s">
        <v>1646</v>
      </c>
      <c r="C348" s="221" t="s">
        <v>1928</v>
      </c>
      <c r="D348" s="221">
        <v>1</v>
      </c>
      <c r="E348" s="221">
        <v>0</v>
      </c>
      <c r="F348" s="221">
        <v>1</v>
      </c>
    </row>
    <row r="349" spans="1:6">
      <c r="A349" s="221">
        <v>345</v>
      </c>
      <c r="B349" s="221" t="s">
        <v>1647</v>
      </c>
      <c r="C349" s="221" t="s">
        <v>1928</v>
      </c>
      <c r="D349" s="221">
        <v>1</v>
      </c>
      <c r="E349" s="221">
        <v>2</v>
      </c>
      <c r="F349" s="221">
        <v>3</v>
      </c>
    </row>
    <row r="350" spans="1:6">
      <c r="A350" s="221">
        <v>346</v>
      </c>
      <c r="B350" s="221" t="s">
        <v>1648</v>
      </c>
      <c r="C350" s="221" t="s">
        <v>1928</v>
      </c>
      <c r="D350" s="221">
        <v>1</v>
      </c>
      <c r="E350" s="221">
        <v>3</v>
      </c>
      <c r="F350" s="221">
        <v>4</v>
      </c>
    </row>
    <row r="351" spans="1:6">
      <c r="A351" s="221">
        <v>347</v>
      </c>
      <c r="B351" s="221" t="s">
        <v>1649</v>
      </c>
      <c r="C351" s="221" t="s">
        <v>1928</v>
      </c>
      <c r="D351" s="221">
        <v>3</v>
      </c>
      <c r="E351" s="221">
        <v>0</v>
      </c>
      <c r="F351" s="221">
        <v>3</v>
      </c>
    </row>
    <row r="352" spans="1:6">
      <c r="A352" s="221">
        <v>348</v>
      </c>
      <c r="B352" s="221" t="s">
        <v>191</v>
      </c>
      <c r="C352" s="221" t="s">
        <v>1928</v>
      </c>
      <c r="D352" s="221">
        <v>198</v>
      </c>
      <c r="E352" s="221">
        <v>746</v>
      </c>
      <c r="F352" s="221">
        <v>944</v>
      </c>
    </row>
    <row r="353" spans="1:6">
      <c r="A353" s="221">
        <v>349</v>
      </c>
      <c r="B353" s="221" t="s">
        <v>1650</v>
      </c>
      <c r="C353" s="221" t="s">
        <v>1928</v>
      </c>
      <c r="D353" s="221">
        <v>1</v>
      </c>
      <c r="E353" s="221">
        <v>0</v>
      </c>
      <c r="F353" s="221">
        <v>1</v>
      </c>
    </row>
    <row r="354" spans="1:6">
      <c r="A354" s="221">
        <v>350</v>
      </c>
      <c r="B354" s="221" t="s">
        <v>1651</v>
      </c>
      <c r="C354" s="221" t="s">
        <v>1928</v>
      </c>
      <c r="D354" s="221">
        <v>1</v>
      </c>
      <c r="E354" s="221">
        <v>1</v>
      </c>
      <c r="F354" s="221">
        <v>2</v>
      </c>
    </row>
    <row r="355" spans="1:6">
      <c r="A355" s="221">
        <v>351</v>
      </c>
      <c r="B355" s="221" t="s">
        <v>1652</v>
      </c>
      <c r="C355" s="221" t="s">
        <v>1928</v>
      </c>
      <c r="D355" s="221">
        <v>25</v>
      </c>
      <c r="E355" s="221">
        <v>3</v>
      </c>
      <c r="F355" s="221">
        <v>28</v>
      </c>
    </row>
    <row r="356" spans="1:6">
      <c r="A356" s="221">
        <v>352</v>
      </c>
      <c r="B356" s="221" t="s">
        <v>1653</v>
      </c>
      <c r="C356" s="221" t="s">
        <v>1928</v>
      </c>
      <c r="D356" s="221">
        <v>1</v>
      </c>
      <c r="E356" s="221">
        <v>3</v>
      </c>
      <c r="F356" s="221">
        <v>4</v>
      </c>
    </row>
    <row r="357" spans="1:6">
      <c r="A357" s="221">
        <v>353</v>
      </c>
      <c r="B357" s="221" t="s">
        <v>1654</v>
      </c>
      <c r="C357" s="221" t="s">
        <v>1928</v>
      </c>
      <c r="D357" s="221">
        <v>0</v>
      </c>
      <c r="E357" s="221">
        <v>4</v>
      </c>
      <c r="F357" s="221">
        <v>4</v>
      </c>
    </row>
    <row r="358" spans="1:6">
      <c r="A358" s="221">
        <v>354</v>
      </c>
      <c r="B358" s="221" t="s">
        <v>1655</v>
      </c>
      <c r="C358" s="221" t="s">
        <v>1928</v>
      </c>
      <c r="D358" s="221">
        <v>0</v>
      </c>
      <c r="E358" s="221">
        <v>1</v>
      </c>
      <c r="F358" s="221">
        <v>1</v>
      </c>
    </row>
    <row r="359" spans="1:6">
      <c r="A359" s="221">
        <v>355</v>
      </c>
      <c r="B359" s="221" t="s">
        <v>1656</v>
      </c>
      <c r="C359" s="221" t="s">
        <v>1928</v>
      </c>
      <c r="D359" s="221">
        <v>32</v>
      </c>
      <c r="E359" s="221">
        <v>0</v>
      </c>
      <c r="F359" s="221">
        <v>32</v>
      </c>
    </row>
    <row r="360" spans="1:6">
      <c r="A360" s="221">
        <v>356</v>
      </c>
      <c r="B360" s="221" t="s">
        <v>1657</v>
      </c>
      <c r="C360" s="221" t="s">
        <v>1928</v>
      </c>
      <c r="D360" s="221">
        <v>0</v>
      </c>
      <c r="E360" s="221">
        <v>1</v>
      </c>
      <c r="F360" s="221">
        <v>1</v>
      </c>
    </row>
    <row r="361" spans="1:6">
      <c r="A361" s="221">
        <v>357</v>
      </c>
      <c r="B361" s="221" t="s">
        <v>1658</v>
      </c>
      <c r="C361" s="221" t="s">
        <v>1928</v>
      </c>
      <c r="D361" s="221">
        <v>1</v>
      </c>
      <c r="E361" s="221">
        <v>0</v>
      </c>
      <c r="F361" s="221">
        <v>1</v>
      </c>
    </row>
    <row r="362" spans="1:6">
      <c r="A362" s="221">
        <v>358</v>
      </c>
      <c r="B362" s="221" t="s">
        <v>1659</v>
      </c>
      <c r="C362" s="221" t="s">
        <v>1928</v>
      </c>
      <c r="D362" s="221">
        <v>5</v>
      </c>
      <c r="E362" s="221">
        <v>0</v>
      </c>
      <c r="F362" s="221">
        <v>5</v>
      </c>
    </row>
    <row r="363" spans="1:6">
      <c r="A363" s="221">
        <v>359</v>
      </c>
      <c r="B363" s="221" t="s">
        <v>1660</v>
      </c>
      <c r="C363" s="221" t="s">
        <v>1928</v>
      </c>
      <c r="D363" s="221">
        <v>0</v>
      </c>
      <c r="E363" s="221">
        <v>3</v>
      </c>
      <c r="F363" s="221">
        <v>3</v>
      </c>
    </row>
    <row r="364" spans="1:6">
      <c r="A364" s="221">
        <v>360</v>
      </c>
      <c r="B364" s="221" t="s">
        <v>1661</v>
      </c>
      <c r="C364" s="221" t="s">
        <v>1928</v>
      </c>
      <c r="D364" s="221">
        <v>1</v>
      </c>
      <c r="E364" s="221">
        <v>0</v>
      </c>
      <c r="F364" s="221">
        <v>1</v>
      </c>
    </row>
    <row r="365" spans="1:6">
      <c r="A365" s="221">
        <v>361</v>
      </c>
      <c r="B365" s="221" t="s">
        <v>1662</v>
      </c>
      <c r="C365" s="221" t="s">
        <v>1928</v>
      </c>
      <c r="D365" s="221">
        <v>6</v>
      </c>
      <c r="E365" s="221">
        <v>0</v>
      </c>
      <c r="F365" s="221">
        <v>6</v>
      </c>
    </row>
    <row r="366" spans="1:6">
      <c r="A366" s="221">
        <v>362</v>
      </c>
      <c r="B366" s="221" t="s">
        <v>1663</v>
      </c>
      <c r="C366" s="221" t="s">
        <v>1928</v>
      </c>
      <c r="D366" s="221">
        <v>1</v>
      </c>
      <c r="E366" s="221">
        <v>0</v>
      </c>
      <c r="F366" s="221">
        <v>1</v>
      </c>
    </row>
    <row r="367" spans="1:6">
      <c r="A367" s="221">
        <v>363</v>
      </c>
      <c r="B367" s="221" t="s">
        <v>1664</v>
      </c>
      <c r="C367" s="221" t="s">
        <v>1928</v>
      </c>
      <c r="D367" s="221">
        <v>5</v>
      </c>
      <c r="E367" s="221">
        <v>0</v>
      </c>
      <c r="F367" s="221">
        <v>5</v>
      </c>
    </row>
    <row r="368" spans="1:6">
      <c r="A368" s="221">
        <v>364</v>
      </c>
      <c r="B368" s="221" t="s">
        <v>1665</v>
      </c>
      <c r="C368" s="221" t="s">
        <v>1928</v>
      </c>
      <c r="D368" s="221">
        <v>1</v>
      </c>
      <c r="E368" s="221">
        <v>1</v>
      </c>
      <c r="F368" s="221">
        <v>2</v>
      </c>
    </row>
    <row r="369" spans="1:6">
      <c r="A369" s="221">
        <v>365</v>
      </c>
      <c r="B369" s="221" t="s">
        <v>1666</v>
      </c>
      <c r="C369" s="221" t="s">
        <v>1929</v>
      </c>
      <c r="D369" s="221">
        <v>102</v>
      </c>
      <c r="E369" s="221">
        <v>67</v>
      </c>
      <c r="F369" s="221">
        <v>169</v>
      </c>
    </row>
    <row r="370" spans="1:6">
      <c r="A370" s="221">
        <v>366</v>
      </c>
      <c r="B370" s="221" t="s">
        <v>1667</v>
      </c>
      <c r="C370" s="221" t="s">
        <v>1929</v>
      </c>
      <c r="D370" s="221">
        <v>2</v>
      </c>
      <c r="E370" s="221">
        <v>0</v>
      </c>
      <c r="F370" s="221">
        <v>2</v>
      </c>
    </row>
    <row r="371" spans="1:6">
      <c r="A371" s="221">
        <v>367</v>
      </c>
      <c r="B371" s="221" t="s">
        <v>1668</v>
      </c>
      <c r="C371" s="221" t="s">
        <v>1929</v>
      </c>
      <c r="D371" s="221">
        <v>75</v>
      </c>
      <c r="E371" s="221">
        <v>17</v>
      </c>
      <c r="F371" s="221">
        <v>92</v>
      </c>
    </row>
    <row r="372" spans="1:6">
      <c r="A372" s="221">
        <v>368</v>
      </c>
      <c r="B372" s="221" t="s">
        <v>1669</v>
      </c>
      <c r="C372" s="221" t="s">
        <v>1929</v>
      </c>
      <c r="D372" s="221">
        <v>57</v>
      </c>
      <c r="E372" s="221">
        <v>39</v>
      </c>
      <c r="F372" s="221">
        <v>96</v>
      </c>
    </row>
    <row r="373" spans="1:6">
      <c r="A373" s="221">
        <v>369</v>
      </c>
      <c r="B373" s="221" t="s">
        <v>1670</v>
      </c>
      <c r="C373" s="221" t="s">
        <v>1929</v>
      </c>
      <c r="D373" s="221">
        <v>1</v>
      </c>
      <c r="E373" s="221">
        <v>0</v>
      </c>
      <c r="F373" s="221">
        <v>1</v>
      </c>
    </row>
    <row r="374" spans="1:6">
      <c r="A374" s="221">
        <v>370</v>
      </c>
      <c r="B374" s="221" t="s">
        <v>1671</v>
      </c>
      <c r="C374" s="221" t="s">
        <v>1929</v>
      </c>
      <c r="D374" s="221">
        <v>3</v>
      </c>
      <c r="E374" s="221">
        <v>1</v>
      </c>
      <c r="F374" s="221">
        <v>4</v>
      </c>
    </row>
    <row r="375" spans="1:6">
      <c r="A375" s="221">
        <v>371</v>
      </c>
      <c r="B375" s="221" t="s">
        <v>1672</v>
      </c>
      <c r="C375" s="221" t="s">
        <v>1929</v>
      </c>
      <c r="D375" s="221">
        <v>4</v>
      </c>
      <c r="E375" s="221">
        <v>8</v>
      </c>
      <c r="F375" s="221">
        <v>12</v>
      </c>
    </row>
    <row r="376" spans="1:6">
      <c r="A376" s="221">
        <v>372</v>
      </c>
      <c r="B376" s="221" t="s">
        <v>1673</v>
      </c>
      <c r="C376" s="221" t="s">
        <v>1929</v>
      </c>
      <c r="D376" s="221">
        <v>1</v>
      </c>
      <c r="E376" s="221">
        <v>0</v>
      </c>
      <c r="F376" s="221">
        <v>1</v>
      </c>
    </row>
    <row r="377" spans="1:6">
      <c r="A377" s="221">
        <v>373</v>
      </c>
      <c r="B377" s="221" t="s">
        <v>1674</v>
      </c>
      <c r="C377" s="221" t="s">
        <v>1929</v>
      </c>
      <c r="D377" s="221">
        <v>1</v>
      </c>
      <c r="E377" s="221">
        <v>2</v>
      </c>
      <c r="F377" s="221">
        <v>3</v>
      </c>
    </row>
    <row r="378" spans="1:6">
      <c r="A378" s="221">
        <v>374</v>
      </c>
      <c r="B378" s="221" t="s">
        <v>1675</v>
      </c>
      <c r="C378" s="221" t="s">
        <v>1929</v>
      </c>
      <c r="D378" s="221">
        <v>1</v>
      </c>
      <c r="E378" s="221">
        <v>3</v>
      </c>
      <c r="F378" s="221">
        <v>4</v>
      </c>
    </row>
    <row r="379" spans="1:6">
      <c r="A379" s="221">
        <v>375</v>
      </c>
      <c r="B379" s="221" t="s">
        <v>1676</v>
      </c>
      <c r="C379" s="221" t="s">
        <v>1929</v>
      </c>
      <c r="D379" s="221">
        <v>1</v>
      </c>
      <c r="E379" s="221">
        <v>0</v>
      </c>
      <c r="F379" s="221">
        <v>1</v>
      </c>
    </row>
    <row r="380" spans="1:6">
      <c r="A380" s="221">
        <v>376</v>
      </c>
      <c r="B380" s="221" t="s">
        <v>1677</v>
      </c>
      <c r="C380" s="221" t="s">
        <v>1929</v>
      </c>
      <c r="D380" s="221">
        <v>11</v>
      </c>
      <c r="E380" s="221">
        <v>127</v>
      </c>
      <c r="F380" s="221">
        <v>138</v>
      </c>
    </row>
    <row r="381" spans="1:6">
      <c r="A381" s="221">
        <v>377</v>
      </c>
      <c r="B381" s="221" t="s">
        <v>1678</v>
      </c>
      <c r="C381" s="221" t="s">
        <v>1929</v>
      </c>
      <c r="D381" s="221">
        <v>0</v>
      </c>
      <c r="E381" s="221">
        <v>1</v>
      </c>
      <c r="F381" s="221">
        <v>1</v>
      </c>
    </row>
    <row r="382" spans="1:6">
      <c r="A382" s="221">
        <v>378</v>
      </c>
      <c r="B382" s="221" t="s">
        <v>1679</v>
      </c>
      <c r="C382" s="221" t="s">
        <v>1929</v>
      </c>
      <c r="D382" s="221">
        <v>43</v>
      </c>
      <c r="E382" s="221">
        <v>126</v>
      </c>
      <c r="F382" s="221">
        <v>169</v>
      </c>
    </row>
    <row r="383" spans="1:6">
      <c r="A383" s="221">
        <v>379</v>
      </c>
      <c r="B383" s="221" t="s">
        <v>1680</v>
      </c>
      <c r="C383" s="221" t="s">
        <v>1929</v>
      </c>
      <c r="D383" s="221">
        <v>0</v>
      </c>
      <c r="E383" s="221">
        <v>1</v>
      </c>
      <c r="F383" s="221">
        <v>1</v>
      </c>
    </row>
    <row r="384" spans="1:6">
      <c r="A384" s="221">
        <v>380</v>
      </c>
      <c r="B384" s="221" t="s">
        <v>1681</v>
      </c>
      <c r="C384" s="221" t="s">
        <v>1929</v>
      </c>
      <c r="D384" s="221">
        <v>8</v>
      </c>
      <c r="E384" s="221">
        <v>0</v>
      </c>
      <c r="F384" s="221">
        <v>8</v>
      </c>
    </row>
    <row r="385" spans="1:6">
      <c r="A385" s="221">
        <v>381</v>
      </c>
      <c r="B385" s="221" t="s">
        <v>1682</v>
      </c>
      <c r="C385" s="221" t="s">
        <v>1929</v>
      </c>
      <c r="D385" s="221">
        <v>2</v>
      </c>
      <c r="E385" s="221">
        <v>0</v>
      </c>
      <c r="F385" s="221">
        <v>2</v>
      </c>
    </row>
    <row r="386" spans="1:6">
      <c r="A386" s="221">
        <v>382</v>
      </c>
      <c r="B386" s="221" t="s">
        <v>1683</v>
      </c>
      <c r="C386" s="221" t="s">
        <v>1929</v>
      </c>
      <c r="D386" s="221">
        <v>1</v>
      </c>
      <c r="E386" s="221">
        <v>1</v>
      </c>
      <c r="F386" s="221">
        <v>2</v>
      </c>
    </row>
    <row r="387" spans="1:6">
      <c r="A387" s="221">
        <v>383</v>
      </c>
      <c r="B387" s="221" t="s">
        <v>1684</v>
      </c>
      <c r="C387" s="221" t="s">
        <v>1929</v>
      </c>
      <c r="D387" s="221">
        <v>0</v>
      </c>
      <c r="E387" s="221">
        <v>1</v>
      </c>
      <c r="F387" s="221">
        <v>1</v>
      </c>
    </row>
    <row r="388" spans="1:6">
      <c r="A388" s="221">
        <v>384</v>
      </c>
      <c r="B388" s="221" t="s">
        <v>1685</v>
      </c>
      <c r="C388" s="221" t="s">
        <v>1929</v>
      </c>
      <c r="D388" s="221">
        <v>2</v>
      </c>
      <c r="E388" s="221">
        <v>1</v>
      </c>
      <c r="F388" s="221">
        <v>3</v>
      </c>
    </row>
    <row r="389" spans="1:6">
      <c r="A389" s="221">
        <v>385</v>
      </c>
      <c r="B389" s="221" t="s">
        <v>1686</v>
      </c>
      <c r="C389" s="221" t="s">
        <v>1929</v>
      </c>
      <c r="D389" s="221">
        <v>2</v>
      </c>
      <c r="E389" s="221">
        <v>1</v>
      </c>
      <c r="F389" s="221">
        <v>3</v>
      </c>
    </row>
    <row r="390" spans="1:6">
      <c r="A390" s="221">
        <v>386</v>
      </c>
      <c r="B390" s="221" t="s">
        <v>1687</v>
      </c>
      <c r="C390" s="221" t="s">
        <v>1929</v>
      </c>
      <c r="D390" s="221">
        <v>3</v>
      </c>
      <c r="E390" s="221">
        <v>0</v>
      </c>
      <c r="F390" s="221">
        <v>3</v>
      </c>
    </row>
    <row r="391" spans="1:6">
      <c r="A391" s="221">
        <v>387</v>
      </c>
      <c r="B391" s="221" t="s">
        <v>1688</v>
      </c>
      <c r="C391" s="221" t="s">
        <v>1929</v>
      </c>
      <c r="D391" s="221">
        <v>3</v>
      </c>
      <c r="E391" s="221">
        <v>0</v>
      </c>
      <c r="F391" s="221">
        <v>3</v>
      </c>
    </row>
    <row r="392" spans="1:6">
      <c r="A392" s="221">
        <v>388</v>
      </c>
      <c r="B392" s="221" t="s">
        <v>190</v>
      </c>
      <c r="C392" s="221" t="s">
        <v>1929</v>
      </c>
      <c r="D392" s="221">
        <v>63</v>
      </c>
      <c r="E392" s="221">
        <v>38</v>
      </c>
      <c r="F392" s="221">
        <v>101</v>
      </c>
    </row>
    <row r="393" spans="1:6">
      <c r="A393" s="221">
        <v>389</v>
      </c>
      <c r="B393" s="221" t="s">
        <v>1689</v>
      </c>
      <c r="C393" s="221" t="s">
        <v>1929</v>
      </c>
      <c r="D393" s="221">
        <v>1</v>
      </c>
      <c r="E393" s="221">
        <v>0</v>
      </c>
      <c r="F393" s="221">
        <v>1</v>
      </c>
    </row>
    <row r="394" spans="1:6">
      <c r="A394" s="221">
        <v>390</v>
      </c>
      <c r="B394" s="221" t="s">
        <v>1690</v>
      </c>
      <c r="C394" s="221" t="s">
        <v>1929</v>
      </c>
      <c r="D394" s="221">
        <v>1</v>
      </c>
      <c r="E394" s="221">
        <v>0</v>
      </c>
      <c r="F394" s="221">
        <v>1</v>
      </c>
    </row>
    <row r="395" spans="1:6">
      <c r="A395" s="221">
        <v>391</v>
      </c>
      <c r="B395" s="221" t="s">
        <v>1691</v>
      </c>
      <c r="C395" s="221" t="s">
        <v>1929</v>
      </c>
      <c r="D395" s="221">
        <v>4</v>
      </c>
      <c r="E395" s="221">
        <v>0</v>
      </c>
      <c r="F395" s="221">
        <v>4</v>
      </c>
    </row>
    <row r="396" spans="1:6">
      <c r="A396" s="221">
        <v>392</v>
      </c>
      <c r="B396" s="221" t="s">
        <v>1692</v>
      </c>
      <c r="C396" s="221" t="s">
        <v>1929</v>
      </c>
      <c r="D396" s="221">
        <v>131</v>
      </c>
      <c r="E396" s="221">
        <v>37</v>
      </c>
      <c r="F396" s="221">
        <v>168</v>
      </c>
    </row>
    <row r="397" spans="1:6">
      <c r="A397" s="221">
        <v>393</v>
      </c>
      <c r="B397" s="221" t="s">
        <v>1693</v>
      </c>
      <c r="C397" s="221" t="s">
        <v>1929</v>
      </c>
      <c r="D397" s="221">
        <v>3</v>
      </c>
      <c r="E397" s="221">
        <v>0</v>
      </c>
      <c r="F397" s="221">
        <v>3</v>
      </c>
    </row>
    <row r="398" spans="1:6">
      <c r="A398" s="221">
        <v>394</v>
      </c>
      <c r="B398" s="221" t="s">
        <v>1694</v>
      </c>
      <c r="C398" s="221" t="s">
        <v>1929</v>
      </c>
      <c r="D398" s="221">
        <v>292</v>
      </c>
      <c r="E398" s="221">
        <v>107</v>
      </c>
      <c r="F398" s="221">
        <v>399</v>
      </c>
    </row>
    <row r="399" spans="1:6">
      <c r="A399" s="221">
        <v>395</v>
      </c>
      <c r="B399" s="221" t="s">
        <v>1695</v>
      </c>
      <c r="C399" s="221" t="s">
        <v>1929</v>
      </c>
      <c r="D399" s="221">
        <v>2</v>
      </c>
      <c r="E399" s="221">
        <v>3</v>
      </c>
      <c r="F399" s="221">
        <v>5</v>
      </c>
    </row>
    <row r="400" spans="1:6">
      <c r="A400" s="221">
        <v>396</v>
      </c>
      <c r="B400" s="221" t="s">
        <v>1696</v>
      </c>
      <c r="C400" s="221" t="s">
        <v>1929</v>
      </c>
      <c r="D400" s="221">
        <v>6</v>
      </c>
      <c r="E400" s="221">
        <v>3</v>
      </c>
      <c r="F400" s="221">
        <v>9</v>
      </c>
    </row>
    <row r="401" spans="1:6">
      <c r="A401" s="221">
        <v>397</v>
      </c>
      <c r="B401" s="221" t="s">
        <v>1697</v>
      </c>
      <c r="C401" s="221" t="s">
        <v>1929</v>
      </c>
      <c r="D401" s="221">
        <v>11</v>
      </c>
      <c r="E401" s="221">
        <v>7</v>
      </c>
      <c r="F401" s="221">
        <v>18</v>
      </c>
    </row>
    <row r="402" spans="1:6">
      <c r="A402" s="221">
        <v>398</v>
      </c>
      <c r="B402" s="221" t="s">
        <v>1698</v>
      </c>
      <c r="C402" s="221" t="s">
        <v>1929</v>
      </c>
      <c r="D402" s="221">
        <v>1080</v>
      </c>
      <c r="E402" s="221">
        <v>419</v>
      </c>
      <c r="F402" s="221">
        <v>1499</v>
      </c>
    </row>
    <row r="403" spans="1:6">
      <c r="A403" s="221">
        <v>399</v>
      </c>
      <c r="B403" s="221" t="s">
        <v>1699</v>
      </c>
      <c r="C403" s="221" t="s">
        <v>1929</v>
      </c>
      <c r="D403" s="221">
        <v>1</v>
      </c>
      <c r="E403" s="221">
        <v>0</v>
      </c>
      <c r="F403" s="221">
        <v>1</v>
      </c>
    </row>
    <row r="404" spans="1:6">
      <c r="A404" s="221">
        <v>400</v>
      </c>
      <c r="B404" s="221" t="s">
        <v>1700</v>
      </c>
      <c r="C404" s="221" t="s">
        <v>1929</v>
      </c>
      <c r="D404" s="221">
        <v>811</v>
      </c>
      <c r="E404" s="221">
        <v>211</v>
      </c>
      <c r="F404" s="221">
        <v>1022</v>
      </c>
    </row>
    <row r="405" spans="1:6">
      <c r="A405" s="221">
        <v>401</v>
      </c>
      <c r="B405" s="221" t="s">
        <v>1701</v>
      </c>
      <c r="C405" s="221" t="s">
        <v>1929</v>
      </c>
      <c r="D405" s="221">
        <v>128</v>
      </c>
      <c r="E405" s="221">
        <v>23</v>
      </c>
      <c r="F405" s="221">
        <v>151</v>
      </c>
    </row>
    <row r="406" spans="1:6">
      <c r="A406" s="221">
        <v>402</v>
      </c>
      <c r="B406" s="221" t="s">
        <v>1702</v>
      </c>
      <c r="C406" s="221" t="s">
        <v>1929</v>
      </c>
      <c r="D406" s="221">
        <v>1</v>
      </c>
      <c r="E406" s="221">
        <v>0</v>
      </c>
      <c r="F406" s="221">
        <v>1</v>
      </c>
    </row>
    <row r="407" spans="1:6">
      <c r="A407" s="221">
        <v>403</v>
      </c>
      <c r="B407" s="221" t="s">
        <v>1703</v>
      </c>
      <c r="C407" s="221" t="s">
        <v>1929</v>
      </c>
      <c r="D407" s="221">
        <v>16</v>
      </c>
      <c r="E407" s="221">
        <v>624</v>
      </c>
      <c r="F407" s="221">
        <v>640</v>
      </c>
    </row>
    <row r="408" spans="1:6">
      <c r="A408" s="221">
        <v>404</v>
      </c>
      <c r="B408" s="221" t="s">
        <v>1704</v>
      </c>
      <c r="C408" s="221" t="s">
        <v>1929</v>
      </c>
      <c r="D408" s="221">
        <v>547</v>
      </c>
      <c r="E408" s="221">
        <v>1736</v>
      </c>
      <c r="F408" s="221">
        <v>2283</v>
      </c>
    </row>
    <row r="409" spans="1:6">
      <c r="A409" s="221">
        <v>405</v>
      </c>
      <c r="B409" s="221" t="s">
        <v>1705</v>
      </c>
      <c r="C409" s="221" t="s">
        <v>1929</v>
      </c>
      <c r="D409" s="221">
        <v>117</v>
      </c>
      <c r="E409" s="221">
        <v>90</v>
      </c>
      <c r="F409" s="221">
        <v>207</v>
      </c>
    </row>
    <row r="410" spans="1:6">
      <c r="A410" s="221">
        <v>406</v>
      </c>
      <c r="B410" s="221" t="s">
        <v>1706</v>
      </c>
      <c r="C410" s="221" t="s">
        <v>1929</v>
      </c>
      <c r="D410" s="221">
        <v>29</v>
      </c>
      <c r="E410" s="221">
        <v>6</v>
      </c>
      <c r="F410" s="221">
        <v>35</v>
      </c>
    </row>
    <row r="411" spans="1:6">
      <c r="A411" s="221">
        <v>407</v>
      </c>
      <c r="B411" s="221" t="s">
        <v>1707</v>
      </c>
      <c r="C411" s="221" t="s">
        <v>1929</v>
      </c>
      <c r="D411" s="221">
        <v>60</v>
      </c>
      <c r="E411" s="221">
        <v>33</v>
      </c>
      <c r="F411" s="221">
        <v>93</v>
      </c>
    </row>
    <row r="412" spans="1:6">
      <c r="A412" s="221">
        <v>408</v>
      </c>
      <c r="B412" s="221" t="s">
        <v>1708</v>
      </c>
      <c r="C412" s="221" t="s">
        <v>1929</v>
      </c>
      <c r="D412" s="221">
        <v>1</v>
      </c>
      <c r="E412" s="221">
        <v>0</v>
      </c>
      <c r="F412" s="221">
        <v>1</v>
      </c>
    </row>
    <row r="413" spans="1:6">
      <c r="A413" s="221">
        <v>409</v>
      </c>
      <c r="B413" s="221" t="s">
        <v>1709</v>
      </c>
      <c r="C413" s="221" t="s">
        <v>1929</v>
      </c>
      <c r="D413" s="221">
        <v>96</v>
      </c>
      <c r="E413" s="221">
        <v>16</v>
      </c>
      <c r="F413" s="221">
        <v>112</v>
      </c>
    </row>
    <row r="414" spans="1:6">
      <c r="A414" s="221">
        <v>410</v>
      </c>
      <c r="B414" s="221" t="s">
        <v>1710</v>
      </c>
      <c r="C414" s="221" t="s">
        <v>1929</v>
      </c>
      <c r="D414" s="221">
        <v>16</v>
      </c>
      <c r="E414" s="221">
        <v>5</v>
      </c>
      <c r="F414" s="221">
        <v>21</v>
      </c>
    </row>
    <row r="415" spans="1:6">
      <c r="A415" s="221">
        <v>411</v>
      </c>
      <c r="B415" s="221" t="s">
        <v>1711</v>
      </c>
      <c r="C415" s="221" t="s">
        <v>1929</v>
      </c>
      <c r="D415" s="221">
        <v>6</v>
      </c>
      <c r="E415" s="221">
        <v>0</v>
      </c>
      <c r="F415" s="221">
        <v>6</v>
      </c>
    </row>
    <row r="416" spans="1:6">
      <c r="A416" s="221">
        <v>412</v>
      </c>
      <c r="B416" s="221" t="s">
        <v>194</v>
      </c>
      <c r="C416" s="221" t="s">
        <v>1929</v>
      </c>
      <c r="D416" s="221">
        <v>1</v>
      </c>
      <c r="E416" s="221">
        <v>1</v>
      </c>
      <c r="F416" s="221">
        <v>2</v>
      </c>
    </row>
    <row r="417" spans="1:6">
      <c r="A417" s="221">
        <v>413</v>
      </c>
      <c r="B417" s="221" t="s">
        <v>1712</v>
      </c>
      <c r="C417" s="221" t="s">
        <v>1929</v>
      </c>
      <c r="D417" s="221">
        <v>34</v>
      </c>
      <c r="E417" s="221">
        <v>13</v>
      </c>
      <c r="F417" s="221">
        <v>47</v>
      </c>
    </row>
    <row r="418" spans="1:6">
      <c r="A418" s="221">
        <v>414</v>
      </c>
      <c r="B418" s="221" t="s">
        <v>1713</v>
      </c>
      <c r="C418" s="221" t="s">
        <v>1929</v>
      </c>
      <c r="D418" s="221">
        <v>3</v>
      </c>
      <c r="E418" s="221">
        <v>3</v>
      </c>
      <c r="F418" s="221">
        <v>6</v>
      </c>
    </row>
    <row r="419" spans="1:6">
      <c r="A419" s="221">
        <v>415</v>
      </c>
      <c r="B419" s="221" t="s">
        <v>1714</v>
      </c>
      <c r="C419" s="221" t="s">
        <v>1929</v>
      </c>
      <c r="D419" s="221">
        <v>54</v>
      </c>
      <c r="E419" s="221">
        <v>13</v>
      </c>
      <c r="F419" s="221">
        <v>67</v>
      </c>
    </row>
    <row r="420" spans="1:6">
      <c r="A420" s="221">
        <v>416</v>
      </c>
      <c r="B420" s="221" t="s">
        <v>1715</v>
      </c>
      <c r="C420" s="221" t="s">
        <v>1929</v>
      </c>
      <c r="D420" s="221">
        <v>169</v>
      </c>
      <c r="E420" s="221">
        <v>63</v>
      </c>
      <c r="F420" s="221">
        <v>232</v>
      </c>
    </row>
    <row r="421" spans="1:6">
      <c r="A421" s="221">
        <v>417</v>
      </c>
      <c r="B421" s="221" t="s">
        <v>71</v>
      </c>
      <c r="C421" s="221" t="s">
        <v>1929</v>
      </c>
      <c r="D421" s="221">
        <v>78</v>
      </c>
      <c r="E421" s="221">
        <v>13</v>
      </c>
      <c r="F421" s="221">
        <v>91</v>
      </c>
    </row>
    <row r="422" spans="1:6">
      <c r="A422" s="221">
        <v>418</v>
      </c>
      <c r="B422" s="221" t="s">
        <v>1716</v>
      </c>
      <c r="C422" s="221" t="s">
        <v>1929</v>
      </c>
      <c r="D422" s="221">
        <v>0</v>
      </c>
      <c r="E422" s="221">
        <v>2</v>
      </c>
      <c r="F422" s="221">
        <v>2</v>
      </c>
    </row>
    <row r="423" spans="1:6">
      <c r="A423" s="221">
        <v>419</v>
      </c>
      <c r="B423" s="221" t="s">
        <v>1717</v>
      </c>
      <c r="C423" s="221" t="s">
        <v>1929</v>
      </c>
      <c r="D423" s="221">
        <v>2</v>
      </c>
      <c r="E423" s="221">
        <v>3</v>
      </c>
      <c r="F423" s="221">
        <v>5</v>
      </c>
    </row>
    <row r="424" spans="1:6">
      <c r="A424" s="221">
        <v>420</v>
      </c>
      <c r="B424" s="221" t="s">
        <v>1718</v>
      </c>
      <c r="C424" s="221" t="s">
        <v>1930</v>
      </c>
      <c r="D424" s="221">
        <v>4</v>
      </c>
      <c r="E424" s="221">
        <v>3</v>
      </c>
      <c r="F424" s="221">
        <v>7</v>
      </c>
    </row>
    <row r="425" spans="1:6">
      <c r="A425" s="221">
        <v>421</v>
      </c>
      <c r="B425" s="221" t="s">
        <v>1719</v>
      </c>
      <c r="C425" s="221" t="s">
        <v>1930</v>
      </c>
      <c r="D425" s="221">
        <v>47</v>
      </c>
      <c r="E425" s="221">
        <v>42</v>
      </c>
      <c r="F425" s="221">
        <v>89</v>
      </c>
    </row>
    <row r="426" spans="1:6">
      <c r="A426" s="221">
        <v>422</v>
      </c>
      <c r="B426" s="221" t="s">
        <v>1720</v>
      </c>
      <c r="C426" s="221" t="s">
        <v>1930</v>
      </c>
      <c r="D426" s="221">
        <v>13</v>
      </c>
      <c r="E426" s="221">
        <v>11</v>
      </c>
      <c r="F426" s="221">
        <v>24</v>
      </c>
    </row>
    <row r="427" spans="1:6">
      <c r="A427" s="221">
        <v>423</v>
      </c>
      <c r="B427" s="221" t="s">
        <v>1721</v>
      </c>
      <c r="C427" s="221" t="s">
        <v>1930</v>
      </c>
      <c r="D427" s="221">
        <v>5</v>
      </c>
      <c r="E427" s="221">
        <v>4</v>
      </c>
      <c r="F427" s="221">
        <v>9</v>
      </c>
    </row>
    <row r="428" spans="1:6">
      <c r="A428" s="221">
        <v>424</v>
      </c>
      <c r="B428" s="221" t="s">
        <v>1722</v>
      </c>
      <c r="C428" s="221" t="s">
        <v>1930</v>
      </c>
      <c r="D428" s="221">
        <v>5</v>
      </c>
      <c r="E428" s="221">
        <v>0</v>
      </c>
      <c r="F428" s="221">
        <v>5</v>
      </c>
    </row>
    <row r="429" spans="1:6">
      <c r="A429" s="221">
        <v>425</v>
      </c>
      <c r="B429" s="221" t="s">
        <v>1723</v>
      </c>
      <c r="C429" s="221" t="s">
        <v>1930</v>
      </c>
      <c r="D429" s="221">
        <v>5</v>
      </c>
      <c r="E429" s="221">
        <v>1</v>
      </c>
      <c r="F429" s="221">
        <v>6</v>
      </c>
    </row>
    <row r="430" spans="1:6">
      <c r="A430" s="221">
        <v>426</v>
      </c>
      <c r="B430" s="221" t="s">
        <v>1724</v>
      </c>
      <c r="C430" s="221" t="s">
        <v>1930</v>
      </c>
      <c r="D430" s="221">
        <v>9</v>
      </c>
      <c r="E430" s="221">
        <v>7</v>
      </c>
      <c r="F430" s="221">
        <v>16</v>
      </c>
    </row>
    <row r="431" spans="1:6">
      <c r="A431" s="221">
        <v>427</v>
      </c>
      <c r="B431" s="221" t="s">
        <v>1725</v>
      </c>
      <c r="C431" s="221" t="s">
        <v>1931</v>
      </c>
      <c r="D431" s="221">
        <v>0</v>
      </c>
      <c r="E431" s="221">
        <v>1</v>
      </c>
      <c r="F431" s="221">
        <v>1</v>
      </c>
    </row>
    <row r="432" spans="1:6">
      <c r="A432" s="221">
        <v>428</v>
      </c>
      <c r="B432" s="221" t="s">
        <v>1726</v>
      </c>
      <c r="C432" s="221" t="s">
        <v>1931</v>
      </c>
      <c r="D432" s="221">
        <v>5</v>
      </c>
      <c r="E432" s="221">
        <v>1</v>
      </c>
      <c r="F432" s="221">
        <v>6</v>
      </c>
    </row>
    <row r="433" spans="1:6">
      <c r="A433" s="221">
        <v>429</v>
      </c>
      <c r="B433" s="221" t="s">
        <v>1727</v>
      </c>
      <c r="C433" s="221" t="s">
        <v>1931</v>
      </c>
      <c r="D433" s="221">
        <v>0</v>
      </c>
      <c r="E433" s="221">
        <v>1</v>
      </c>
      <c r="F433" s="221">
        <v>1</v>
      </c>
    </row>
    <row r="434" spans="1:6">
      <c r="A434" s="221">
        <v>430</v>
      </c>
      <c r="B434" s="221" t="s">
        <v>1728</v>
      </c>
      <c r="C434" s="221" t="s">
        <v>1931</v>
      </c>
      <c r="D434" s="221">
        <v>1</v>
      </c>
      <c r="E434" s="221">
        <v>3</v>
      </c>
      <c r="F434" s="221">
        <v>4</v>
      </c>
    </row>
    <row r="435" spans="1:6">
      <c r="A435" s="221">
        <v>431</v>
      </c>
      <c r="B435" s="221" t="s">
        <v>1729</v>
      </c>
      <c r="C435" s="221" t="s">
        <v>1931</v>
      </c>
      <c r="D435" s="221">
        <v>1</v>
      </c>
      <c r="E435" s="221">
        <v>0</v>
      </c>
      <c r="F435" s="221">
        <v>1</v>
      </c>
    </row>
    <row r="436" spans="1:6">
      <c r="A436" s="221">
        <v>432</v>
      </c>
      <c r="B436" s="221" t="s">
        <v>1730</v>
      </c>
      <c r="C436" s="221" t="s">
        <v>1931</v>
      </c>
      <c r="D436" s="221">
        <v>36</v>
      </c>
      <c r="E436" s="221">
        <v>13</v>
      </c>
      <c r="F436" s="221">
        <v>49</v>
      </c>
    </row>
    <row r="437" spans="1:6">
      <c r="A437" s="221">
        <v>433</v>
      </c>
      <c r="B437" s="221" t="s">
        <v>1731</v>
      </c>
      <c r="C437" s="221" t="s">
        <v>1931</v>
      </c>
      <c r="D437" s="221">
        <v>2</v>
      </c>
      <c r="E437" s="221">
        <v>1</v>
      </c>
      <c r="F437" s="221">
        <v>3</v>
      </c>
    </row>
    <row r="438" spans="1:6">
      <c r="A438" s="221">
        <v>434</v>
      </c>
      <c r="B438" s="221" t="s">
        <v>1732</v>
      </c>
      <c r="C438" s="221" t="s">
        <v>1931</v>
      </c>
      <c r="D438" s="221">
        <v>1</v>
      </c>
      <c r="E438" s="221">
        <v>0</v>
      </c>
      <c r="F438" s="221">
        <v>1</v>
      </c>
    </row>
    <row r="439" spans="1:6">
      <c r="A439" s="221">
        <v>435</v>
      </c>
      <c r="B439" s="221" t="s">
        <v>1733</v>
      </c>
      <c r="C439" s="221" t="s">
        <v>1931</v>
      </c>
      <c r="D439" s="221">
        <v>1</v>
      </c>
      <c r="E439" s="221">
        <v>0</v>
      </c>
      <c r="F439" s="221">
        <v>1</v>
      </c>
    </row>
    <row r="440" spans="1:6">
      <c r="A440" s="221">
        <v>436</v>
      </c>
      <c r="B440" s="221" t="s">
        <v>1734</v>
      </c>
      <c r="C440" s="221" t="s">
        <v>1931</v>
      </c>
      <c r="D440" s="221">
        <v>0</v>
      </c>
      <c r="E440" s="221">
        <v>1</v>
      </c>
      <c r="F440" s="221">
        <v>1</v>
      </c>
    </row>
    <row r="441" spans="1:6">
      <c r="A441" s="221">
        <v>437</v>
      </c>
      <c r="B441" s="221" t="s">
        <v>1735</v>
      </c>
      <c r="C441" s="221" t="s">
        <v>1931</v>
      </c>
      <c r="D441" s="221">
        <v>4</v>
      </c>
      <c r="E441" s="221">
        <v>0</v>
      </c>
      <c r="F441" s="221">
        <v>4</v>
      </c>
    </row>
    <row r="442" spans="1:6">
      <c r="A442" s="221">
        <v>438</v>
      </c>
      <c r="B442" s="221" t="s">
        <v>1736</v>
      </c>
      <c r="C442" s="221" t="s">
        <v>1931</v>
      </c>
      <c r="D442" s="221">
        <v>2</v>
      </c>
      <c r="E442" s="221">
        <v>0</v>
      </c>
      <c r="F442" s="221">
        <v>2</v>
      </c>
    </row>
    <row r="443" spans="1:6">
      <c r="A443" s="221">
        <v>439</v>
      </c>
      <c r="B443" s="221" t="s">
        <v>1737</v>
      </c>
      <c r="C443" s="221" t="s">
        <v>1931</v>
      </c>
      <c r="D443" s="221">
        <v>2</v>
      </c>
      <c r="E443" s="221">
        <v>0</v>
      </c>
      <c r="F443" s="221">
        <v>2</v>
      </c>
    </row>
    <row r="444" spans="1:6">
      <c r="A444" s="221">
        <v>440</v>
      </c>
      <c r="B444" s="221" t="s">
        <v>1738</v>
      </c>
      <c r="C444" s="221" t="s">
        <v>1931</v>
      </c>
      <c r="D444" s="221">
        <v>23</v>
      </c>
      <c r="E444" s="221">
        <v>6</v>
      </c>
      <c r="F444" s="221">
        <v>29</v>
      </c>
    </row>
    <row r="445" spans="1:6">
      <c r="A445" s="221">
        <v>441</v>
      </c>
      <c r="B445" s="221" t="s">
        <v>1739</v>
      </c>
      <c r="C445" s="221" t="s">
        <v>1931</v>
      </c>
      <c r="D445" s="221">
        <v>0</v>
      </c>
      <c r="E445" s="221">
        <v>1</v>
      </c>
      <c r="F445" s="221">
        <v>1</v>
      </c>
    </row>
    <row r="446" spans="1:6">
      <c r="A446" s="221">
        <v>442</v>
      </c>
      <c r="B446" s="221" t="s">
        <v>1740</v>
      </c>
      <c r="C446" s="221" t="s">
        <v>1931</v>
      </c>
      <c r="D446" s="221">
        <v>0</v>
      </c>
      <c r="E446" s="221">
        <v>2</v>
      </c>
      <c r="F446" s="221">
        <v>2</v>
      </c>
    </row>
    <row r="447" spans="1:6">
      <c r="A447" s="221">
        <v>443</v>
      </c>
      <c r="B447" s="221" t="s">
        <v>1741</v>
      </c>
      <c r="C447" s="221" t="s">
        <v>1931</v>
      </c>
      <c r="D447" s="221">
        <v>6</v>
      </c>
      <c r="E447" s="221">
        <v>2</v>
      </c>
      <c r="F447" s="221">
        <v>8</v>
      </c>
    </row>
    <row r="448" spans="1:6">
      <c r="A448" s="221">
        <v>444</v>
      </c>
      <c r="B448" s="221" t="s">
        <v>1742</v>
      </c>
      <c r="C448" s="221" t="s">
        <v>1931</v>
      </c>
      <c r="D448" s="221">
        <v>0</v>
      </c>
      <c r="E448" s="221">
        <v>1</v>
      </c>
      <c r="F448" s="221">
        <v>1</v>
      </c>
    </row>
    <row r="449" spans="1:6">
      <c r="A449" s="221">
        <v>445</v>
      </c>
      <c r="B449" s="221" t="s">
        <v>1743</v>
      </c>
      <c r="C449" s="221" t="s">
        <v>1931</v>
      </c>
      <c r="D449" s="221">
        <v>23</v>
      </c>
      <c r="E449" s="221">
        <v>2</v>
      </c>
      <c r="F449" s="221">
        <v>25</v>
      </c>
    </row>
    <row r="450" spans="1:6">
      <c r="A450" s="221">
        <v>446</v>
      </c>
      <c r="B450" s="221" t="s">
        <v>1744</v>
      </c>
      <c r="C450" s="221" t="s">
        <v>1931</v>
      </c>
      <c r="D450" s="221">
        <v>3</v>
      </c>
      <c r="E450" s="221">
        <v>4</v>
      </c>
      <c r="F450" s="221">
        <v>7</v>
      </c>
    </row>
    <row r="451" spans="1:6">
      <c r="A451" s="221">
        <v>447</v>
      </c>
      <c r="B451" s="221" t="s">
        <v>1745</v>
      </c>
      <c r="C451" s="221" t="s">
        <v>1931</v>
      </c>
      <c r="D451" s="221">
        <v>1</v>
      </c>
      <c r="E451" s="221">
        <v>0</v>
      </c>
      <c r="F451" s="221">
        <v>1</v>
      </c>
    </row>
    <row r="452" spans="1:6">
      <c r="A452" s="221">
        <v>448</v>
      </c>
      <c r="B452" s="221" t="s">
        <v>1746</v>
      </c>
      <c r="C452" s="221" t="s">
        <v>1931</v>
      </c>
      <c r="D452" s="221">
        <v>1</v>
      </c>
      <c r="E452" s="221">
        <v>0</v>
      </c>
      <c r="F452" s="221">
        <v>1</v>
      </c>
    </row>
    <row r="453" spans="1:6">
      <c r="A453" s="221">
        <v>449</v>
      </c>
      <c r="B453" s="221" t="s">
        <v>1747</v>
      </c>
      <c r="C453" s="221" t="s">
        <v>1931</v>
      </c>
      <c r="D453" s="221">
        <v>1</v>
      </c>
      <c r="E453" s="221">
        <v>0</v>
      </c>
      <c r="F453" s="221">
        <v>1</v>
      </c>
    </row>
    <row r="454" spans="1:6">
      <c r="A454" s="221">
        <v>450</v>
      </c>
      <c r="B454" s="221" t="s">
        <v>1748</v>
      </c>
      <c r="C454" s="221" t="s">
        <v>1931</v>
      </c>
      <c r="D454" s="221">
        <v>0</v>
      </c>
      <c r="E454" s="221">
        <v>1</v>
      </c>
      <c r="F454" s="221">
        <v>1</v>
      </c>
    </row>
    <row r="455" spans="1:6">
      <c r="A455" s="221">
        <v>451</v>
      </c>
      <c r="B455" s="221" t="s">
        <v>1749</v>
      </c>
      <c r="C455" s="221" t="s">
        <v>1931</v>
      </c>
      <c r="D455" s="221">
        <v>4</v>
      </c>
      <c r="E455" s="221">
        <v>1</v>
      </c>
      <c r="F455" s="221">
        <v>5</v>
      </c>
    </row>
    <row r="456" spans="1:6">
      <c r="A456" s="221">
        <v>452</v>
      </c>
      <c r="B456" s="221" t="s">
        <v>1750</v>
      </c>
      <c r="C456" s="221" t="s">
        <v>1931</v>
      </c>
      <c r="D456" s="221">
        <v>7</v>
      </c>
      <c r="E456" s="221">
        <v>2</v>
      </c>
      <c r="F456" s="221">
        <v>9</v>
      </c>
    </row>
    <row r="457" spans="1:6">
      <c r="A457" s="221">
        <v>453</v>
      </c>
      <c r="B457" s="221" t="s">
        <v>1751</v>
      </c>
      <c r="C457" s="221" t="s">
        <v>1931</v>
      </c>
      <c r="D457" s="221">
        <v>0</v>
      </c>
      <c r="E457" s="221">
        <v>1</v>
      </c>
      <c r="F457" s="221">
        <v>1</v>
      </c>
    </row>
    <row r="458" spans="1:6">
      <c r="A458" s="221">
        <v>454</v>
      </c>
      <c r="B458" s="221" t="s">
        <v>1752</v>
      </c>
      <c r="C458" s="221" t="s">
        <v>1931</v>
      </c>
      <c r="D458" s="221">
        <v>1</v>
      </c>
      <c r="E458" s="221">
        <v>0</v>
      </c>
      <c r="F458" s="221">
        <v>1</v>
      </c>
    </row>
    <row r="459" spans="1:6">
      <c r="A459" s="221">
        <v>455</v>
      </c>
      <c r="B459" s="221" t="s">
        <v>1753</v>
      </c>
      <c r="C459" s="221" t="s">
        <v>1931</v>
      </c>
      <c r="D459" s="221">
        <v>0</v>
      </c>
      <c r="E459" s="221">
        <v>2</v>
      </c>
      <c r="F459" s="221">
        <v>2</v>
      </c>
    </row>
    <row r="460" spans="1:6">
      <c r="A460" s="221">
        <v>456</v>
      </c>
      <c r="B460" s="221" t="s">
        <v>1754</v>
      </c>
      <c r="C460" s="221" t="s">
        <v>1931</v>
      </c>
      <c r="D460" s="221">
        <v>1</v>
      </c>
      <c r="E460" s="221">
        <v>1</v>
      </c>
      <c r="F460" s="221">
        <v>2</v>
      </c>
    </row>
    <row r="461" spans="1:6">
      <c r="A461" s="221">
        <v>457</v>
      </c>
      <c r="B461" s="221" t="s">
        <v>1755</v>
      </c>
      <c r="C461" s="221" t="s">
        <v>1931</v>
      </c>
      <c r="D461" s="221">
        <v>12</v>
      </c>
      <c r="E461" s="221">
        <v>2</v>
      </c>
      <c r="F461" s="221">
        <v>14</v>
      </c>
    </row>
    <row r="462" spans="1:6">
      <c r="A462" s="221">
        <v>458</v>
      </c>
      <c r="B462" s="221" t="s">
        <v>1756</v>
      </c>
      <c r="C462" s="221" t="s">
        <v>1931</v>
      </c>
      <c r="D462" s="221">
        <v>50</v>
      </c>
      <c r="E462" s="221">
        <v>30</v>
      </c>
      <c r="F462" s="221">
        <v>80</v>
      </c>
    </row>
    <row r="463" spans="1:6">
      <c r="A463" s="221">
        <v>459</v>
      </c>
      <c r="B463" s="221" t="s">
        <v>1757</v>
      </c>
      <c r="C463" s="221" t="s">
        <v>1931</v>
      </c>
      <c r="D463" s="221">
        <v>2</v>
      </c>
      <c r="E463" s="221">
        <v>2</v>
      </c>
      <c r="F463" s="221">
        <v>4</v>
      </c>
    </row>
    <row r="464" spans="1:6">
      <c r="A464" s="221">
        <v>460</v>
      </c>
      <c r="B464" s="221" t="s">
        <v>1758</v>
      </c>
      <c r="C464" s="221" t="s">
        <v>1931</v>
      </c>
      <c r="D464" s="221">
        <v>0</v>
      </c>
      <c r="E464" s="221">
        <v>1</v>
      </c>
      <c r="F464" s="221">
        <v>1</v>
      </c>
    </row>
    <row r="465" spans="1:6">
      <c r="A465" s="221">
        <v>461</v>
      </c>
      <c r="B465" s="221" t="s">
        <v>1759</v>
      </c>
      <c r="C465" s="221" t="s">
        <v>1931</v>
      </c>
      <c r="D465" s="221">
        <v>13</v>
      </c>
      <c r="E465" s="221">
        <v>1</v>
      </c>
      <c r="F465" s="221">
        <v>14</v>
      </c>
    </row>
    <row r="466" spans="1:6">
      <c r="A466" s="221">
        <v>462</v>
      </c>
      <c r="B466" s="221" t="s">
        <v>1760</v>
      </c>
      <c r="C466" s="221" t="s">
        <v>1931</v>
      </c>
      <c r="D466" s="221">
        <v>1</v>
      </c>
      <c r="E466" s="221">
        <v>0</v>
      </c>
      <c r="F466" s="221">
        <v>1</v>
      </c>
    </row>
    <row r="467" spans="1:6">
      <c r="A467" s="221">
        <v>463</v>
      </c>
      <c r="B467" s="221" t="s">
        <v>1761</v>
      </c>
      <c r="C467" s="221" t="s">
        <v>1931</v>
      </c>
      <c r="D467" s="221">
        <v>0</v>
      </c>
      <c r="E467" s="221">
        <v>1</v>
      </c>
      <c r="F467" s="221">
        <v>1</v>
      </c>
    </row>
    <row r="468" spans="1:6">
      <c r="A468" s="221">
        <v>464</v>
      </c>
      <c r="B468" s="221" t="s">
        <v>1762</v>
      </c>
      <c r="C468" s="221" t="s">
        <v>1931</v>
      </c>
      <c r="D468" s="221">
        <v>6</v>
      </c>
      <c r="E468" s="221">
        <v>80</v>
      </c>
      <c r="F468" s="221">
        <v>86</v>
      </c>
    </row>
    <row r="469" spans="1:6">
      <c r="A469" s="221">
        <v>465</v>
      </c>
      <c r="B469" s="221" t="s">
        <v>1763</v>
      </c>
      <c r="C469" s="221" t="s">
        <v>1931</v>
      </c>
      <c r="D469" s="221">
        <v>0</v>
      </c>
      <c r="E469" s="221">
        <v>2</v>
      </c>
      <c r="F469" s="221">
        <v>2</v>
      </c>
    </row>
    <row r="470" spans="1:6">
      <c r="A470" s="221">
        <v>466</v>
      </c>
      <c r="B470" s="221" t="s">
        <v>1764</v>
      </c>
      <c r="C470" s="221" t="s">
        <v>1931</v>
      </c>
      <c r="D470" s="221">
        <v>2</v>
      </c>
      <c r="E470" s="221">
        <v>2</v>
      </c>
      <c r="F470" s="221">
        <v>4</v>
      </c>
    </row>
    <row r="471" spans="1:6">
      <c r="A471" s="221">
        <v>467</v>
      </c>
      <c r="B471" s="221" t="s">
        <v>1765</v>
      </c>
      <c r="C471" s="221" t="s">
        <v>1931</v>
      </c>
      <c r="D471" s="221">
        <v>0</v>
      </c>
      <c r="E471" s="221">
        <v>1</v>
      </c>
      <c r="F471" s="221">
        <v>1</v>
      </c>
    </row>
    <row r="472" spans="1:6">
      <c r="A472" s="221">
        <v>468</v>
      </c>
      <c r="B472" s="221" t="s">
        <v>1766</v>
      </c>
      <c r="C472" s="221" t="s">
        <v>1932</v>
      </c>
      <c r="D472" s="221">
        <v>3</v>
      </c>
      <c r="E472" s="221">
        <v>6</v>
      </c>
      <c r="F472" s="221">
        <v>9</v>
      </c>
    </row>
    <row r="473" spans="1:6">
      <c r="A473" s="221">
        <v>469</v>
      </c>
      <c r="B473" s="221" t="s">
        <v>1767</v>
      </c>
      <c r="C473" s="221" t="s">
        <v>1932</v>
      </c>
      <c r="D473" s="221">
        <v>0</v>
      </c>
      <c r="E473" s="221">
        <v>6</v>
      </c>
      <c r="F473" s="221">
        <v>6</v>
      </c>
    </row>
    <row r="474" spans="1:6">
      <c r="A474" s="221">
        <v>470</v>
      </c>
      <c r="B474" s="221" t="s">
        <v>1768</v>
      </c>
      <c r="C474" s="221" t="s">
        <v>1932</v>
      </c>
      <c r="D474" s="221">
        <v>11</v>
      </c>
      <c r="E474" s="221">
        <v>2</v>
      </c>
      <c r="F474" s="221">
        <v>13</v>
      </c>
    </row>
    <row r="475" spans="1:6">
      <c r="A475" s="221">
        <v>471</v>
      </c>
      <c r="B475" s="221" t="s">
        <v>1769</v>
      </c>
      <c r="C475" s="221" t="s">
        <v>1932</v>
      </c>
      <c r="D475" s="221">
        <v>3</v>
      </c>
      <c r="E475" s="221">
        <v>6</v>
      </c>
      <c r="F475" s="221">
        <v>9</v>
      </c>
    </row>
    <row r="476" spans="1:6">
      <c r="A476" s="221">
        <v>472</v>
      </c>
      <c r="B476" s="221" t="s">
        <v>1770</v>
      </c>
      <c r="C476" s="221" t="s">
        <v>1933</v>
      </c>
      <c r="D476" s="221">
        <v>1</v>
      </c>
      <c r="E476" s="221">
        <v>3</v>
      </c>
      <c r="F476" s="221">
        <v>4</v>
      </c>
    </row>
    <row r="477" spans="1:6">
      <c r="A477" s="221">
        <v>473</v>
      </c>
      <c r="B477" s="221" t="s">
        <v>1771</v>
      </c>
      <c r="C477" s="221" t="s">
        <v>1933</v>
      </c>
      <c r="D477" s="221">
        <v>1</v>
      </c>
      <c r="E477" s="221">
        <v>0</v>
      </c>
      <c r="F477" s="221">
        <v>1</v>
      </c>
    </row>
    <row r="478" spans="1:6">
      <c r="A478" s="221">
        <v>474</v>
      </c>
      <c r="B478" s="221" t="s">
        <v>1772</v>
      </c>
      <c r="C478" s="221" t="s">
        <v>1933</v>
      </c>
      <c r="D478" s="221">
        <v>1</v>
      </c>
      <c r="E478" s="221">
        <v>0</v>
      </c>
      <c r="F478" s="221">
        <v>1</v>
      </c>
    </row>
    <row r="479" spans="1:6">
      <c r="A479" s="221">
        <v>475</v>
      </c>
      <c r="B479" s="221" t="s">
        <v>1773</v>
      </c>
      <c r="C479" s="221" t="s">
        <v>1933</v>
      </c>
      <c r="D479" s="221">
        <v>1</v>
      </c>
      <c r="E479" s="221">
        <v>1</v>
      </c>
      <c r="F479" s="221">
        <v>2</v>
      </c>
    </row>
    <row r="480" spans="1:6">
      <c r="A480" s="221">
        <v>476</v>
      </c>
      <c r="B480" s="221" t="s">
        <v>1774</v>
      </c>
      <c r="C480" s="221" t="s">
        <v>1933</v>
      </c>
      <c r="D480" s="221">
        <v>0</v>
      </c>
      <c r="E480" s="221">
        <v>1</v>
      </c>
      <c r="F480" s="221">
        <v>1</v>
      </c>
    </row>
    <row r="481" spans="1:6">
      <c r="A481" s="221">
        <v>477</v>
      </c>
      <c r="B481" s="221" t="s">
        <v>1775</v>
      </c>
      <c r="C481" s="221" t="s">
        <v>1933</v>
      </c>
      <c r="D481" s="221">
        <v>0</v>
      </c>
      <c r="E481" s="221">
        <v>1</v>
      </c>
      <c r="F481" s="221">
        <v>1</v>
      </c>
    </row>
    <row r="482" spans="1:6">
      <c r="A482" s="221">
        <v>478</v>
      </c>
      <c r="B482" s="221" t="s">
        <v>1776</v>
      </c>
      <c r="C482" s="221" t="s">
        <v>1933</v>
      </c>
      <c r="D482" s="221">
        <v>67</v>
      </c>
      <c r="E482" s="221">
        <v>4</v>
      </c>
      <c r="F482" s="221">
        <v>71</v>
      </c>
    </row>
    <row r="483" spans="1:6">
      <c r="A483" s="221">
        <v>479</v>
      </c>
      <c r="B483" s="221" t="s">
        <v>1777</v>
      </c>
      <c r="C483" s="221" t="s">
        <v>1933</v>
      </c>
      <c r="D483" s="221">
        <v>1</v>
      </c>
      <c r="E483" s="221">
        <v>0</v>
      </c>
      <c r="F483" s="221">
        <v>1</v>
      </c>
    </row>
    <row r="484" spans="1:6">
      <c r="A484" s="221">
        <v>480</v>
      </c>
      <c r="B484" s="221" t="s">
        <v>1778</v>
      </c>
      <c r="C484" s="221" t="s">
        <v>1933</v>
      </c>
      <c r="D484" s="221">
        <v>11</v>
      </c>
      <c r="E484" s="221">
        <v>11</v>
      </c>
      <c r="F484" s="221">
        <v>22</v>
      </c>
    </row>
    <row r="485" spans="1:6">
      <c r="A485" s="221">
        <v>481</v>
      </c>
      <c r="B485" s="221" t="s">
        <v>1779</v>
      </c>
      <c r="C485" s="221" t="s">
        <v>1933</v>
      </c>
      <c r="D485" s="221">
        <v>9</v>
      </c>
      <c r="E485" s="221">
        <v>5</v>
      </c>
      <c r="F485" s="221">
        <v>14</v>
      </c>
    </row>
    <row r="486" spans="1:6">
      <c r="A486" s="221">
        <v>482</v>
      </c>
      <c r="B486" s="221" t="s">
        <v>1780</v>
      </c>
      <c r="C486" s="221" t="s">
        <v>1933</v>
      </c>
      <c r="D486" s="221">
        <v>4</v>
      </c>
      <c r="E486" s="221">
        <v>0</v>
      </c>
      <c r="F486" s="221">
        <v>4</v>
      </c>
    </row>
    <row r="487" spans="1:6">
      <c r="A487" s="221">
        <v>483</v>
      </c>
      <c r="B487" s="221" t="s">
        <v>1781</v>
      </c>
      <c r="C487" s="221" t="s">
        <v>1933</v>
      </c>
      <c r="D487" s="221">
        <v>0</v>
      </c>
      <c r="E487" s="221">
        <v>24</v>
      </c>
      <c r="F487" s="221">
        <v>24</v>
      </c>
    </row>
    <row r="488" spans="1:6">
      <c r="A488" s="221">
        <v>484</v>
      </c>
      <c r="B488" s="221" t="s">
        <v>1782</v>
      </c>
      <c r="C488" s="221" t="s">
        <v>1933</v>
      </c>
      <c r="D488" s="221">
        <v>0</v>
      </c>
      <c r="E488" s="221">
        <v>12</v>
      </c>
      <c r="F488" s="221">
        <v>12</v>
      </c>
    </row>
    <row r="489" spans="1:6">
      <c r="A489" s="221">
        <v>485</v>
      </c>
      <c r="B489" s="221" t="s">
        <v>1783</v>
      </c>
      <c r="C489" s="221" t="s">
        <v>1933</v>
      </c>
      <c r="D489" s="221">
        <v>6</v>
      </c>
      <c r="E489" s="221">
        <v>14</v>
      </c>
      <c r="F489" s="221">
        <v>20</v>
      </c>
    </row>
    <row r="490" spans="1:6">
      <c r="A490" s="221">
        <v>486</v>
      </c>
      <c r="B490" s="221" t="s">
        <v>1784</v>
      </c>
      <c r="C490" s="221" t="s">
        <v>1933</v>
      </c>
      <c r="D490" s="221">
        <v>3</v>
      </c>
      <c r="E490" s="221">
        <v>1</v>
      </c>
      <c r="F490" s="221">
        <v>4</v>
      </c>
    </row>
    <row r="491" spans="1:6">
      <c r="A491" s="221">
        <v>487</v>
      </c>
      <c r="B491" s="221" t="s">
        <v>1785</v>
      </c>
      <c r="C491" s="221" t="s">
        <v>1933</v>
      </c>
      <c r="D491" s="221">
        <v>9</v>
      </c>
      <c r="E491" s="221">
        <v>5</v>
      </c>
      <c r="F491" s="221">
        <v>14</v>
      </c>
    </row>
    <row r="492" spans="1:6">
      <c r="A492" s="221">
        <v>488</v>
      </c>
      <c r="B492" s="221" t="s">
        <v>1786</v>
      </c>
      <c r="C492" s="221" t="s">
        <v>1933</v>
      </c>
      <c r="D492" s="221">
        <v>2</v>
      </c>
      <c r="E492" s="221">
        <v>2</v>
      </c>
      <c r="F492" s="221">
        <v>4</v>
      </c>
    </row>
    <row r="493" spans="1:6">
      <c r="A493" s="221">
        <v>489</v>
      </c>
      <c r="B493" s="221" t="s">
        <v>1787</v>
      </c>
      <c r="C493" s="221" t="s">
        <v>1933</v>
      </c>
      <c r="D493" s="221">
        <v>0</v>
      </c>
      <c r="E493" s="221">
        <v>5</v>
      </c>
      <c r="F493" s="221">
        <v>5</v>
      </c>
    </row>
    <row r="494" spans="1:6">
      <c r="A494" s="221">
        <v>490</v>
      </c>
      <c r="B494" s="221" t="s">
        <v>1788</v>
      </c>
      <c r="C494" s="221" t="s">
        <v>1933</v>
      </c>
      <c r="D494" s="221">
        <v>3</v>
      </c>
      <c r="E494" s="221">
        <v>0</v>
      </c>
      <c r="F494" s="221">
        <v>3</v>
      </c>
    </row>
    <row r="495" spans="1:6">
      <c r="A495" s="221">
        <v>491</v>
      </c>
      <c r="B495" s="221" t="s">
        <v>1789</v>
      </c>
      <c r="C495" s="221" t="s">
        <v>1933</v>
      </c>
      <c r="D495" s="221">
        <v>4</v>
      </c>
      <c r="E495" s="221">
        <v>5</v>
      </c>
      <c r="F495" s="221">
        <v>9</v>
      </c>
    </row>
    <row r="496" spans="1:6">
      <c r="A496" s="221">
        <v>492</v>
      </c>
      <c r="B496" s="221" t="s">
        <v>1790</v>
      </c>
      <c r="C496" s="221" t="s">
        <v>1933</v>
      </c>
      <c r="D496" s="221">
        <v>1</v>
      </c>
      <c r="E496" s="221">
        <v>0</v>
      </c>
      <c r="F496" s="221">
        <v>1</v>
      </c>
    </row>
    <row r="497" spans="1:6">
      <c r="A497" s="221">
        <v>493</v>
      </c>
      <c r="B497" s="221" t="s">
        <v>1791</v>
      </c>
      <c r="C497" s="221" t="s">
        <v>1933</v>
      </c>
      <c r="D497" s="221">
        <v>129</v>
      </c>
      <c r="E497" s="221">
        <v>162</v>
      </c>
      <c r="F497" s="221">
        <v>291</v>
      </c>
    </row>
    <row r="498" spans="1:6">
      <c r="A498" s="221">
        <v>494</v>
      </c>
      <c r="B498" s="221" t="s">
        <v>1792</v>
      </c>
      <c r="C498" s="221" t="s">
        <v>1934</v>
      </c>
      <c r="D498" s="221">
        <v>6</v>
      </c>
      <c r="E498" s="221">
        <v>3</v>
      </c>
      <c r="F498" s="221">
        <v>9</v>
      </c>
    </row>
    <row r="499" spans="1:6">
      <c r="A499" s="221">
        <v>495</v>
      </c>
      <c r="B499" s="221" t="s">
        <v>1793</v>
      </c>
      <c r="C499" s="221" t="s">
        <v>1934</v>
      </c>
      <c r="D499" s="221">
        <v>92</v>
      </c>
      <c r="E499" s="221">
        <v>12</v>
      </c>
      <c r="F499" s="221">
        <v>104</v>
      </c>
    </row>
    <row r="500" spans="1:6">
      <c r="A500" s="221">
        <v>496</v>
      </c>
      <c r="B500" s="221" t="s">
        <v>1794</v>
      </c>
      <c r="C500" s="221" t="s">
        <v>1934</v>
      </c>
      <c r="D500" s="221">
        <v>1</v>
      </c>
      <c r="E500" s="221">
        <v>4</v>
      </c>
      <c r="F500" s="221">
        <v>5</v>
      </c>
    </row>
    <row r="501" spans="1:6">
      <c r="A501" s="221">
        <v>497</v>
      </c>
      <c r="B501" s="221" t="s">
        <v>1795</v>
      </c>
      <c r="C501" s="221" t="s">
        <v>1934</v>
      </c>
      <c r="D501" s="221">
        <v>13</v>
      </c>
      <c r="E501" s="221">
        <v>12</v>
      </c>
      <c r="F501" s="221">
        <v>25</v>
      </c>
    </row>
    <row r="502" spans="1:6">
      <c r="A502" s="221">
        <v>498</v>
      </c>
      <c r="B502" s="221" t="s">
        <v>1796</v>
      </c>
      <c r="C502" s="221" t="s">
        <v>1934</v>
      </c>
      <c r="D502" s="221">
        <v>10</v>
      </c>
      <c r="E502" s="221">
        <v>1</v>
      </c>
      <c r="F502" s="221">
        <v>11</v>
      </c>
    </row>
    <row r="503" spans="1:6">
      <c r="A503" s="221">
        <v>499</v>
      </c>
      <c r="B503" s="221" t="s">
        <v>1797</v>
      </c>
      <c r="C503" s="221" t="s">
        <v>1934</v>
      </c>
      <c r="D503" s="221">
        <v>6</v>
      </c>
      <c r="E503" s="221">
        <v>4</v>
      </c>
      <c r="F503" s="221">
        <v>10</v>
      </c>
    </row>
    <row r="504" spans="1:6">
      <c r="A504" s="221">
        <v>500</v>
      </c>
      <c r="B504" s="221" t="s">
        <v>1798</v>
      </c>
      <c r="C504" s="221" t="s">
        <v>1934</v>
      </c>
      <c r="D504" s="221">
        <v>11</v>
      </c>
      <c r="E504" s="221">
        <v>95</v>
      </c>
      <c r="F504" s="221">
        <v>106</v>
      </c>
    </row>
    <row r="505" spans="1:6">
      <c r="A505" s="221">
        <v>501</v>
      </c>
      <c r="B505" s="221" t="s">
        <v>1799</v>
      </c>
      <c r="C505" s="221" t="s">
        <v>1934</v>
      </c>
      <c r="D505" s="221">
        <v>0</v>
      </c>
      <c r="E505" s="221">
        <v>1</v>
      </c>
      <c r="F505" s="221">
        <v>1</v>
      </c>
    </row>
    <row r="506" spans="1:6">
      <c r="A506" s="221">
        <v>502</v>
      </c>
      <c r="B506" s="221" t="s">
        <v>1800</v>
      </c>
      <c r="C506" s="221" t="s">
        <v>1934</v>
      </c>
      <c r="D506" s="221">
        <v>1</v>
      </c>
      <c r="E506" s="221">
        <v>10</v>
      </c>
      <c r="F506" s="221">
        <v>11</v>
      </c>
    </row>
    <row r="507" spans="1:6">
      <c r="A507" s="221">
        <v>503</v>
      </c>
      <c r="B507" s="221" t="s">
        <v>1801</v>
      </c>
      <c r="C507" s="221" t="s">
        <v>1934</v>
      </c>
      <c r="D507" s="221">
        <v>3</v>
      </c>
      <c r="E507" s="221">
        <v>2</v>
      </c>
      <c r="F507" s="221">
        <v>5</v>
      </c>
    </row>
    <row r="508" spans="1:6">
      <c r="A508" s="221">
        <v>504</v>
      </c>
      <c r="B508" s="221" t="s">
        <v>1802</v>
      </c>
      <c r="C508" s="221" t="s">
        <v>1934</v>
      </c>
      <c r="D508" s="221">
        <v>1</v>
      </c>
      <c r="E508" s="221">
        <v>2</v>
      </c>
      <c r="F508" s="221">
        <v>3</v>
      </c>
    </row>
    <row r="509" spans="1:6">
      <c r="A509" s="221">
        <v>505</v>
      </c>
      <c r="B509" s="221" t="s">
        <v>1803</v>
      </c>
      <c r="C509" s="221" t="s">
        <v>1935</v>
      </c>
      <c r="D509" s="221">
        <v>123</v>
      </c>
      <c r="E509" s="221">
        <v>62</v>
      </c>
      <c r="F509" s="221">
        <v>185</v>
      </c>
    </row>
    <row r="510" spans="1:6">
      <c r="A510" s="221">
        <v>506</v>
      </c>
      <c r="B510" s="221" t="s">
        <v>1804</v>
      </c>
      <c r="C510" s="221" t="s">
        <v>1935</v>
      </c>
      <c r="D510" s="221">
        <v>16</v>
      </c>
      <c r="E510" s="221">
        <v>20</v>
      </c>
      <c r="F510" s="221">
        <v>36</v>
      </c>
    </row>
    <row r="511" spans="1:6">
      <c r="A511" s="221">
        <v>507</v>
      </c>
      <c r="B511" s="221" t="s">
        <v>1805</v>
      </c>
      <c r="C511" s="221" t="s">
        <v>1935</v>
      </c>
      <c r="D511" s="221">
        <v>1</v>
      </c>
      <c r="E511" s="221">
        <v>0</v>
      </c>
      <c r="F511" s="221">
        <v>1</v>
      </c>
    </row>
    <row r="512" spans="1:6">
      <c r="A512" s="221">
        <v>508</v>
      </c>
      <c r="B512" s="221" t="s">
        <v>1806</v>
      </c>
      <c r="C512" s="221" t="s">
        <v>1935</v>
      </c>
      <c r="D512" s="221">
        <v>2</v>
      </c>
      <c r="E512" s="221">
        <v>0</v>
      </c>
      <c r="F512" s="221">
        <v>2</v>
      </c>
    </row>
    <row r="513" spans="1:6">
      <c r="A513" s="221">
        <v>509</v>
      </c>
      <c r="B513" s="221" t="s">
        <v>1807</v>
      </c>
      <c r="C513" s="221" t="s">
        <v>1935</v>
      </c>
      <c r="D513" s="221">
        <v>2</v>
      </c>
      <c r="E513" s="221">
        <v>0</v>
      </c>
      <c r="F513" s="221">
        <v>2</v>
      </c>
    </row>
    <row r="514" spans="1:6">
      <c r="A514" s="221">
        <v>510</v>
      </c>
      <c r="B514" s="221" t="s">
        <v>1808</v>
      </c>
      <c r="C514" s="221" t="s">
        <v>1935</v>
      </c>
      <c r="D514" s="221">
        <v>78</v>
      </c>
      <c r="E514" s="221">
        <v>0</v>
      </c>
      <c r="F514" s="221">
        <v>78</v>
      </c>
    </row>
    <row r="515" spans="1:6">
      <c r="A515" s="221">
        <v>511</v>
      </c>
      <c r="B515" s="221" t="s">
        <v>1809</v>
      </c>
      <c r="C515" s="221" t="s">
        <v>1935</v>
      </c>
      <c r="D515" s="221">
        <v>1</v>
      </c>
      <c r="E515" s="221">
        <v>0</v>
      </c>
      <c r="F515" s="221">
        <v>1</v>
      </c>
    </row>
    <row r="516" spans="1:6">
      <c r="A516" s="221">
        <v>512</v>
      </c>
      <c r="B516" s="221" t="s">
        <v>1810</v>
      </c>
      <c r="C516" s="221" t="s">
        <v>1935</v>
      </c>
      <c r="D516" s="221">
        <v>2</v>
      </c>
      <c r="E516" s="221">
        <v>1</v>
      </c>
      <c r="F516" s="221">
        <v>3</v>
      </c>
    </row>
    <row r="517" spans="1:6">
      <c r="A517" s="221">
        <v>513</v>
      </c>
      <c r="B517" s="221" t="s">
        <v>1811</v>
      </c>
      <c r="C517" s="221" t="s">
        <v>1935</v>
      </c>
      <c r="D517" s="221">
        <v>24</v>
      </c>
      <c r="E517" s="221">
        <v>30</v>
      </c>
      <c r="F517" s="221">
        <v>54</v>
      </c>
    </row>
    <row r="518" spans="1:6">
      <c r="A518" s="221">
        <v>514</v>
      </c>
      <c r="B518" s="221" t="s">
        <v>1812</v>
      </c>
      <c r="C518" s="221" t="s">
        <v>1935</v>
      </c>
      <c r="D518" s="221">
        <v>1</v>
      </c>
      <c r="E518" s="221">
        <v>4</v>
      </c>
      <c r="F518" s="221">
        <v>5</v>
      </c>
    </row>
    <row r="519" spans="1:6">
      <c r="A519" s="221">
        <v>515</v>
      </c>
      <c r="B519" s="221" t="s">
        <v>1317</v>
      </c>
      <c r="C519" s="221" t="s">
        <v>1935</v>
      </c>
      <c r="D519" s="221">
        <v>307</v>
      </c>
      <c r="E519" s="221">
        <v>4753</v>
      </c>
      <c r="F519" s="221">
        <v>5060</v>
      </c>
    </row>
    <row r="520" spans="1:6">
      <c r="A520" s="221">
        <v>516</v>
      </c>
      <c r="B520" s="221" t="s">
        <v>1813</v>
      </c>
      <c r="C520" s="221" t="s">
        <v>1935</v>
      </c>
      <c r="D520" s="221">
        <v>2904</v>
      </c>
      <c r="E520" s="221">
        <v>5148</v>
      </c>
      <c r="F520" s="221">
        <v>8052</v>
      </c>
    </row>
    <row r="521" spans="1:6">
      <c r="A521" s="221">
        <v>517</v>
      </c>
      <c r="B521" s="221" t="s">
        <v>1814</v>
      </c>
      <c r="C521" s="221" t="s">
        <v>1935</v>
      </c>
      <c r="D521" s="221">
        <v>201</v>
      </c>
      <c r="E521" s="221">
        <v>144</v>
      </c>
      <c r="F521" s="221">
        <v>345</v>
      </c>
    </row>
    <row r="522" spans="1:6">
      <c r="A522" s="221">
        <v>518</v>
      </c>
      <c r="B522" s="221" t="s">
        <v>1815</v>
      </c>
      <c r="C522" s="221" t="s">
        <v>1935</v>
      </c>
      <c r="D522" s="221">
        <v>51</v>
      </c>
      <c r="E522" s="221">
        <v>6</v>
      </c>
      <c r="F522" s="221">
        <v>57</v>
      </c>
    </row>
    <row r="523" spans="1:6">
      <c r="A523" s="221">
        <v>519</v>
      </c>
      <c r="B523" s="221" t="s">
        <v>1816</v>
      </c>
      <c r="C523" s="221" t="s">
        <v>1935</v>
      </c>
      <c r="D523" s="221">
        <v>946</v>
      </c>
      <c r="E523" s="221">
        <v>503</v>
      </c>
      <c r="F523" s="221">
        <v>1449</v>
      </c>
    </row>
    <row r="524" spans="1:6">
      <c r="A524" s="221">
        <v>520</v>
      </c>
      <c r="B524" s="221" t="s">
        <v>1817</v>
      </c>
      <c r="C524" s="221" t="s">
        <v>1935</v>
      </c>
      <c r="D524" s="221">
        <v>482</v>
      </c>
      <c r="E524" s="221">
        <v>452</v>
      </c>
      <c r="F524" s="221">
        <v>934</v>
      </c>
    </row>
    <row r="525" spans="1:6">
      <c r="A525" s="221">
        <v>521</v>
      </c>
      <c r="B525" s="221" t="s">
        <v>1818</v>
      </c>
      <c r="C525" s="221" t="s">
        <v>1935</v>
      </c>
      <c r="D525" s="221">
        <v>1</v>
      </c>
      <c r="E525" s="221">
        <v>2</v>
      </c>
      <c r="F525" s="221">
        <v>3</v>
      </c>
    </row>
    <row r="526" spans="1:6">
      <c r="A526" s="221">
        <v>522</v>
      </c>
      <c r="B526" s="221" t="s">
        <v>1819</v>
      </c>
      <c r="C526" s="221" t="s">
        <v>1935</v>
      </c>
      <c r="D526" s="221">
        <v>16</v>
      </c>
      <c r="E526" s="221">
        <v>6</v>
      </c>
      <c r="F526" s="221">
        <v>22</v>
      </c>
    </row>
    <row r="527" spans="1:6">
      <c r="A527" s="221">
        <v>523</v>
      </c>
      <c r="B527" s="221" t="s">
        <v>1820</v>
      </c>
      <c r="C527" s="221" t="s">
        <v>1935</v>
      </c>
      <c r="D527" s="221">
        <v>9</v>
      </c>
      <c r="E527" s="221">
        <v>1</v>
      </c>
      <c r="F527" s="221">
        <v>10</v>
      </c>
    </row>
    <row r="528" spans="1:6">
      <c r="A528" s="221">
        <v>524</v>
      </c>
      <c r="B528" s="221" t="s">
        <v>1821</v>
      </c>
      <c r="C528" s="221" t="s">
        <v>1935</v>
      </c>
      <c r="D528" s="221">
        <v>1112</v>
      </c>
      <c r="E528" s="221">
        <v>476</v>
      </c>
      <c r="F528" s="221">
        <v>1588</v>
      </c>
    </row>
    <row r="529" spans="1:6">
      <c r="A529" s="221">
        <v>525</v>
      </c>
      <c r="B529" s="221" t="s">
        <v>1822</v>
      </c>
      <c r="C529" s="221" t="s">
        <v>1935</v>
      </c>
      <c r="D529" s="221">
        <v>192</v>
      </c>
      <c r="E529" s="221">
        <v>140</v>
      </c>
      <c r="F529" s="221">
        <v>332</v>
      </c>
    </row>
    <row r="530" spans="1:6">
      <c r="A530" s="221">
        <v>526</v>
      </c>
      <c r="B530" s="221" t="s">
        <v>1823</v>
      </c>
      <c r="C530" s="221" t="s">
        <v>1935</v>
      </c>
      <c r="D530" s="221">
        <v>87</v>
      </c>
      <c r="E530" s="221">
        <v>73</v>
      </c>
      <c r="F530" s="221">
        <v>160</v>
      </c>
    </row>
    <row r="531" spans="1:6">
      <c r="A531" s="221">
        <v>527</v>
      </c>
      <c r="B531" s="221" t="s">
        <v>1824</v>
      </c>
      <c r="C531" s="221" t="s">
        <v>1935</v>
      </c>
      <c r="D531" s="221">
        <v>0</v>
      </c>
      <c r="E531" s="221">
        <v>1</v>
      </c>
      <c r="F531" s="221">
        <v>1</v>
      </c>
    </row>
    <row r="532" spans="1:6">
      <c r="A532" s="221">
        <v>528</v>
      </c>
      <c r="B532" s="221" t="s">
        <v>1825</v>
      </c>
      <c r="C532" s="221" t="s">
        <v>1935</v>
      </c>
      <c r="D532" s="221">
        <v>0</v>
      </c>
      <c r="E532" s="221">
        <v>10</v>
      </c>
      <c r="F532" s="221">
        <v>10</v>
      </c>
    </row>
    <row r="533" spans="1:6">
      <c r="A533" s="221">
        <v>529</v>
      </c>
      <c r="B533" s="221" t="s">
        <v>1826</v>
      </c>
      <c r="C533" s="221" t="s">
        <v>1935</v>
      </c>
      <c r="D533" s="221">
        <v>122</v>
      </c>
      <c r="E533" s="221">
        <v>62</v>
      </c>
      <c r="F533" s="221">
        <v>184</v>
      </c>
    </row>
    <row r="534" spans="1:6">
      <c r="A534" s="221">
        <v>530</v>
      </c>
      <c r="B534" s="221" t="s">
        <v>1827</v>
      </c>
      <c r="C534" s="221" t="s">
        <v>1935</v>
      </c>
      <c r="D534" s="221">
        <v>13</v>
      </c>
      <c r="E534" s="221">
        <v>0</v>
      </c>
      <c r="F534" s="221">
        <v>13</v>
      </c>
    </row>
    <row r="535" spans="1:6">
      <c r="A535" s="221">
        <v>531</v>
      </c>
      <c r="B535" s="221" t="s">
        <v>1828</v>
      </c>
      <c r="C535" s="221" t="s">
        <v>1935</v>
      </c>
      <c r="D535" s="221">
        <v>8</v>
      </c>
      <c r="E535" s="221">
        <v>5</v>
      </c>
      <c r="F535" s="221">
        <v>13</v>
      </c>
    </row>
    <row r="536" spans="1:6">
      <c r="A536" s="221">
        <v>532</v>
      </c>
      <c r="B536" s="221" t="s">
        <v>1829</v>
      </c>
      <c r="C536" s="221" t="s">
        <v>1936</v>
      </c>
      <c r="D536" s="221">
        <v>2784</v>
      </c>
      <c r="E536" s="221">
        <v>246</v>
      </c>
      <c r="F536" s="221">
        <v>3030</v>
      </c>
    </row>
    <row r="537" spans="1:6">
      <c r="A537" s="221">
        <v>533</v>
      </c>
      <c r="B537" s="221" t="s">
        <v>1830</v>
      </c>
      <c r="C537" s="221" t="s">
        <v>1936</v>
      </c>
      <c r="D537" s="221">
        <v>1</v>
      </c>
      <c r="E537" s="221">
        <v>0</v>
      </c>
      <c r="F537" s="221">
        <v>1</v>
      </c>
    </row>
    <row r="538" spans="1:6">
      <c r="A538" s="221">
        <v>534</v>
      </c>
      <c r="B538" s="221" t="s">
        <v>1831</v>
      </c>
      <c r="C538" s="221" t="s">
        <v>1936</v>
      </c>
      <c r="D538" s="221">
        <v>2</v>
      </c>
      <c r="E538" s="221">
        <v>1</v>
      </c>
      <c r="F538" s="221">
        <v>3</v>
      </c>
    </row>
    <row r="539" spans="1:6">
      <c r="A539" s="221">
        <v>535</v>
      </c>
      <c r="B539" s="221" t="s">
        <v>1832</v>
      </c>
      <c r="C539" s="221" t="s">
        <v>1936</v>
      </c>
      <c r="D539" s="221">
        <v>21</v>
      </c>
      <c r="E539" s="221">
        <v>28</v>
      </c>
      <c r="F539" s="221">
        <v>49</v>
      </c>
    </row>
    <row r="540" spans="1:6">
      <c r="A540" s="221">
        <v>536</v>
      </c>
      <c r="B540" s="221" t="s">
        <v>1833</v>
      </c>
      <c r="C540" s="221" t="s">
        <v>1936</v>
      </c>
      <c r="D540" s="221">
        <v>24</v>
      </c>
      <c r="E540" s="221">
        <v>46</v>
      </c>
      <c r="F540" s="221">
        <v>70</v>
      </c>
    </row>
    <row r="541" spans="1:6">
      <c r="A541" s="221">
        <v>537</v>
      </c>
      <c r="B541" s="221" t="s">
        <v>1834</v>
      </c>
      <c r="C541" s="221" t="s">
        <v>1936</v>
      </c>
      <c r="D541" s="221">
        <v>42</v>
      </c>
      <c r="E541" s="221">
        <v>26</v>
      </c>
      <c r="F541" s="221">
        <v>68</v>
      </c>
    </row>
    <row r="542" spans="1:6">
      <c r="A542" s="221">
        <v>538</v>
      </c>
      <c r="B542" s="221" t="s">
        <v>1835</v>
      </c>
      <c r="C542" s="221" t="s">
        <v>1936</v>
      </c>
      <c r="D542" s="221">
        <v>50</v>
      </c>
      <c r="E542" s="221">
        <v>53</v>
      </c>
      <c r="F542" s="221">
        <v>103</v>
      </c>
    </row>
    <row r="543" spans="1:6">
      <c r="A543" s="221">
        <v>539</v>
      </c>
      <c r="B543" s="221" t="s">
        <v>1836</v>
      </c>
      <c r="C543" s="221" t="s">
        <v>1936</v>
      </c>
      <c r="D543" s="221">
        <v>6</v>
      </c>
      <c r="E543" s="221">
        <v>17</v>
      </c>
      <c r="F543" s="221">
        <v>23</v>
      </c>
    </row>
    <row r="544" spans="1:6">
      <c r="A544" s="221">
        <v>540</v>
      </c>
      <c r="B544" s="221" t="s">
        <v>1837</v>
      </c>
      <c r="C544" s="221" t="s">
        <v>1936</v>
      </c>
      <c r="D544" s="221">
        <v>43</v>
      </c>
      <c r="E544" s="221">
        <v>72</v>
      </c>
      <c r="F544" s="221">
        <v>115</v>
      </c>
    </row>
    <row r="545" spans="1:6">
      <c r="A545" s="221">
        <v>541</v>
      </c>
      <c r="B545" s="221" t="s">
        <v>1838</v>
      </c>
      <c r="C545" s="221" t="s">
        <v>1936</v>
      </c>
      <c r="D545" s="221">
        <v>28</v>
      </c>
      <c r="E545" s="221">
        <v>15</v>
      </c>
      <c r="F545" s="221">
        <v>43</v>
      </c>
    </row>
    <row r="546" spans="1:6">
      <c r="A546" s="221">
        <v>542</v>
      </c>
      <c r="B546" s="221" t="s">
        <v>1839</v>
      </c>
      <c r="C546" s="221" t="s">
        <v>1936</v>
      </c>
      <c r="D546" s="221">
        <v>3</v>
      </c>
      <c r="E546" s="221">
        <v>0</v>
      </c>
      <c r="F546" s="221">
        <v>3</v>
      </c>
    </row>
    <row r="547" spans="1:6">
      <c r="A547" s="221">
        <v>543</v>
      </c>
      <c r="B547" s="221" t="s">
        <v>1840</v>
      </c>
      <c r="C547" s="221" t="s">
        <v>1936</v>
      </c>
      <c r="D547" s="221">
        <v>5</v>
      </c>
      <c r="E547" s="221">
        <v>4</v>
      </c>
      <c r="F547" s="221">
        <v>9</v>
      </c>
    </row>
    <row r="548" spans="1:6">
      <c r="A548" s="221">
        <v>544</v>
      </c>
      <c r="B548" s="221" t="s">
        <v>1841</v>
      </c>
      <c r="C548" s="221" t="s">
        <v>1936</v>
      </c>
      <c r="D548" s="221">
        <v>2</v>
      </c>
      <c r="E548" s="221">
        <v>1</v>
      </c>
      <c r="F548" s="221">
        <v>3</v>
      </c>
    </row>
    <row r="549" spans="1:6">
      <c r="A549" s="221">
        <v>545</v>
      </c>
      <c r="B549" s="221" t="s">
        <v>1842</v>
      </c>
      <c r="C549" s="221" t="s">
        <v>1936</v>
      </c>
      <c r="D549" s="221">
        <v>3</v>
      </c>
      <c r="E549" s="221">
        <v>0</v>
      </c>
      <c r="F549" s="221">
        <v>3</v>
      </c>
    </row>
    <row r="550" spans="1:6">
      <c r="A550" s="221">
        <v>546</v>
      </c>
      <c r="B550" s="221" t="s">
        <v>1843</v>
      </c>
      <c r="C550" s="221" t="s">
        <v>1936</v>
      </c>
      <c r="D550" s="221">
        <v>87</v>
      </c>
      <c r="E550" s="221">
        <v>4</v>
      </c>
      <c r="F550" s="221">
        <v>91</v>
      </c>
    </row>
    <row r="551" spans="1:6">
      <c r="A551" s="221">
        <v>547</v>
      </c>
      <c r="B551" s="221" t="s">
        <v>1844</v>
      </c>
      <c r="C551" s="221" t="s">
        <v>1936</v>
      </c>
      <c r="D551" s="221">
        <v>176</v>
      </c>
      <c r="E551" s="221">
        <v>148</v>
      </c>
      <c r="F551" s="221">
        <v>324</v>
      </c>
    </row>
    <row r="552" spans="1:6">
      <c r="A552" s="221">
        <v>548</v>
      </c>
      <c r="B552" s="221" t="s">
        <v>1845</v>
      </c>
      <c r="C552" s="221" t="s">
        <v>1936</v>
      </c>
      <c r="D552" s="221">
        <v>0</v>
      </c>
      <c r="E552" s="221">
        <v>2</v>
      </c>
      <c r="F552" s="221">
        <v>2</v>
      </c>
    </row>
    <row r="553" spans="1:6">
      <c r="A553" s="221">
        <v>549</v>
      </c>
      <c r="B553" s="221" t="s">
        <v>1846</v>
      </c>
      <c r="C553" s="221" t="s">
        <v>1936</v>
      </c>
      <c r="D553" s="221">
        <v>2</v>
      </c>
      <c r="E553" s="221">
        <v>2</v>
      </c>
      <c r="F553" s="221">
        <v>4</v>
      </c>
    </row>
    <row r="554" spans="1:6">
      <c r="A554" s="221">
        <v>550</v>
      </c>
      <c r="B554" s="221" t="s">
        <v>1847</v>
      </c>
      <c r="C554" s="221" t="s">
        <v>1936</v>
      </c>
      <c r="D554" s="221">
        <v>34</v>
      </c>
      <c r="E554" s="221">
        <v>16</v>
      </c>
      <c r="F554" s="221">
        <v>50</v>
      </c>
    </row>
    <row r="555" spans="1:6">
      <c r="A555" s="221">
        <v>551</v>
      </c>
      <c r="B555" s="221" t="s">
        <v>1848</v>
      </c>
      <c r="C555" s="221" t="s">
        <v>1936</v>
      </c>
      <c r="D555" s="221">
        <v>1595</v>
      </c>
      <c r="E555" s="221">
        <v>1177</v>
      </c>
      <c r="F555" s="221">
        <v>2772</v>
      </c>
    </row>
    <row r="556" spans="1:6">
      <c r="A556" s="221">
        <v>552</v>
      </c>
      <c r="B556" s="221" t="s">
        <v>1849</v>
      </c>
      <c r="C556" s="221" t="s">
        <v>1936</v>
      </c>
      <c r="D556" s="221">
        <v>0</v>
      </c>
      <c r="E556" s="221">
        <v>3</v>
      </c>
      <c r="F556" s="221">
        <v>3</v>
      </c>
    </row>
    <row r="557" spans="1:6">
      <c r="A557" s="221">
        <v>553</v>
      </c>
      <c r="B557" s="221" t="s">
        <v>1850</v>
      </c>
      <c r="C557" s="221" t="s">
        <v>1936</v>
      </c>
      <c r="D557" s="221">
        <v>13</v>
      </c>
      <c r="E557" s="221">
        <v>0</v>
      </c>
      <c r="F557" s="221">
        <v>13</v>
      </c>
    </row>
    <row r="558" spans="1:6">
      <c r="A558" s="221">
        <v>554</v>
      </c>
      <c r="B558" s="221" t="s">
        <v>1851</v>
      </c>
      <c r="C558" s="221" t="s">
        <v>1936</v>
      </c>
      <c r="D558" s="221">
        <v>1</v>
      </c>
      <c r="E558" s="221">
        <v>22</v>
      </c>
      <c r="F558" s="221">
        <v>23</v>
      </c>
    </row>
    <row r="559" spans="1:6">
      <c r="A559" s="221">
        <v>555</v>
      </c>
      <c r="B559" s="221" t="s">
        <v>1852</v>
      </c>
      <c r="C559" s="221" t="s">
        <v>1936</v>
      </c>
      <c r="D559" s="221">
        <v>202</v>
      </c>
      <c r="E559" s="221">
        <v>37</v>
      </c>
      <c r="F559" s="221">
        <v>239</v>
      </c>
    </row>
    <row r="560" spans="1:6">
      <c r="A560" s="221">
        <v>556</v>
      </c>
      <c r="B560" s="221" t="s">
        <v>1853</v>
      </c>
      <c r="C560" s="221" t="s">
        <v>1936</v>
      </c>
      <c r="D560" s="221">
        <v>50</v>
      </c>
      <c r="E560" s="221">
        <v>62</v>
      </c>
      <c r="F560" s="221">
        <v>112</v>
      </c>
    </row>
    <row r="561" spans="1:6">
      <c r="A561" s="221">
        <v>557</v>
      </c>
      <c r="B561" s="221" t="s">
        <v>1854</v>
      </c>
      <c r="C561" s="221" t="s">
        <v>1936</v>
      </c>
      <c r="D561" s="221">
        <v>4</v>
      </c>
      <c r="E561" s="221">
        <v>0</v>
      </c>
      <c r="F561" s="221">
        <v>4</v>
      </c>
    </row>
    <row r="562" spans="1:6">
      <c r="A562" s="221">
        <v>558</v>
      </c>
      <c r="B562" s="221" t="s">
        <v>1855</v>
      </c>
      <c r="C562" s="221" t="s">
        <v>1936</v>
      </c>
      <c r="D562" s="221">
        <v>2</v>
      </c>
      <c r="E562" s="221">
        <v>15</v>
      </c>
      <c r="F562" s="221">
        <v>17</v>
      </c>
    </row>
    <row r="563" spans="1:6">
      <c r="A563" s="221">
        <v>559</v>
      </c>
      <c r="B563" s="221" t="s">
        <v>1856</v>
      </c>
      <c r="C563" s="221" t="s">
        <v>1936</v>
      </c>
      <c r="D563" s="221">
        <v>3</v>
      </c>
      <c r="E563" s="221">
        <v>1</v>
      </c>
      <c r="F563" s="221">
        <v>4</v>
      </c>
    </row>
    <row r="564" spans="1:6">
      <c r="A564" s="221">
        <v>560</v>
      </c>
      <c r="B564" s="221" t="s">
        <v>1857</v>
      </c>
      <c r="C564" s="221" t="s">
        <v>1937</v>
      </c>
      <c r="D564" s="221">
        <v>17</v>
      </c>
      <c r="E564" s="221">
        <v>13</v>
      </c>
      <c r="F564" s="221">
        <v>30</v>
      </c>
    </row>
    <row r="565" spans="1:6">
      <c r="A565" s="221">
        <v>561</v>
      </c>
      <c r="B565" s="221" t="s">
        <v>1858</v>
      </c>
      <c r="C565" s="221" t="s">
        <v>1937</v>
      </c>
      <c r="D565" s="221">
        <v>5</v>
      </c>
      <c r="E565" s="221">
        <v>0</v>
      </c>
      <c r="F565" s="221">
        <v>5</v>
      </c>
    </row>
    <row r="566" spans="1:6">
      <c r="A566" s="221">
        <v>562</v>
      </c>
      <c r="B566" s="221" t="s">
        <v>1859</v>
      </c>
      <c r="C566" s="221" t="s">
        <v>1937</v>
      </c>
      <c r="D566" s="221">
        <v>83</v>
      </c>
      <c r="E566" s="221">
        <v>7</v>
      </c>
      <c r="F566" s="221">
        <v>90</v>
      </c>
    </row>
    <row r="567" spans="1:6">
      <c r="A567" s="221">
        <v>563</v>
      </c>
      <c r="B567" s="221" t="s">
        <v>1860</v>
      </c>
      <c r="C567" s="221" t="s">
        <v>1937</v>
      </c>
      <c r="D567" s="221">
        <v>7</v>
      </c>
      <c r="E567" s="221">
        <v>0</v>
      </c>
      <c r="F567" s="221">
        <v>7</v>
      </c>
    </row>
    <row r="568" spans="1:6">
      <c r="A568" s="221">
        <v>564</v>
      </c>
      <c r="B568" s="221" t="s">
        <v>1861</v>
      </c>
      <c r="C568" s="221" t="s">
        <v>1937</v>
      </c>
      <c r="D568" s="221">
        <v>8</v>
      </c>
      <c r="E568" s="221">
        <v>1</v>
      </c>
      <c r="F568" s="221">
        <v>9</v>
      </c>
    </row>
    <row r="569" spans="1:6">
      <c r="A569" s="221">
        <v>565</v>
      </c>
      <c r="B569" s="221" t="s">
        <v>1862</v>
      </c>
      <c r="C569" s="221" t="s">
        <v>1937</v>
      </c>
      <c r="D569" s="221">
        <v>3</v>
      </c>
      <c r="E569" s="221">
        <v>0</v>
      </c>
      <c r="F569" s="221">
        <v>3</v>
      </c>
    </row>
    <row r="570" spans="1:6">
      <c r="A570" s="221">
        <v>566</v>
      </c>
      <c r="B570" s="221" t="s">
        <v>1863</v>
      </c>
      <c r="C570" s="221" t="s">
        <v>1937</v>
      </c>
      <c r="D570" s="221">
        <v>6</v>
      </c>
      <c r="E570" s="221">
        <v>0</v>
      </c>
      <c r="F570" s="221">
        <v>6</v>
      </c>
    </row>
    <row r="571" spans="1:6">
      <c r="A571" s="221">
        <v>567</v>
      </c>
      <c r="B571" s="221" t="s">
        <v>1864</v>
      </c>
      <c r="C571" s="221" t="s">
        <v>1937</v>
      </c>
      <c r="D571" s="221">
        <v>3</v>
      </c>
      <c r="E571" s="221">
        <v>0</v>
      </c>
      <c r="F571" s="221">
        <v>3</v>
      </c>
    </row>
    <row r="572" spans="1:6">
      <c r="A572" s="221">
        <v>568</v>
      </c>
      <c r="B572" s="221" t="s">
        <v>1865</v>
      </c>
      <c r="C572" s="221" t="s">
        <v>1937</v>
      </c>
      <c r="D572" s="221">
        <v>4</v>
      </c>
      <c r="E572" s="221">
        <v>0</v>
      </c>
      <c r="F572" s="221">
        <v>4</v>
      </c>
    </row>
    <row r="573" spans="1:6">
      <c r="A573" s="221">
        <v>569</v>
      </c>
      <c r="B573" s="221" t="s">
        <v>1866</v>
      </c>
      <c r="C573" s="221" t="s">
        <v>1937</v>
      </c>
      <c r="D573" s="221">
        <v>2</v>
      </c>
      <c r="E573" s="221">
        <v>1</v>
      </c>
      <c r="F573" s="221">
        <v>3</v>
      </c>
    </row>
    <row r="574" spans="1:6">
      <c r="A574" s="221">
        <v>570</v>
      </c>
      <c r="B574" s="221" t="s">
        <v>1867</v>
      </c>
      <c r="C574" s="221" t="s">
        <v>1937</v>
      </c>
      <c r="D574" s="221">
        <v>1</v>
      </c>
      <c r="E574" s="221">
        <v>0</v>
      </c>
      <c r="F574" s="221">
        <v>1</v>
      </c>
    </row>
    <row r="575" spans="1:6">
      <c r="A575" s="221">
        <v>571</v>
      </c>
      <c r="B575" s="221" t="s">
        <v>1868</v>
      </c>
      <c r="C575" s="221" t="s">
        <v>1937</v>
      </c>
      <c r="D575" s="221">
        <v>635</v>
      </c>
      <c r="E575" s="221">
        <v>8</v>
      </c>
      <c r="F575" s="221">
        <v>643</v>
      </c>
    </row>
    <row r="576" spans="1:6">
      <c r="A576" s="221">
        <v>572</v>
      </c>
      <c r="B576" s="221" t="s">
        <v>1869</v>
      </c>
      <c r="C576" s="221" t="s">
        <v>1937</v>
      </c>
      <c r="D576" s="221">
        <v>1</v>
      </c>
      <c r="E576" s="221">
        <v>0</v>
      </c>
      <c r="F576" s="221">
        <v>1</v>
      </c>
    </row>
    <row r="577" spans="1:6">
      <c r="A577" s="221">
        <v>573</v>
      </c>
      <c r="B577" s="221" t="s">
        <v>1870</v>
      </c>
      <c r="C577" s="221" t="s">
        <v>1937</v>
      </c>
      <c r="D577" s="221">
        <v>5</v>
      </c>
      <c r="E577" s="221">
        <v>0</v>
      </c>
      <c r="F577" s="221">
        <v>5</v>
      </c>
    </row>
    <row r="578" spans="1:6">
      <c r="A578" s="221">
        <v>574</v>
      </c>
      <c r="B578" s="221" t="s">
        <v>1871</v>
      </c>
      <c r="C578" s="221" t="s">
        <v>1937</v>
      </c>
      <c r="D578" s="221">
        <v>3</v>
      </c>
      <c r="E578" s="221">
        <v>3</v>
      </c>
      <c r="F578" s="221">
        <v>6</v>
      </c>
    </row>
    <row r="579" spans="1:6">
      <c r="A579" s="221">
        <v>575</v>
      </c>
      <c r="B579" s="221" t="s">
        <v>1872</v>
      </c>
      <c r="C579" s="221" t="s">
        <v>1937</v>
      </c>
      <c r="D579" s="221">
        <v>3</v>
      </c>
      <c r="E579" s="221">
        <v>0</v>
      </c>
      <c r="F579" s="221">
        <v>3</v>
      </c>
    </row>
    <row r="580" spans="1:6">
      <c r="A580" s="221">
        <v>576</v>
      </c>
      <c r="B580" s="221" t="s">
        <v>59</v>
      </c>
      <c r="C580" s="221" t="s">
        <v>1937</v>
      </c>
      <c r="D580" s="221">
        <v>0</v>
      </c>
      <c r="E580" s="221">
        <v>3</v>
      </c>
      <c r="F580" s="221">
        <v>3</v>
      </c>
    </row>
    <row r="581" spans="1:6">
      <c r="A581" s="221">
        <v>577</v>
      </c>
      <c r="B581" s="221" t="s">
        <v>1873</v>
      </c>
      <c r="C581" s="221" t="s">
        <v>1937</v>
      </c>
      <c r="D581" s="221">
        <v>40</v>
      </c>
      <c r="E581" s="221">
        <v>35</v>
      </c>
      <c r="F581" s="221">
        <v>75</v>
      </c>
    </row>
    <row r="582" spans="1:6">
      <c r="A582" s="221">
        <v>578</v>
      </c>
      <c r="B582" s="221" t="s">
        <v>1874</v>
      </c>
      <c r="C582" s="221" t="s">
        <v>1937</v>
      </c>
      <c r="D582" s="221">
        <v>7</v>
      </c>
      <c r="E582" s="221">
        <v>0</v>
      </c>
      <c r="F582" s="221">
        <v>7</v>
      </c>
    </row>
    <row r="583" spans="1:6">
      <c r="A583" s="221">
        <v>579</v>
      </c>
      <c r="B583" s="221" t="s">
        <v>1875</v>
      </c>
      <c r="C583" s="221" t="s">
        <v>1937</v>
      </c>
      <c r="D583" s="221">
        <v>2</v>
      </c>
      <c r="E583" s="221">
        <v>0</v>
      </c>
      <c r="F583" s="221">
        <v>2</v>
      </c>
    </row>
    <row r="584" spans="1:6">
      <c r="A584" s="221">
        <v>580</v>
      </c>
      <c r="B584" s="221" t="s">
        <v>1876</v>
      </c>
      <c r="C584" s="221" t="s">
        <v>1937</v>
      </c>
      <c r="D584" s="221">
        <v>1</v>
      </c>
      <c r="E584" s="221">
        <v>0</v>
      </c>
      <c r="F584" s="221">
        <v>1</v>
      </c>
    </row>
    <row r="585" spans="1:6">
      <c r="A585" s="221">
        <v>581</v>
      </c>
      <c r="B585" s="221" t="s">
        <v>1877</v>
      </c>
      <c r="C585" s="221" t="s">
        <v>1937</v>
      </c>
      <c r="D585" s="221">
        <v>1</v>
      </c>
      <c r="E585" s="221">
        <v>0</v>
      </c>
      <c r="F585" s="221">
        <v>1</v>
      </c>
    </row>
    <row r="586" spans="1:6">
      <c r="A586" s="221">
        <v>582</v>
      </c>
      <c r="B586" s="221" t="s">
        <v>1878</v>
      </c>
      <c r="C586" s="221" t="s">
        <v>1937</v>
      </c>
      <c r="D586" s="221">
        <v>2</v>
      </c>
      <c r="E586" s="221">
        <v>0</v>
      </c>
      <c r="F586" s="221">
        <v>2</v>
      </c>
    </row>
    <row r="587" spans="1:6">
      <c r="A587" s="221">
        <v>583</v>
      </c>
      <c r="B587" s="221" t="s">
        <v>1879</v>
      </c>
      <c r="C587" s="221" t="s">
        <v>1937</v>
      </c>
      <c r="D587" s="221">
        <v>2</v>
      </c>
      <c r="E587" s="221">
        <v>0</v>
      </c>
      <c r="F587" s="221">
        <v>2</v>
      </c>
    </row>
    <row r="588" spans="1:6">
      <c r="A588" s="221">
        <v>584</v>
      </c>
      <c r="B588" s="221" t="s">
        <v>1880</v>
      </c>
      <c r="C588" s="221" t="s">
        <v>1937</v>
      </c>
      <c r="D588" s="221">
        <v>11</v>
      </c>
      <c r="E588" s="221">
        <v>8</v>
      </c>
      <c r="F588" s="221">
        <v>19</v>
      </c>
    </row>
    <row r="589" spans="1:6">
      <c r="A589" s="221">
        <v>585</v>
      </c>
      <c r="B589" s="221" t="s">
        <v>1881</v>
      </c>
      <c r="C589" s="221" t="s">
        <v>1937</v>
      </c>
      <c r="D589" s="221">
        <v>59</v>
      </c>
      <c r="E589" s="221">
        <v>2</v>
      </c>
      <c r="F589" s="221">
        <v>61</v>
      </c>
    </row>
    <row r="590" spans="1:6">
      <c r="A590" s="221">
        <v>586</v>
      </c>
      <c r="B590" s="221" t="s">
        <v>1882</v>
      </c>
      <c r="C590" s="221" t="s">
        <v>1937</v>
      </c>
      <c r="D590" s="221">
        <v>8</v>
      </c>
      <c r="E590" s="221">
        <v>18</v>
      </c>
      <c r="F590" s="221">
        <v>26</v>
      </c>
    </row>
    <row r="591" spans="1:6">
      <c r="A591" s="221">
        <v>587</v>
      </c>
      <c r="B591" s="221" t="s">
        <v>1883</v>
      </c>
      <c r="C591" s="221" t="s">
        <v>1937</v>
      </c>
      <c r="D591" s="221">
        <v>2</v>
      </c>
      <c r="E591" s="221">
        <v>0</v>
      </c>
      <c r="F591" s="221">
        <v>2</v>
      </c>
    </row>
    <row r="592" spans="1:6">
      <c r="A592" s="221">
        <v>588</v>
      </c>
      <c r="B592" s="221" t="s">
        <v>1884</v>
      </c>
      <c r="C592" s="221" t="s">
        <v>1937</v>
      </c>
      <c r="D592" s="221">
        <v>996</v>
      </c>
      <c r="E592" s="221">
        <v>3179</v>
      </c>
      <c r="F592" s="221">
        <v>4175</v>
      </c>
    </row>
    <row r="593" spans="1:6">
      <c r="A593" s="221">
        <v>589</v>
      </c>
      <c r="B593" s="221" t="s">
        <v>1885</v>
      </c>
      <c r="C593" s="221" t="s">
        <v>1937</v>
      </c>
      <c r="D593" s="221">
        <v>1</v>
      </c>
      <c r="E593" s="221">
        <v>0</v>
      </c>
      <c r="F593" s="221">
        <v>1</v>
      </c>
    </row>
    <row r="594" spans="1:6">
      <c r="A594" s="221">
        <v>590</v>
      </c>
      <c r="B594" s="221" t="s">
        <v>1886</v>
      </c>
      <c r="C594" s="221" t="s">
        <v>1937</v>
      </c>
      <c r="D594" s="221">
        <v>0</v>
      </c>
      <c r="E594" s="221">
        <v>1</v>
      </c>
      <c r="F594" s="221">
        <v>1</v>
      </c>
    </row>
    <row r="595" spans="1:6">
      <c r="A595" s="221">
        <v>591</v>
      </c>
      <c r="B595" s="221" t="s">
        <v>1887</v>
      </c>
      <c r="C595" s="221" t="s">
        <v>1937</v>
      </c>
      <c r="D595" s="221">
        <v>21</v>
      </c>
      <c r="E595" s="221">
        <v>2</v>
      </c>
      <c r="F595" s="221">
        <v>23</v>
      </c>
    </row>
    <row r="596" spans="1:6">
      <c r="A596" s="221">
        <v>592</v>
      </c>
      <c r="B596" s="221" t="s">
        <v>1888</v>
      </c>
      <c r="C596" s="221" t="s">
        <v>1937</v>
      </c>
      <c r="D596" s="221">
        <v>8</v>
      </c>
      <c r="E596" s="221">
        <v>1</v>
      </c>
      <c r="F596" s="221">
        <v>9</v>
      </c>
    </row>
    <row r="597" spans="1:6">
      <c r="A597" s="221">
        <v>593</v>
      </c>
      <c r="B597" s="221" t="s">
        <v>1889</v>
      </c>
      <c r="C597" s="221" t="s">
        <v>1937</v>
      </c>
      <c r="D597" s="221">
        <v>1</v>
      </c>
      <c r="E597" s="221">
        <v>0</v>
      </c>
      <c r="F597" s="221">
        <v>1</v>
      </c>
    </row>
    <row r="598" spans="1:6">
      <c r="A598" s="221">
        <v>594</v>
      </c>
      <c r="B598" s="221" t="s">
        <v>1890</v>
      </c>
      <c r="C598" s="221" t="s">
        <v>1937</v>
      </c>
      <c r="D598" s="221">
        <v>0</v>
      </c>
      <c r="E598" s="221">
        <v>1</v>
      </c>
      <c r="F598" s="221">
        <v>1</v>
      </c>
    </row>
    <row r="599" spans="1:6">
      <c r="A599" s="221">
        <v>595</v>
      </c>
      <c r="B599" s="221" t="s">
        <v>1891</v>
      </c>
      <c r="C599" s="221" t="s">
        <v>1937</v>
      </c>
      <c r="D599" s="221">
        <v>3</v>
      </c>
      <c r="E599" s="221">
        <v>0</v>
      </c>
      <c r="F599" s="221">
        <v>3</v>
      </c>
    </row>
    <row r="600" spans="1:6">
      <c r="A600" s="221">
        <v>596</v>
      </c>
      <c r="B600" s="221" t="s">
        <v>1892</v>
      </c>
      <c r="C600" s="221" t="s">
        <v>1937</v>
      </c>
      <c r="D600" s="221">
        <v>6</v>
      </c>
      <c r="E600" s="221">
        <v>0</v>
      </c>
      <c r="F600" s="221">
        <v>6</v>
      </c>
    </row>
    <row r="601" spans="1:6">
      <c r="A601" s="221">
        <v>597</v>
      </c>
      <c r="B601" s="221" t="s">
        <v>1893</v>
      </c>
      <c r="C601" s="221" t="s">
        <v>1937</v>
      </c>
      <c r="D601" s="221">
        <v>0</v>
      </c>
      <c r="E601" s="221">
        <v>1</v>
      </c>
      <c r="F601" s="221">
        <v>1</v>
      </c>
    </row>
    <row r="602" spans="1:6">
      <c r="A602" s="221">
        <v>598</v>
      </c>
      <c r="B602" s="221" t="s">
        <v>1894</v>
      </c>
      <c r="C602" s="221" t="s">
        <v>1937</v>
      </c>
      <c r="D602" s="221">
        <v>5</v>
      </c>
      <c r="E602" s="221">
        <v>0</v>
      </c>
      <c r="F602" s="221">
        <v>5</v>
      </c>
    </row>
    <row r="603" spans="1:6">
      <c r="A603" s="221">
        <v>599</v>
      </c>
      <c r="B603" s="221" t="s">
        <v>1895</v>
      </c>
      <c r="C603" s="221" t="s">
        <v>1937</v>
      </c>
      <c r="D603" s="221">
        <v>1</v>
      </c>
      <c r="E603" s="221">
        <v>1</v>
      </c>
      <c r="F603" s="221">
        <v>2</v>
      </c>
    </row>
    <row r="604" spans="1:6">
      <c r="A604" s="221">
        <v>600</v>
      </c>
      <c r="B604" s="221" t="s">
        <v>1896</v>
      </c>
      <c r="C604" s="221" t="s">
        <v>1938</v>
      </c>
      <c r="D604" s="221">
        <v>3</v>
      </c>
      <c r="E604" s="221">
        <v>4</v>
      </c>
      <c r="F604" s="221">
        <v>7</v>
      </c>
    </row>
    <row r="605" spans="1:6">
      <c r="A605" s="221">
        <v>601</v>
      </c>
      <c r="B605" s="221" t="s">
        <v>1897</v>
      </c>
      <c r="C605" s="221" t="s">
        <v>1938</v>
      </c>
      <c r="D605" s="221">
        <v>19</v>
      </c>
      <c r="E605" s="221">
        <v>0</v>
      </c>
      <c r="F605" s="221">
        <v>19</v>
      </c>
    </row>
    <row r="606" spans="1:6">
      <c r="A606" s="221">
        <v>602</v>
      </c>
      <c r="B606" s="221" t="s">
        <v>1898</v>
      </c>
      <c r="C606" s="221" t="s">
        <v>1938</v>
      </c>
      <c r="D606" s="221">
        <v>1</v>
      </c>
      <c r="E606" s="221">
        <v>0</v>
      </c>
      <c r="F606" s="221">
        <v>1</v>
      </c>
    </row>
    <row r="607" spans="1:6">
      <c r="A607" s="221">
        <v>603</v>
      </c>
      <c r="B607" s="221" t="s">
        <v>1899</v>
      </c>
      <c r="C607" s="221" t="s">
        <v>1938</v>
      </c>
      <c r="D607" s="221">
        <v>6</v>
      </c>
      <c r="E607" s="221">
        <v>10</v>
      </c>
      <c r="F607" s="221">
        <v>16</v>
      </c>
    </row>
    <row r="608" spans="1:6">
      <c r="A608" s="221">
        <v>604</v>
      </c>
      <c r="B608" s="221" t="s">
        <v>1900</v>
      </c>
      <c r="C608" s="221" t="s">
        <v>1938</v>
      </c>
      <c r="D608" s="221">
        <v>0</v>
      </c>
      <c r="E608" s="221">
        <v>1</v>
      </c>
      <c r="F608" s="221">
        <v>1</v>
      </c>
    </row>
    <row r="609" spans="1:6">
      <c r="A609" s="221">
        <v>605</v>
      </c>
      <c r="B609" s="221" t="s">
        <v>1901</v>
      </c>
      <c r="C609" s="221" t="s">
        <v>1938</v>
      </c>
      <c r="D609" s="221">
        <v>1</v>
      </c>
      <c r="E609" s="221">
        <v>2</v>
      </c>
      <c r="F609" s="221">
        <v>3</v>
      </c>
    </row>
    <row r="610" spans="1:6">
      <c r="A610" s="221">
        <v>606</v>
      </c>
      <c r="B610" s="221" t="s">
        <v>1902</v>
      </c>
      <c r="C610" s="221" t="s">
        <v>1938</v>
      </c>
      <c r="D610" s="221">
        <v>0</v>
      </c>
      <c r="E610" s="221">
        <v>1</v>
      </c>
      <c r="F610" s="221">
        <v>1</v>
      </c>
    </row>
    <row r="611" spans="1:6">
      <c r="A611" s="221">
        <v>607</v>
      </c>
      <c r="B611" s="221" t="s">
        <v>1903</v>
      </c>
      <c r="C611" s="221" t="s">
        <v>1938</v>
      </c>
      <c r="D611" s="221">
        <v>1</v>
      </c>
      <c r="E611" s="221">
        <v>0</v>
      </c>
      <c r="F611" s="221">
        <v>1</v>
      </c>
    </row>
    <row r="612" spans="1:6">
      <c r="A612" s="221">
        <v>608</v>
      </c>
      <c r="B612" s="221" t="s">
        <v>1904</v>
      </c>
      <c r="C612" s="221" t="s">
        <v>1938</v>
      </c>
      <c r="D612" s="221">
        <v>0</v>
      </c>
      <c r="E612" s="221">
        <v>1</v>
      </c>
      <c r="F612" s="221">
        <v>1</v>
      </c>
    </row>
    <row r="613" spans="1:6">
      <c r="A613" s="221">
        <v>609</v>
      </c>
      <c r="B613" s="221" t="s">
        <v>1905</v>
      </c>
      <c r="C613" s="221" t="s">
        <v>1938</v>
      </c>
      <c r="D613" s="221">
        <v>1</v>
      </c>
      <c r="E613" s="221">
        <v>0</v>
      </c>
      <c r="F613" s="221">
        <v>1</v>
      </c>
    </row>
    <row r="614" spans="1:6">
      <c r="A614" s="221">
        <v>610</v>
      </c>
      <c r="B614" s="221" t="s">
        <v>1906</v>
      </c>
      <c r="C614" s="221" t="s">
        <v>1938</v>
      </c>
      <c r="D614" s="221">
        <v>1</v>
      </c>
      <c r="E614" s="221">
        <v>0</v>
      </c>
      <c r="F614" s="221">
        <v>1</v>
      </c>
    </row>
    <row r="615" spans="1:6">
      <c r="A615" s="221">
        <v>611</v>
      </c>
      <c r="B615" s="221" t="s">
        <v>1907</v>
      </c>
      <c r="C615" s="221" t="s">
        <v>1938</v>
      </c>
      <c r="D615" s="221">
        <v>1</v>
      </c>
      <c r="E615" s="221">
        <v>1</v>
      </c>
      <c r="F615" s="221">
        <v>2</v>
      </c>
    </row>
    <row r="616" spans="1:6">
      <c r="A616" s="221">
        <v>612</v>
      </c>
      <c r="B616" s="221" t="s">
        <v>1908</v>
      </c>
      <c r="C616" s="221" t="s">
        <v>1938</v>
      </c>
      <c r="D616" s="221">
        <v>2</v>
      </c>
      <c r="E616" s="221">
        <v>2</v>
      </c>
      <c r="F616" s="221">
        <v>4</v>
      </c>
    </row>
    <row r="617" spans="1:6">
      <c r="A617" s="221">
        <v>613</v>
      </c>
      <c r="B617" s="221" t="s">
        <v>1909</v>
      </c>
      <c r="C617" s="221" t="s">
        <v>1938</v>
      </c>
      <c r="D617" s="221">
        <v>19</v>
      </c>
      <c r="E617" s="221">
        <v>0</v>
      </c>
      <c r="F617" s="221">
        <v>19</v>
      </c>
    </row>
    <row r="618" spans="1:6">
      <c r="A618" s="221">
        <v>614</v>
      </c>
      <c r="B618" s="221" t="s">
        <v>1910</v>
      </c>
      <c r="C618" s="221" t="s">
        <v>1938</v>
      </c>
      <c r="D618" s="221">
        <v>1</v>
      </c>
      <c r="E618" s="221">
        <v>1</v>
      </c>
      <c r="F618" s="221">
        <v>2</v>
      </c>
    </row>
    <row r="619" spans="1:6">
      <c r="A619" s="221">
        <v>615</v>
      </c>
      <c r="B619" s="221" t="s">
        <v>1911</v>
      </c>
      <c r="C619" s="221" t="s">
        <v>1938</v>
      </c>
      <c r="D619" s="221">
        <v>0</v>
      </c>
      <c r="E619" s="221">
        <v>1</v>
      </c>
      <c r="F619" s="221">
        <v>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API49"/>
  <sheetViews>
    <sheetView showGridLines="0" zoomScale="115" zoomScaleNormal="115" workbookViewId="0">
      <pane xSplit="2" ySplit="9" topLeftCell="CN13" activePane="bottomRight" state="frozen"/>
      <selection activeCell="L9" sqref="L9"/>
      <selection pane="topRight" activeCell="L9" sqref="L9"/>
      <selection pane="bottomLeft" activeCell="L9" sqref="L9"/>
      <selection pane="bottomRight" activeCell="CP14" sqref="CP14"/>
    </sheetView>
  </sheetViews>
  <sheetFormatPr defaultColWidth="13" defaultRowHeight="15"/>
  <cols>
    <col min="1" max="1" width="27.125" style="39" customWidth="1"/>
    <col min="2" max="2" width="15.5" style="34" customWidth="1"/>
    <col min="3" max="23" width="7.5" style="3" customWidth="1"/>
    <col min="24" max="24" width="4.625" style="34" customWidth="1"/>
    <col min="25" max="45" width="7.5" style="3" customWidth="1"/>
    <col min="46" max="46" width="4.625" style="34" customWidth="1"/>
    <col min="47" max="67" width="7.5" style="3" customWidth="1"/>
    <col min="68" max="68" width="4.625" style="34" customWidth="1"/>
    <col min="69" max="89" width="7.5" style="3" customWidth="1"/>
    <col min="90" max="90" width="4.625" style="34" customWidth="1"/>
    <col min="91" max="111" width="7.5" style="3" customWidth="1"/>
    <col min="112" max="112" width="4.625" style="34" customWidth="1"/>
    <col min="113" max="119" width="6.625" style="34" customWidth="1"/>
    <col min="120" max="130" width="6.625" style="3" customWidth="1"/>
    <col min="131" max="133" width="6.625" style="34" customWidth="1"/>
    <col min="134" max="134" width="3.625" style="34" customWidth="1"/>
    <col min="135" max="155" width="7.5" style="3" customWidth="1"/>
    <col min="156" max="156" width="4.625" style="34" customWidth="1"/>
    <col min="157" max="177" width="7.5" style="3" customWidth="1"/>
    <col min="178" max="178" width="4.625" style="3" customWidth="1"/>
    <col min="179" max="199" width="7.5" style="3" customWidth="1"/>
    <col min="200" max="200" width="4.625" style="34" customWidth="1"/>
    <col min="201" max="217" width="7.5" style="3" customWidth="1"/>
    <col min="218" max="218" width="7.125" style="3" customWidth="1"/>
    <col min="219" max="221" width="7.5" style="3" customWidth="1"/>
    <col min="222" max="222" width="4.625" style="34" customWidth="1"/>
    <col min="223" max="243" width="7.5" style="3" customWidth="1"/>
    <col min="244" max="244" width="4.625" style="34" customWidth="1"/>
    <col min="245" max="251" width="6.625" style="34" customWidth="1"/>
    <col min="252" max="262" width="6.625" style="3" customWidth="1"/>
    <col min="263" max="265" width="6.625" style="34" customWidth="1"/>
    <col min="266" max="266" width="3.625" style="34" customWidth="1"/>
    <col min="267" max="287" width="7.5" style="3" customWidth="1"/>
    <col min="288" max="288" width="4.625" style="34" customWidth="1"/>
    <col min="289" max="309" width="7.5" style="3" customWidth="1"/>
    <col min="310" max="310" width="4.625" style="34" customWidth="1"/>
    <col min="311" max="331" width="7.5" style="3" customWidth="1"/>
    <col min="332" max="332" width="4.625" style="34" customWidth="1"/>
    <col min="333" max="353" width="7.5" style="3" customWidth="1"/>
    <col min="354" max="354" width="4.625" style="34" customWidth="1"/>
    <col min="355" max="355" width="6.625" style="34" customWidth="1"/>
    <col min="356" max="356" width="7.875" style="34" customWidth="1"/>
    <col min="357" max="357" width="7.375" style="34" customWidth="1"/>
    <col min="358" max="361" width="6.625" style="34" customWidth="1"/>
    <col min="362" max="372" width="6.625" style="3" customWidth="1"/>
    <col min="373" max="375" width="6.625" style="34" customWidth="1"/>
    <col min="376" max="376" width="4.625" style="34" customWidth="1"/>
    <col min="377" max="383" width="6.625" style="34" customWidth="1"/>
    <col min="384" max="394" width="6.625" style="3" customWidth="1"/>
    <col min="395" max="397" width="6.625" style="34" customWidth="1"/>
    <col min="398" max="398" width="3.625" style="34" customWidth="1"/>
    <col min="399" max="419" width="7.5" style="3" customWidth="1"/>
    <col min="420" max="420" width="4.625" style="34" customWidth="1"/>
    <col min="421" max="424" width="6.375" style="34" customWidth="1"/>
    <col min="425" max="425" width="6.875" style="34" customWidth="1"/>
    <col min="426" max="431" width="6.375" style="34" customWidth="1"/>
    <col min="432" max="437" width="7.375" style="34" customWidth="1"/>
    <col min="438" max="441" width="6.375" style="34" customWidth="1"/>
    <col min="442" max="442" width="4.625" style="34" customWidth="1"/>
    <col min="443" max="463" width="6.375" style="34" customWidth="1"/>
    <col min="464" max="464" width="4.625" style="34" customWidth="1"/>
    <col min="465" max="471" width="6.625" style="34" customWidth="1"/>
    <col min="472" max="482" width="6.625" style="3" customWidth="1"/>
    <col min="483" max="485" width="6.625" style="34" customWidth="1"/>
    <col min="486" max="486" width="3.625" style="34" customWidth="1"/>
    <col min="487" max="493" width="6.625" style="34" customWidth="1"/>
    <col min="494" max="495" width="6.625" style="3" customWidth="1"/>
    <col min="496" max="507" width="6.625" style="34" customWidth="1"/>
    <col min="508" max="508" width="3.625" style="34" customWidth="1"/>
    <col min="509" max="529" width="7.5" style="3" customWidth="1"/>
    <col min="530" max="530" width="4.625" style="34" customWidth="1"/>
    <col min="531" max="537" width="6.625" style="34" customWidth="1"/>
    <col min="538" max="548" width="6.625" style="3" customWidth="1"/>
    <col min="549" max="551" width="6.625" style="34" customWidth="1"/>
    <col min="552" max="552" width="3.625" style="34" customWidth="1"/>
    <col min="553" max="573" width="7.5" style="3" customWidth="1"/>
    <col min="574" max="574" width="4.625" style="34" customWidth="1"/>
    <col min="575" max="581" width="6.625" style="34" customWidth="1"/>
    <col min="582" max="592" width="6.625" style="3" customWidth="1"/>
    <col min="593" max="595" width="6.625" style="34" customWidth="1"/>
    <col min="596" max="596" width="3.625" style="34" customWidth="1"/>
    <col min="597" max="603" width="6.625" style="34" customWidth="1"/>
    <col min="604" max="614" width="6.625" style="3" customWidth="1"/>
    <col min="615" max="617" width="6.625" style="34" customWidth="1"/>
    <col min="618" max="618" width="4.625" style="34" customWidth="1"/>
    <col min="619" max="625" width="6.625" style="34" customWidth="1"/>
    <col min="626" max="636" width="6.625" style="3" customWidth="1"/>
    <col min="637" max="639" width="6.625" style="34" customWidth="1"/>
    <col min="640" max="640" width="4.625" style="34" customWidth="1"/>
    <col min="641" max="647" width="6.625" style="34" customWidth="1"/>
    <col min="648" max="658" width="6.625" style="3" customWidth="1"/>
    <col min="659" max="661" width="6.625" style="34" customWidth="1"/>
    <col min="662" max="662" width="3.625" style="34" customWidth="1"/>
    <col min="663" max="669" width="6.625" style="34" customWidth="1"/>
    <col min="670" max="680" width="6.625" style="3" customWidth="1"/>
    <col min="681" max="683" width="6.625" style="34" customWidth="1"/>
    <col min="684" max="684" width="3.625" style="34" customWidth="1"/>
    <col min="685" max="691" width="6.625" style="34" customWidth="1"/>
    <col min="692" max="705" width="6.625" style="3" customWidth="1"/>
    <col min="706" max="706" width="3.125" style="3" customWidth="1"/>
    <col min="707" max="713" width="6.625" style="34" customWidth="1"/>
    <col min="714" max="727" width="6.625" style="3" customWidth="1"/>
    <col min="728" max="728" width="2.875" style="3" customWidth="1"/>
    <col min="729" max="749" width="6.625" style="34" customWidth="1"/>
    <col min="750" max="750" width="2.875" style="3" customWidth="1"/>
    <col min="751" max="771" width="6.625" style="34" customWidth="1"/>
    <col min="772" max="772" width="2.875" style="3" customWidth="1"/>
    <col min="773" max="793" width="6.625" style="34" customWidth="1"/>
    <col min="794" max="794" width="2.875" style="34" customWidth="1"/>
    <col min="795" max="801" width="6.625" style="34" customWidth="1"/>
    <col min="802" max="812" width="6.625" style="3" customWidth="1"/>
    <col min="813" max="815" width="6.625" style="34" customWidth="1"/>
    <col min="816" max="816" width="3.625" style="34" customWidth="1"/>
    <col min="817" max="823" width="6.625" style="34" customWidth="1"/>
    <col min="824" max="825" width="6.625" style="3" customWidth="1"/>
    <col min="826" max="837" width="6.625" style="34" customWidth="1"/>
    <col min="838" max="838" width="3.625" style="34" customWidth="1"/>
    <col min="839" max="859" width="7.375" style="34" customWidth="1"/>
    <col min="860" max="860" width="2.5" style="34" customWidth="1"/>
    <col min="861" max="881" width="7.375" style="34" customWidth="1"/>
    <col min="882" max="882" width="5.125" style="34" customWidth="1"/>
    <col min="883" max="903" width="7.375" style="34" customWidth="1"/>
    <col min="904" max="904" width="5.125" style="34" customWidth="1"/>
    <col min="905" max="925" width="7.375" style="34" customWidth="1"/>
    <col min="926" max="926" width="2.5" style="34" customWidth="1"/>
    <col min="927" max="947" width="7.5" style="34" customWidth="1"/>
    <col min="948" max="948" width="2.5" style="34" customWidth="1"/>
    <col min="949" max="969" width="7.5" style="34" customWidth="1"/>
    <col min="970" max="970" width="2.875" style="34" customWidth="1"/>
    <col min="971" max="991" width="7" style="34" customWidth="1"/>
    <col min="992" max="992" width="4.5" style="34" customWidth="1"/>
    <col min="993" max="1013" width="7" style="34" customWidth="1"/>
    <col min="1014" max="1014" width="3.125" style="34" customWidth="1"/>
    <col min="1015" max="1035" width="7" style="34" customWidth="1"/>
    <col min="1036" max="1036" width="3.5" style="34" customWidth="1"/>
    <col min="1037" max="1057" width="7" style="34" customWidth="1"/>
    <col min="1058" max="1058" width="3.375" style="34" customWidth="1"/>
    <col min="1059" max="1079" width="8.5" style="34" customWidth="1"/>
    <col min="1080" max="1080" width="2.625" style="34" customWidth="1"/>
    <col min="1081" max="1101" width="8.5" style="34" customWidth="1"/>
    <col min="1102" max="16384" width="13" style="34"/>
  </cols>
  <sheetData>
    <row r="1" spans="1:1101" ht="12.75" customHeight="1" thickBot="1">
      <c r="A1" s="138" t="s">
        <v>877</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50" t="s">
        <v>8</v>
      </c>
      <c r="D2" s="351"/>
      <c r="E2" s="351"/>
      <c r="F2" s="351"/>
      <c r="G2" s="351"/>
      <c r="H2" s="351"/>
      <c r="I2" s="351"/>
      <c r="J2" s="351"/>
      <c r="K2" s="351"/>
      <c r="L2" s="351"/>
      <c r="M2" s="351"/>
      <c r="N2" s="351"/>
      <c r="O2" s="351"/>
      <c r="P2" s="351"/>
      <c r="Q2" s="351"/>
      <c r="R2" s="351"/>
      <c r="S2" s="351"/>
      <c r="T2" s="351"/>
      <c r="U2" s="351"/>
      <c r="V2" s="351"/>
      <c r="W2" s="351"/>
      <c r="X2" s="351"/>
      <c r="Y2" s="351"/>
      <c r="Z2" s="351"/>
      <c r="AA2" s="351"/>
      <c r="AB2" s="351"/>
      <c r="AC2" s="351"/>
      <c r="AD2" s="351"/>
      <c r="AE2" s="351"/>
      <c r="AF2" s="351"/>
      <c r="AG2" s="351"/>
      <c r="AH2" s="351"/>
      <c r="AI2" s="351"/>
      <c r="AJ2" s="351"/>
      <c r="AK2" s="351"/>
      <c r="AL2" s="351"/>
      <c r="AM2" s="351"/>
      <c r="AN2" s="351"/>
      <c r="AO2" s="351"/>
      <c r="AP2" s="351"/>
      <c r="AQ2" s="351"/>
      <c r="AR2" s="351"/>
      <c r="AS2" s="351"/>
      <c r="AT2" s="351"/>
      <c r="AU2" s="351"/>
      <c r="AV2" s="351"/>
      <c r="AW2" s="351"/>
      <c r="AX2" s="351"/>
      <c r="AY2" s="351"/>
      <c r="AZ2" s="351"/>
      <c r="BA2" s="351"/>
      <c r="BB2" s="351"/>
      <c r="BC2" s="351"/>
      <c r="BD2" s="351"/>
      <c r="BE2" s="351"/>
      <c r="BF2" s="351"/>
      <c r="BG2" s="351"/>
      <c r="BH2" s="351"/>
      <c r="BI2" s="351"/>
      <c r="BJ2" s="351"/>
      <c r="BK2" s="351"/>
      <c r="BL2" s="351"/>
      <c r="BM2" s="351"/>
      <c r="BN2" s="351"/>
      <c r="BO2" s="351"/>
      <c r="BP2" s="351"/>
      <c r="BQ2" s="351"/>
      <c r="BR2" s="351"/>
      <c r="BS2" s="351"/>
      <c r="BT2" s="351"/>
      <c r="BU2" s="351"/>
      <c r="BV2" s="351"/>
      <c r="BW2" s="351"/>
      <c r="BX2" s="351"/>
      <c r="BY2" s="351"/>
      <c r="BZ2" s="351"/>
      <c r="CA2" s="351"/>
      <c r="CB2" s="351"/>
      <c r="CC2" s="351"/>
      <c r="CD2" s="351"/>
      <c r="CE2" s="351"/>
      <c r="CF2" s="351"/>
      <c r="CG2" s="351"/>
      <c r="CH2" s="351"/>
      <c r="CI2" s="351"/>
      <c r="CJ2" s="351"/>
      <c r="CK2" s="352"/>
      <c r="CL2" s="16"/>
      <c r="CM2" s="353" t="s">
        <v>25</v>
      </c>
      <c r="CN2" s="354"/>
      <c r="CO2" s="354"/>
      <c r="CP2" s="354"/>
      <c r="CQ2" s="354"/>
      <c r="CR2" s="354"/>
      <c r="CS2" s="354"/>
      <c r="CT2" s="354"/>
      <c r="CU2" s="354"/>
      <c r="CV2" s="354"/>
      <c r="CW2" s="354"/>
      <c r="CX2" s="354"/>
      <c r="CY2" s="354"/>
      <c r="CZ2" s="354"/>
      <c r="DA2" s="354"/>
      <c r="DB2" s="354"/>
      <c r="DC2" s="354"/>
      <c r="DD2" s="354"/>
      <c r="DE2" s="354"/>
      <c r="DF2" s="354"/>
      <c r="DG2" s="354"/>
      <c r="DH2" s="354"/>
      <c r="DI2" s="354"/>
      <c r="DJ2" s="354"/>
      <c r="DK2" s="354"/>
      <c r="DL2" s="354"/>
      <c r="DM2" s="354"/>
      <c r="DN2" s="354"/>
      <c r="DO2" s="354"/>
      <c r="DP2" s="354"/>
      <c r="DQ2" s="354"/>
      <c r="DR2" s="354"/>
      <c r="DS2" s="354"/>
      <c r="DT2" s="354"/>
      <c r="DU2" s="354"/>
      <c r="DV2" s="354"/>
      <c r="DW2" s="354"/>
      <c r="DX2" s="354"/>
      <c r="DY2" s="354"/>
      <c r="DZ2" s="354"/>
      <c r="EA2" s="354"/>
      <c r="EB2" s="354"/>
      <c r="EC2" s="354"/>
      <c r="ED2" s="354"/>
      <c r="EE2" s="354"/>
      <c r="EF2" s="354"/>
      <c r="EG2" s="354"/>
      <c r="EH2" s="354"/>
      <c r="EI2" s="354"/>
      <c r="EJ2" s="354"/>
      <c r="EK2" s="354"/>
      <c r="EL2" s="354"/>
      <c r="EM2" s="354"/>
      <c r="EN2" s="354"/>
      <c r="EO2" s="354"/>
      <c r="EP2" s="354"/>
      <c r="EQ2" s="354"/>
      <c r="ER2" s="354"/>
      <c r="ES2" s="354"/>
      <c r="ET2" s="354"/>
      <c r="EU2" s="354"/>
      <c r="EV2" s="354"/>
      <c r="EW2" s="354"/>
      <c r="EX2" s="354"/>
      <c r="EY2" s="354"/>
      <c r="EZ2" s="354"/>
      <c r="FA2" s="354"/>
      <c r="FB2" s="354"/>
      <c r="FC2" s="354"/>
      <c r="FD2" s="354"/>
      <c r="FE2" s="354"/>
      <c r="FF2" s="354"/>
      <c r="FG2" s="354"/>
      <c r="FH2" s="354"/>
      <c r="FI2" s="354"/>
      <c r="FJ2" s="354"/>
      <c r="FK2" s="354"/>
      <c r="FL2" s="354"/>
      <c r="FM2" s="354"/>
      <c r="FN2" s="354"/>
      <c r="FO2" s="354"/>
      <c r="FP2" s="354"/>
      <c r="FQ2" s="354"/>
      <c r="FR2" s="354"/>
      <c r="FS2" s="354"/>
      <c r="FT2" s="354"/>
      <c r="FU2" s="354"/>
      <c r="FV2" s="354"/>
      <c r="FW2" s="354"/>
      <c r="FX2" s="354"/>
      <c r="FY2" s="354"/>
      <c r="FZ2" s="354"/>
      <c r="GA2" s="354"/>
      <c r="GB2" s="354"/>
      <c r="GC2" s="354"/>
      <c r="GD2" s="354"/>
      <c r="GE2" s="354"/>
      <c r="GF2" s="354"/>
      <c r="GG2" s="354"/>
      <c r="GH2" s="354"/>
      <c r="GI2" s="354"/>
      <c r="GJ2" s="354"/>
      <c r="GK2" s="354"/>
      <c r="GL2" s="354"/>
      <c r="GM2" s="354"/>
      <c r="GN2" s="354"/>
      <c r="GO2" s="354"/>
      <c r="GP2" s="354"/>
      <c r="GQ2" s="354"/>
      <c r="GR2" s="354"/>
      <c r="GS2" s="354"/>
      <c r="GT2" s="354"/>
      <c r="GU2" s="354"/>
      <c r="GV2" s="354"/>
      <c r="GW2" s="354"/>
      <c r="GX2" s="354"/>
      <c r="GY2" s="354"/>
      <c r="GZ2" s="354"/>
      <c r="HA2" s="354"/>
      <c r="HB2" s="354"/>
      <c r="HC2" s="354"/>
      <c r="HD2" s="354"/>
      <c r="HE2" s="354"/>
      <c r="HF2" s="354"/>
      <c r="HG2" s="354"/>
      <c r="HH2" s="354"/>
      <c r="HI2" s="354"/>
      <c r="HJ2" s="354"/>
      <c r="HK2" s="354"/>
      <c r="HL2" s="354"/>
      <c r="HM2" s="354"/>
      <c r="HN2" s="354"/>
      <c r="HO2" s="354"/>
      <c r="HP2" s="354"/>
      <c r="HQ2" s="354"/>
      <c r="HR2" s="354"/>
      <c r="HS2" s="354"/>
      <c r="HT2" s="354"/>
      <c r="HU2" s="354"/>
      <c r="HV2" s="354"/>
      <c r="HW2" s="354"/>
      <c r="HX2" s="354"/>
      <c r="HY2" s="354"/>
      <c r="HZ2" s="354"/>
      <c r="IA2" s="354"/>
      <c r="IB2" s="354"/>
      <c r="IC2" s="354"/>
      <c r="ID2" s="354"/>
      <c r="IE2" s="354"/>
      <c r="IF2" s="354"/>
      <c r="IG2" s="354"/>
      <c r="IH2" s="354"/>
      <c r="II2" s="354"/>
      <c r="IJ2" s="354"/>
      <c r="IK2" s="354"/>
      <c r="IL2" s="354"/>
      <c r="IM2" s="354"/>
      <c r="IN2" s="354"/>
      <c r="IO2" s="354"/>
      <c r="IP2" s="354"/>
      <c r="IQ2" s="354"/>
      <c r="IR2" s="354"/>
      <c r="IS2" s="354"/>
      <c r="IT2" s="354"/>
      <c r="IU2" s="354"/>
      <c r="IV2" s="354"/>
      <c r="IW2" s="354"/>
      <c r="IX2" s="354"/>
      <c r="IY2" s="354"/>
      <c r="IZ2" s="354"/>
      <c r="JA2" s="354"/>
      <c r="JB2" s="354"/>
      <c r="JC2" s="354"/>
      <c r="JD2" s="354"/>
      <c r="JE2" s="355"/>
      <c r="JG2" s="356" t="s">
        <v>55</v>
      </c>
      <c r="JH2" s="357"/>
      <c r="JI2" s="357"/>
      <c r="JJ2" s="357"/>
      <c r="JK2" s="357"/>
      <c r="JL2" s="357"/>
      <c r="JM2" s="357"/>
      <c r="JN2" s="357"/>
      <c r="JO2" s="357"/>
      <c r="JP2" s="357"/>
      <c r="JQ2" s="357"/>
      <c r="JR2" s="357"/>
      <c r="JS2" s="357"/>
      <c r="JT2" s="357"/>
      <c r="JU2" s="357"/>
      <c r="JV2" s="357"/>
      <c r="JW2" s="357"/>
      <c r="JX2" s="357"/>
      <c r="JY2" s="357"/>
      <c r="JZ2" s="357"/>
      <c r="KA2" s="357"/>
      <c r="KB2" s="357"/>
      <c r="KC2" s="357"/>
      <c r="KD2" s="357"/>
      <c r="KE2" s="357"/>
      <c r="KF2" s="357"/>
      <c r="KG2" s="357"/>
      <c r="KH2" s="357"/>
      <c r="KI2" s="357"/>
      <c r="KJ2" s="357"/>
      <c r="KK2" s="357"/>
      <c r="KL2" s="357"/>
      <c r="KM2" s="357"/>
      <c r="KN2" s="357"/>
      <c r="KO2" s="357"/>
      <c r="KP2" s="357"/>
      <c r="KQ2" s="357"/>
      <c r="KR2" s="357"/>
      <c r="KS2" s="357"/>
      <c r="KT2" s="357"/>
      <c r="KU2" s="357"/>
      <c r="KV2" s="357"/>
      <c r="KW2" s="358"/>
      <c r="KX2" s="16"/>
      <c r="KY2" s="359" t="s">
        <v>64</v>
      </c>
      <c r="KZ2" s="360"/>
      <c r="LA2" s="360"/>
      <c r="LB2" s="360"/>
      <c r="LC2" s="360"/>
      <c r="LD2" s="360"/>
      <c r="LE2" s="360"/>
      <c r="LF2" s="360"/>
      <c r="LG2" s="360"/>
      <c r="LH2" s="360"/>
      <c r="LI2" s="360"/>
      <c r="LJ2" s="360"/>
      <c r="LK2" s="360"/>
      <c r="LL2" s="360"/>
      <c r="LM2" s="360"/>
      <c r="LN2" s="360"/>
      <c r="LO2" s="360"/>
      <c r="LP2" s="360"/>
      <c r="LQ2" s="360"/>
      <c r="LR2" s="360"/>
      <c r="LS2" s="360"/>
      <c r="LT2" s="360"/>
      <c r="LU2" s="360"/>
      <c r="LV2" s="360"/>
      <c r="LW2" s="360"/>
      <c r="LX2" s="360"/>
      <c r="LY2" s="360"/>
      <c r="LZ2" s="360"/>
      <c r="MA2" s="360"/>
      <c r="MB2" s="360"/>
      <c r="MC2" s="360"/>
      <c r="MD2" s="360"/>
      <c r="ME2" s="360"/>
      <c r="MF2" s="360"/>
      <c r="MG2" s="360"/>
      <c r="MH2" s="360"/>
      <c r="MI2" s="360"/>
      <c r="MJ2" s="360"/>
      <c r="MK2" s="360"/>
      <c r="ML2" s="360"/>
      <c r="MM2" s="360"/>
      <c r="MN2" s="360"/>
      <c r="MO2" s="360"/>
      <c r="MP2" s="360"/>
      <c r="MQ2" s="360"/>
      <c r="MR2" s="360"/>
      <c r="MS2" s="360"/>
      <c r="MT2" s="360"/>
      <c r="MU2" s="360"/>
      <c r="MV2" s="360"/>
      <c r="MW2" s="360"/>
      <c r="MX2" s="360"/>
      <c r="MY2" s="360"/>
      <c r="MZ2" s="360"/>
      <c r="NA2" s="360"/>
      <c r="NB2" s="360"/>
      <c r="NC2" s="360"/>
      <c r="ND2" s="360"/>
      <c r="NE2" s="360"/>
      <c r="NF2" s="360"/>
      <c r="NG2" s="360"/>
      <c r="NH2" s="360"/>
      <c r="NI2" s="360"/>
      <c r="NJ2" s="360"/>
      <c r="NK2" s="361"/>
      <c r="NL2" s="3"/>
      <c r="NM2" s="362" t="s">
        <v>76</v>
      </c>
      <c r="NN2" s="363"/>
      <c r="NO2" s="363"/>
      <c r="NP2" s="363"/>
      <c r="NQ2" s="363"/>
      <c r="NR2" s="363"/>
      <c r="NS2" s="363"/>
      <c r="NT2" s="363"/>
      <c r="NU2" s="363"/>
      <c r="NV2" s="363"/>
      <c r="NW2" s="363"/>
      <c r="NX2" s="363"/>
      <c r="NY2" s="363"/>
      <c r="NZ2" s="363"/>
      <c r="OA2" s="363"/>
      <c r="OB2" s="363"/>
      <c r="OC2" s="363"/>
      <c r="OD2" s="363"/>
      <c r="OE2" s="363"/>
      <c r="OF2" s="363"/>
      <c r="OG2" s="363"/>
      <c r="OH2" s="363"/>
      <c r="OI2" s="363"/>
      <c r="OJ2" s="363"/>
      <c r="OK2" s="363"/>
      <c r="OL2" s="363"/>
      <c r="OM2" s="363"/>
      <c r="ON2" s="363"/>
      <c r="OO2" s="363"/>
      <c r="OP2" s="363"/>
      <c r="OQ2" s="363"/>
      <c r="OR2" s="363"/>
      <c r="OS2" s="363"/>
      <c r="OT2" s="363"/>
      <c r="OU2" s="363"/>
      <c r="OV2" s="363"/>
      <c r="OW2" s="363"/>
      <c r="OX2" s="363"/>
      <c r="OY2" s="363"/>
      <c r="OZ2" s="363"/>
      <c r="PA2" s="363"/>
      <c r="PB2" s="363"/>
      <c r="PC2" s="364"/>
      <c r="PD2" s="16"/>
      <c r="PE2" s="365" t="s">
        <v>85</v>
      </c>
      <c r="PF2" s="366"/>
      <c r="PG2" s="366"/>
      <c r="PH2" s="366"/>
      <c r="PI2" s="366"/>
      <c r="PJ2" s="366"/>
      <c r="PK2" s="366"/>
      <c r="PL2" s="366"/>
      <c r="PM2" s="366"/>
      <c r="PN2" s="366"/>
      <c r="PO2" s="366"/>
      <c r="PP2" s="366"/>
      <c r="PQ2" s="366"/>
      <c r="PR2" s="366"/>
      <c r="PS2" s="366"/>
      <c r="PT2" s="366"/>
      <c r="PU2" s="366"/>
      <c r="PV2" s="366"/>
      <c r="PW2" s="366"/>
      <c r="PX2" s="366"/>
      <c r="PY2" s="366"/>
      <c r="PZ2" s="366"/>
      <c r="QA2" s="366"/>
      <c r="QB2" s="366"/>
      <c r="QC2" s="366"/>
      <c r="QD2" s="366"/>
      <c r="QE2" s="366"/>
      <c r="QF2" s="366"/>
      <c r="QG2" s="366"/>
      <c r="QH2" s="366"/>
      <c r="QI2" s="366"/>
      <c r="QJ2" s="366"/>
      <c r="QK2" s="366"/>
      <c r="QL2" s="366"/>
      <c r="QM2" s="366"/>
      <c r="QN2" s="366"/>
      <c r="QO2" s="366"/>
      <c r="QP2" s="366"/>
      <c r="QQ2" s="366"/>
      <c r="QR2" s="366"/>
      <c r="QS2" s="366"/>
      <c r="QT2" s="366"/>
      <c r="QU2" s="366"/>
      <c r="QV2" s="366"/>
      <c r="QW2" s="366"/>
      <c r="QX2" s="366"/>
      <c r="QY2" s="366"/>
      <c r="QZ2" s="366"/>
      <c r="RA2" s="366"/>
      <c r="RB2" s="366"/>
      <c r="RC2" s="366"/>
      <c r="RD2" s="366"/>
      <c r="RE2" s="366"/>
      <c r="RF2" s="366"/>
      <c r="RG2" s="366"/>
      <c r="RH2" s="366"/>
      <c r="RI2" s="366"/>
      <c r="RJ2" s="366"/>
      <c r="RK2" s="366"/>
      <c r="RL2" s="366"/>
      <c r="RM2" s="366"/>
      <c r="RN2" s="366"/>
      <c r="RO2" s="366"/>
      <c r="RP2" s="366"/>
      <c r="RQ2" s="366"/>
      <c r="RR2" s="366"/>
      <c r="RS2" s="366"/>
      <c r="RT2" s="366"/>
      <c r="RU2" s="366"/>
      <c r="RV2" s="366"/>
      <c r="RW2" s="366"/>
      <c r="RX2" s="366"/>
      <c r="RY2" s="366"/>
      <c r="RZ2" s="366"/>
      <c r="SA2" s="366"/>
      <c r="SB2" s="366"/>
      <c r="SC2" s="366"/>
      <c r="SD2" s="366"/>
      <c r="SE2" s="366"/>
      <c r="SF2" s="366"/>
      <c r="SG2" s="366"/>
      <c r="SH2" s="366"/>
      <c r="SI2" s="366"/>
      <c r="SJ2" s="366"/>
      <c r="SK2" s="366"/>
      <c r="SL2" s="366"/>
      <c r="SM2" s="366"/>
      <c r="SN2" s="366"/>
      <c r="SO2" s="366"/>
      <c r="SP2" s="366"/>
      <c r="SQ2" s="366"/>
      <c r="SR2" s="366"/>
      <c r="SS2" s="366"/>
      <c r="ST2" s="366"/>
      <c r="SU2" s="366"/>
      <c r="SV2" s="366"/>
      <c r="SW2" s="366"/>
      <c r="SX2" s="366"/>
      <c r="SY2" s="366"/>
      <c r="SZ2" s="366"/>
      <c r="TA2" s="366"/>
      <c r="TB2" s="366"/>
      <c r="TC2" s="366"/>
      <c r="TD2" s="366"/>
      <c r="TE2" s="366"/>
      <c r="TF2" s="366"/>
      <c r="TG2" s="366"/>
      <c r="TH2" s="366"/>
      <c r="TI2" s="366"/>
      <c r="TJ2" s="366"/>
      <c r="TK2" s="366"/>
      <c r="TL2" s="366"/>
      <c r="TM2" s="366"/>
      <c r="TN2" s="366"/>
      <c r="TO2" s="366"/>
      <c r="TP2" s="366"/>
      <c r="TQ2" s="366"/>
      <c r="TR2" s="366"/>
      <c r="TS2" s="366"/>
      <c r="TT2" s="366"/>
      <c r="TU2" s="366"/>
      <c r="TV2" s="366"/>
      <c r="TW2" s="366"/>
      <c r="TX2" s="366"/>
      <c r="TY2" s="366"/>
      <c r="TZ2" s="366"/>
      <c r="UA2" s="366"/>
      <c r="UB2" s="366"/>
      <c r="UC2" s="366"/>
      <c r="UD2" s="366"/>
      <c r="UE2" s="366"/>
      <c r="UF2" s="366"/>
      <c r="UG2" s="366"/>
      <c r="UH2" s="366"/>
      <c r="UI2" s="366"/>
      <c r="UJ2" s="366"/>
      <c r="UK2" s="366"/>
      <c r="UL2" s="366"/>
      <c r="UM2" s="366"/>
      <c r="UN2" s="366"/>
      <c r="UO2" s="366"/>
      <c r="UP2" s="366"/>
      <c r="UQ2" s="366"/>
      <c r="UR2" s="366"/>
      <c r="US2" s="366"/>
      <c r="UT2" s="366"/>
      <c r="UU2" s="366"/>
      <c r="UV2" s="366"/>
      <c r="UW2" s="366"/>
      <c r="UX2" s="366"/>
      <c r="UY2" s="366"/>
      <c r="UZ2" s="366"/>
      <c r="VA2" s="366"/>
      <c r="VB2" s="366"/>
      <c r="VC2" s="366"/>
      <c r="VD2" s="366"/>
      <c r="VE2" s="366"/>
      <c r="VF2" s="366"/>
      <c r="VG2" s="366"/>
      <c r="VH2" s="366"/>
      <c r="VI2" s="366"/>
      <c r="VJ2" s="366"/>
      <c r="VK2" s="366"/>
      <c r="VL2" s="366"/>
      <c r="VM2" s="366"/>
      <c r="VN2" s="366"/>
      <c r="VO2" s="366"/>
      <c r="VP2" s="366"/>
      <c r="VQ2" s="366"/>
      <c r="VR2" s="366"/>
      <c r="VS2" s="366"/>
      <c r="VT2" s="366"/>
      <c r="VU2" s="366"/>
      <c r="VV2" s="366"/>
      <c r="VW2" s="367"/>
      <c r="VY2" s="332" t="s">
        <v>102</v>
      </c>
      <c r="VZ2" s="333"/>
      <c r="WA2" s="333"/>
      <c r="WB2" s="333"/>
      <c r="WC2" s="333"/>
      <c r="WD2" s="333"/>
      <c r="WE2" s="333"/>
      <c r="WF2" s="333"/>
      <c r="WG2" s="333"/>
      <c r="WH2" s="333"/>
      <c r="WI2" s="333"/>
      <c r="WJ2" s="333"/>
      <c r="WK2" s="333"/>
      <c r="WL2" s="333"/>
      <c r="WM2" s="333"/>
      <c r="WN2" s="333"/>
      <c r="WO2" s="333"/>
      <c r="WP2" s="333"/>
      <c r="WQ2" s="333"/>
      <c r="WR2" s="333"/>
      <c r="WS2" s="333"/>
      <c r="WT2" s="333"/>
      <c r="WU2" s="333"/>
      <c r="WV2" s="333"/>
      <c r="WW2" s="333"/>
      <c r="WX2" s="333"/>
      <c r="WY2" s="333"/>
      <c r="WZ2" s="333"/>
      <c r="XA2" s="333"/>
      <c r="XB2" s="333"/>
      <c r="XC2" s="333"/>
      <c r="XD2" s="333"/>
      <c r="XE2" s="333"/>
      <c r="XF2" s="333"/>
      <c r="XG2" s="333"/>
      <c r="XH2" s="333"/>
      <c r="XI2" s="333"/>
      <c r="XJ2" s="333"/>
      <c r="XK2" s="333"/>
      <c r="XL2" s="333"/>
      <c r="XM2" s="333"/>
      <c r="XN2" s="333"/>
      <c r="XO2" s="333"/>
      <c r="XP2" s="333"/>
      <c r="XQ2" s="333"/>
      <c r="XR2" s="333"/>
      <c r="XS2" s="333"/>
      <c r="XT2" s="333"/>
      <c r="XU2" s="333"/>
      <c r="XV2" s="333"/>
      <c r="XW2" s="333"/>
      <c r="XX2" s="333"/>
      <c r="XY2" s="333"/>
      <c r="XZ2" s="333"/>
      <c r="YA2" s="333"/>
      <c r="YB2" s="333"/>
      <c r="YC2" s="333"/>
      <c r="YD2" s="333"/>
      <c r="YE2" s="333"/>
      <c r="YF2" s="333"/>
      <c r="YG2" s="333"/>
      <c r="YH2" s="333"/>
      <c r="YI2" s="333"/>
      <c r="YJ2" s="333"/>
      <c r="YK2" s="333"/>
      <c r="YL2" s="333"/>
      <c r="YM2" s="333"/>
      <c r="YN2" s="333"/>
      <c r="YO2" s="333"/>
      <c r="YP2" s="333"/>
      <c r="YQ2" s="333"/>
      <c r="YR2" s="333"/>
      <c r="YS2" s="333"/>
      <c r="YT2" s="333"/>
      <c r="YU2" s="333"/>
      <c r="YV2" s="333"/>
      <c r="YW2" s="333"/>
      <c r="YX2" s="333"/>
      <c r="YY2" s="333"/>
      <c r="YZ2" s="333"/>
      <c r="ZA2" s="333"/>
      <c r="ZB2" s="333"/>
      <c r="ZC2" s="333"/>
      <c r="ZD2" s="333"/>
      <c r="ZE2" s="333"/>
      <c r="ZF2" s="333"/>
      <c r="ZG2" s="333"/>
      <c r="ZH2" s="333"/>
      <c r="ZI2" s="333"/>
      <c r="ZJ2" s="333"/>
      <c r="ZK2" s="333"/>
      <c r="ZL2" s="333"/>
      <c r="ZM2" s="333"/>
      <c r="ZN2" s="333"/>
      <c r="ZO2" s="333"/>
      <c r="ZP2" s="333"/>
      <c r="ZQ2" s="333"/>
      <c r="ZR2" s="333"/>
      <c r="ZS2" s="333"/>
      <c r="ZT2" s="333"/>
      <c r="ZU2" s="333"/>
      <c r="ZV2" s="333"/>
      <c r="ZW2" s="333"/>
      <c r="ZX2" s="333"/>
      <c r="ZY2" s="333"/>
      <c r="ZZ2" s="333"/>
      <c r="AAA2" s="333"/>
      <c r="AAB2" s="333"/>
      <c r="AAC2" s="333"/>
      <c r="AAD2" s="333"/>
      <c r="AAE2" s="333"/>
      <c r="AAF2" s="333"/>
      <c r="AAG2" s="333"/>
      <c r="AAH2" s="333"/>
      <c r="AAI2" s="333"/>
      <c r="AAJ2" s="333"/>
      <c r="AAK2" s="333"/>
      <c r="AAL2" s="333"/>
      <c r="AAM2" s="333"/>
      <c r="AAN2" s="333"/>
      <c r="AAO2" s="333"/>
      <c r="AAP2" s="333"/>
      <c r="AAQ2" s="333"/>
      <c r="AAR2" s="333"/>
      <c r="AAS2" s="333"/>
      <c r="AAT2" s="333"/>
      <c r="AAU2" s="333"/>
      <c r="AAV2" s="333"/>
      <c r="AAW2" s="333"/>
      <c r="AAX2" s="333"/>
      <c r="AAY2" s="333"/>
      <c r="AAZ2" s="333"/>
      <c r="ABA2" s="333"/>
      <c r="ABB2" s="333"/>
      <c r="ABC2" s="333"/>
      <c r="ABD2" s="333"/>
      <c r="ABE2" s="333"/>
      <c r="ABF2" s="333"/>
      <c r="ABG2" s="333"/>
      <c r="ABH2" s="333"/>
      <c r="ABI2" s="333"/>
      <c r="ABJ2" s="333"/>
      <c r="ABK2" s="333"/>
      <c r="ABL2" s="333"/>
      <c r="ABM2" s="333"/>
      <c r="ABN2" s="333"/>
      <c r="ABO2" s="333"/>
      <c r="ABP2" s="333"/>
      <c r="ABQ2" s="333"/>
      <c r="ABR2" s="333"/>
      <c r="ABS2" s="333"/>
      <c r="ABT2" s="333"/>
      <c r="ABU2" s="333"/>
      <c r="ABV2" s="333"/>
      <c r="ABW2" s="333"/>
      <c r="ABX2" s="333"/>
      <c r="ABY2" s="333"/>
      <c r="ABZ2" s="333"/>
      <c r="ACA2" s="333"/>
      <c r="ACB2" s="333"/>
      <c r="ACC2" s="333"/>
      <c r="ACD2" s="333"/>
      <c r="ACE2" s="333"/>
      <c r="ACF2" s="333"/>
      <c r="ACG2" s="333"/>
      <c r="ACH2" s="333"/>
      <c r="ACI2" s="333"/>
      <c r="ACJ2" s="333"/>
      <c r="ACK2" s="333"/>
      <c r="ACL2" s="333"/>
      <c r="ACM2" s="333"/>
      <c r="ACN2" s="333"/>
      <c r="ACO2" s="333"/>
      <c r="ACP2" s="333"/>
      <c r="ACQ2" s="333"/>
      <c r="ACR2" s="333"/>
      <c r="ACS2" s="333"/>
      <c r="ACT2" s="333"/>
      <c r="ACU2" s="333"/>
      <c r="ACV2" s="333"/>
      <c r="ACW2" s="333"/>
      <c r="ACX2" s="333"/>
      <c r="ACY2" s="333"/>
      <c r="ACZ2" s="333"/>
      <c r="ADA2" s="333"/>
      <c r="ADB2" s="333"/>
      <c r="ADC2" s="333"/>
      <c r="ADD2" s="333"/>
      <c r="ADE2" s="333"/>
      <c r="ADF2" s="333"/>
      <c r="ADG2" s="333"/>
      <c r="ADH2" s="333"/>
      <c r="ADI2" s="333"/>
      <c r="ADJ2" s="333"/>
      <c r="ADK2" s="333"/>
      <c r="ADL2" s="333"/>
      <c r="ADM2" s="333"/>
      <c r="ADN2" s="333"/>
      <c r="ADO2" s="333"/>
      <c r="ADP2" s="333"/>
      <c r="ADQ2" s="333"/>
      <c r="ADR2" s="333"/>
      <c r="ADS2" s="333"/>
      <c r="ADT2" s="333"/>
      <c r="ADU2" s="333"/>
      <c r="ADV2" s="333"/>
      <c r="ADW2" s="333"/>
      <c r="ADX2" s="333"/>
      <c r="ADY2" s="333"/>
      <c r="ADZ2" s="333"/>
      <c r="AEA2" s="333"/>
      <c r="AEB2" s="333"/>
      <c r="AEC2" s="333"/>
      <c r="AED2" s="333"/>
      <c r="AEE2" s="333"/>
      <c r="AEF2" s="333"/>
      <c r="AEG2" s="333"/>
      <c r="AEH2" s="333"/>
      <c r="AEI2" s="333"/>
      <c r="AEJ2" s="333"/>
      <c r="AEK2" s="333"/>
      <c r="AEL2" s="333"/>
      <c r="AEM2" s="333"/>
      <c r="AEN2" s="333"/>
      <c r="AEO2" s="333"/>
      <c r="AEP2" s="333"/>
      <c r="AEQ2" s="333"/>
      <c r="AER2" s="333"/>
      <c r="AES2" s="333"/>
      <c r="AET2" s="333"/>
      <c r="AEU2" s="333"/>
      <c r="AEV2" s="333"/>
      <c r="AEW2" s="333"/>
      <c r="AEX2" s="333"/>
      <c r="AEY2" s="333"/>
      <c r="AEZ2" s="333"/>
      <c r="AFA2" s="333"/>
      <c r="AFB2" s="333"/>
      <c r="AFC2" s="333"/>
      <c r="AFD2" s="333"/>
      <c r="AFE2" s="334"/>
      <c r="AFG2" s="335" t="s">
        <v>124</v>
      </c>
      <c r="AFH2" s="336"/>
      <c r="AFI2" s="336"/>
      <c r="AFJ2" s="336"/>
      <c r="AFK2" s="336"/>
      <c r="AFL2" s="336"/>
      <c r="AFM2" s="336"/>
      <c r="AFN2" s="336"/>
      <c r="AFO2" s="336"/>
      <c r="AFP2" s="336"/>
      <c r="AFQ2" s="336"/>
      <c r="AFR2" s="336"/>
      <c r="AFS2" s="336"/>
      <c r="AFT2" s="336"/>
      <c r="AFU2" s="336"/>
      <c r="AFV2" s="336"/>
      <c r="AFW2" s="336"/>
      <c r="AFX2" s="336"/>
      <c r="AFY2" s="336"/>
      <c r="AFZ2" s="336"/>
      <c r="AGA2" s="336"/>
      <c r="AGB2" s="336"/>
      <c r="AGC2" s="336"/>
      <c r="AGD2" s="336"/>
      <c r="AGE2" s="336"/>
      <c r="AGF2" s="336"/>
      <c r="AGG2" s="336"/>
      <c r="AGH2" s="336"/>
      <c r="AGI2" s="336"/>
      <c r="AGJ2" s="336"/>
      <c r="AGK2" s="336"/>
      <c r="AGL2" s="336"/>
      <c r="AGM2" s="336"/>
      <c r="AGN2" s="336"/>
      <c r="AGO2" s="336"/>
      <c r="AGP2" s="336"/>
      <c r="AGQ2" s="336"/>
      <c r="AGR2" s="336"/>
      <c r="AGS2" s="336"/>
      <c r="AGT2" s="336"/>
      <c r="AGU2" s="336"/>
      <c r="AGV2" s="336"/>
      <c r="AGW2" s="336"/>
      <c r="AGX2" s="336"/>
      <c r="AGY2" s="336"/>
      <c r="AGZ2" s="336"/>
      <c r="AHA2" s="336"/>
      <c r="AHB2" s="336"/>
      <c r="AHC2" s="336"/>
      <c r="AHD2" s="336"/>
      <c r="AHE2" s="336"/>
      <c r="AHF2" s="336"/>
      <c r="AHG2" s="336"/>
      <c r="AHH2" s="336"/>
      <c r="AHI2" s="336"/>
      <c r="AHJ2" s="336"/>
      <c r="AHK2" s="336"/>
      <c r="AHL2" s="336"/>
      <c r="AHM2" s="336"/>
      <c r="AHN2" s="336"/>
      <c r="AHO2" s="336"/>
      <c r="AHP2" s="336"/>
      <c r="AHQ2" s="336"/>
      <c r="AHR2" s="336"/>
      <c r="AHS2" s="336"/>
      <c r="AHT2" s="336"/>
      <c r="AHU2" s="336"/>
      <c r="AHV2" s="336"/>
      <c r="AHW2" s="336"/>
      <c r="AHX2" s="336"/>
      <c r="AHY2" s="336"/>
      <c r="AHZ2" s="336"/>
      <c r="AIA2" s="336"/>
      <c r="AIB2" s="336"/>
      <c r="AIC2" s="336"/>
      <c r="AID2" s="336"/>
      <c r="AIE2" s="336"/>
      <c r="AIF2" s="336"/>
      <c r="AIG2" s="336"/>
      <c r="AIH2" s="336"/>
      <c r="AII2" s="336"/>
      <c r="AIJ2" s="336"/>
      <c r="AIK2" s="336"/>
      <c r="AIL2" s="336"/>
      <c r="AIM2" s="336"/>
      <c r="AIN2" s="336"/>
      <c r="AIO2" s="336"/>
      <c r="AIP2" s="336"/>
      <c r="AIQ2" s="336"/>
      <c r="AIR2" s="336"/>
      <c r="AIS2" s="336"/>
      <c r="AIT2" s="336"/>
      <c r="AIU2" s="336"/>
      <c r="AIV2" s="336"/>
      <c r="AIW2" s="336"/>
      <c r="AIX2" s="336"/>
      <c r="AIY2" s="336"/>
      <c r="AIZ2" s="336"/>
      <c r="AJA2" s="336"/>
      <c r="AJB2" s="336"/>
      <c r="AJC2" s="336"/>
      <c r="AJD2" s="336"/>
      <c r="AJE2" s="336"/>
      <c r="AJF2" s="336"/>
      <c r="AJG2" s="336"/>
      <c r="AJH2" s="336"/>
      <c r="AJI2" s="336"/>
      <c r="AJJ2" s="336"/>
      <c r="AJK2" s="336"/>
      <c r="AJL2" s="336"/>
      <c r="AJM2" s="336"/>
      <c r="AJN2" s="336"/>
      <c r="AJO2" s="336"/>
      <c r="AJP2" s="336"/>
      <c r="AJQ2" s="336"/>
      <c r="AJR2" s="336"/>
      <c r="AJS2" s="336"/>
      <c r="AJT2" s="336"/>
      <c r="AJU2" s="336"/>
      <c r="AJV2" s="336"/>
      <c r="AJW2" s="336"/>
      <c r="AJX2" s="336"/>
      <c r="AJY2" s="336"/>
      <c r="AJZ2" s="336"/>
      <c r="AKA2" s="336"/>
      <c r="AKB2" s="336"/>
      <c r="AKC2" s="336"/>
      <c r="AKD2" s="336"/>
      <c r="AKE2" s="336"/>
      <c r="AKF2" s="336"/>
      <c r="AKG2" s="337"/>
      <c r="AKI2" s="338" t="s">
        <v>132</v>
      </c>
      <c r="AKJ2" s="339"/>
      <c r="AKK2" s="339"/>
      <c r="AKL2" s="339"/>
      <c r="AKM2" s="339"/>
      <c r="AKN2" s="339"/>
      <c r="AKO2" s="339"/>
      <c r="AKP2" s="339"/>
      <c r="AKQ2" s="339"/>
      <c r="AKR2" s="339"/>
      <c r="AKS2" s="339"/>
      <c r="AKT2" s="339"/>
      <c r="AKU2" s="339"/>
      <c r="AKV2" s="339"/>
      <c r="AKW2" s="339"/>
      <c r="AKX2" s="339"/>
      <c r="AKY2" s="339"/>
      <c r="AKZ2" s="339"/>
      <c r="ALA2" s="339"/>
      <c r="ALB2" s="339"/>
      <c r="ALC2" s="339"/>
      <c r="ALD2" s="339"/>
      <c r="ALE2" s="339"/>
      <c r="ALF2" s="339"/>
      <c r="ALG2" s="339"/>
      <c r="ALH2" s="339"/>
      <c r="ALI2" s="339"/>
      <c r="ALJ2" s="339"/>
      <c r="ALK2" s="339"/>
      <c r="ALL2" s="339"/>
      <c r="ALM2" s="339"/>
      <c r="ALN2" s="339"/>
      <c r="ALO2" s="339"/>
      <c r="ALP2" s="339"/>
      <c r="ALQ2" s="339"/>
      <c r="ALR2" s="339"/>
      <c r="ALS2" s="339"/>
      <c r="ALT2" s="339"/>
      <c r="ALU2" s="339"/>
      <c r="ALV2" s="339"/>
      <c r="ALW2" s="339"/>
      <c r="ALX2" s="339"/>
      <c r="ALY2" s="339"/>
      <c r="ALZ2" s="339"/>
      <c r="AMA2" s="339"/>
      <c r="AMB2" s="339"/>
      <c r="AMC2" s="339"/>
      <c r="AMD2" s="339"/>
      <c r="AME2" s="339"/>
      <c r="AMF2" s="339"/>
      <c r="AMG2" s="339"/>
      <c r="AMH2" s="339"/>
      <c r="AMI2" s="339"/>
      <c r="AMJ2" s="339"/>
      <c r="AMK2" s="339"/>
      <c r="AML2" s="339"/>
      <c r="AMM2" s="339"/>
      <c r="AMN2" s="339"/>
      <c r="AMO2" s="339"/>
      <c r="AMP2" s="339"/>
      <c r="AMQ2" s="339"/>
      <c r="AMR2" s="339"/>
      <c r="AMS2" s="339"/>
      <c r="AMT2" s="339"/>
      <c r="AMU2" s="339"/>
      <c r="AMV2" s="339"/>
      <c r="AMW2" s="339"/>
      <c r="AMX2" s="339"/>
      <c r="AMY2" s="339"/>
      <c r="AMZ2" s="339"/>
      <c r="ANA2" s="339"/>
      <c r="ANB2" s="339"/>
      <c r="ANC2" s="339"/>
      <c r="AND2" s="339"/>
      <c r="ANE2" s="339"/>
      <c r="ANF2" s="339"/>
      <c r="ANG2" s="339"/>
      <c r="ANH2" s="339"/>
      <c r="ANI2" s="339"/>
      <c r="ANJ2" s="339"/>
      <c r="ANK2" s="339"/>
      <c r="ANL2" s="339"/>
      <c r="ANM2" s="339"/>
      <c r="ANN2" s="339"/>
      <c r="ANO2" s="339"/>
      <c r="ANP2" s="339"/>
      <c r="ANQ2" s="340"/>
      <c r="ANS2" s="341" t="s">
        <v>141</v>
      </c>
      <c r="ANT2" s="342"/>
      <c r="ANU2" s="342"/>
      <c r="ANV2" s="342"/>
      <c r="ANW2" s="342"/>
      <c r="ANX2" s="342"/>
      <c r="ANY2" s="342"/>
      <c r="ANZ2" s="342"/>
      <c r="AOA2" s="342"/>
      <c r="AOB2" s="342"/>
      <c r="AOC2" s="342"/>
      <c r="AOD2" s="342"/>
      <c r="AOE2" s="342"/>
      <c r="AOF2" s="342"/>
      <c r="AOG2" s="342"/>
      <c r="AOH2" s="342"/>
      <c r="AOI2" s="342"/>
      <c r="AOJ2" s="342"/>
      <c r="AOK2" s="342"/>
      <c r="AOL2" s="342"/>
      <c r="AOM2" s="342"/>
      <c r="AON2" s="342"/>
      <c r="AOO2" s="342"/>
      <c r="AOP2" s="342"/>
      <c r="AOQ2" s="342"/>
      <c r="AOR2" s="342"/>
      <c r="AOS2" s="342"/>
      <c r="AOT2" s="342"/>
      <c r="AOU2" s="342"/>
      <c r="AOV2" s="342"/>
      <c r="AOW2" s="342"/>
      <c r="AOX2" s="342"/>
      <c r="AOY2" s="342"/>
      <c r="AOZ2" s="342"/>
      <c r="APA2" s="342"/>
      <c r="APB2" s="342"/>
      <c r="APC2" s="342"/>
      <c r="APD2" s="342"/>
      <c r="APE2" s="342"/>
      <c r="APF2" s="342"/>
      <c r="APG2" s="342"/>
      <c r="APH2" s="342"/>
      <c r="API2" s="343"/>
    </row>
    <row r="3" spans="1:1101" ht="23.25" customHeight="1" thickBot="1">
      <c r="A3" s="140"/>
      <c r="B3" s="16"/>
      <c r="C3" s="344" t="s">
        <v>9</v>
      </c>
      <c r="D3" s="345"/>
      <c r="E3" s="345"/>
      <c r="F3" s="345"/>
      <c r="G3" s="345"/>
      <c r="H3" s="345"/>
      <c r="I3" s="345"/>
      <c r="J3" s="345"/>
      <c r="K3" s="345"/>
      <c r="L3" s="345"/>
      <c r="M3" s="345"/>
      <c r="N3" s="345"/>
      <c r="O3" s="345"/>
      <c r="P3" s="345"/>
      <c r="Q3" s="345"/>
      <c r="R3" s="345"/>
      <c r="S3" s="345"/>
      <c r="T3" s="345"/>
      <c r="U3" s="345"/>
      <c r="V3" s="345"/>
      <c r="W3" s="346"/>
      <c r="X3" s="139"/>
      <c r="Y3" s="344" t="s">
        <v>13</v>
      </c>
      <c r="Z3" s="345"/>
      <c r="AA3" s="345"/>
      <c r="AB3" s="345"/>
      <c r="AC3" s="345"/>
      <c r="AD3" s="345"/>
      <c r="AE3" s="345"/>
      <c r="AF3" s="345"/>
      <c r="AG3" s="345"/>
      <c r="AH3" s="345"/>
      <c r="AI3" s="345"/>
      <c r="AJ3" s="345"/>
      <c r="AK3" s="345"/>
      <c r="AL3" s="345"/>
      <c r="AM3" s="345"/>
      <c r="AN3" s="345"/>
      <c r="AO3" s="345"/>
      <c r="AP3" s="345"/>
      <c r="AQ3" s="345"/>
      <c r="AR3" s="345"/>
      <c r="AS3" s="346"/>
      <c r="AT3" s="16"/>
      <c r="AU3" s="344" t="s">
        <v>17</v>
      </c>
      <c r="AV3" s="345"/>
      <c r="AW3" s="345"/>
      <c r="AX3" s="345"/>
      <c r="AY3" s="345"/>
      <c r="AZ3" s="345"/>
      <c r="BA3" s="345"/>
      <c r="BB3" s="345"/>
      <c r="BC3" s="345"/>
      <c r="BD3" s="345"/>
      <c r="BE3" s="345"/>
      <c r="BF3" s="345"/>
      <c r="BG3" s="345"/>
      <c r="BH3" s="345"/>
      <c r="BI3" s="345"/>
      <c r="BJ3" s="345"/>
      <c r="BK3" s="345"/>
      <c r="BL3" s="345"/>
      <c r="BM3" s="345"/>
      <c r="BN3" s="345"/>
      <c r="BO3" s="346"/>
      <c r="BP3" s="16"/>
      <c r="BQ3" s="344" t="s">
        <v>21</v>
      </c>
      <c r="BR3" s="345"/>
      <c r="BS3" s="345"/>
      <c r="BT3" s="345"/>
      <c r="BU3" s="345"/>
      <c r="BV3" s="345"/>
      <c r="BW3" s="345"/>
      <c r="BX3" s="345"/>
      <c r="BY3" s="345"/>
      <c r="BZ3" s="345"/>
      <c r="CA3" s="345"/>
      <c r="CB3" s="345"/>
      <c r="CC3" s="345"/>
      <c r="CD3" s="345"/>
      <c r="CE3" s="345"/>
      <c r="CF3" s="345"/>
      <c r="CG3" s="345"/>
      <c r="CH3" s="345"/>
      <c r="CI3" s="345"/>
      <c r="CJ3" s="345"/>
      <c r="CK3" s="346"/>
      <c r="CL3" s="16"/>
      <c r="CM3" s="347" t="s">
        <v>26</v>
      </c>
      <c r="CN3" s="348"/>
      <c r="CO3" s="348"/>
      <c r="CP3" s="348"/>
      <c r="CQ3" s="348"/>
      <c r="CR3" s="348"/>
      <c r="CS3" s="348"/>
      <c r="CT3" s="348"/>
      <c r="CU3" s="348"/>
      <c r="CV3" s="348"/>
      <c r="CW3" s="348"/>
      <c r="CX3" s="348"/>
      <c r="CY3" s="348"/>
      <c r="CZ3" s="348"/>
      <c r="DA3" s="348"/>
      <c r="DB3" s="348"/>
      <c r="DC3" s="348"/>
      <c r="DD3" s="348"/>
      <c r="DE3" s="348"/>
      <c r="DF3" s="348"/>
      <c r="DG3" s="349"/>
      <c r="DH3" s="139"/>
      <c r="DI3" s="347" t="s">
        <v>30</v>
      </c>
      <c r="DJ3" s="348"/>
      <c r="DK3" s="348"/>
      <c r="DL3" s="348"/>
      <c r="DM3" s="348"/>
      <c r="DN3" s="348"/>
      <c r="DO3" s="348"/>
      <c r="DP3" s="348"/>
      <c r="DQ3" s="348"/>
      <c r="DR3" s="348"/>
      <c r="DS3" s="348"/>
      <c r="DT3" s="348"/>
      <c r="DU3" s="348"/>
      <c r="DV3" s="348"/>
      <c r="DW3" s="348"/>
      <c r="DX3" s="348"/>
      <c r="DY3" s="348"/>
      <c r="DZ3" s="348"/>
      <c r="EA3" s="348"/>
      <c r="EB3" s="348"/>
      <c r="EC3" s="349"/>
      <c r="EE3" s="347" t="s">
        <v>34</v>
      </c>
      <c r="EF3" s="348"/>
      <c r="EG3" s="348"/>
      <c r="EH3" s="348"/>
      <c r="EI3" s="348"/>
      <c r="EJ3" s="348"/>
      <c r="EK3" s="348"/>
      <c r="EL3" s="348"/>
      <c r="EM3" s="348"/>
      <c r="EN3" s="348"/>
      <c r="EO3" s="348"/>
      <c r="EP3" s="348"/>
      <c r="EQ3" s="348"/>
      <c r="ER3" s="348"/>
      <c r="ES3" s="348"/>
      <c r="ET3" s="348"/>
      <c r="EU3" s="348"/>
      <c r="EV3" s="348"/>
      <c r="EW3" s="348"/>
      <c r="EX3" s="348"/>
      <c r="EY3" s="349"/>
      <c r="FA3" s="347" t="s">
        <v>38</v>
      </c>
      <c r="FB3" s="348"/>
      <c r="FC3" s="348"/>
      <c r="FD3" s="348"/>
      <c r="FE3" s="348"/>
      <c r="FF3" s="348"/>
      <c r="FG3" s="348"/>
      <c r="FH3" s="348"/>
      <c r="FI3" s="348"/>
      <c r="FJ3" s="348"/>
      <c r="FK3" s="348"/>
      <c r="FL3" s="348"/>
      <c r="FM3" s="348"/>
      <c r="FN3" s="348"/>
      <c r="FO3" s="348"/>
      <c r="FP3" s="348"/>
      <c r="FQ3" s="348"/>
      <c r="FR3" s="348"/>
      <c r="FS3" s="348"/>
      <c r="FT3" s="348"/>
      <c r="FU3" s="349"/>
      <c r="FW3" s="347" t="s">
        <v>42</v>
      </c>
      <c r="FX3" s="348"/>
      <c r="FY3" s="348"/>
      <c r="FZ3" s="348"/>
      <c r="GA3" s="348"/>
      <c r="GB3" s="348"/>
      <c r="GC3" s="348"/>
      <c r="GD3" s="348"/>
      <c r="GE3" s="348"/>
      <c r="GF3" s="348"/>
      <c r="GG3" s="348"/>
      <c r="GH3" s="348"/>
      <c r="GI3" s="348"/>
      <c r="GJ3" s="348"/>
      <c r="GK3" s="348"/>
      <c r="GL3" s="348"/>
      <c r="GM3" s="348"/>
      <c r="GN3" s="348"/>
      <c r="GO3" s="348"/>
      <c r="GP3" s="348"/>
      <c r="GQ3" s="349"/>
      <c r="GR3" s="16"/>
      <c r="GS3" s="347" t="s">
        <v>46</v>
      </c>
      <c r="GT3" s="348"/>
      <c r="GU3" s="348"/>
      <c r="GV3" s="348"/>
      <c r="GW3" s="348"/>
      <c r="GX3" s="348"/>
      <c r="GY3" s="348"/>
      <c r="GZ3" s="348"/>
      <c r="HA3" s="348"/>
      <c r="HB3" s="348"/>
      <c r="HC3" s="348"/>
      <c r="HD3" s="348"/>
      <c r="HE3" s="348"/>
      <c r="HF3" s="348"/>
      <c r="HG3" s="348"/>
      <c r="HH3" s="348"/>
      <c r="HI3" s="348"/>
      <c r="HJ3" s="348"/>
      <c r="HK3" s="348"/>
      <c r="HL3" s="348"/>
      <c r="HM3" s="349"/>
      <c r="HN3" s="16"/>
      <c r="HO3" s="347" t="s">
        <v>49</v>
      </c>
      <c r="HP3" s="348"/>
      <c r="HQ3" s="348"/>
      <c r="HR3" s="348"/>
      <c r="HS3" s="348"/>
      <c r="HT3" s="348"/>
      <c r="HU3" s="348"/>
      <c r="HV3" s="348"/>
      <c r="HW3" s="348"/>
      <c r="HX3" s="348"/>
      <c r="HY3" s="348"/>
      <c r="HZ3" s="348"/>
      <c r="IA3" s="348"/>
      <c r="IB3" s="348"/>
      <c r="IC3" s="348"/>
      <c r="ID3" s="348"/>
      <c r="IE3" s="348"/>
      <c r="IF3" s="348"/>
      <c r="IG3" s="348"/>
      <c r="IH3" s="348"/>
      <c r="II3" s="349"/>
      <c r="IJ3" s="16"/>
      <c r="IK3" s="347" t="s">
        <v>52</v>
      </c>
      <c r="IL3" s="348"/>
      <c r="IM3" s="348"/>
      <c r="IN3" s="348"/>
      <c r="IO3" s="348"/>
      <c r="IP3" s="348"/>
      <c r="IQ3" s="348"/>
      <c r="IR3" s="348"/>
      <c r="IS3" s="348"/>
      <c r="IT3" s="348"/>
      <c r="IU3" s="348"/>
      <c r="IV3" s="348"/>
      <c r="IW3" s="348"/>
      <c r="IX3" s="348"/>
      <c r="IY3" s="348"/>
      <c r="IZ3" s="348"/>
      <c r="JA3" s="348"/>
      <c r="JB3" s="348"/>
      <c r="JC3" s="348"/>
      <c r="JD3" s="348"/>
      <c r="JE3" s="349"/>
      <c r="JG3" s="371" t="s">
        <v>56</v>
      </c>
      <c r="JH3" s="372"/>
      <c r="JI3" s="372"/>
      <c r="JJ3" s="372"/>
      <c r="JK3" s="372"/>
      <c r="JL3" s="372"/>
      <c r="JM3" s="372"/>
      <c r="JN3" s="372"/>
      <c r="JO3" s="372"/>
      <c r="JP3" s="372"/>
      <c r="JQ3" s="372"/>
      <c r="JR3" s="372"/>
      <c r="JS3" s="372"/>
      <c r="JT3" s="372"/>
      <c r="JU3" s="372"/>
      <c r="JV3" s="372"/>
      <c r="JW3" s="372"/>
      <c r="JX3" s="372"/>
      <c r="JY3" s="372"/>
      <c r="JZ3" s="372"/>
      <c r="KA3" s="373"/>
      <c r="KB3" s="16"/>
      <c r="KC3" s="371" t="s">
        <v>60</v>
      </c>
      <c r="KD3" s="372"/>
      <c r="KE3" s="372"/>
      <c r="KF3" s="372"/>
      <c r="KG3" s="372"/>
      <c r="KH3" s="372"/>
      <c r="KI3" s="372"/>
      <c r="KJ3" s="372"/>
      <c r="KK3" s="372"/>
      <c r="KL3" s="372"/>
      <c r="KM3" s="372"/>
      <c r="KN3" s="372"/>
      <c r="KO3" s="372"/>
      <c r="KP3" s="372"/>
      <c r="KQ3" s="372"/>
      <c r="KR3" s="372"/>
      <c r="KS3" s="372"/>
      <c r="KT3" s="372"/>
      <c r="KU3" s="372"/>
      <c r="KV3" s="372"/>
      <c r="KW3" s="373"/>
      <c r="KX3" s="16"/>
      <c r="KY3" s="374" t="s">
        <v>0</v>
      </c>
      <c r="KZ3" s="375"/>
      <c r="LA3" s="375"/>
      <c r="LB3" s="375"/>
      <c r="LC3" s="375"/>
      <c r="LD3" s="375"/>
      <c r="LE3" s="375"/>
      <c r="LF3" s="375"/>
      <c r="LG3" s="375"/>
      <c r="LH3" s="375"/>
      <c r="LI3" s="375"/>
      <c r="LJ3" s="375"/>
      <c r="LK3" s="375"/>
      <c r="LL3" s="375"/>
      <c r="LM3" s="375"/>
      <c r="LN3" s="375"/>
      <c r="LO3" s="375"/>
      <c r="LP3" s="375"/>
      <c r="LQ3" s="375"/>
      <c r="LR3" s="375"/>
      <c r="LS3" s="376"/>
      <c r="LT3" s="16"/>
      <c r="LU3" s="374" t="s">
        <v>68</v>
      </c>
      <c r="LV3" s="375"/>
      <c r="LW3" s="375"/>
      <c r="LX3" s="375"/>
      <c r="LY3" s="375"/>
      <c r="LZ3" s="375"/>
      <c r="MA3" s="375"/>
      <c r="MB3" s="375"/>
      <c r="MC3" s="375"/>
      <c r="MD3" s="375"/>
      <c r="ME3" s="375"/>
      <c r="MF3" s="375"/>
      <c r="MG3" s="375"/>
      <c r="MH3" s="375"/>
      <c r="MI3" s="375"/>
      <c r="MJ3" s="375"/>
      <c r="MK3" s="375"/>
      <c r="ML3" s="375"/>
      <c r="MM3" s="375"/>
      <c r="MN3" s="375"/>
      <c r="MO3" s="376"/>
      <c r="MP3" s="16"/>
      <c r="MQ3" s="374" t="s">
        <v>72</v>
      </c>
      <c r="MR3" s="375"/>
      <c r="MS3" s="375"/>
      <c r="MT3" s="375"/>
      <c r="MU3" s="375"/>
      <c r="MV3" s="375"/>
      <c r="MW3" s="375"/>
      <c r="MX3" s="375"/>
      <c r="MY3" s="375"/>
      <c r="MZ3" s="375"/>
      <c r="NA3" s="375"/>
      <c r="NB3" s="375"/>
      <c r="NC3" s="375"/>
      <c r="ND3" s="375"/>
      <c r="NE3" s="375"/>
      <c r="NF3" s="375"/>
      <c r="NG3" s="375"/>
      <c r="NH3" s="375"/>
      <c r="NI3" s="375"/>
      <c r="NJ3" s="375"/>
      <c r="NK3" s="376"/>
      <c r="NL3" s="3"/>
      <c r="NM3" s="368" t="s">
        <v>77</v>
      </c>
      <c r="NN3" s="369"/>
      <c r="NO3" s="369"/>
      <c r="NP3" s="369"/>
      <c r="NQ3" s="369"/>
      <c r="NR3" s="369"/>
      <c r="NS3" s="369"/>
      <c r="NT3" s="369"/>
      <c r="NU3" s="369"/>
      <c r="NV3" s="369"/>
      <c r="NW3" s="369"/>
      <c r="NX3" s="369"/>
      <c r="NY3" s="369"/>
      <c r="NZ3" s="369"/>
      <c r="OA3" s="369"/>
      <c r="OB3" s="369"/>
      <c r="OC3" s="369"/>
      <c r="OD3" s="369"/>
      <c r="OE3" s="369"/>
      <c r="OF3" s="369"/>
      <c r="OG3" s="370"/>
      <c r="OH3" s="141"/>
      <c r="OI3" s="368" t="s">
        <v>81</v>
      </c>
      <c r="OJ3" s="369"/>
      <c r="OK3" s="369"/>
      <c r="OL3" s="369"/>
      <c r="OM3" s="369"/>
      <c r="ON3" s="369"/>
      <c r="OO3" s="369"/>
      <c r="OP3" s="369"/>
      <c r="OQ3" s="369"/>
      <c r="OR3" s="369"/>
      <c r="OS3" s="369"/>
      <c r="OT3" s="369"/>
      <c r="OU3" s="369"/>
      <c r="OV3" s="369"/>
      <c r="OW3" s="369"/>
      <c r="OX3" s="369"/>
      <c r="OY3" s="369"/>
      <c r="OZ3" s="369"/>
      <c r="PA3" s="369"/>
      <c r="PB3" s="369"/>
      <c r="PC3" s="370"/>
      <c r="PD3" s="16"/>
      <c r="PE3" s="380" t="s">
        <v>86</v>
      </c>
      <c r="PF3" s="381"/>
      <c r="PG3" s="381"/>
      <c r="PH3" s="381"/>
      <c r="PI3" s="381"/>
      <c r="PJ3" s="381"/>
      <c r="PK3" s="381"/>
      <c r="PL3" s="381"/>
      <c r="PM3" s="381"/>
      <c r="PN3" s="381"/>
      <c r="PO3" s="381"/>
      <c r="PP3" s="381"/>
      <c r="PQ3" s="381"/>
      <c r="PR3" s="381"/>
      <c r="PS3" s="381"/>
      <c r="PT3" s="381"/>
      <c r="PU3" s="381"/>
      <c r="PV3" s="381"/>
      <c r="PW3" s="381"/>
      <c r="PX3" s="381"/>
      <c r="PY3" s="382"/>
      <c r="PZ3" s="141"/>
      <c r="QA3" s="380" t="s">
        <v>88</v>
      </c>
      <c r="QB3" s="381"/>
      <c r="QC3" s="381"/>
      <c r="QD3" s="381"/>
      <c r="QE3" s="381"/>
      <c r="QF3" s="381"/>
      <c r="QG3" s="381"/>
      <c r="QH3" s="381"/>
      <c r="QI3" s="381"/>
      <c r="QJ3" s="381"/>
      <c r="QK3" s="381"/>
      <c r="QL3" s="381"/>
      <c r="QM3" s="381"/>
      <c r="QN3" s="381"/>
      <c r="QO3" s="381"/>
      <c r="QP3" s="381"/>
      <c r="QQ3" s="381"/>
      <c r="QR3" s="381"/>
      <c r="QS3" s="381"/>
      <c r="QT3" s="381"/>
      <c r="QU3" s="382"/>
      <c r="QV3" s="16"/>
      <c r="QW3" s="380" t="str">
        <f>QW6</f>
        <v>Male Circumscisions</v>
      </c>
      <c r="QX3" s="381"/>
      <c r="QY3" s="381"/>
      <c r="QZ3" s="381"/>
      <c r="RA3" s="381"/>
      <c r="RB3" s="381"/>
      <c r="RC3" s="381"/>
      <c r="RD3" s="381"/>
      <c r="RE3" s="381"/>
      <c r="RF3" s="381"/>
      <c r="RG3" s="381"/>
      <c r="RH3" s="381"/>
      <c r="RI3" s="381"/>
      <c r="RJ3" s="381"/>
      <c r="RK3" s="381"/>
      <c r="RL3" s="381"/>
      <c r="RM3" s="381"/>
      <c r="RN3" s="381"/>
      <c r="RO3" s="381"/>
      <c r="RP3" s="381"/>
      <c r="RQ3" s="382"/>
      <c r="RS3" s="380" t="str">
        <f>RS6</f>
        <v>HIV/AIDS Program - New Adult</v>
      </c>
      <c r="RT3" s="381"/>
      <c r="RU3" s="381"/>
      <c r="RV3" s="381"/>
      <c r="RW3" s="381"/>
      <c r="RX3" s="381"/>
      <c r="RY3" s="381"/>
      <c r="RZ3" s="381"/>
      <c r="SA3" s="381"/>
      <c r="SB3" s="381"/>
      <c r="SC3" s="381"/>
      <c r="SD3" s="381"/>
      <c r="SE3" s="381"/>
      <c r="SF3" s="381"/>
      <c r="SG3" s="381"/>
      <c r="SH3" s="381"/>
      <c r="SI3" s="381"/>
      <c r="SJ3" s="381"/>
      <c r="SK3" s="381"/>
      <c r="SL3" s="381"/>
      <c r="SM3" s="382"/>
      <c r="SO3" s="380" t="str">
        <f>SO6</f>
        <v>HIV/AIDS Program - Established Medically Complex</v>
      </c>
      <c r="SP3" s="381"/>
      <c r="SQ3" s="381"/>
      <c r="SR3" s="381"/>
      <c r="SS3" s="381"/>
      <c r="ST3" s="381"/>
      <c r="SU3" s="381"/>
      <c r="SV3" s="381"/>
      <c r="SW3" s="381"/>
      <c r="SX3" s="381"/>
      <c r="SY3" s="381"/>
      <c r="SZ3" s="381"/>
      <c r="TA3" s="381"/>
      <c r="TB3" s="381"/>
      <c r="TC3" s="381"/>
      <c r="TD3" s="381"/>
      <c r="TE3" s="381"/>
      <c r="TF3" s="381"/>
      <c r="TG3" s="381"/>
      <c r="TH3" s="381"/>
      <c r="TI3" s="382"/>
      <c r="TJ3" s="16"/>
      <c r="TK3" s="380" t="str">
        <f>TK6</f>
        <v>HIV/AIDS Program - Established Non Medically Complex</v>
      </c>
      <c r="TL3" s="381"/>
      <c r="TM3" s="381"/>
      <c r="TN3" s="381"/>
      <c r="TO3" s="381"/>
      <c r="TP3" s="381"/>
      <c r="TQ3" s="381"/>
      <c r="TR3" s="381"/>
      <c r="TS3" s="381"/>
      <c r="TT3" s="381"/>
      <c r="TU3" s="381"/>
      <c r="TV3" s="381"/>
      <c r="TW3" s="381"/>
      <c r="TX3" s="381"/>
      <c r="TY3" s="381"/>
      <c r="TZ3" s="381"/>
      <c r="UA3" s="381"/>
      <c r="UB3" s="381"/>
      <c r="UC3" s="381"/>
      <c r="UD3" s="381"/>
      <c r="UE3" s="382"/>
      <c r="UG3" s="380" t="str">
        <f>UG6</f>
        <v>HIV/AIDS Program - PMTCT</v>
      </c>
      <c r="UH3" s="381"/>
      <c r="UI3" s="381"/>
      <c r="UJ3" s="381"/>
      <c r="UK3" s="381"/>
      <c r="UL3" s="381"/>
      <c r="UM3" s="381"/>
      <c r="UN3" s="381"/>
      <c r="UO3" s="381"/>
      <c r="UP3" s="381"/>
      <c r="UQ3" s="381"/>
      <c r="UR3" s="381"/>
      <c r="US3" s="381"/>
      <c r="UT3" s="381"/>
      <c r="UU3" s="381"/>
      <c r="UV3" s="381"/>
      <c r="UW3" s="381"/>
      <c r="UX3" s="381"/>
      <c r="UY3" s="381"/>
      <c r="UZ3" s="381"/>
      <c r="VA3" s="382"/>
      <c r="VB3" s="16"/>
      <c r="VC3" s="380" t="str">
        <f>VC6</f>
        <v>HIV/AIDS Program - Pediatric</v>
      </c>
      <c r="VD3" s="381"/>
      <c r="VE3" s="381"/>
      <c r="VF3" s="381"/>
      <c r="VG3" s="381"/>
      <c r="VH3" s="381"/>
      <c r="VI3" s="381"/>
      <c r="VJ3" s="381"/>
      <c r="VK3" s="381"/>
      <c r="VL3" s="381"/>
      <c r="VM3" s="381"/>
      <c r="VN3" s="381"/>
      <c r="VO3" s="381"/>
      <c r="VP3" s="381"/>
      <c r="VQ3" s="381"/>
      <c r="VR3" s="381"/>
      <c r="VS3" s="381"/>
      <c r="VT3" s="381"/>
      <c r="VU3" s="381"/>
      <c r="VV3" s="381"/>
      <c r="VW3" s="382"/>
      <c r="VY3" s="383" t="s">
        <v>103</v>
      </c>
      <c r="VZ3" s="384"/>
      <c r="WA3" s="384"/>
      <c r="WB3" s="384"/>
      <c r="WC3" s="384"/>
      <c r="WD3" s="384"/>
      <c r="WE3" s="384"/>
      <c r="WF3" s="384"/>
      <c r="WG3" s="384"/>
      <c r="WH3" s="384"/>
      <c r="WI3" s="384"/>
      <c r="WJ3" s="384"/>
      <c r="WK3" s="384"/>
      <c r="WL3" s="384"/>
      <c r="WM3" s="384"/>
      <c r="WN3" s="384"/>
      <c r="WO3" s="384"/>
      <c r="WP3" s="384"/>
      <c r="WQ3" s="384"/>
      <c r="WR3" s="384"/>
      <c r="WS3" s="385"/>
      <c r="WT3" s="16"/>
      <c r="WU3" s="377" t="str">
        <f>WU6</f>
        <v>Laboratory - POC</v>
      </c>
      <c r="WV3" s="378"/>
      <c r="WW3" s="378"/>
      <c r="WX3" s="378"/>
      <c r="WY3" s="378"/>
      <c r="WZ3" s="378"/>
      <c r="XA3" s="378"/>
      <c r="XB3" s="378"/>
      <c r="XC3" s="378"/>
      <c r="XD3" s="378"/>
      <c r="XE3" s="378"/>
      <c r="XF3" s="378"/>
      <c r="XG3" s="378"/>
      <c r="XH3" s="378"/>
      <c r="XI3" s="378"/>
      <c r="XJ3" s="378"/>
      <c r="XK3" s="378"/>
      <c r="XL3" s="378"/>
      <c r="XM3" s="378"/>
      <c r="XN3" s="378"/>
      <c r="XO3" s="379"/>
      <c r="XP3" s="16"/>
      <c r="XQ3" s="377" t="str">
        <f>XQ6</f>
        <v>Laboratory - Parasitology</v>
      </c>
      <c r="XR3" s="378"/>
      <c r="XS3" s="378"/>
      <c r="XT3" s="378"/>
      <c r="XU3" s="378"/>
      <c r="XV3" s="378"/>
      <c r="XW3" s="378"/>
      <c r="XX3" s="378"/>
      <c r="XY3" s="378"/>
      <c r="XZ3" s="378"/>
      <c r="YA3" s="378"/>
      <c r="YB3" s="378"/>
      <c r="YC3" s="378"/>
      <c r="YD3" s="378"/>
      <c r="YE3" s="378"/>
      <c r="YF3" s="378"/>
      <c r="YG3" s="378"/>
      <c r="YH3" s="378"/>
      <c r="YI3" s="378"/>
      <c r="YJ3" s="378"/>
      <c r="YK3" s="379"/>
      <c r="YM3" s="377" t="str">
        <f>YM6</f>
        <v>Laboratory - Biochemistry</v>
      </c>
      <c r="YN3" s="378"/>
      <c r="YO3" s="378"/>
      <c r="YP3" s="378"/>
      <c r="YQ3" s="378"/>
      <c r="YR3" s="378"/>
      <c r="YS3" s="378"/>
      <c r="YT3" s="378"/>
      <c r="YU3" s="378"/>
      <c r="YV3" s="378"/>
      <c r="YW3" s="378"/>
      <c r="YX3" s="378"/>
      <c r="YY3" s="378"/>
      <c r="YZ3" s="378"/>
      <c r="ZA3" s="378"/>
      <c r="ZB3" s="378"/>
      <c r="ZC3" s="378"/>
      <c r="ZD3" s="378"/>
      <c r="ZE3" s="378"/>
      <c r="ZF3" s="378"/>
      <c r="ZG3" s="379"/>
      <c r="ZI3" s="377" t="str">
        <f>ZI6</f>
        <v>Laboratory - Microbiology</v>
      </c>
      <c r="ZJ3" s="378"/>
      <c r="ZK3" s="378"/>
      <c r="ZL3" s="378"/>
      <c r="ZM3" s="378"/>
      <c r="ZN3" s="378"/>
      <c r="ZO3" s="378"/>
      <c r="ZP3" s="378"/>
      <c r="ZQ3" s="378"/>
      <c r="ZR3" s="378"/>
      <c r="ZS3" s="378"/>
      <c r="ZT3" s="378"/>
      <c r="ZU3" s="378"/>
      <c r="ZV3" s="378"/>
      <c r="ZW3" s="378"/>
      <c r="ZX3" s="378"/>
      <c r="ZY3" s="378"/>
      <c r="ZZ3" s="378"/>
      <c r="AAA3" s="378"/>
      <c r="AAB3" s="378"/>
      <c r="AAC3" s="379"/>
      <c r="AAE3" s="377" t="str">
        <f>AAE6</f>
        <v>Laboratory - Molecular</v>
      </c>
      <c r="AAF3" s="378"/>
      <c r="AAG3" s="378"/>
      <c r="AAH3" s="378"/>
      <c r="AAI3" s="378"/>
      <c r="AAJ3" s="378"/>
      <c r="AAK3" s="378"/>
      <c r="AAL3" s="378"/>
      <c r="AAM3" s="378"/>
      <c r="AAN3" s="378"/>
      <c r="AAO3" s="378"/>
      <c r="AAP3" s="378"/>
      <c r="AAQ3" s="378"/>
      <c r="AAR3" s="378"/>
      <c r="AAS3" s="378"/>
      <c r="AAT3" s="378"/>
      <c r="AAU3" s="378"/>
      <c r="AAV3" s="378"/>
      <c r="AAW3" s="378"/>
      <c r="AAX3" s="378"/>
      <c r="AAY3" s="379"/>
      <c r="ABA3" s="377" t="str">
        <f>ABA6</f>
        <v>Laboratory - TB Microscopy</v>
      </c>
      <c r="ABB3" s="378"/>
      <c r="ABC3" s="378"/>
      <c r="ABD3" s="378"/>
      <c r="ABE3" s="378"/>
      <c r="ABF3" s="378"/>
      <c r="ABG3" s="378"/>
      <c r="ABH3" s="378"/>
      <c r="ABI3" s="378"/>
      <c r="ABJ3" s="378"/>
      <c r="ABK3" s="378"/>
      <c r="ABL3" s="378"/>
      <c r="ABM3" s="378"/>
      <c r="ABN3" s="378"/>
      <c r="ABO3" s="378"/>
      <c r="ABP3" s="378"/>
      <c r="ABQ3" s="378"/>
      <c r="ABR3" s="378"/>
      <c r="ABS3" s="378"/>
      <c r="ABT3" s="378"/>
      <c r="ABU3" s="379"/>
      <c r="ABW3" s="377" t="str">
        <f>ABW6</f>
        <v>Laboratory - Serology</v>
      </c>
      <c r="ABX3" s="378"/>
      <c r="ABY3" s="378"/>
      <c r="ABZ3" s="378"/>
      <c r="ACA3" s="378"/>
      <c r="ACB3" s="378"/>
      <c r="ACC3" s="378"/>
      <c r="ACD3" s="378"/>
      <c r="ACE3" s="378"/>
      <c r="ACF3" s="378"/>
      <c r="ACG3" s="378"/>
      <c r="ACH3" s="378"/>
      <c r="ACI3" s="378"/>
      <c r="ACJ3" s="378"/>
      <c r="ACK3" s="378"/>
      <c r="ACL3" s="378"/>
      <c r="ACM3" s="378"/>
      <c r="ACN3" s="378"/>
      <c r="ACO3" s="378"/>
      <c r="ACP3" s="378"/>
      <c r="ACQ3" s="379"/>
      <c r="ACS3" s="377" t="str">
        <f>ACS6</f>
        <v>Laboratory - Cytology</v>
      </c>
      <c r="ACT3" s="378"/>
      <c r="ACU3" s="378"/>
      <c r="ACV3" s="378"/>
      <c r="ACW3" s="378"/>
      <c r="ACX3" s="378"/>
      <c r="ACY3" s="378"/>
      <c r="ACZ3" s="378"/>
      <c r="ADA3" s="378"/>
      <c r="ADB3" s="378"/>
      <c r="ADC3" s="378"/>
      <c r="ADD3" s="378"/>
      <c r="ADE3" s="378"/>
      <c r="ADF3" s="378"/>
      <c r="ADG3" s="378"/>
      <c r="ADH3" s="378"/>
      <c r="ADI3" s="378"/>
      <c r="ADJ3" s="378"/>
      <c r="ADK3" s="378"/>
      <c r="ADL3" s="378"/>
      <c r="ADM3" s="379"/>
      <c r="ADO3" s="377" t="str">
        <f>ADO6</f>
        <v>Laboratory - Histology</v>
      </c>
      <c r="ADP3" s="378"/>
      <c r="ADQ3" s="378"/>
      <c r="ADR3" s="378"/>
      <c r="ADS3" s="378"/>
      <c r="ADT3" s="378"/>
      <c r="ADU3" s="378"/>
      <c r="ADV3" s="378"/>
      <c r="ADW3" s="378"/>
      <c r="ADX3" s="378"/>
      <c r="ADY3" s="378"/>
      <c r="ADZ3" s="378"/>
      <c r="AEA3" s="378"/>
      <c r="AEB3" s="378"/>
      <c r="AEC3" s="378"/>
      <c r="AED3" s="378"/>
      <c r="AEE3" s="378"/>
      <c r="AEF3" s="378"/>
      <c r="AEG3" s="378"/>
      <c r="AEH3" s="378"/>
      <c r="AEI3" s="379"/>
      <c r="AEK3" s="377" t="str">
        <f>AEK6</f>
        <v>Laboratory - Blood Transfusion Lab Analysis</v>
      </c>
      <c r="AEL3" s="378"/>
      <c r="AEM3" s="378"/>
      <c r="AEN3" s="378"/>
      <c r="AEO3" s="378"/>
      <c r="AEP3" s="378"/>
      <c r="AEQ3" s="378"/>
      <c r="AER3" s="378"/>
      <c r="AES3" s="378"/>
      <c r="AET3" s="378"/>
      <c r="AEU3" s="378"/>
      <c r="AEV3" s="378"/>
      <c r="AEW3" s="378"/>
      <c r="AEX3" s="378"/>
      <c r="AEY3" s="378"/>
      <c r="AEZ3" s="378"/>
      <c r="AFA3" s="378"/>
      <c r="AFB3" s="378"/>
      <c r="AFC3" s="378"/>
      <c r="AFD3" s="378"/>
      <c r="AFE3" s="379"/>
      <c r="AFG3" s="389" t="s">
        <v>125</v>
      </c>
      <c r="AFH3" s="387"/>
      <c r="AFI3" s="387"/>
      <c r="AFJ3" s="387"/>
      <c r="AFK3" s="387"/>
      <c r="AFL3" s="387"/>
      <c r="AFM3" s="387"/>
      <c r="AFN3" s="387"/>
      <c r="AFO3" s="387"/>
      <c r="AFP3" s="387"/>
      <c r="AFQ3" s="387"/>
      <c r="AFR3" s="387"/>
      <c r="AFS3" s="387"/>
      <c r="AFT3" s="387"/>
      <c r="AFU3" s="387"/>
      <c r="AFV3" s="387"/>
      <c r="AFW3" s="387"/>
      <c r="AFX3" s="387"/>
      <c r="AFY3" s="387"/>
      <c r="AFZ3" s="387"/>
      <c r="AGA3" s="388"/>
      <c r="AGB3" s="141"/>
      <c r="AGC3" s="386" t="str">
        <f>AGC6</f>
        <v>Mammography</v>
      </c>
      <c r="AGD3" s="387"/>
      <c r="AGE3" s="387"/>
      <c r="AGF3" s="387"/>
      <c r="AGG3" s="387"/>
      <c r="AGH3" s="387"/>
      <c r="AGI3" s="387"/>
      <c r="AGJ3" s="387"/>
      <c r="AGK3" s="387"/>
      <c r="AGL3" s="387"/>
      <c r="AGM3" s="387"/>
      <c r="AGN3" s="387"/>
      <c r="AGO3" s="387"/>
      <c r="AGP3" s="387"/>
      <c r="AGQ3" s="387"/>
      <c r="AGR3" s="387"/>
      <c r="AGS3" s="387"/>
      <c r="AGT3" s="387"/>
      <c r="AGU3" s="387"/>
      <c r="AGV3" s="387"/>
      <c r="AGW3" s="388"/>
      <c r="AGX3" s="141"/>
      <c r="AGY3" s="386" t="str">
        <f>AGY6</f>
        <v>MRI</v>
      </c>
      <c r="AGZ3" s="387"/>
      <c r="AHA3" s="387"/>
      <c r="AHB3" s="387"/>
      <c r="AHC3" s="387"/>
      <c r="AHD3" s="387"/>
      <c r="AHE3" s="387"/>
      <c r="AHF3" s="387"/>
      <c r="AHG3" s="387"/>
      <c r="AHH3" s="387"/>
      <c r="AHI3" s="387"/>
      <c r="AHJ3" s="387"/>
      <c r="AHK3" s="387"/>
      <c r="AHL3" s="387"/>
      <c r="AHM3" s="387"/>
      <c r="AHN3" s="387"/>
      <c r="AHO3" s="387"/>
      <c r="AHP3" s="387"/>
      <c r="AHQ3" s="387"/>
      <c r="AHR3" s="387"/>
      <c r="AHS3" s="388"/>
      <c r="AHT3" s="141"/>
      <c r="AHU3" s="386" t="str">
        <f>AHU6</f>
        <v>Tomography</v>
      </c>
      <c r="AHV3" s="387"/>
      <c r="AHW3" s="387"/>
      <c r="AHX3" s="387"/>
      <c r="AHY3" s="387"/>
      <c r="AHZ3" s="387"/>
      <c r="AIA3" s="387"/>
      <c r="AIB3" s="387"/>
      <c r="AIC3" s="387"/>
      <c r="AID3" s="387"/>
      <c r="AIE3" s="387"/>
      <c r="AIF3" s="387"/>
      <c r="AIG3" s="387"/>
      <c r="AIH3" s="387"/>
      <c r="AII3" s="387"/>
      <c r="AIJ3" s="387"/>
      <c r="AIK3" s="387"/>
      <c r="AIL3" s="387"/>
      <c r="AIM3" s="387"/>
      <c r="AIN3" s="387"/>
      <c r="AIO3" s="388"/>
      <c r="AIP3" s="141"/>
      <c r="AIQ3" s="386" t="str">
        <f>AIQ6</f>
        <v>Radiotherapy</v>
      </c>
      <c r="AIR3" s="387"/>
      <c r="AIS3" s="387"/>
      <c r="AIT3" s="387"/>
      <c r="AIU3" s="387"/>
      <c r="AIV3" s="387"/>
      <c r="AIW3" s="387"/>
      <c r="AIX3" s="387"/>
      <c r="AIY3" s="387"/>
      <c r="AIZ3" s="387"/>
      <c r="AJA3" s="387"/>
      <c r="AJB3" s="387"/>
      <c r="AJC3" s="387"/>
      <c r="AJD3" s="387"/>
      <c r="AJE3" s="387"/>
      <c r="AJF3" s="387"/>
      <c r="AJG3" s="387"/>
      <c r="AJH3" s="387"/>
      <c r="AJI3" s="387"/>
      <c r="AJJ3" s="387"/>
      <c r="AJK3" s="388"/>
      <c r="AJL3" s="141"/>
      <c r="AJM3" s="386" t="str">
        <f>AJM6</f>
        <v>Diagnostic Radiography Procedures</v>
      </c>
      <c r="AJN3" s="387"/>
      <c r="AJO3" s="387"/>
      <c r="AJP3" s="387"/>
      <c r="AJQ3" s="387"/>
      <c r="AJR3" s="387"/>
      <c r="AJS3" s="387"/>
      <c r="AJT3" s="387"/>
      <c r="AJU3" s="387"/>
      <c r="AJV3" s="387"/>
      <c r="AJW3" s="387"/>
      <c r="AJX3" s="387"/>
      <c r="AJY3" s="387"/>
      <c r="AJZ3" s="387"/>
      <c r="AKA3" s="387"/>
      <c r="AKB3" s="387"/>
      <c r="AKC3" s="387"/>
      <c r="AKD3" s="387"/>
      <c r="AKE3" s="387"/>
      <c r="AKF3" s="387"/>
      <c r="AKG3" s="388"/>
      <c r="AKI3" s="393" t="str">
        <f>AKI6</f>
        <v>Dental Accidents and Emergencies</v>
      </c>
      <c r="AKJ3" s="394"/>
      <c r="AKK3" s="394"/>
      <c r="AKL3" s="394"/>
      <c r="AKM3" s="394"/>
      <c r="AKN3" s="394"/>
      <c r="AKO3" s="394"/>
      <c r="AKP3" s="394"/>
      <c r="AKQ3" s="394"/>
      <c r="AKR3" s="394"/>
      <c r="AKS3" s="394"/>
      <c r="AKT3" s="394"/>
      <c r="AKU3" s="394"/>
      <c r="AKV3" s="394"/>
      <c r="AKW3" s="394"/>
      <c r="AKX3" s="394"/>
      <c r="AKY3" s="394"/>
      <c r="AKZ3" s="394"/>
      <c r="ALA3" s="394"/>
      <c r="ALB3" s="394"/>
      <c r="ALC3" s="395"/>
      <c r="ALD3" s="141"/>
      <c r="ALE3" s="393" t="str">
        <f>ALE6</f>
        <v>Dental Surgical Procedures</v>
      </c>
      <c r="ALF3" s="394"/>
      <c r="ALG3" s="394"/>
      <c r="ALH3" s="394"/>
      <c r="ALI3" s="394"/>
      <c r="ALJ3" s="394"/>
      <c r="ALK3" s="394"/>
      <c r="ALL3" s="394"/>
      <c r="ALM3" s="394"/>
      <c r="ALN3" s="394"/>
      <c r="ALO3" s="394"/>
      <c r="ALP3" s="394"/>
      <c r="ALQ3" s="394"/>
      <c r="ALR3" s="394"/>
      <c r="ALS3" s="394"/>
      <c r="ALT3" s="394"/>
      <c r="ALU3" s="394"/>
      <c r="ALV3" s="394"/>
      <c r="ALW3" s="394"/>
      <c r="ALX3" s="394"/>
      <c r="ALY3" s="395"/>
      <c r="ALZ3" s="141"/>
      <c r="AMA3" s="393" t="str">
        <f>AMA6</f>
        <v>Dental under 5 outpatient visits</v>
      </c>
      <c r="AMB3" s="394"/>
      <c r="AMC3" s="394"/>
      <c r="AMD3" s="394"/>
      <c r="AME3" s="394"/>
      <c r="AMF3" s="394"/>
      <c r="AMG3" s="394"/>
      <c r="AMH3" s="394"/>
      <c r="AMI3" s="394"/>
      <c r="AMJ3" s="394"/>
      <c r="AMK3" s="394"/>
      <c r="AML3" s="394"/>
      <c r="AMM3" s="394"/>
      <c r="AMN3" s="394"/>
      <c r="AMO3" s="394"/>
      <c r="AMP3" s="394"/>
      <c r="AMQ3" s="394"/>
      <c r="AMR3" s="394"/>
      <c r="AMS3" s="394"/>
      <c r="AMT3" s="394"/>
      <c r="AMU3" s="395"/>
      <c r="AMV3" s="141"/>
      <c r="AMW3" s="393" t="str">
        <f>AMW6</f>
        <v>Dental over 5 outpatient visits</v>
      </c>
      <c r="AMX3" s="394"/>
      <c r="AMY3" s="394"/>
      <c r="AMZ3" s="394"/>
      <c r="ANA3" s="394"/>
      <c r="ANB3" s="394"/>
      <c r="ANC3" s="394"/>
      <c r="AND3" s="394"/>
      <c r="ANE3" s="394"/>
      <c r="ANF3" s="394"/>
      <c r="ANG3" s="394"/>
      <c r="ANH3" s="394"/>
      <c r="ANI3" s="394"/>
      <c r="ANJ3" s="394"/>
      <c r="ANK3" s="394"/>
      <c r="ANL3" s="394"/>
      <c r="ANM3" s="394"/>
      <c r="ANN3" s="394"/>
      <c r="ANO3" s="394"/>
      <c r="ANP3" s="394"/>
      <c r="ANQ3" s="395"/>
      <c r="ANS3" s="390" t="str">
        <f>ANS6</f>
        <v>Mental Health OPD</v>
      </c>
      <c r="ANT3" s="391"/>
      <c r="ANU3" s="391"/>
      <c r="ANV3" s="391"/>
      <c r="ANW3" s="391"/>
      <c r="ANX3" s="391"/>
      <c r="ANY3" s="391"/>
      <c r="ANZ3" s="391"/>
      <c r="AOA3" s="391"/>
      <c r="AOB3" s="391"/>
      <c r="AOC3" s="391"/>
      <c r="AOD3" s="391"/>
      <c r="AOE3" s="391"/>
      <c r="AOF3" s="391"/>
      <c r="AOG3" s="391"/>
      <c r="AOH3" s="391"/>
      <c r="AOI3" s="391"/>
      <c r="AOJ3" s="391"/>
      <c r="AOK3" s="391"/>
      <c r="AOL3" s="391"/>
      <c r="AOM3" s="392"/>
      <c r="AON3" s="141"/>
      <c r="AOO3" s="390" t="str">
        <f>AOO6</f>
        <v>Mental Health Clinic Visit</v>
      </c>
      <c r="AOP3" s="391"/>
      <c r="AOQ3" s="391"/>
      <c r="AOR3" s="391"/>
      <c r="AOS3" s="391"/>
      <c r="AOT3" s="391"/>
      <c r="AOU3" s="391"/>
      <c r="AOV3" s="391"/>
      <c r="AOW3" s="391"/>
      <c r="AOX3" s="391"/>
      <c r="AOY3" s="391"/>
      <c r="AOZ3" s="391"/>
      <c r="APA3" s="391"/>
      <c r="APB3" s="391"/>
      <c r="APC3" s="391"/>
      <c r="APD3" s="391"/>
      <c r="APE3" s="391"/>
      <c r="APF3" s="391"/>
      <c r="APG3" s="391"/>
      <c r="APH3" s="391"/>
      <c r="API3" s="392"/>
    </row>
    <row r="4" spans="1:1101" s="139" customFormat="1" ht="63" customHeight="1">
      <c r="A4" s="142" t="s">
        <v>878</v>
      </c>
      <c r="B4" s="143"/>
      <c r="C4" s="144" t="s">
        <v>879</v>
      </c>
      <c r="D4" s="145" t="s">
        <v>190</v>
      </c>
      <c r="E4" s="145" t="s">
        <v>16</v>
      </c>
      <c r="F4" s="145" t="s">
        <v>880</v>
      </c>
      <c r="G4" s="145" t="s">
        <v>12</v>
      </c>
      <c r="H4" s="145" t="s">
        <v>24</v>
      </c>
      <c r="I4" s="145" t="s">
        <v>29</v>
      </c>
      <c r="J4" s="145" t="s">
        <v>881</v>
      </c>
      <c r="K4" s="145" t="s">
        <v>37</v>
      </c>
      <c r="L4" s="145" t="s">
        <v>882</v>
      </c>
      <c r="M4" s="145" t="s">
        <v>883</v>
      </c>
      <c r="N4" s="145" t="s">
        <v>147</v>
      </c>
      <c r="O4" s="145" t="s">
        <v>51</v>
      </c>
      <c r="P4" s="145" t="s">
        <v>54</v>
      </c>
      <c r="Q4" s="145" t="s">
        <v>59</v>
      </c>
      <c r="R4" s="145" t="s">
        <v>63</v>
      </c>
      <c r="S4" s="145" t="s">
        <v>67</v>
      </c>
      <c r="T4" s="145" t="s">
        <v>71</v>
      </c>
      <c r="U4" s="145" t="s">
        <v>75</v>
      </c>
      <c r="V4" s="145" t="s">
        <v>80</v>
      </c>
      <c r="W4" s="146" t="s">
        <v>84</v>
      </c>
      <c r="Y4" s="144" t="s">
        <v>879</v>
      </c>
      <c r="Z4" s="145" t="s">
        <v>190</v>
      </c>
      <c r="AA4" s="145" t="s">
        <v>16</v>
      </c>
      <c r="AB4" s="145" t="s">
        <v>880</v>
      </c>
      <c r="AC4" s="145" t="s">
        <v>12</v>
      </c>
      <c r="AD4" s="145" t="s">
        <v>24</v>
      </c>
      <c r="AE4" s="145" t="s">
        <v>29</v>
      </c>
      <c r="AF4" s="145" t="s">
        <v>881</v>
      </c>
      <c r="AG4" s="145" t="s">
        <v>37</v>
      </c>
      <c r="AH4" s="145" t="s">
        <v>882</v>
      </c>
      <c r="AI4" s="145" t="s">
        <v>883</v>
      </c>
      <c r="AJ4" s="145" t="s">
        <v>147</v>
      </c>
      <c r="AK4" s="145" t="s">
        <v>51</v>
      </c>
      <c r="AL4" s="145" t="s">
        <v>54</v>
      </c>
      <c r="AM4" s="145" t="s">
        <v>59</v>
      </c>
      <c r="AN4" s="145" t="s">
        <v>63</v>
      </c>
      <c r="AO4" s="145" t="s">
        <v>67</v>
      </c>
      <c r="AP4" s="145" t="s">
        <v>71</v>
      </c>
      <c r="AQ4" s="145" t="s">
        <v>75</v>
      </c>
      <c r="AR4" s="145" t="s">
        <v>80</v>
      </c>
      <c r="AS4" s="146" t="s">
        <v>84</v>
      </c>
      <c r="AU4" s="144" t="s">
        <v>879</v>
      </c>
      <c r="AV4" s="145" t="s">
        <v>190</v>
      </c>
      <c r="AW4" s="145" t="s">
        <v>16</v>
      </c>
      <c r="AX4" s="145" t="s">
        <v>880</v>
      </c>
      <c r="AY4" s="145" t="s">
        <v>12</v>
      </c>
      <c r="AZ4" s="145" t="s">
        <v>24</v>
      </c>
      <c r="BA4" s="145" t="s">
        <v>29</v>
      </c>
      <c r="BB4" s="145" t="s">
        <v>881</v>
      </c>
      <c r="BC4" s="145" t="s">
        <v>37</v>
      </c>
      <c r="BD4" s="145" t="s">
        <v>882</v>
      </c>
      <c r="BE4" s="145" t="s">
        <v>883</v>
      </c>
      <c r="BF4" s="145" t="s">
        <v>147</v>
      </c>
      <c r="BG4" s="145" t="s">
        <v>51</v>
      </c>
      <c r="BH4" s="145" t="s">
        <v>54</v>
      </c>
      <c r="BI4" s="145" t="s">
        <v>59</v>
      </c>
      <c r="BJ4" s="145" t="s">
        <v>63</v>
      </c>
      <c r="BK4" s="145" t="s">
        <v>67</v>
      </c>
      <c r="BL4" s="145" t="s">
        <v>71</v>
      </c>
      <c r="BM4" s="145" t="s">
        <v>75</v>
      </c>
      <c r="BN4" s="145" t="s">
        <v>80</v>
      </c>
      <c r="BO4" s="146" t="s">
        <v>84</v>
      </c>
      <c r="BQ4" s="144" t="s">
        <v>879</v>
      </c>
      <c r="BR4" s="145" t="s">
        <v>190</v>
      </c>
      <c r="BS4" s="145" t="s">
        <v>16</v>
      </c>
      <c r="BT4" s="145" t="s">
        <v>880</v>
      </c>
      <c r="BU4" s="145" t="s">
        <v>12</v>
      </c>
      <c r="BV4" s="145" t="s">
        <v>24</v>
      </c>
      <c r="BW4" s="145" t="s">
        <v>29</v>
      </c>
      <c r="BX4" s="145" t="s">
        <v>881</v>
      </c>
      <c r="BY4" s="145" t="s">
        <v>37</v>
      </c>
      <c r="BZ4" s="145" t="s">
        <v>882</v>
      </c>
      <c r="CA4" s="145" t="s">
        <v>883</v>
      </c>
      <c r="CB4" s="145" t="s">
        <v>147</v>
      </c>
      <c r="CC4" s="145" t="s">
        <v>51</v>
      </c>
      <c r="CD4" s="145" t="s">
        <v>54</v>
      </c>
      <c r="CE4" s="145" t="s">
        <v>59</v>
      </c>
      <c r="CF4" s="145" t="s">
        <v>63</v>
      </c>
      <c r="CG4" s="145" t="s">
        <v>67</v>
      </c>
      <c r="CH4" s="145" t="s">
        <v>71</v>
      </c>
      <c r="CI4" s="145" t="s">
        <v>75</v>
      </c>
      <c r="CJ4" s="145" t="s">
        <v>80</v>
      </c>
      <c r="CK4" s="146" t="s">
        <v>84</v>
      </c>
      <c r="CM4" s="144" t="s">
        <v>879</v>
      </c>
      <c r="CN4" s="145" t="s">
        <v>190</v>
      </c>
      <c r="CO4" s="145" t="s">
        <v>16</v>
      </c>
      <c r="CP4" s="145" t="s">
        <v>880</v>
      </c>
      <c r="CQ4" s="145" t="s">
        <v>12</v>
      </c>
      <c r="CR4" s="145" t="s">
        <v>24</v>
      </c>
      <c r="CS4" s="145" t="s">
        <v>29</v>
      </c>
      <c r="CT4" s="145" t="s">
        <v>881</v>
      </c>
      <c r="CU4" s="145" t="s">
        <v>37</v>
      </c>
      <c r="CV4" s="145" t="s">
        <v>882</v>
      </c>
      <c r="CW4" s="145" t="s">
        <v>883</v>
      </c>
      <c r="CX4" s="145" t="s">
        <v>147</v>
      </c>
      <c r="CY4" s="145" t="s">
        <v>51</v>
      </c>
      <c r="CZ4" s="145" t="s">
        <v>54</v>
      </c>
      <c r="DA4" s="145" t="s">
        <v>59</v>
      </c>
      <c r="DB4" s="145" t="s">
        <v>63</v>
      </c>
      <c r="DC4" s="145" t="s">
        <v>67</v>
      </c>
      <c r="DD4" s="145" t="s">
        <v>71</v>
      </c>
      <c r="DE4" s="145" t="s">
        <v>75</v>
      </c>
      <c r="DF4" s="145" t="s">
        <v>80</v>
      </c>
      <c r="DG4" s="146" t="s">
        <v>84</v>
      </c>
      <c r="DI4" s="144" t="s">
        <v>879</v>
      </c>
      <c r="DJ4" s="145" t="s">
        <v>190</v>
      </c>
      <c r="DK4" s="145" t="s">
        <v>16</v>
      </c>
      <c r="DL4" s="145" t="s">
        <v>880</v>
      </c>
      <c r="DM4" s="145" t="s">
        <v>12</v>
      </c>
      <c r="DN4" s="145" t="s">
        <v>24</v>
      </c>
      <c r="DO4" s="145" t="s">
        <v>29</v>
      </c>
      <c r="DP4" s="145" t="s">
        <v>881</v>
      </c>
      <c r="DQ4" s="145" t="s">
        <v>37</v>
      </c>
      <c r="DR4" s="145" t="s">
        <v>882</v>
      </c>
      <c r="DS4" s="145" t="s">
        <v>883</v>
      </c>
      <c r="DT4" s="145" t="s">
        <v>147</v>
      </c>
      <c r="DU4" s="145" t="s">
        <v>51</v>
      </c>
      <c r="DV4" s="145" t="s">
        <v>54</v>
      </c>
      <c r="DW4" s="145" t="s">
        <v>59</v>
      </c>
      <c r="DX4" s="145" t="s">
        <v>63</v>
      </c>
      <c r="DY4" s="145" t="s">
        <v>67</v>
      </c>
      <c r="DZ4" s="145" t="s">
        <v>71</v>
      </c>
      <c r="EA4" s="145" t="s">
        <v>75</v>
      </c>
      <c r="EB4" s="145" t="s">
        <v>80</v>
      </c>
      <c r="EC4" s="146" t="s">
        <v>84</v>
      </c>
      <c r="EE4" s="144" t="s">
        <v>879</v>
      </c>
      <c r="EF4" s="145" t="s">
        <v>190</v>
      </c>
      <c r="EG4" s="145" t="s">
        <v>16</v>
      </c>
      <c r="EH4" s="145" t="s">
        <v>880</v>
      </c>
      <c r="EI4" s="145" t="s">
        <v>12</v>
      </c>
      <c r="EJ4" s="145" t="s">
        <v>24</v>
      </c>
      <c r="EK4" s="145" t="s">
        <v>29</v>
      </c>
      <c r="EL4" s="145" t="s">
        <v>881</v>
      </c>
      <c r="EM4" s="145" t="s">
        <v>37</v>
      </c>
      <c r="EN4" s="145" t="s">
        <v>882</v>
      </c>
      <c r="EO4" s="145" t="s">
        <v>883</v>
      </c>
      <c r="EP4" s="145" t="s">
        <v>147</v>
      </c>
      <c r="EQ4" s="145" t="s">
        <v>51</v>
      </c>
      <c r="ER4" s="145" t="s">
        <v>54</v>
      </c>
      <c r="ES4" s="145" t="s">
        <v>59</v>
      </c>
      <c r="ET4" s="145" t="s">
        <v>63</v>
      </c>
      <c r="EU4" s="145" t="s">
        <v>67</v>
      </c>
      <c r="EV4" s="145" t="s">
        <v>71</v>
      </c>
      <c r="EW4" s="145" t="s">
        <v>75</v>
      </c>
      <c r="EX4" s="145" t="s">
        <v>80</v>
      </c>
      <c r="EY4" s="146" t="s">
        <v>84</v>
      </c>
      <c r="FA4" s="144" t="s">
        <v>879</v>
      </c>
      <c r="FB4" s="145" t="s">
        <v>190</v>
      </c>
      <c r="FC4" s="145" t="s">
        <v>16</v>
      </c>
      <c r="FD4" s="145" t="s">
        <v>880</v>
      </c>
      <c r="FE4" s="145" t="s">
        <v>12</v>
      </c>
      <c r="FF4" s="145" t="s">
        <v>24</v>
      </c>
      <c r="FG4" s="145" t="s">
        <v>29</v>
      </c>
      <c r="FH4" s="145" t="s">
        <v>881</v>
      </c>
      <c r="FI4" s="145" t="s">
        <v>37</v>
      </c>
      <c r="FJ4" s="145" t="s">
        <v>882</v>
      </c>
      <c r="FK4" s="145" t="s">
        <v>883</v>
      </c>
      <c r="FL4" s="145" t="s">
        <v>147</v>
      </c>
      <c r="FM4" s="145" t="s">
        <v>51</v>
      </c>
      <c r="FN4" s="145" t="s">
        <v>54</v>
      </c>
      <c r="FO4" s="145" t="s">
        <v>59</v>
      </c>
      <c r="FP4" s="145" t="s">
        <v>63</v>
      </c>
      <c r="FQ4" s="145" t="s">
        <v>67</v>
      </c>
      <c r="FR4" s="145" t="s">
        <v>71</v>
      </c>
      <c r="FS4" s="145" t="s">
        <v>75</v>
      </c>
      <c r="FT4" s="145" t="s">
        <v>80</v>
      </c>
      <c r="FU4" s="146" t="s">
        <v>84</v>
      </c>
      <c r="FW4" s="144" t="s">
        <v>879</v>
      </c>
      <c r="FX4" s="145" t="s">
        <v>190</v>
      </c>
      <c r="FY4" s="145" t="s">
        <v>16</v>
      </c>
      <c r="FZ4" s="145" t="s">
        <v>880</v>
      </c>
      <c r="GA4" s="145" t="s">
        <v>12</v>
      </c>
      <c r="GB4" s="145" t="s">
        <v>24</v>
      </c>
      <c r="GC4" s="145" t="s">
        <v>29</v>
      </c>
      <c r="GD4" s="145" t="s">
        <v>881</v>
      </c>
      <c r="GE4" s="145" t="s">
        <v>37</v>
      </c>
      <c r="GF4" s="145" t="s">
        <v>882</v>
      </c>
      <c r="GG4" s="145" t="s">
        <v>883</v>
      </c>
      <c r="GH4" s="145" t="s">
        <v>147</v>
      </c>
      <c r="GI4" s="145" t="s">
        <v>51</v>
      </c>
      <c r="GJ4" s="145" t="s">
        <v>54</v>
      </c>
      <c r="GK4" s="145" t="s">
        <v>59</v>
      </c>
      <c r="GL4" s="145" t="s">
        <v>63</v>
      </c>
      <c r="GM4" s="145" t="s">
        <v>67</v>
      </c>
      <c r="GN4" s="145" t="s">
        <v>71</v>
      </c>
      <c r="GO4" s="145" t="s">
        <v>75</v>
      </c>
      <c r="GP4" s="145" t="s">
        <v>80</v>
      </c>
      <c r="GQ4" s="146" t="s">
        <v>84</v>
      </c>
      <c r="GR4" s="34"/>
      <c r="GS4" s="144" t="s">
        <v>879</v>
      </c>
      <c r="GT4" s="145" t="s">
        <v>190</v>
      </c>
      <c r="GU4" s="145" t="s">
        <v>16</v>
      </c>
      <c r="GV4" s="145" t="s">
        <v>880</v>
      </c>
      <c r="GW4" s="145" t="s">
        <v>12</v>
      </c>
      <c r="GX4" s="145" t="s">
        <v>24</v>
      </c>
      <c r="GY4" s="145" t="s">
        <v>29</v>
      </c>
      <c r="GZ4" s="145" t="s">
        <v>881</v>
      </c>
      <c r="HA4" s="145" t="s">
        <v>37</v>
      </c>
      <c r="HB4" s="145" t="s">
        <v>882</v>
      </c>
      <c r="HC4" s="145" t="s">
        <v>883</v>
      </c>
      <c r="HD4" s="145" t="s">
        <v>147</v>
      </c>
      <c r="HE4" s="145" t="s">
        <v>51</v>
      </c>
      <c r="HF4" s="145" t="s">
        <v>54</v>
      </c>
      <c r="HG4" s="145" t="s">
        <v>59</v>
      </c>
      <c r="HH4" s="145" t="s">
        <v>63</v>
      </c>
      <c r="HI4" s="145" t="s">
        <v>67</v>
      </c>
      <c r="HJ4" s="145" t="s">
        <v>71</v>
      </c>
      <c r="HK4" s="145" t="s">
        <v>75</v>
      </c>
      <c r="HL4" s="145" t="s">
        <v>80</v>
      </c>
      <c r="HM4" s="146" t="s">
        <v>84</v>
      </c>
      <c r="HO4" s="144" t="s">
        <v>879</v>
      </c>
      <c r="HP4" s="145" t="s">
        <v>190</v>
      </c>
      <c r="HQ4" s="145" t="s">
        <v>16</v>
      </c>
      <c r="HR4" s="145" t="s">
        <v>880</v>
      </c>
      <c r="HS4" s="145" t="s">
        <v>12</v>
      </c>
      <c r="HT4" s="145" t="s">
        <v>24</v>
      </c>
      <c r="HU4" s="145" t="s">
        <v>29</v>
      </c>
      <c r="HV4" s="145" t="s">
        <v>881</v>
      </c>
      <c r="HW4" s="145" t="s">
        <v>37</v>
      </c>
      <c r="HX4" s="145" t="s">
        <v>882</v>
      </c>
      <c r="HY4" s="145" t="s">
        <v>883</v>
      </c>
      <c r="HZ4" s="145" t="s">
        <v>147</v>
      </c>
      <c r="IA4" s="145" t="s">
        <v>51</v>
      </c>
      <c r="IB4" s="145" t="s">
        <v>54</v>
      </c>
      <c r="IC4" s="145" t="s">
        <v>59</v>
      </c>
      <c r="ID4" s="145" t="s">
        <v>63</v>
      </c>
      <c r="IE4" s="145" t="s">
        <v>67</v>
      </c>
      <c r="IF4" s="145" t="s">
        <v>71</v>
      </c>
      <c r="IG4" s="145" t="s">
        <v>75</v>
      </c>
      <c r="IH4" s="145" t="s">
        <v>80</v>
      </c>
      <c r="II4" s="146" t="s">
        <v>84</v>
      </c>
      <c r="IK4" s="144" t="s">
        <v>879</v>
      </c>
      <c r="IL4" s="145" t="s">
        <v>190</v>
      </c>
      <c r="IM4" s="145" t="s">
        <v>16</v>
      </c>
      <c r="IN4" s="145" t="s">
        <v>880</v>
      </c>
      <c r="IO4" s="145" t="s">
        <v>12</v>
      </c>
      <c r="IP4" s="145" t="s">
        <v>24</v>
      </c>
      <c r="IQ4" s="145" t="s">
        <v>29</v>
      </c>
      <c r="IR4" s="145" t="s">
        <v>881</v>
      </c>
      <c r="IS4" s="145" t="s">
        <v>37</v>
      </c>
      <c r="IT4" s="145" t="s">
        <v>882</v>
      </c>
      <c r="IU4" s="145" t="s">
        <v>883</v>
      </c>
      <c r="IV4" s="145" t="s">
        <v>147</v>
      </c>
      <c r="IW4" s="145" t="s">
        <v>51</v>
      </c>
      <c r="IX4" s="145" t="s">
        <v>54</v>
      </c>
      <c r="IY4" s="145" t="s">
        <v>59</v>
      </c>
      <c r="IZ4" s="145" t="s">
        <v>63</v>
      </c>
      <c r="JA4" s="145" t="s">
        <v>67</v>
      </c>
      <c r="JB4" s="145" t="s">
        <v>71</v>
      </c>
      <c r="JC4" s="145" t="s">
        <v>75</v>
      </c>
      <c r="JD4" s="145" t="s">
        <v>80</v>
      </c>
      <c r="JE4" s="146" t="s">
        <v>84</v>
      </c>
      <c r="JG4" s="144" t="s">
        <v>879</v>
      </c>
      <c r="JH4" s="145" t="s">
        <v>190</v>
      </c>
      <c r="JI4" s="145" t="s">
        <v>16</v>
      </c>
      <c r="JJ4" s="145" t="s">
        <v>880</v>
      </c>
      <c r="JK4" s="145" t="s">
        <v>12</v>
      </c>
      <c r="JL4" s="145" t="s">
        <v>24</v>
      </c>
      <c r="JM4" s="145" t="s">
        <v>29</v>
      </c>
      <c r="JN4" s="145" t="s">
        <v>881</v>
      </c>
      <c r="JO4" s="145" t="s">
        <v>37</v>
      </c>
      <c r="JP4" s="145" t="s">
        <v>882</v>
      </c>
      <c r="JQ4" s="145" t="s">
        <v>883</v>
      </c>
      <c r="JR4" s="145" t="s">
        <v>147</v>
      </c>
      <c r="JS4" s="145" t="s">
        <v>51</v>
      </c>
      <c r="JT4" s="145" t="s">
        <v>54</v>
      </c>
      <c r="JU4" s="145" t="s">
        <v>59</v>
      </c>
      <c r="JV4" s="145" t="s">
        <v>63</v>
      </c>
      <c r="JW4" s="145" t="s">
        <v>67</v>
      </c>
      <c r="JX4" s="145" t="s">
        <v>71</v>
      </c>
      <c r="JY4" s="145" t="s">
        <v>75</v>
      </c>
      <c r="JZ4" s="145" t="s">
        <v>80</v>
      </c>
      <c r="KA4" s="146" t="s">
        <v>84</v>
      </c>
      <c r="KB4" s="34"/>
      <c r="KC4" s="144" t="s">
        <v>879</v>
      </c>
      <c r="KD4" s="145" t="s">
        <v>190</v>
      </c>
      <c r="KE4" s="145" t="s">
        <v>16</v>
      </c>
      <c r="KF4" s="145" t="s">
        <v>880</v>
      </c>
      <c r="KG4" s="145" t="s">
        <v>12</v>
      </c>
      <c r="KH4" s="145" t="s">
        <v>24</v>
      </c>
      <c r="KI4" s="145" t="s">
        <v>29</v>
      </c>
      <c r="KJ4" s="145" t="s">
        <v>881</v>
      </c>
      <c r="KK4" s="145" t="s">
        <v>37</v>
      </c>
      <c r="KL4" s="145" t="s">
        <v>882</v>
      </c>
      <c r="KM4" s="145" t="s">
        <v>883</v>
      </c>
      <c r="KN4" s="145" t="s">
        <v>147</v>
      </c>
      <c r="KO4" s="145" t="s">
        <v>51</v>
      </c>
      <c r="KP4" s="145" t="s">
        <v>54</v>
      </c>
      <c r="KQ4" s="145" t="s">
        <v>59</v>
      </c>
      <c r="KR4" s="145" t="s">
        <v>63</v>
      </c>
      <c r="KS4" s="145" t="s">
        <v>67</v>
      </c>
      <c r="KT4" s="145" t="s">
        <v>71</v>
      </c>
      <c r="KU4" s="145" t="s">
        <v>75</v>
      </c>
      <c r="KV4" s="145" t="s">
        <v>80</v>
      </c>
      <c r="KW4" s="146" t="s">
        <v>84</v>
      </c>
      <c r="KY4" s="144" t="s">
        <v>879</v>
      </c>
      <c r="KZ4" s="145" t="s">
        <v>190</v>
      </c>
      <c r="LA4" s="145" t="s">
        <v>16</v>
      </c>
      <c r="LB4" s="145" t="s">
        <v>880</v>
      </c>
      <c r="LC4" s="145" t="s">
        <v>12</v>
      </c>
      <c r="LD4" s="145" t="s">
        <v>24</v>
      </c>
      <c r="LE4" s="145" t="s">
        <v>29</v>
      </c>
      <c r="LF4" s="145" t="s">
        <v>881</v>
      </c>
      <c r="LG4" s="145" t="s">
        <v>37</v>
      </c>
      <c r="LH4" s="145" t="s">
        <v>882</v>
      </c>
      <c r="LI4" s="145" t="s">
        <v>883</v>
      </c>
      <c r="LJ4" s="145" t="s">
        <v>147</v>
      </c>
      <c r="LK4" s="145" t="s">
        <v>51</v>
      </c>
      <c r="LL4" s="145" t="s">
        <v>54</v>
      </c>
      <c r="LM4" s="145" t="s">
        <v>59</v>
      </c>
      <c r="LN4" s="145" t="s">
        <v>63</v>
      </c>
      <c r="LO4" s="145" t="s">
        <v>67</v>
      </c>
      <c r="LP4" s="145" t="s">
        <v>71</v>
      </c>
      <c r="LQ4" s="145" t="s">
        <v>75</v>
      </c>
      <c r="LR4" s="145" t="s">
        <v>80</v>
      </c>
      <c r="LS4" s="146" t="s">
        <v>84</v>
      </c>
      <c r="LT4" s="3"/>
      <c r="LU4" s="144" t="s">
        <v>879</v>
      </c>
      <c r="LV4" s="145" t="s">
        <v>190</v>
      </c>
      <c r="LW4" s="145" t="s">
        <v>16</v>
      </c>
      <c r="LX4" s="145" t="s">
        <v>880</v>
      </c>
      <c r="LY4" s="145" t="s">
        <v>12</v>
      </c>
      <c r="LZ4" s="145" t="s">
        <v>24</v>
      </c>
      <c r="MA4" s="145" t="s">
        <v>29</v>
      </c>
      <c r="MB4" s="145" t="s">
        <v>881</v>
      </c>
      <c r="MC4" s="145" t="s">
        <v>37</v>
      </c>
      <c r="MD4" s="145" t="s">
        <v>882</v>
      </c>
      <c r="ME4" s="145" t="s">
        <v>883</v>
      </c>
      <c r="MF4" s="145" t="s">
        <v>147</v>
      </c>
      <c r="MG4" s="145" t="s">
        <v>51</v>
      </c>
      <c r="MH4" s="145" t="s">
        <v>54</v>
      </c>
      <c r="MI4" s="145" t="s">
        <v>59</v>
      </c>
      <c r="MJ4" s="145" t="s">
        <v>63</v>
      </c>
      <c r="MK4" s="145" t="s">
        <v>67</v>
      </c>
      <c r="ML4" s="145" t="s">
        <v>71</v>
      </c>
      <c r="MM4" s="145" t="s">
        <v>75</v>
      </c>
      <c r="MN4" s="145" t="s">
        <v>80</v>
      </c>
      <c r="MO4" s="146" t="s">
        <v>84</v>
      </c>
      <c r="MQ4" s="144" t="s">
        <v>879</v>
      </c>
      <c r="MR4" s="145" t="s">
        <v>190</v>
      </c>
      <c r="MS4" s="145" t="s">
        <v>16</v>
      </c>
      <c r="MT4" s="145" t="s">
        <v>880</v>
      </c>
      <c r="MU4" s="145" t="s">
        <v>12</v>
      </c>
      <c r="MV4" s="145" t="s">
        <v>24</v>
      </c>
      <c r="MW4" s="145" t="s">
        <v>29</v>
      </c>
      <c r="MX4" s="145" t="s">
        <v>881</v>
      </c>
      <c r="MY4" s="145" t="s">
        <v>37</v>
      </c>
      <c r="MZ4" s="145" t="s">
        <v>882</v>
      </c>
      <c r="NA4" s="145" t="s">
        <v>883</v>
      </c>
      <c r="NB4" s="145" t="s">
        <v>147</v>
      </c>
      <c r="NC4" s="145" t="s">
        <v>51</v>
      </c>
      <c r="ND4" s="145" t="s">
        <v>54</v>
      </c>
      <c r="NE4" s="145" t="s">
        <v>59</v>
      </c>
      <c r="NF4" s="145" t="s">
        <v>63</v>
      </c>
      <c r="NG4" s="145" t="s">
        <v>67</v>
      </c>
      <c r="NH4" s="145" t="s">
        <v>71</v>
      </c>
      <c r="NI4" s="145" t="s">
        <v>75</v>
      </c>
      <c r="NJ4" s="145" t="s">
        <v>80</v>
      </c>
      <c r="NK4" s="146" t="s">
        <v>84</v>
      </c>
      <c r="NL4" s="3"/>
      <c r="NM4" s="144" t="s">
        <v>879</v>
      </c>
      <c r="NN4" s="145" t="s">
        <v>190</v>
      </c>
      <c r="NO4" s="145" t="s">
        <v>16</v>
      </c>
      <c r="NP4" s="145" t="s">
        <v>880</v>
      </c>
      <c r="NQ4" s="145" t="s">
        <v>12</v>
      </c>
      <c r="NR4" s="145" t="s">
        <v>24</v>
      </c>
      <c r="NS4" s="145" t="s">
        <v>29</v>
      </c>
      <c r="NT4" s="145" t="s">
        <v>881</v>
      </c>
      <c r="NU4" s="145" t="s">
        <v>37</v>
      </c>
      <c r="NV4" s="145" t="s">
        <v>882</v>
      </c>
      <c r="NW4" s="145" t="s">
        <v>883</v>
      </c>
      <c r="NX4" s="145" t="s">
        <v>147</v>
      </c>
      <c r="NY4" s="145" t="s">
        <v>51</v>
      </c>
      <c r="NZ4" s="145" t="s">
        <v>54</v>
      </c>
      <c r="OA4" s="145" t="s">
        <v>59</v>
      </c>
      <c r="OB4" s="145" t="s">
        <v>63</v>
      </c>
      <c r="OC4" s="145" t="s">
        <v>67</v>
      </c>
      <c r="OD4" s="145" t="s">
        <v>71</v>
      </c>
      <c r="OE4" s="145" t="s">
        <v>75</v>
      </c>
      <c r="OF4" s="145" t="s">
        <v>80</v>
      </c>
      <c r="OG4" s="146" t="s">
        <v>84</v>
      </c>
      <c r="OI4" s="144" t="s">
        <v>879</v>
      </c>
      <c r="OJ4" s="145" t="s">
        <v>190</v>
      </c>
      <c r="OK4" s="145" t="s">
        <v>16</v>
      </c>
      <c r="OL4" s="145" t="s">
        <v>880</v>
      </c>
      <c r="OM4" s="145" t="s">
        <v>12</v>
      </c>
      <c r="ON4" s="145" t="s">
        <v>24</v>
      </c>
      <c r="OO4" s="145" t="s">
        <v>29</v>
      </c>
      <c r="OP4" s="145" t="s">
        <v>881</v>
      </c>
      <c r="OQ4" s="145" t="s">
        <v>37</v>
      </c>
      <c r="OR4" s="145" t="s">
        <v>882</v>
      </c>
      <c r="OS4" s="145" t="s">
        <v>883</v>
      </c>
      <c r="OT4" s="145" t="s">
        <v>147</v>
      </c>
      <c r="OU4" s="145" t="s">
        <v>51</v>
      </c>
      <c r="OV4" s="145" t="s">
        <v>54</v>
      </c>
      <c r="OW4" s="145" t="s">
        <v>59</v>
      </c>
      <c r="OX4" s="145" t="s">
        <v>63</v>
      </c>
      <c r="OY4" s="145" t="s">
        <v>67</v>
      </c>
      <c r="OZ4" s="145" t="s">
        <v>71</v>
      </c>
      <c r="PA4" s="145" t="s">
        <v>75</v>
      </c>
      <c r="PB4" s="145" t="s">
        <v>80</v>
      </c>
      <c r="PC4" s="146" t="s">
        <v>84</v>
      </c>
      <c r="PD4" s="34"/>
      <c r="PE4" s="144" t="s">
        <v>879</v>
      </c>
      <c r="PF4" s="145" t="s">
        <v>190</v>
      </c>
      <c r="PG4" s="145" t="s">
        <v>16</v>
      </c>
      <c r="PH4" s="145" t="s">
        <v>880</v>
      </c>
      <c r="PI4" s="145" t="s">
        <v>12</v>
      </c>
      <c r="PJ4" s="145" t="s">
        <v>24</v>
      </c>
      <c r="PK4" s="145" t="s">
        <v>29</v>
      </c>
      <c r="PL4" s="145" t="s">
        <v>881</v>
      </c>
      <c r="PM4" s="145" t="s">
        <v>37</v>
      </c>
      <c r="PN4" s="145" t="s">
        <v>882</v>
      </c>
      <c r="PO4" s="145" t="s">
        <v>883</v>
      </c>
      <c r="PP4" s="145" t="s">
        <v>147</v>
      </c>
      <c r="PQ4" s="145" t="s">
        <v>51</v>
      </c>
      <c r="PR4" s="145" t="s">
        <v>54</v>
      </c>
      <c r="PS4" s="145" t="s">
        <v>59</v>
      </c>
      <c r="PT4" s="145" t="s">
        <v>63</v>
      </c>
      <c r="PU4" s="145" t="s">
        <v>67</v>
      </c>
      <c r="PV4" s="145" t="s">
        <v>71</v>
      </c>
      <c r="PW4" s="145" t="s">
        <v>75</v>
      </c>
      <c r="PX4" s="145" t="s">
        <v>80</v>
      </c>
      <c r="PY4" s="146" t="s">
        <v>84</v>
      </c>
      <c r="QA4" s="144" t="s">
        <v>879</v>
      </c>
      <c r="QB4" s="145" t="s">
        <v>190</v>
      </c>
      <c r="QC4" s="145" t="s">
        <v>16</v>
      </c>
      <c r="QD4" s="145" t="s">
        <v>880</v>
      </c>
      <c r="QE4" s="145" t="s">
        <v>12</v>
      </c>
      <c r="QF4" s="145" t="s">
        <v>24</v>
      </c>
      <c r="QG4" s="145" t="s">
        <v>29</v>
      </c>
      <c r="QH4" s="145" t="s">
        <v>881</v>
      </c>
      <c r="QI4" s="145" t="s">
        <v>37</v>
      </c>
      <c r="QJ4" s="145" t="s">
        <v>882</v>
      </c>
      <c r="QK4" s="145" t="s">
        <v>883</v>
      </c>
      <c r="QL4" s="145" t="s">
        <v>147</v>
      </c>
      <c r="QM4" s="145" t="s">
        <v>51</v>
      </c>
      <c r="QN4" s="145" t="s">
        <v>54</v>
      </c>
      <c r="QO4" s="145" t="s">
        <v>59</v>
      </c>
      <c r="QP4" s="145" t="s">
        <v>63</v>
      </c>
      <c r="QQ4" s="145" t="s">
        <v>67</v>
      </c>
      <c r="QR4" s="145" t="s">
        <v>71</v>
      </c>
      <c r="QS4" s="145" t="s">
        <v>75</v>
      </c>
      <c r="QT4" s="145" t="s">
        <v>80</v>
      </c>
      <c r="QU4" s="146" t="s">
        <v>84</v>
      </c>
      <c r="QV4" s="34"/>
      <c r="QW4" s="144" t="s">
        <v>879</v>
      </c>
      <c r="QX4" s="145" t="s">
        <v>190</v>
      </c>
      <c r="QY4" s="145" t="s">
        <v>16</v>
      </c>
      <c r="QZ4" s="145" t="s">
        <v>880</v>
      </c>
      <c r="RA4" s="145" t="s">
        <v>12</v>
      </c>
      <c r="RB4" s="145" t="s">
        <v>24</v>
      </c>
      <c r="RC4" s="145" t="s">
        <v>29</v>
      </c>
      <c r="RD4" s="145" t="s">
        <v>881</v>
      </c>
      <c r="RE4" s="145" t="s">
        <v>37</v>
      </c>
      <c r="RF4" s="145" t="s">
        <v>882</v>
      </c>
      <c r="RG4" s="145" t="s">
        <v>883</v>
      </c>
      <c r="RH4" s="145" t="s">
        <v>147</v>
      </c>
      <c r="RI4" s="145" t="s">
        <v>51</v>
      </c>
      <c r="RJ4" s="145" t="s">
        <v>54</v>
      </c>
      <c r="RK4" s="145" t="s">
        <v>59</v>
      </c>
      <c r="RL4" s="145" t="s">
        <v>63</v>
      </c>
      <c r="RM4" s="145" t="s">
        <v>67</v>
      </c>
      <c r="RN4" s="145" t="s">
        <v>71</v>
      </c>
      <c r="RO4" s="145" t="s">
        <v>75</v>
      </c>
      <c r="RP4" s="145" t="s">
        <v>80</v>
      </c>
      <c r="RQ4" s="146" t="s">
        <v>84</v>
      </c>
      <c r="RS4" s="144" t="s">
        <v>879</v>
      </c>
      <c r="RT4" s="145" t="s">
        <v>190</v>
      </c>
      <c r="RU4" s="145" t="s">
        <v>16</v>
      </c>
      <c r="RV4" s="145" t="s">
        <v>880</v>
      </c>
      <c r="RW4" s="145" t="s">
        <v>12</v>
      </c>
      <c r="RX4" s="145" t="s">
        <v>24</v>
      </c>
      <c r="RY4" s="145" t="s">
        <v>29</v>
      </c>
      <c r="RZ4" s="145" t="s">
        <v>881</v>
      </c>
      <c r="SA4" s="145" t="s">
        <v>37</v>
      </c>
      <c r="SB4" s="145" t="s">
        <v>882</v>
      </c>
      <c r="SC4" s="145" t="s">
        <v>883</v>
      </c>
      <c r="SD4" s="145" t="s">
        <v>147</v>
      </c>
      <c r="SE4" s="145" t="s">
        <v>51</v>
      </c>
      <c r="SF4" s="145" t="s">
        <v>54</v>
      </c>
      <c r="SG4" s="145" t="s">
        <v>59</v>
      </c>
      <c r="SH4" s="145" t="s">
        <v>63</v>
      </c>
      <c r="SI4" s="145" t="s">
        <v>67</v>
      </c>
      <c r="SJ4" s="145" t="s">
        <v>71</v>
      </c>
      <c r="SK4" s="145" t="s">
        <v>75</v>
      </c>
      <c r="SL4" s="145" t="s">
        <v>80</v>
      </c>
      <c r="SM4" s="146" t="s">
        <v>84</v>
      </c>
      <c r="SO4" s="144" t="s">
        <v>879</v>
      </c>
      <c r="SP4" s="145" t="s">
        <v>190</v>
      </c>
      <c r="SQ4" s="145" t="s">
        <v>16</v>
      </c>
      <c r="SR4" s="145" t="s">
        <v>880</v>
      </c>
      <c r="SS4" s="145" t="s">
        <v>12</v>
      </c>
      <c r="ST4" s="145" t="s">
        <v>24</v>
      </c>
      <c r="SU4" s="145" t="s">
        <v>29</v>
      </c>
      <c r="SV4" s="145" t="s">
        <v>881</v>
      </c>
      <c r="SW4" s="145" t="s">
        <v>37</v>
      </c>
      <c r="SX4" s="145" t="s">
        <v>882</v>
      </c>
      <c r="SY4" s="145" t="s">
        <v>883</v>
      </c>
      <c r="SZ4" s="145" t="s">
        <v>147</v>
      </c>
      <c r="TA4" s="145" t="s">
        <v>51</v>
      </c>
      <c r="TB4" s="145" t="s">
        <v>54</v>
      </c>
      <c r="TC4" s="145" t="s">
        <v>59</v>
      </c>
      <c r="TD4" s="145" t="s">
        <v>63</v>
      </c>
      <c r="TE4" s="145" t="s">
        <v>67</v>
      </c>
      <c r="TF4" s="145" t="s">
        <v>71</v>
      </c>
      <c r="TG4" s="145" t="s">
        <v>75</v>
      </c>
      <c r="TH4" s="145" t="s">
        <v>80</v>
      </c>
      <c r="TI4" s="146" t="s">
        <v>84</v>
      </c>
      <c r="TJ4" s="34"/>
      <c r="TK4" s="144" t="s">
        <v>879</v>
      </c>
      <c r="TL4" s="145" t="s">
        <v>190</v>
      </c>
      <c r="TM4" s="145" t="s">
        <v>16</v>
      </c>
      <c r="TN4" s="145" t="s">
        <v>880</v>
      </c>
      <c r="TO4" s="145" t="s">
        <v>12</v>
      </c>
      <c r="TP4" s="145" t="s">
        <v>24</v>
      </c>
      <c r="TQ4" s="145" t="s">
        <v>29</v>
      </c>
      <c r="TR4" s="145" t="s">
        <v>881</v>
      </c>
      <c r="TS4" s="145" t="s">
        <v>37</v>
      </c>
      <c r="TT4" s="145" t="s">
        <v>882</v>
      </c>
      <c r="TU4" s="145" t="s">
        <v>883</v>
      </c>
      <c r="TV4" s="145" t="s">
        <v>147</v>
      </c>
      <c r="TW4" s="145" t="s">
        <v>51</v>
      </c>
      <c r="TX4" s="145" t="s">
        <v>54</v>
      </c>
      <c r="TY4" s="145" t="s">
        <v>59</v>
      </c>
      <c r="TZ4" s="145" t="s">
        <v>63</v>
      </c>
      <c r="UA4" s="145" t="s">
        <v>67</v>
      </c>
      <c r="UB4" s="145" t="s">
        <v>71</v>
      </c>
      <c r="UC4" s="145" t="s">
        <v>75</v>
      </c>
      <c r="UD4" s="145" t="s">
        <v>80</v>
      </c>
      <c r="UE4" s="146" t="s">
        <v>84</v>
      </c>
      <c r="UG4" s="144" t="s">
        <v>879</v>
      </c>
      <c r="UH4" s="145" t="s">
        <v>190</v>
      </c>
      <c r="UI4" s="145" t="s">
        <v>16</v>
      </c>
      <c r="UJ4" s="145" t="s">
        <v>880</v>
      </c>
      <c r="UK4" s="145" t="s">
        <v>12</v>
      </c>
      <c r="UL4" s="145" t="s">
        <v>24</v>
      </c>
      <c r="UM4" s="145" t="s">
        <v>29</v>
      </c>
      <c r="UN4" s="145" t="s">
        <v>881</v>
      </c>
      <c r="UO4" s="145" t="s">
        <v>37</v>
      </c>
      <c r="UP4" s="145" t="s">
        <v>882</v>
      </c>
      <c r="UQ4" s="145" t="s">
        <v>883</v>
      </c>
      <c r="UR4" s="145" t="s">
        <v>147</v>
      </c>
      <c r="US4" s="145" t="s">
        <v>51</v>
      </c>
      <c r="UT4" s="145" t="s">
        <v>54</v>
      </c>
      <c r="UU4" s="145" t="s">
        <v>59</v>
      </c>
      <c r="UV4" s="145" t="s">
        <v>63</v>
      </c>
      <c r="UW4" s="145" t="s">
        <v>67</v>
      </c>
      <c r="UX4" s="145" t="s">
        <v>71</v>
      </c>
      <c r="UY4" s="145" t="s">
        <v>75</v>
      </c>
      <c r="UZ4" s="145" t="s">
        <v>80</v>
      </c>
      <c r="VA4" s="146" t="s">
        <v>84</v>
      </c>
      <c r="VB4" s="34"/>
      <c r="VC4" s="144" t="s">
        <v>879</v>
      </c>
      <c r="VD4" s="145" t="s">
        <v>190</v>
      </c>
      <c r="VE4" s="145" t="s">
        <v>16</v>
      </c>
      <c r="VF4" s="145" t="s">
        <v>880</v>
      </c>
      <c r="VG4" s="145" t="s">
        <v>12</v>
      </c>
      <c r="VH4" s="145" t="s">
        <v>24</v>
      </c>
      <c r="VI4" s="145" t="s">
        <v>29</v>
      </c>
      <c r="VJ4" s="145" t="s">
        <v>881</v>
      </c>
      <c r="VK4" s="145" t="s">
        <v>37</v>
      </c>
      <c r="VL4" s="145" t="s">
        <v>882</v>
      </c>
      <c r="VM4" s="145" t="s">
        <v>883</v>
      </c>
      <c r="VN4" s="145" t="s">
        <v>147</v>
      </c>
      <c r="VO4" s="145" t="s">
        <v>51</v>
      </c>
      <c r="VP4" s="145" t="s">
        <v>54</v>
      </c>
      <c r="VQ4" s="145" t="s">
        <v>59</v>
      </c>
      <c r="VR4" s="145" t="s">
        <v>63</v>
      </c>
      <c r="VS4" s="145" t="s">
        <v>67</v>
      </c>
      <c r="VT4" s="145" t="s">
        <v>71</v>
      </c>
      <c r="VU4" s="145" t="s">
        <v>75</v>
      </c>
      <c r="VV4" s="145" t="s">
        <v>80</v>
      </c>
      <c r="VW4" s="146" t="s">
        <v>84</v>
      </c>
      <c r="VY4" s="144" t="s">
        <v>879</v>
      </c>
      <c r="VZ4" s="145" t="s">
        <v>190</v>
      </c>
      <c r="WA4" s="145" t="s">
        <v>16</v>
      </c>
      <c r="WB4" s="145" t="s">
        <v>880</v>
      </c>
      <c r="WC4" s="145" t="s">
        <v>12</v>
      </c>
      <c r="WD4" s="145" t="s">
        <v>24</v>
      </c>
      <c r="WE4" s="145" t="s">
        <v>29</v>
      </c>
      <c r="WF4" s="145" t="s">
        <v>881</v>
      </c>
      <c r="WG4" s="145" t="s">
        <v>37</v>
      </c>
      <c r="WH4" s="145" t="s">
        <v>882</v>
      </c>
      <c r="WI4" s="145" t="s">
        <v>883</v>
      </c>
      <c r="WJ4" s="145" t="s">
        <v>147</v>
      </c>
      <c r="WK4" s="145" t="s">
        <v>51</v>
      </c>
      <c r="WL4" s="145" t="s">
        <v>54</v>
      </c>
      <c r="WM4" s="145" t="s">
        <v>59</v>
      </c>
      <c r="WN4" s="145" t="s">
        <v>63</v>
      </c>
      <c r="WO4" s="145" t="s">
        <v>67</v>
      </c>
      <c r="WP4" s="145" t="s">
        <v>71</v>
      </c>
      <c r="WQ4" s="145" t="s">
        <v>75</v>
      </c>
      <c r="WR4" s="145" t="s">
        <v>80</v>
      </c>
      <c r="WS4" s="146" t="s">
        <v>84</v>
      </c>
      <c r="WU4" s="144" t="s">
        <v>879</v>
      </c>
      <c r="WV4" s="145" t="s">
        <v>190</v>
      </c>
      <c r="WW4" s="145" t="s">
        <v>16</v>
      </c>
      <c r="WX4" s="145" t="s">
        <v>880</v>
      </c>
      <c r="WY4" s="145" t="s">
        <v>12</v>
      </c>
      <c r="WZ4" s="145" t="s">
        <v>24</v>
      </c>
      <c r="XA4" s="145" t="s">
        <v>29</v>
      </c>
      <c r="XB4" s="145" t="s">
        <v>881</v>
      </c>
      <c r="XC4" s="145" t="s">
        <v>37</v>
      </c>
      <c r="XD4" s="145" t="s">
        <v>882</v>
      </c>
      <c r="XE4" s="145" t="s">
        <v>883</v>
      </c>
      <c r="XF4" s="145" t="s">
        <v>147</v>
      </c>
      <c r="XG4" s="145" t="s">
        <v>51</v>
      </c>
      <c r="XH4" s="145" t="s">
        <v>54</v>
      </c>
      <c r="XI4" s="145" t="s">
        <v>59</v>
      </c>
      <c r="XJ4" s="145" t="s">
        <v>63</v>
      </c>
      <c r="XK4" s="145" t="s">
        <v>67</v>
      </c>
      <c r="XL4" s="145" t="s">
        <v>71</v>
      </c>
      <c r="XM4" s="145" t="s">
        <v>75</v>
      </c>
      <c r="XN4" s="145" t="s">
        <v>80</v>
      </c>
      <c r="XO4" s="146" t="s">
        <v>84</v>
      </c>
      <c r="XQ4" s="144" t="s">
        <v>879</v>
      </c>
      <c r="XR4" s="145" t="s">
        <v>190</v>
      </c>
      <c r="XS4" s="145" t="s">
        <v>16</v>
      </c>
      <c r="XT4" s="145" t="s">
        <v>880</v>
      </c>
      <c r="XU4" s="145" t="s">
        <v>12</v>
      </c>
      <c r="XV4" s="145" t="s">
        <v>24</v>
      </c>
      <c r="XW4" s="145" t="s">
        <v>29</v>
      </c>
      <c r="XX4" s="145" t="s">
        <v>881</v>
      </c>
      <c r="XY4" s="145" t="s">
        <v>37</v>
      </c>
      <c r="XZ4" s="145" t="s">
        <v>882</v>
      </c>
      <c r="YA4" s="145" t="s">
        <v>883</v>
      </c>
      <c r="YB4" s="145" t="s">
        <v>147</v>
      </c>
      <c r="YC4" s="145" t="s">
        <v>51</v>
      </c>
      <c r="YD4" s="145" t="s">
        <v>54</v>
      </c>
      <c r="YE4" s="145" t="s">
        <v>59</v>
      </c>
      <c r="YF4" s="145" t="s">
        <v>63</v>
      </c>
      <c r="YG4" s="145" t="s">
        <v>67</v>
      </c>
      <c r="YH4" s="145" t="s">
        <v>71</v>
      </c>
      <c r="YI4" s="145" t="s">
        <v>75</v>
      </c>
      <c r="YJ4" s="145" t="s">
        <v>80</v>
      </c>
      <c r="YK4" s="146" t="s">
        <v>84</v>
      </c>
      <c r="YM4" s="144" t="s">
        <v>879</v>
      </c>
      <c r="YN4" s="145" t="s">
        <v>190</v>
      </c>
      <c r="YO4" s="145" t="s">
        <v>16</v>
      </c>
      <c r="YP4" s="145" t="s">
        <v>880</v>
      </c>
      <c r="YQ4" s="145" t="s">
        <v>12</v>
      </c>
      <c r="YR4" s="145" t="s">
        <v>24</v>
      </c>
      <c r="YS4" s="145" t="s">
        <v>29</v>
      </c>
      <c r="YT4" s="145" t="s">
        <v>881</v>
      </c>
      <c r="YU4" s="145" t="s">
        <v>37</v>
      </c>
      <c r="YV4" s="145" t="s">
        <v>882</v>
      </c>
      <c r="YW4" s="145" t="s">
        <v>883</v>
      </c>
      <c r="YX4" s="145" t="s">
        <v>147</v>
      </c>
      <c r="YY4" s="145" t="s">
        <v>51</v>
      </c>
      <c r="YZ4" s="145" t="s">
        <v>54</v>
      </c>
      <c r="ZA4" s="145" t="s">
        <v>59</v>
      </c>
      <c r="ZB4" s="145" t="s">
        <v>63</v>
      </c>
      <c r="ZC4" s="145" t="s">
        <v>67</v>
      </c>
      <c r="ZD4" s="145" t="s">
        <v>71</v>
      </c>
      <c r="ZE4" s="145" t="s">
        <v>75</v>
      </c>
      <c r="ZF4" s="145" t="s">
        <v>80</v>
      </c>
      <c r="ZG4" s="146" t="s">
        <v>84</v>
      </c>
      <c r="ZI4" s="144" t="s">
        <v>879</v>
      </c>
      <c r="ZJ4" s="145" t="s">
        <v>190</v>
      </c>
      <c r="ZK4" s="145" t="s">
        <v>16</v>
      </c>
      <c r="ZL4" s="145" t="s">
        <v>880</v>
      </c>
      <c r="ZM4" s="145" t="s">
        <v>12</v>
      </c>
      <c r="ZN4" s="145" t="s">
        <v>24</v>
      </c>
      <c r="ZO4" s="145" t="s">
        <v>29</v>
      </c>
      <c r="ZP4" s="145" t="s">
        <v>881</v>
      </c>
      <c r="ZQ4" s="145" t="s">
        <v>37</v>
      </c>
      <c r="ZR4" s="145" t="s">
        <v>882</v>
      </c>
      <c r="ZS4" s="145" t="s">
        <v>883</v>
      </c>
      <c r="ZT4" s="145" t="s">
        <v>147</v>
      </c>
      <c r="ZU4" s="145" t="s">
        <v>51</v>
      </c>
      <c r="ZV4" s="145" t="s">
        <v>54</v>
      </c>
      <c r="ZW4" s="145" t="s">
        <v>59</v>
      </c>
      <c r="ZX4" s="145" t="s">
        <v>63</v>
      </c>
      <c r="ZY4" s="145" t="s">
        <v>67</v>
      </c>
      <c r="ZZ4" s="145" t="s">
        <v>71</v>
      </c>
      <c r="AAA4" s="145" t="s">
        <v>75</v>
      </c>
      <c r="AAB4" s="145" t="s">
        <v>80</v>
      </c>
      <c r="AAC4" s="146" t="s">
        <v>84</v>
      </c>
      <c r="AAE4" s="144" t="s">
        <v>879</v>
      </c>
      <c r="AAF4" s="145" t="s">
        <v>190</v>
      </c>
      <c r="AAG4" s="145" t="s">
        <v>16</v>
      </c>
      <c r="AAH4" s="145" t="s">
        <v>880</v>
      </c>
      <c r="AAI4" s="145" t="s">
        <v>12</v>
      </c>
      <c r="AAJ4" s="145" t="s">
        <v>24</v>
      </c>
      <c r="AAK4" s="145" t="s">
        <v>29</v>
      </c>
      <c r="AAL4" s="145" t="s">
        <v>881</v>
      </c>
      <c r="AAM4" s="145" t="s">
        <v>37</v>
      </c>
      <c r="AAN4" s="145" t="s">
        <v>882</v>
      </c>
      <c r="AAO4" s="145" t="s">
        <v>883</v>
      </c>
      <c r="AAP4" s="145" t="s">
        <v>147</v>
      </c>
      <c r="AAQ4" s="145" t="s">
        <v>51</v>
      </c>
      <c r="AAR4" s="145" t="s">
        <v>54</v>
      </c>
      <c r="AAS4" s="145" t="s">
        <v>59</v>
      </c>
      <c r="AAT4" s="145" t="s">
        <v>63</v>
      </c>
      <c r="AAU4" s="145" t="s">
        <v>67</v>
      </c>
      <c r="AAV4" s="145" t="s">
        <v>71</v>
      </c>
      <c r="AAW4" s="145" t="s">
        <v>75</v>
      </c>
      <c r="AAX4" s="145" t="s">
        <v>80</v>
      </c>
      <c r="AAY4" s="146" t="s">
        <v>84</v>
      </c>
      <c r="ABA4" s="144" t="s">
        <v>879</v>
      </c>
      <c r="ABB4" s="145" t="s">
        <v>190</v>
      </c>
      <c r="ABC4" s="145" t="s">
        <v>16</v>
      </c>
      <c r="ABD4" s="145" t="s">
        <v>880</v>
      </c>
      <c r="ABE4" s="145" t="s">
        <v>12</v>
      </c>
      <c r="ABF4" s="145" t="s">
        <v>24</v>
      </c>
      <c r="ABG4" s="145" t="s">
        <v>29</v>
      </c>
      <c r="ABH4" s="145" t="s">
        <v>881</v>
      </c>
      <c r="ABI4" s="145" t="s">
        <v>37</v>
      </c>
      <c r="ABJ4" s="145" t="s">
        <v>882</v>
      </c>
      <c r="ABK4" s="145" t="s">
        <v>883</v>
      </c>
      <c r="ABL4" s="145" t="s">
        <v>147</v>
      </c>
      <c r="ABM4" s="145" t="s">
        <v>51</v>
      </c>
      <c r="ABN4" s="145" t="s">
        <v>54</v>
      </c>
      <c r="ABO4" s="145" t="s">
        <v>59</v>
      </c>
      <c r="ABP4" s="145" t="s">
        <v>63</v>
      </c>
      <c r="ABQ4" s="145" t="s">
        <v>67</v>
      </c>
      <c r="ABR4" s="145" t="s">
        <v>71</v>
      </c>
      <c r="ABS4" s="145" t="s">
        <v>75</v>
      </c>
      <c r="ABT4" s="145" t="s">
        <v>80</v>
      </c>
      <c r="ABU4" s="146" t="s">
        <v>84</v>
      </c>
      <c r="ABW4" s="144" t="s">
        <v>879</v>
      </c>
      <c r="ABX4" s="145" t="s">
        <v>190</v>
      </c>
      <c r="ABY4" s="145" t="s">
        <v>16</v>
      </c>
      <c r="ABZ4" s="145" t="s">
        <v>880</v>
      </c>
      <c r="ACA4" s="145" t="s">
        <v>12</v>
      </c>
      <c r="ACB4" s="145" t="s">
        <v>24</v>
      </c>
      <c r="ACC4" s="145" t="s">
        <v>29</v>
      </c>
      <c r="ACD4" s="145" t="s">
        <v>881</v>
      </c>
      <c r="ACE4" s="145" t="s">
        <v>37</v>
      </c>
      <c r="ACF4" s="145" t="s">
        <v>882</v>
      </c>
      <c r="ACG4" s="145" t="s">
        <v>883</v>
      </c>
      <c r="ACH4" s="145" t="s">
        <v>147</v>
      </c>
      <c r="ACI4" s="145" t="s">
        <v>51</v>
      </c>
      <c r="ACJ4" s="145" t="s">
        <v>54</v>
      </c>
      <c r="ACK4" s="145" t="s">
        <v>59</v>
      </c>
      <c r="ACL4" s="145" t="s">
        <v>63</v>
      </c>
      <c r="ACM4" s="145" t="s">
        <v>67</v>
      </c>
      <c r="ACN4" s="145" t="s">
        <v>71</v>
      </c>
      <c r="ACO4" s="145" t="s">
        <v>75</v>
      </c>
      <c r="ACP4" s="145" t="s">
        <v>80</v>
      </c>
      <c r="ACQ4" s="146" t="s">
        <v>84</v>
      </c>
      <c r="ACS4" s="144" t="s">
        <v>879</v>
      </c>
      <c r="ACT4" s="145" t="s">
        <v>190</v>
      </c>
      <c r="ACU4" s="145" t="s">
        <v>16</v>
      </c>
      <c r="ACV4" s="145" t="s">
        <v>880</v>
      </c>
      <c r="ACW4" s="145" t="s">
        <v>12</v>
      </c>
      <c r="ACX4" s="145" t="s">
        <v>24</v>
      </c>
      <c r="ACY4" s="145" t="s">
        <v>29</v>
      </c>
      <c r="ACZ4" s="145" t="s">
        <v>881</v>
      </c>
      <c r="ADA4" s="145" t="s">
        <v>37</v>
      </c>
      <c r="ADB4" s="145" t="s">
        <v>882</v>
      </c>
      <c r="ADC4" s="145" t="s">
        <v>883</v>
      </c>
      <c r="ADD4" s="145" t="s">
        <v>147</v>
      </c>
      <c r="ADE4" s="145" t="s">
        <v>51</v>
      </c>
      <c r="ADF4" s="145" t="s">
        <v>54</v>
      </c>
      <c r="ADG4" s="145" t="s">
        <v>59</v>
      </c>
      <c r="ADH4" s="145" t="s">
        <v>63</v>
      </c>
      <c r="ADI4" s="145" t="s">
        <v>67</v>
      </c>
      <c r="ADJ4" s="145" t="s">
        <v>71</v>
      </c>
      <c r="ADK4" s="145" t="s">
        <v>75</v>
      </c>
      <c r="ADL4" s="145" t="s">
        <v>80</v>
      </c>
      <c r="ADM4" s="146" t="s">
        <v>84</v>
      </c>
      <c r="ADO4" s="144" t="s">
        <v>879</v>
      </c>
      <c r="ADP4" s="145" t="s">
        <v>190</v>
      </c>
      <c r="ADQ4" s="145" t="s">
        <v>16</v>
      </c>
      <c r="ADR4" s="145" t="s">
        <v>880</v>
      </c>
      <c r="ADS4" s="145" t="s">
        <v>12</v>
      </c>
      <c r="ADT4" s="145" t="s">
        <v>24</v>
      </c>
      <c r="ADU4" s="145" t="s">
        <v>29</v>
      </c>
      <c r="ADV4" s="145" t="s">
        <v>881</v>
      </c>
      <c r="ADW4" s="145" t="s">
        <v>37</v>
      </c>
      <c r="ADX4" s="145" t="s">
        <v>882</v>
      </c>
      <c r="ADY4" s="145" t="s">
        <v>883</v>
      </c>
      <c r="ADZ4" s="145" t="s">
        <v>147</v>
      </c>
      <c r="AEA4" s="145" t="s">
        <v>51</v>
      </c>
      <c r="AEB4" s="145" t="s">
        <v>54</v>
      </c>
      <c r="AEC4" s="145" t="s">
        <v>59</v>
      </c>
      <c r="AED4" s="145" t="s">
        <v>63</v>
      </c>
      <c r="AEE4" s="145" t="s">
        <v>67</v>
      </c>
      <c r="AEF4" s="145" t="s">
        <v>71</v>
      </c>
      <c r="AEG4" s="145" t="s">
        <v>75</v>
      </c>
      <c r="AEH4" s="145" t="s">
        <v>80</v>
      </c>
      <c r="AEI4" s="146" t="s">
        <v>84</v>
      </c>
      <c r="AEK4" s="144" t="s">
        <v>879</v>
      </c>
      <c r="AEL4" s="145" t="s">
        <v>190</v>
      </c>
      <c r="AEM4" s="145" t="s">
        <v>16</v>
      </c>
      <c r="AEN4" s="145" t="s">
        <v>880</v>
      </c>
      <c r="AEO4" s="145" t="s">
        <v>12</v>
      </c>
      <c r="AEP4" s="145" t="s">
        <v>24</v>
      </c>
      <c r="AEQ4" s="145" t="s">
        <v>29</v>
      </c>
      <c r="AER4" s="145" t="s">
        <v>881</v>
      </c>
      <c r="AES4" s="145" t="s">
        <v>37</v>
      </c>
      <c r="AET4" s="145" t="s">
        <v>882</v>
      </c>
      <c r="AEU4" s="145" t="s">
        <v>883</v>
      </c>
      <c r="AEV4" s="145" t="s">
        <v>147</v>
      </c>
      <c r="AEW4" s="145" t="s">
        <v>51</v>
      </c>
      <c r="AEX4" s="145" t="s">
        <v>54</v>
      </c>
      <c r="AEY4" s="145" t="s">
        <v>59</v>
      </c>
      <c r="AEZ4" s="145" t="s">
        <v>63</v>
      </c>
      <c r="AFA4" s="145" t="s">
        <v>67</v>
      </c>
      <c r="AFB4" s="145" t="s">
        <v>71</v>
      </c>
      <c r="AFC4" s="145" t="s">
        <v>75</v>
      </c>
      <c r="AFD4" s="145" t="s">
        <v>80</v>
      </c>
      <c r="AFE4" s="146" t="s">
        <v>84</v>
      </c>
      <c r="AFG4" s="144" t="s">
        <v>879</v>
      </c>
      <c r="AFH4" s="145" t="s">
        <v>190</v>
      </c>
      <c r="AFI4" s="145" t="s">
        <v>16</v>
      </c>
      <c r="AFJ4" s="145" t="s">
        <v>880</v>
      </c>
      <c r="AFK4" s="145" t="s">
        <v>12</v>
      </c>
      <c r="AFL4" s="145" t="s">
        <v>24</v>
      </c>
      <c r="AFM4" s="145" t="s">
        <v>29</v>
      </c>
      <c r="AFN4" s="145" t="s">
        <v>881</v>
      </c>
      <c r="AFO4" s="145" t="s">
        <v>37</v>
      </c>
      <c r="AFP4" s="145" t="s">
        <v>882</v>
      </c>
      <c r="AFQ4" s="145" t="s">
        <v>883</v>
      </c>
      <c r="AFR4" s="145" t="s">
        <v>147</v>
      </c>
      <c r="AFS4" s="145" t="s">
        <v>51</v>
      </c>
      <c r="AFT4" s="145" t="s">
        <v>54</v>
      </c>
      <c r="AFU4" s="145" t="s">
        <v>59</v>
      </c>
      <c r="AFV4" s="145" t="s">
        <v>63</v>
      </c>
      <c r="AFW4" s="145" t="s">
        <v>67</v>
      </c>
      <c r="AFX4" s="145" t="s">
        <v>71</v>
      </c>
      <c r="AFY4" s="145" t="s">
        <v>75</v>
      </c>
      <c r="AFZ4" s="145" t="s">
        <v>80</v>
      </c>
      <c r="AGA4" s="146" t="s">
        <v>84</v>
      </c>
      <c r="AGC4" s="144" t="s">
        <v>879</v>
      </c>
      <c r="AGD4" s="145" t="s">
        <v>190</v>
      </c>
      <c r="AGE4" s="145" t="s">
        <v>16</v>
      </c>
      <c r="AGF4" s="145" t="s">
        <v>880</v>
      </c>
      <c r="AGG4" s="145" t="s">
        <v>12</v>
      </c>
      <c r="AGH4" s="145" t="s">
        <v>24</v>
      </c>
      <c r="AGI4" s="145" t="s">
        <v>29</v>
      </c>
      <c r="AGJ4" s="145" t="s">
        <v>881</v>
      </c>
      <c r="AGK4" s="145" t="s">
        <v>37</v>
      </c>
      <c r="AGL4" s="145" t="s">
        <v>882</v>
      </c>
      <c r="AGM4" s="145" t="s">
        <v>883</v>
      </c>
      <c r="AGN4" s="145" t="s">
        <v>147</v>
      </c>
      <c r="AGO4" s="145" t="s">
        <v>51</v>
      </c>
      <c r="AGP4" s="145" t="s">
        <v>54</v>
      </c>
      <c r="AGQ4" s="145" t="s">
        <v>59</v>
      </c>
      <c r="AGR4" s="145" t="s">
        <v>63</v>
      </c>
      <c r="AGS4" s="145" t="s">
        <v>67</v>
      </c>
      <c r="AGT4" s="145" t="s">
        <v>71</v>
      </c>
      <c r="AGU4" s="145" t="s">
        <v>75</v>
      </c>
      <c r="AGV4" s="145" t="s">
        <v>80</v>
      </c>
      <c r="AGW4" s="146" t="s">
        <v>84</v>
      </c>
      <c r="AGY4" s="144" t="s">
        <v>879</v>
      </c>
      <c r="AGZ4" s="145" t="s">
        <v>190</v>
      </c>
      <c r="AHA4" s="145" t="s">
        <v>16</v>
      </c>
      <c r="AHB4" s="145" t="s">
        <v>880</v>
      </c>
      <c r="AHC4" s="145" t="s">
        <v>12</v>
      </c>
      <c r="AHD4" s="145" t="s">
        <v>24</v>
      </c>
      <c r="AHE4" s="145" t="s">
        <v>29</v>
      </c>
      <c r="AHF4" s="145" t="s">
        <v>881</v>
      </c>
      <c r="AHG4" s="145" t="s">
        <v>37</v>
      </c>
      <c r="AHH4" s="145" t="s">
        <v>882</v>
      </c>
      <c r="AHI4" s="145" t="s">
        <v>883</v>
      </c>
      <c r="AHJ4" s="145" t="s">
        <v>147</v>
      </c>
      <c r="AHK4" s="145" t="s">
        <v>51</v>
      </c>
      <c r="AHL4" s="145" t="s">
        <v>54</v>
      </c>
      <c r="AHM4" s="145" t="s">
        <v>59</v>
      </c>
      <c r="AHN4" s="145" t="s">
        <v>63</v>
      </c>
      <c r="AHO4" s="145" t="s">
        <v>67</v>
      </c>
      <c r="AHP4" s="145" t="s">
        <v>71</v>
      </c>
      <c r="AHQ4" s="145" t="s">
        <v>75</v>
      </c>
      <c r="AHR4" s="145" t="s">
        <v>80</v>
      </c>
      <c r="AHS4" s="146" t="s">
        <v>84</v>
      </c>
      <c r="AHU4" s="144" t="s">
        <v>879</v>
      </c>
      <c r="AHV4" s="145" t="s">
        <v>190</v>
      </c>
      <c r="AHW4" s="145" t="s">
        <v>16</v>
      </c>
      <c r="AHX4" s="145" t="s">
        <v>880</v>
      </c>
      <c r="AHY4" s="145" t="s">
        <v>12</v>
      </c>
      <c r="AHZ4" s="145" t="s">
        <v>24</v>
      </c>
      <c r="AIA4" s="145" t="s">
        <v>29</v>
      </c>
      <c r="AIB4" s="145" t="s">
        <v>881</v>
      </c>
      <c r="AIC4" s="145" t="s">
        <v>37</v>
      </c>
      <c r="AID4" s="145" t="s">
        <v>882</v>
      </c>
      <c r="AIE4" s="145" t="s">
        <v>883</v>
      </c>
      <c r="AIF4" s="145" t="s">
        <v>147</v>
      </c>
      <c r="AIG4" s="145" t="s">
        <v>51</v>
      </c>
      <c r="AIH4" s="145" t="s">
        <v>54</v>
      </c>
      <c r="AII4" s="145" t="s">
        <v>59</v>
      </c>
      <c r="AIJ4" s="145" t="s">
        <v>63</v>
      </c>
      <c r="AIK4" s="145" t="s">
        <v>67</v>
      </c>
      <c r="AIL4" s="145" t="s">
        <v>71</v>
      </c>
      <c r="AIM4" s="145" t="s">
        <v>75</v>
      </c>
      <c r="AIN4" s="145" t="s">
        <v>80</v>
      </c>
      <c r="AIO4" s="146" t="s">
        <v>84</v>
      </c>
      <c r="AIQ4" s="144" t="s">
        <v>879</v>
      </c>
      <c r="AIR4" s="145" t="s">
        <v>190</v>
      </c>
      <c r="AIS4" s="145" t="s">
        <v>16</v>
      </c>
      <c r="AIT4" s="145" t="s">
        <v>880</v>
      </c>
      <c r="AIU4" s="145" t="s">
        <v>12</v>
      </c>
      <c r="AIV4" s="145" t="s">
        <v>24</v>
      </c>
      <c r="AIW4" s="145" t="s">
        <v>29</v>
      </c>
      <c r="AIX4" s="145" t="s">
        <v>881</v>
      </c>
      <c r="AIY4" s="145" t="s">
        <v>37</v>
      </c>
      <c r="AIZ4" s="145" t="s">
        <v>882</v>
      </c>
      <c r="AJA4" s="145" t="s">
        <v>883</v>
      </c>
      <c r="AJB4" s="145" t="s">
        <v>147</v>
      </c>
      <c r="AJC4" s="145" t="s">
        <v>51</v>
      </c>
      <c r="AJD4" s="145" t="s">
        <v>54</v>
      </c>
      <c r="AJE4" s="145" t="s">
        <v>59</v>
      </c>
      <c r="AJF4" s="145" t="s">
        <v>63</v>
      </c>
      <c r="AJG4" s="145" t="s">
        <v>67</v>
      </c>
      <c r="AJH4" s="145" t="s">
        <v>71</v>
      </c>
      <c r="AJI4" s="145" t="s">
        <v>75</v>
      </c>
      <c r="AJJ4" s="145" t="s">
        <v>80</v>
      </c>
      <c r="AJK4" s="146" t="s">
        <v>84</v>
      </c>
      <c r="AJM4" s="144" t="s">
        <v>879</v>
      </c>
      <c r="AJN4" s="145" t="s">
        <v>190</v>
      </c>
      <c r="AJO4" s="145" t="s">
        <v>16</v>
      </c>
      <c r="AJP4" s="145" t="s">
        <v>880</v>
      </c>
      <c r="AJQ4" s="145" t="s">
        <v>12</v>
      </c>
      <c r="AJR4" s="145" t="s">
        <v>24</v>
      </c>
      <c r="AJS4" s="145" t="s">
        <v>29</v>
      </c>
      <c r="AJT4" s="145" t="s">
        <v>881</v>
      </c>
      <c r="AJU4" s="145" t="s">
        <v>37</v>
      </c>
      <c r="AJV4" s="145" t="s">
        <v>882</v>
      </c>
      <c r="AJW4" s="145" t="s">
        <v>883</v>
      </c>
      <c r="AJX4" s="145" t="s">
        <v>147</v>
      </c>
      <c r="AJY4" s="145" t="s">
        <v>51</v>
      </c>
      <c r="AJZ4" s="145" t="s">
        <v>54</v>
      </c>
      <c r="AKA4" s="145" t="s">
        <v>59</v>
      </c>
      <c r="AKB4" s="145" t="s">
        <v>63</v>
      </c>
      <c r="AKC4" s="145" t="s">
        <v>67</v>
      </c>
      <c r="AKD4" s="145" t="s">
        <v>71</v>
      </c>
      <c r="AKE4" s="145" t="s">
        <v>75</v>
      </c>
      <c r="AKF4" s="145" t="s">
        <v>80</v>
      </c>
      <c r="AKG4" s="146" t="s">
        <v>84</v>
      </c>
      <c r="AKI4" s="144" t="s">
        <v>879</v>
      </c>
      <c r="AKJ4" s="145" t="s">
        <v>190</v>
      </c>
      <c r="AKK4" s="145" t="s">
        <v>16</v>
      </c>
      <c r="AKL4" s="145" t="s">
        <v>880</v>
      </c>
      <c r="AKM4" s="145" t="s">
        <v>12</v>
      </c>
      <c r="AKN4" s="145" t="s">
        <v>24</v>
      </c>
      <c r="AKO4" s="145" t="s">
        <v>29</v>
      </c>
      <c r="AKP4" s="145" t="s">
        <v>881</v>
      </c>
      <c r="AKQ4" s="145" t="s">
        <v>37</v>
      </c>
      <c r="AKR4" s="145" t="s">
        <v>882</v>
      </c>
      <c r="AKS4" s="145" t="s">
        <v>883</v>
      </c>
      <c r="AKT4" s="145" t="s">
        <v>147</v>
      </c>
      <c r="AKU4" s="145" t="s">
        <v>51</v>
      </c>
      <c r="AKV4" s="145" t="s">
        <v>54</v>
      </c>
      <c r="AKW4" s="145" t="s">
        <v>59</v>
      </c>
      <c r="AKX4" s="145" t="s">
        <v>63</v>
      </c>
      <c r="AKY4" s="145" t="s">
        <v>67</v>
      </c>
      <c r="AKZ4" s="145" t="s">
        <v>71</v>
      </c>
      <c r="ALA4" s="145" t="s">
        <v>75</v>
      </c>
      <c r="ALB4" s="145" t="s">
        <v>80</v>
      </c>
      <c r="ALC4" s="146" t="s">
        <v>84</v>
      </c>
      <c r="ALE4" s="144" t="s">
        <v>879</v>
      </c>
      <c r="ALF4" s="145" t="s">
        <v>190</v>
      </c>
      <c r="ALG4" s="145" t="s">
        <v>16</v>
      </c>
      <c r="ALH4" s="145" t="s">
        <v>880</v>
      </c>
      <c r="ALI4" s="145" t="s">
        <v>12</v>
      </c>
      <c r="ALJ4" s="145" t="s">
        <v>24</v>
      </c>
      <c r="ALK4" s="145" t="s">
        <v>29</v>
      </c>
      <c r="ALL4" s="145" t="s">
        <v>881</v>
      </c>
      <c r="ALM4" s="145" t="s">
        <v>37</v>
      </c>
      <c r="ALN4" s="145" t="s">
        <v>882</v>
      </c>
      <c r="ALO4" s="145" t="s">
        <v>883</v>
      </c>
      <c r="ALP4" s="145" t="s">
        <v>147</v>
      </c>
      <c r="ALQ4" s="145" t="s">
        <v>51</v>
      </c>
      <c r="ALR4" s="145" t="s">
        <v>54</v>
      </c>
      <c r="ALS4" s="145" t="s">
        <v>59</v>
      </c>
      <c r="ALT4" s="145" t="s">
        <v>63</v>
      </c>
      <c r="ALU4" s="145" t="s">
        <v>67</v>
      </c>
      <c r="ALV4" s="145" t="s">
        <v>71</v>
      </c>
      <c r="ALW4" s="145" t="s">
        <v>75</v>
      </c>
      <c r="ALX4" s="145" t="s">
        <v>80</v>
      </c>
      <c r="ALY4" s="146" t="s">
        <v>84</v>
      </c>
      <c r="AMA4" s="144" t="s">
        <v>879</v>
      </c>
      <c r="AMB4" s="145" t="s">
        <v>190</v>
      </c>
      <c r="AMC4" s="145" t="s">
        <v>16</v>
      </c>
      <c r="AMD4" s="145" t="s">
        <v>880</v>
      </c>
      <c r="AME4" s="145" t="s">
        <v>12</v>
      </c>
      <c r="AMF4" s="145" t="s">
        <v>24</v>
      </c>
      <c r="AMG4" s="145" t="s">
        <v>29</v>
      </c>
      <c r="AMH4" s="145" t="s">
        <v>881</v>
      </c>
      <c r="AMI4" s="145" t="s">
        <v>37</v>
      </c>
      <c r="AMJ4" s="145" t="s">
        <v>882</v>
      </c>
      <c r="AMK4" s="145" t="s">
        <v>883</v>
      </c>
      <c r="AML4" s="145" t="s">
        <v>147</v>
      </c>
      <c r="AMM4" s="145" t="s">
        <v>51</v>
      </c>
      <c r="AMN4" s="145" t="s">
        <v>54</v>
      </c>
      <c r="AMO4" s="145" t="s">
        <v>59</v>
      </c>
      <c r="AMP4" s="145" t="s">
        <v>63</v>
      </c>
      <c r="AMQ4" s="145" t="s">
        <v>67</v>
      </c>
      <c r="AMR4" s="145" t="s">
        <v>71</v>
      </c>
      <c r="AMS4" s="145" t="s">
        <v>75</v>
      </c>
      <c r="AMT4" s="145" t="s">
        <v>80</v>
      </c>
      <c r="AMU4" s="146" t="s">
        <v>84</v>
      </c>
      <c r="AMW4" s="144" t="s">
        <v>879</v>
      </c>
      <c r="AMX4" s="145" t="s">
        <v>190</v>
      </c>
      <c r="AMY4" s="145" t="s">
        <v>16</v>
      </c>
      <c r="AMZ4" s="145" t="s">
        <v>880</v>
      </c>
      <c r="ANA4" s="145" t="s">
        <v>12</v>
      </c>
      <c r="ANB4" s="145" t="s">
        <v>24</v>
      </c>
      <c r="ANC4" s="145" t="s">
        <v>29</v>
      </c>
      <c r="AND4" s="145" t="s">
        <v>881</v>
      </c>
      <c r="ANE4" s="145" t="s">
        <v>37</v>
      </c>
      <c r="ANF4" s="145" t="s">
        <v>882</v>
      </c>
      <c r="ANG4" s="145" t="s">
        <v>883</v>
      </c>
      <c r="ANH4" s="145" t="s">
        <v>147</v>
      </c>
      <c r="ANI4" s="145" t="s">
        <v>51</v>
      </c>
      <c r="ANJ4" s="145" t="s">
        <v>54</v>
      </c>
      <c r="ANK4" s="145" t="s">
        <v>59</v>
      </c>
      <c r="ANL4" s="145" t="s">
        <v>63</v>
      </c>
      <c r="ANM4" s="145" t="s">
        <v>67</v>
      </c>
      <c r="ANN4" s="145" t="s">
        <v>71</v>
      </c>
      <c r="ANO4" s="145" t="s">
        <v>75</v>
      </c>
      <c r="ANP4" s="145" t="s">
        <v>80</v>
      </c>
      <c r="ANQ4" s="146" t="s">
        <v>84</v>
      </c>
      <c r="ANS4" s="144" t="s">
        <v>879</v>
      </c>
      <c r="ANT4" s="145" t="s">
        <v>190</v>
      </c>
      <c r="ANU4" s="145" t="s">
        <v>16</v>
      </c>
      <c r="ANV4" s="145" t="s">
        <v>880</v>
      </c>
      <c r="ANW4" s="145" t="s">
        <v>12</v>
      </c>
      <c r="ANX4" s="145" t="s">
        <v>24</v>
      </c>
      <c r="ANY4" s="145" t="s">
        <v>29</v>
      </c>
      <c r="ANZ4" s="145" t="s">
        <v>881</v>
      </c>
      <c r="AOA4" s="145" t="s">
        <v>37</v>
      </c>
      <c r="AOB4" s="145" t="s">
        <v>882</v>
      </c>
      <c r="AOC4" s="145" t="s">
        <v>883</v>
      </c>
      <c r="AOD4" s="145" t="s">
        <v>147</v>
      </c>
      <c r="AOE4" s="145" t="s">
        <v>51</v>
      </c>
      <c r="AOF4" s="145" t="s">
        <v>54</v>
      </c>
      <c r="AOG4" s="145" t="s">
        <v>59</v>
      </c>
      <c r="AOH4" s="145" t="s">
        <v>63</v>
      </c>
      <c r="AOI4" s="145" t="s">
        <v>67</v>
      </c>
      <c r="AOJ4" s="145" t="s">
        <v>71</v>
      </c>
      <c r="AOK4" s="145" t="s">
        <v>75</v>
      </c>
      <c r="AOL4" s="145" t="s">
        <v>80</v>
      </c>
      <c r="AOM4" s="146" t="s">
        <v>84</v>
      </c>
      <c r="AOO4" s="144" t="s">
        <v>879</v>
      </c>
      <c r="AOP4" s="145" t="s">
        <v>190</v>
      </c>
      <c r="AOQ4" s="145" t="s">
        <v>16</v>
      </c>
      <c r="AOR4" s="145" t="s">
        <v>880</v>
      </c>
      <c r="AOS4" s="145" t="s">
        <v>12</v>
      </c>
      <c r="AOT4" s="145" t="s">
        <v>24</v>
      </c>
      <c r="AOU4" s="145" t="s">
        <v>29</v>
      </c>
      <c r="AOV4" s="145" t="s">
        <v>881</v>
      </c>
      <c r="AOW4" s="145" t="s">
        <v>37</v>
      </c>
      <c r="AOX4" s="145" t="s">
        <v>882</v>
      </c>
      <c r="AOY4" s="145" t="s">
        <v>883</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884</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885</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886</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1946</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887</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888</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889</v>
      </c>
      <c r="B11" s="175" t="s">
        <v>890</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891</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892</v>
      </c>
      <c r="B14" s="175" t="s">
        <v>893</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894</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895</v>
      </c>
      <c r="B17" s="175" t="s">
        <v>896</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897</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898</v>
      </c>
      <c r="B20" s="189" t="s">
        <v>899</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900</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901</v>
      </c>
      <c r="B23" s="189" t="s">
        <v>902</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903</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904</v>
      </c>
      <c r="B26" s="189" t="s">
        <v>905</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906</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75" thickBot="1">
      <c r="A29" s="192" t="s">
        <v>907</v>
      </c>
      <c r="B29" s="158" t="s">
        <v>908</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ANS3:AOM3"/>
    <mergeCell ref="AOO3:API3"/>
    <mergeCell ref="AIQ3:AJK3"/>
    <mergeCell ref="AJM3:AKG3"/>
    <mergeCell ref="AKI3:ALC3"/>
    <mergeCell ref="ALE3:ALY3"/>
    <mergeCell ref="AMA3:AMU3"/>
    <mergeCell ref="AMW3:ANQ3"/>
    <mergeCell ref="AHU3:AIO3"/>
    <mergeCell ref="YM3:ZG3"/>
    <mergeCell ref="ZI3:AAC3"/>
    <mergeCell ref="AAE3:AAY3"/>
    <mergeCell ref="ABA3:ABU3"/>
    <mergeCell ref="ABW3:ACQ3"/>
    <mergeCell ref="ACS3:ADM3"/>
    <mergeCell ref="ADO3:AEI3"/>
    <mergeCell ref="AEK3:AFE3"/>
    <mergeCell ref="AFG3:AGA3"/>
    <mergeCell ref="AGC3:AGW3"/>
    <mergeCell ref="AGY3:AHS3"/>
    <mergeCell ref="XQ3:YK3"/>
    <mergeCell ref="OI3:PC3"/>
    <mergeCell ref="PE3:PY3"/>
    <mergeCell ref="QA3:QU3"/>
    <mergeCell ref="QW3:RQ3"/>
    <mergeCell ref="RS3:SM3"/>
    <mergeCell ref="SO3:TI3"/>
    <mergeCell ref="TK3:UE3"/>
    <mergeCell ref="UG3:VA3"/>
    <mergeCell ref="VC3:VW3"/>
    <mergeCell ref="VY3:WS3"/>
    <mergeCell ref="WU3:XO3"/>
    <mergeCell ref="NM3:OG3"/>
    <mergeCell ref="EE3:EY3"/>
    <mergeCell ref="FA3:FU3"/>
    <mergeCell ref="FW3:GQ3"/>
    <mergeCell ref="GS3:HM3"/>
    <mergeCell ref="HO3:II3"/>
    <mergeCell ref="IK3:JE3"/>
    <mergeCell ref="JG3:KA3"/>
    <mergeCell ref="KC3:KW3"/>
    <mergeCell ref="KY3:LS3"/>
    <mergeCell ref="LU3:MO3"/>
    <mergeCell ref="MQ3:NK3"/>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S52"/>
  <sheetViews>
    <sheetView zoomScaleNormal="100" workbookViewId="0">
      <selection activeCell="L9" sqref="L9"/>
    </sheetView>
  </sheetViews>
  <sheetFormatPr defaultColWidth="8.875" defaultRowHeight="15.75"/>
  <cols>
    <col min="1" max="1" width="7.625" style="3" customWidth="1"/>
    <col min="2" max="2" width="26.125" style="2" customWidth="1"/>
    <col min="3" max="3" width="8.875" style="3"/>
    <col min="4" max="4" width="16.625" customWidth="1"/>
    <col min="5" max="5" width="29.625" customWidth="1"/>
    <col min="6" max="6" width="17.875" customWidth="1"/>
    <col min="9" max="17" width="30" customWidth="1"/>
    <col min="18" max="18" width="30" style="3" customWidth="1"/>
    <col min="19" max="16384" width="8.875" style="3"/>
  </cols>
  <sheetData>
    <row r="1" spans="1:19" s="109" customFormat="1" ht="31.5">
      <c r="B1" s="110"/>
      <c r="D1" s="111"/>
      <c r="E1" s="111"/>
      <c r="F1" s="111"/>
      <c r="G1" s="111"/>
      <c r="H1" s="111"/>
      <c r="I1" s="112" t="s">
        <v>867</v>
      </c>
      <c r="J1" s="112" t="s">
        <v>25</v>
      </c>
      <c r="K1" s="112" t="s">
        <v>55</v>
      </c>
      <c r="L1" s="112" t="s">
        <v>866</v>
      </c>
      <c r="M1" s="112" t="s">
        <v>76</v>
      </c>
      <c r="N1" s="112" t="s">
        <v>85</v>
      </c>
      <c r="O1" s="112" t="s">
        <v>863</v>
      </c>
      <c r="P1" s="112" t="s">
        <v>864</v>
      </c>
      <c r="Q1" s="112" t="s">
        <v>865</v>
      </c>
      <c r="R1" s="112" t="s">
        <v>141</v>
      </c>
      <c r="S1" s="112" t="s">
        <v>1056</v>
      </c>
    </row>
    <row r="2" spans="1:19">
      <c r="A2" s="1" t="s">
        <v>1</v>
      </c>
      <c r="E2" t="s">
        <v>2</v>
      </c>
      <c r="F2" t="s">
        <v>3</v>
      </c>
      <c r="I2" t="s">
        <v>9</v>
      </c>
      <c r="J2" t="s">
        <v>26</v>
      </c>
      <c r="K2" t="s">
        <v>56</v>
      </c>
      <c r="L2" t="s">
        <v>0</v>
      </c>
      <c r="M2" t="s">
        <v>77</v>
      </c>
      <c r="N2" t="s">
        <v>86</v>
      </c>
      <c r="O2" t="s">
        <v>103</v>
      </c>
      <c r="P2" t="s">
        <v>125</v>
      </c>
      <c r="Q2" t="s">
        <v>133</v>
      </c>
      <c r="R2" t="s">
        <v>142</v>
      </c>
      <c r="S2" t="s">
        <v>1057</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868</v>
      </c>
      <c r="E4" t="s">
        <v>9</v>
      </c>
      <c r="F4" t="s">
        <v>10</v>
      </c>
      <c r="I4" t="s">
        <v>17</v>
      </c>
      <c r="J4" t="s">
        <v>34</v>
      </c>
      <c r="L4" t="s">
        <v>72</v>
      </c>
      <c r="N4" t="s">
        <v>90</v>
      </c>
      <c r="O4" t="s">
        <v>107</v>
      </c>
      <c r="P4" t="s">
        <v>127</v>
      </c>
      <c r="Q4" t="s">
        <v>137</v>
      </c>
    </row>
    <row r="5" spans="1:19">
      <c r="A5" s="4" t="s">
        <v>11</v>
      </c>
      <c r="B5" s="5" t="s">
        <v>12</v>
      </c>
      <c r="D5" t="s">
        <v>868</v>
      </c>
      <c r="E5" t="s">
        <v>13</v>
      </c>
      <c r="F5" t="s">
        <v>14</v>
      </c>
      <c r="I5" t="s">
        <v>21</v>
      </c>
      <c r="J5" t="s">
        <v>38</v>
      </c>
      <c r="N5" t="s">
        <v>92</v>
      </c>
      <c r="O5" t="s">
        <v>109</v>
      </c>
      <c r="P5" t="s">
        <v>128</v>
      </c>
      <c r="Q5" t="s">
        <v>139</v>
      </c>
      <c r="R5"/>
    </row>
    <row r="6" spans="1:19">
      <c r="A6" s="4" t="s">
        <v>15</v>
      </c>
      <c r="B6" s="6" t="s">
        <v>16</v>
      </c>
      <c r="D6" t="s">
        <v>868</v>
      </c>
      <c r="E6" t="s">
        <v>17</v>
      </c>
      <c r="F6" t="s">
        <v>18</v>
      </c>
      <c r="J6" t="s">
        <v>42</v>
      </c>
      <c r="N6" t="s">
        <v>94</v>
      </c>
      <c r="O6" t="s">
        <v>111</v>
      </c>
      <c r="P6" t="s">
        <v>129</v>
      </c>
    </row>
    <row r="7" spans="1:19">
      <c r="A7" s="4" t="s">
        <v>19</v>
      </c>
      <c r="B7" s="6" t="s">
        <v>20</v>
      </c>
      <c r="D7" t="s">
        <v>868</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873</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866</v>
      </c>
      <c r="E18" t="s">
        <v>0</v>
      </c>
      <c r="F18" t="s">
        <v>65</v>
      </c>
    </row>
    <row r="19" spans="1:6">
      <c r="A19" s="4" t="s">
        <v>66</v>
      </c>
      <c r="B19" s="12" t="s">
        <v>67</v>
      </c>
      <c r="D19" t="s">
        <v>866</v>
      </c>
      <c r="E19" t="s">
        <v>68</v>
      </c>
      <c r="F19" t="s">
        <v>69</v>
      </c>
    </row>
    <row r="20" spans="1:6">
      <c r="A20" s="4" t="s">
        <v>70</v>
      </c>
      <c r="B20" s="13" t="s">
        <v>71</v>
      </c>
      <c r="D20" t="s">
        <v>866</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863</v>
      </c>
      <c r="E31" t="s">
        <v>103</v>
      </c>
      <c r="F31" t="s">
        <v>104</v>
      </c>
    </row>
    <row r="32" spans="1:6">
      <c r="D32" t="s">
        <v>863</v>
      </c>
      <c r="E32" t="s">
        <v>105</v>
      </c>
      <c r="F32" t="s">
        <v>106</v>
      </c>
    </row>
    <row r="33" spans="4:7">
      <c r="D33" t="s">
        <v>863</v>
      </c>
      <c r="E33" t="s">
        <v>107</v>
      </c>
      <c r="F33" t="s">
        <v>108</v>
      </c>
    </row>
    <row r="34" spans="4:7">
      <c r="D34" t="s">
        <v>863</v>
      </c>
      <c r="E34" t="s">
        <v>109</v>
      </c>
      <c r="F34" t="s">
        <v>110</v>
      </c>
    </row>
    <row r="35" spans="4:7">
      <c r="D35" t="s">
        <v>863</v>
      </c>
      <c r="E35" t="s">
        <v>111</v>
      </c>
      <c r="F35" t="s">
        <v>112</v>
      </c>
    </row>
    <row r="36" spans="4:7">
      <c r="D36" t="s">
        <v>863</v>
      </c>
      <c r="E36" t="s">
        <v>113</v>
      </c>
      <c r="F36" t="s">
        <v>114</v>
      </c>
    </row>
    <row r="37" spans="4:7">
      <c r="D37" t="s">
        <v>863</v>
      </c>
      <c r="E37" t="s">
        <v>115</v>
      </c>
      <c r="F37" t="s">
        <v>116</v>
      </c>
      <c r="G37" t="s">
        <v>117</v>
      </c>
    </row>
    <row r="38" spans="4:7">
      <c r="D38" t="s">
        <v>863</v>
      </c>
      <c r="E38" t="s">
        <v>118</v>
      </c>
      <c r="F38" t="s">
        <v>119</v>
      </c>
    </row>
    <row r="39" spans="4:7">
      <c r="D39" t="s">
        <v>863</v>
      </c>
      <c r="E39" t="s">
        <v>120</v>
      </c>
      <c r="F39" t="s">
        <v>121</v>
      </c>
    </row>
    <row r="40" spans="4:7">
      <c r="D40" t="s">
        <v>863</v>
      </c>
      <c r="E40" t="s">
        <v>122</v>
      </c>
      <c r="F40" t="s">
        <v>123</v>
      </c>
    </row>
    <row r="41" spans="4:7">
      <c r="D41" t="s">
        <v>864</v>
      </c>
      <c r="E41" t="s">
        <v>125</v>
      </c>
      <c r="F41" t="s">
        <v>125</v>
      </c>
    </row>
    <row r="42" spans="4:7">
      <c r="D42" t="s">
        <v>864</v>
      </c>
      <c r="E42" t="s">
        <v>126</v>
      </c>
      <c r="F42" t="s">
        <v>126</v>
      </c>
    </row>
    <row r="43" spans="4:7">
      <c r="D43" t="s">
        <v>864</v>
      </c>
      <c r="E43" t="s">
        <v>127</v>
      </c>
      <c r="F43" t="s">
        <v>127</v>
      </c>
    </row>
    <row r="44" spans="4:7">
      <c r="D44" t="s">
        <v>864</v>
      </c>
      <c r="E44" t="s">
        <v>128</v>
      </c>
      <c r="F44" t="s">
        <v>128</v>
      </c>
    </row>
    <row r="45" spans="4:7">
      <c r="D45" t="s">
        <v>864</v>
      </c>
      <c r="E45" t="s">
        <v>129</v>
      </c>
      <c r="F45" t="s">
        <v>129</v>
      </c>
    </row>
    <row r="46" spans="4:7">
      <c r="D46" t="s">
        <v>864</v>
      </c>
      <c r="E46" t="s">
        <v>130</v>
      </c>
      <c r="F46" t="s">
        <v>131</v>
      </c>
    </row>
    <row r="47" spans="4:7">
      <c r="D47" t="s">
        <v>865</v>
      </c>
      <c r="E47" t="s">
        <v>133</v>
      </c>
      <c r="F47" t="s">
        <v>134</v>
      </c>
    </row>
    <row r="48" spans="4:7">
      <c r="D48" t="s">
        <v>865</v>
      </c>
      <c r="E48" t="s">
        <v>135</v>
      </c>
      <c r="F48" t="s">
        <v>136</v>
      </c>
    </row>
    <row r="49" spans="4:6">
      <c r="D49" t="s">
        <v>865</v>
      </c>
      <c r="E49" t="s">
        <v>137</v>
      </c>
      <c r="F49" t="s">
        <v>138</v>
      </c>
    </row>
    <row r="50" spans="4:6">
      <c r="D50" t="s">
        <v>865</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9" sqref="L9"/>
    </sheetView>
  </sheetViews>
  <sheetFormatPr defaultColWidth="11"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HRH Need estimation</vt:lpstr>
      <vt:lpstr>Mental health interventions</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2022-11-25T18:34:59Z</dcterms:modified>
</cp:coreProperties>
</file>