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<sst xmlns="http://schemas.openxmlformats.org/spreadsheetml/2006/main" count="12768" uniqueCount="1684">
  <si>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</si>
  <si>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</si>
  <si>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</si>
  <si>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</si>
  <si>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</si>
  <si>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</si>
  <si>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</si>
  <si>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</si>
  <si>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</si>
  <si>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</si>
  <si>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</si>
  <si>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</si>
  <si>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</si>
  <si>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</si>
  <si>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</si>
  <si>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</si>
  <si>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</si>
  <si>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</si>
  <si>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</si>
  <si>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</si>
  <si>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</si>
  <si>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</si>
  <si>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</si>
  <si>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</si>
  <si>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</si>
  <si>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</si>
  <si>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</si>
  <si>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</si>
  <si>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</si>
  <si>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</si>
  <si>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</si>
  <si>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</si>
  <si>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</si>
  <si>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</si>
  <si>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</si>
  <si>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</si>
  <si>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</si>
  <si>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</si>
  <si>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</si>
  <si>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</si>
  <si>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</si>
  <si>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</si>
  <si>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</si>
  <si>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</si>
  <si>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</si>
  <si>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</si>
  <si>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</si>
  <si>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</si>
  <si>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</si>
  <si>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</si>
  <si>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</si>
  <si>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</si>
  <si>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</si>
  <si>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</si>
  <si>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</si>
  <si>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</si>
  <si>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</si>
  <si>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</si>
  <si>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</si>
  <si>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</si>
  <si>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</si>
  <si>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</si>
  <si>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</si>
  <si>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</si>
  <si>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</si>
  <si>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</si>
  <si>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</si>
  <si>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</si>
  <si>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</si>
  <si>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</si>
  <si>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</si>
  <si>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</si>
  <si>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</si>
  <si>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</si>
  <si>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</si>
  <si>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</si>
  <si>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</si>
  <si>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</si>
  <si>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</si>
  <si>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</si>
  <si>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</si>
  <si>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</si>
  <si>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</si>
  <si>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</si>
  <si>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</si>
  <si>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</si>
  <si>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</si>
  <si>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</si>
  <si>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</si>
  <si>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</si>
  <si>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</si>
  <si>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</si>
  <si>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</si>
  <si>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</si>
  <si>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</si>
  <si>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</si>
  <si>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</si>
  <si>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</si>
  <si>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</si>
  <si>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</si>
  <si>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</si>
  <si>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</si>
  <si>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</si>
  <si>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</si>
  <si>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</si>
  <si>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</si>
  <si>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</si>
  <si>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</si>
  <si>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</si>
  <si>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</si>
  <si>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</si>
  <si>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</si>
  <si>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</si>
  <si>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</si>
  <si>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</si>
  <si>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</si>
  <si>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</si>
  <si>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</si>
  <si>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</si>
  <si>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</si>
  <si>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</si>
  <si>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</si>
  <si>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</si>
  <si>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</si>
  <si>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</si>
  <si>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</si>
  <si>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</si>
  <si>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</si>
  <si>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</si>
  <si>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</si>
  <si>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</si>
  <si>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</si>
  <si>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</si>
  <si>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</si>
  <si>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</si>
  <si>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</si>
  <si>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</si>
  <si>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</si>
  <si>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</si>
  <si>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</si>
  <si>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</si>
  <si>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</si>
  <si>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</si>
  <si>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</si>
  <si>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</si>
  <si>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</si>
  <si>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</si>
  <si>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</si>
  <si>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</si>
  <si>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</si>
  <si>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</si>
  <si>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</si>
  <si>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</si>
  <si>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</si>
  <si>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</si>
  <si>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</si>
  <si>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</si>
  <si>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</si>
  <si>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</si>
  <si>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</si>
  <si>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</si>
  <si>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</si>
  <si>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</si>
  <si>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</si>
  <si>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</si>
  <si>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</si>
  <si>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</si>
  <si>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</si>
  <si>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</si>
  <si>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</si>
  <si>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</si>
  <si>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</si>
  <si>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</si>
  <si>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</si>
  <si>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</si>
  <si>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</si>
  <si>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</si>
  <si>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</si>
  <si>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</si>
  <si>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</si>
  <si>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</si>
  <si>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</si>
  <si>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</si>
  <si>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</si>
  <si>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</si>
  <si>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</si>
  <si>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</si>
  <si>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</si>
  <si>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</si>
  <si>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</si>
  <si>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</si>
  <si>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</si>
  <si>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</si>
  <si>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</si>
  <si>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</si>
  <si>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</si>
  <si>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</si>
  <si>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</si>
  <si>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</si>
  <si>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</si>
  <si>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</si>
  <si>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</si>
  <si>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</si>
  <si>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</si>
  <si>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</si>
  <si>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</si>
  <si>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</si>
  <si>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</si>
  <si>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</si>
  <si>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</si>
  <si>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</si>
  <si>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</si>
  <si>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</si>
  <si>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</si>
  <si>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</si>
  <si>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</si>
  <si>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</si>
  <si>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</si>
  <si>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</si>
  <si>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</si>
  <si>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</si>
  <si>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</si>
  <si>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</si>
  <si>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</si>
  <si>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</si>
  <si>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</si>
  <si>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</si>
  <si>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</si>
  <si>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</si>
  <si>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</si>
  <si>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</si>
  <si>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</si>
  <si>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</si>
  <si>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</si>
  <si>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</si>
  <si>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</si>
  <si>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</si>
  <si>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</si>
  <si>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</si>
  <si>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</si>
  <si>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</si>
  <si>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</si>
  <si>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</si>
  <si>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</si>
  <si>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</si>
  <si>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</si>
  <si>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</si>
  <si>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</si>
  <si>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</si>
  <si>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</si>
  <si>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</si>
  <si>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</si>
  <si>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</si>
  <si>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</si>
  <si>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</si>
  <si>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</si>
  <si>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</si>
  <si>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</si>
  <si>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</si>
  <si>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</si>
  <si>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</si>
  <si>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</si>
  <si>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</si>
  <si>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</si>
  <si>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</si>
  <si>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</si>
  <si>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</si>
  <si>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</si>
  <si>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</si>
  <si>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</si>
  <si>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</si>
  <si>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</si>
  <si>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</si>
  <si>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</si>
  <si>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</si>
  <si>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</si>
  <si>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</si>
  <si>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</si>
  <si>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</si>
  <si>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</si>
  <si>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</si>
  <si>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</si>
  <si>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</si>
  <si>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</si>
  <si>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</si>
  <si>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</si>
  <si>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</si>
  <si>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</si>
  <si>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</si>
  <si>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</si>
  <si>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</si>
  <si>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</si>
  <si>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</si>
  <si>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</si>
  <si>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</si>
  <si>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</si>
  <si>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</si>
  <si>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</si>
  <si>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</si>
  <si>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</si>
  <si>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</si>
  <si>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</si>
  <si>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</si>
  <si>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</si>
  <si>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</si>
  <si>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</si>
  <si>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</si>
  <si>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</si>
  <si>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</si>
  <si>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</si>
  <si>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</si>
  <si>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</si>
  <si>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</si>
  <si>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</si>
  <si>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</si>
  <si>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</si>
  <si>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</si>
  <si>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</si>
  <si>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</si>
  <si>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</si>
  <si>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</si>
  <si>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</si>
  <si>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</si>
  <si>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</si>
  <si>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</si>
  <si>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</si>
  <si>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</si>
  <si>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</si>
  <si>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</si>
  <si>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</si>
  <si>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</si>
  <si>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</si>
  <si>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</si>
  <si>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</si>
  <si>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</si>
  <si>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</si>
  <si>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</si>
  <si>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</si>
  <si>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</si>
  <si>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</si>
  <si>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</si>
  <si>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</si>
  <si>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</si>
  <si>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</si>
  <si>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</si>
  <si>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</si>
  <si>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</si>
  <si>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</si>
  <si>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</si>
  <si>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</si>
  <si>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</si>
  <si>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</si>
  <si>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</si>
  <si>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</si>
  <si>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</si>
  <si>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</si>
  <si>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</si>
  <si>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</si>
  <si>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</si>
  <si>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</si>
  <si>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</si>
  <si>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</si>
  <si>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</si>
  <si>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</si>
  <si>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</si>
  <si>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</si>
  <si>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</si>
  <si>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</si>
  <si>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</si>
  <si>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</si>
  <si>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</si>
  <si>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</si>
  <si>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</si>
  <si>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</si>
  <si>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</si>
  <si>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</si>
  <si>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</si>
  <si>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</si>
  <si>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</si>
  <si>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</si>
  <si>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</si>
  <si>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</si>
  <si>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</si>
  <si>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</si>
  <si>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</si>
  <si>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</si>
  <si>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</si>
  <si>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</si>
  <si>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</si>
  <si>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</si>
  <si>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</si>
  <si>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</si>
  <si>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</si>
  <si>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</si>
  <si>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</si>
  <si>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</si>
  <si>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</si>
  <si>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</si>
  <si>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</si>
  <si>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</si>
  <si>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</si>
  <si>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</si>
  <si>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</si>
  <si>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</si>
  <si>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</si>
  <si>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</si>
  <si>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</si>
  <si>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</si>
  <si>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</si>
  <si>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</si>
  <si>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</si>
  <si>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</si>
  <si>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</si>
  <si>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</si>
  <si>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</si>
  <si>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</si>
  <si>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</si>
  <si>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</si>
  <si>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</si>
  <si>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</si>
  <si>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</si>
  <si>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</si>
  <si>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</si>
  <si>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</si>
  <si>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</si>
  <si>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</si>
  <si>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</si>
  <si>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</si>
  <si>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</si>
  <si>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</si>
  <si>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</si>
  <si>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</si>
  <si>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</si>
  <si>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</si>
  <si>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</si>
  <si>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</si>
  <si>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</si>
  <si>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</si>
  <si>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</si>
  <si>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</si>
  <si>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</si>
  <si>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</si>
  <si>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</si>
  <si>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</si>
  <si>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</si>
  <si>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</si>
  <si>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</si>
  <si>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</si>
  <si>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</si>
  <si>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</si>
  <si>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</si>
  <si>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</si>
  <si>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</si>
  <si>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</si>
  <si>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</si>
  <si>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</si>
  <si>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</si>
  <si>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</si>
  <si>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</si>
  <si>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</si>
  <si>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</si>
  <si>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</si>
  <si>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</si>
  <si>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</si>
  <si>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</si>
  <si>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</si>
  <si>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</si>
  <si>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</si>
  <si>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</si>
  <si>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</si>
  <si>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</si>
  <si>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</si>
  <si>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</si>
  <si>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</si>
  <si>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</si>
  <si>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</si>
  <si>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</si>
  <si>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</si>
  <si>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</si>
  <si>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</si>
  <si>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</si>
  <si>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</si>
  <si>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</si>
  <si>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</si>
  <si>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</si>
  <si>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</si>
  <si>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</si>
  <si>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</si>
  <si>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</si>
  <si>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</si>
  <si>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</si>
  <si>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</si>
  <si>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</si>
  <si>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</si>
  <si>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</si>
  <si>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</si>
  <si>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</si>
  <si>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</si>
  <si>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</si>
  <si>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</si>
  <si>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</si>
  <si>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</si>
  <si>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</si>
  <si>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</si>
  <si>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</si>
  <si>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</si>
  <si>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</si>
  <si>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</si>
  <si>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</si>
  <si>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</si>
  <si>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</si>
  <si>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</si>
  <si>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</si>
  <si>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</si>
  <si>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</si>
  <si>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</si>
  <si>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</si>
  <si>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</si>
  <si>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</si>
  <si>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</si>
  <si>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</si>
  <si>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</si>
  <si>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</si>
  <si>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</si>
  <si>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</si>
  <si>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</si>
  <si>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</si>
  <si>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</si>
  <si>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</si>
  <si>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</si>
  <si>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</si>
  <si>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</si>
  <si>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</si>
  <si>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</si>
  <si>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</si>
  <si>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</si>
  <si>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</si>
  <si>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</si>
  <si>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</si>
  <si>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</si>
  <si>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</si>
  <si>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</si>
  <si>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</si>
  <si>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</si>
  <si>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</si>
  <si>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</si>
  <si>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</si>
  <si>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</si>
  <si>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</si>
  <si>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</si>
  <si>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</si>
  <si>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</si>
  <si>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</si>
  <si>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</si>
  <si>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</si>
  <si>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</si>
  <si>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</si>
  <si>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</si>
  <si>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</si>
  <si>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</si>
  <si>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</si>
  <si>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</si>
  <si>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</si>
  <si>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</si>
  <si>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</si>
  <si>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</si>
  <si>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</si>
  <si>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</si>
  <si>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</si>
  <si>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</si>
  <si>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</si>
  <si>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</si>
  <si>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</si>
  <si>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</si>
  <si>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</si>
  <si>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</si>
  <si>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</si>
  <si>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</si>
  <si>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</si>
  <si>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</si>
  <si>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</si>
  <si>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</si>
  <si>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</si>
  <si>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</si>
  <si>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</si>
  <si>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</si>
  <si>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</si>
  <si>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</si>
  <si>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</si>
  <si>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</si>
  <si>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</si>
  <si>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</si>
  <si>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</si>
  <si>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</si>
  <si>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</si>
  <si>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</si>
  <si>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</si>
  <si>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</si>
  <si>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</si>
  <si>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</si>
  <si>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</si>
  <si>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</si>
  <si>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</si>
  <si>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</si>
  <si>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</si>
  <si>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</si>
  <si>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</si>
  <si>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</si>
  <si>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</si>
  <si>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</si>
  <si>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</si>
  <si>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</si>
  <si>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</si>
  <si>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</si>
  <si>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</si>
  <si>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</si>
  <si>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</si>
  <si>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</si>
  <si>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</si>
  <si>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</si>
  <si>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</si>
  <si>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</si>
  <si>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</si>
  <si>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</si>
  <si>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</si>
  <si>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</si>
  <si>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</si>
  <si>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</si>
  <si>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</si>
  <si>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</si>
  <si>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</si>
  <si>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</si>
  <si>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</si>
  <si>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</si>
  <si>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</si>
  <si>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</si>
  <si>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</si>
  <si>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</si>
  <si>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</si>
  <si>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</si>
  <si>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</si>
  <si>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</si>
  <si>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</si>
  <si>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</si>
  <si>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</si>
  <si>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</si>
  <si>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</si>
  <si>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</si>
  <si>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</si>
  <si>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</si>
  <si>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</si>
  <si>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</si>
  <si>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</si>
  <si>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</si>
  <si>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</si>
  <si>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</si>
  <si>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</si>
  <si>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</si>
  <si>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</si>
  <si>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</si>
  <si>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</si>
  <si>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</si>
  <si>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</si>
  <si>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</si>
  <si>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</si>
  <si>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</si>
  <si>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</si>
  <si>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</si>
  <si>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</si>
  <si>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</si>
  <si>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</si>
  <si>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</si>
  <si>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</si>
  <si>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</si>
  <si>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</si>
  <si>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</si>
  <si>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</si>
  <si>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</si>
  <si>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</si>
  <si>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</si>
  <si>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</si>
  <si>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</si>
  <si>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</si>
  <si>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</si>
  <si>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</si>
  <si>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</si>
  <si>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</si>
  <si>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</si>
  <si>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</si>
  <si>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</si>
  <si>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</si>
  <si>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</si>
  <si>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</si>
  <si>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</si>
  <si>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</si>
  <si>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</si>
  <si>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</si>
  <si>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</si>
  <si>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</si>
  <si>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</si>
  <si>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</si>
  <si>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</si>
  <si>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</si>
  <si>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</si>
  <si>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</si>
  <si>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</si>
  <si>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</si>
  <si>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</si>
  <si>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</si>
  <si>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</si>
  <si>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</si>
  <si>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</si>
  <si>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</si>
  <si>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</si>
  <si>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</si>
  <si>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</si>
  <si>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</si>
  <si>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</si>
  <si>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</si>
  <si>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</si>
  <si>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</si>
  <si>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</si>
  <si>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</si>
  <si>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</si>
  <si>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</si>
  <si>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</si>
  <si>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</si>
  <si>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</si>
  <si>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</si>
  <si>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</si>
  <si>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</si>
  <si>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</si>
  <si>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</si>
  <si>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</si>
  <si>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</si>
  <si>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</si>
  <si>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</si>
  <si>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</si>
  <si>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</si>
  <si>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</si>
  <si>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</si>
  <si>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</si>
  <si>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</si>
  <si>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</si>
  <si>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</si>
  <si>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</si>
  <si>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</si>
  <si>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</si>
  <si>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</si>
  <si>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</si>
  <si>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</si>
  <si>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</si>
  <si>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</si>
  <si>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</si>
  <si>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</si>
  <si>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</si>
  <si>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</si>
  <si>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</si>
  <si>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</si>
  <si>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</si>
  <si>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</si>
  <si>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</si>
  <si>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</si>
  <si>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</si>
  <si>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</si>
  <si>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</si>
  <si>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</si>
  <si>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</si>
  <si>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</si>
  <si>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</si>
  <si>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</si>
  <si>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</si>
  <si>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</si>
  <si>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</si>
  <si>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</si>
  <si>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</si>
  <si>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</si>
  <si>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</si>
  <si>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</si>
  <si>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</si>
  <si>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</si>
  <si>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</si>
  <si>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</si>
  <si>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</si>
  <si>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</si>
  <si>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</si>
  <si>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</si>
  <si>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</si>
  <si>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</si>
  <si>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</si>
  <si>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</si>
  <si>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</si>
  <si>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</si>
  <si>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</si>
  <si>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</si>
  <si>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</si>
  <si>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</si>
  <si>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</si>
  <si>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</si>
  <si>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</si>
  <si>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</si>
  <si>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</si>
  <si>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</si>
  <si>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</si>
  <si>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</si>
  <si>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</si>
  <si>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</si>
  <si>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</si>
  <si>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</si>
  <si>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</si>
  <si>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</si>
  <si>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</si>
  <si>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</si>
  <si>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</si>
  <si>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</si>
  <si>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</si>
  <si>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</si>
  <si>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</si>
  <si>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</si>
  <si>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</si>
  <si>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</si>
  <si>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</si>
  <si>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</si>
  <si>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</si>
  <si>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</si>
  <si>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</si>
  <si>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</si>
  <si>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</si>
  <si>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</si>
  <si>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</si>
  <si>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</si>
  <si>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</si>
  <si>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</si>
  <si>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</si>
  <si>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</si>
  <si>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</si>
  <si>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</si>
  <si>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</si>
  <si>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</si>
  <si>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</si>
  <si>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</si>
  <si>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</si>
  <si>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</si>
  <si>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</si>
  <si>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</si>
  <si>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</si>
  <si>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</si>
  <si>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</si>
  <si>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</si>
  <si>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</si>
  <si>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</si>
  <si>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</si>
  <si>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</si>
  <si>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</si>
  <si>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</si>
  <si>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</si>
  <si>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</si>
  <si>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</si>
  <si>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</si>
  <si>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</si>
  <si>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</si>
  <si>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</si>
  <si>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</si>
  <si>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</si>
  <si>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</si>
  <si>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</si>
  <si>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</si>
  <si>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</si>
  <si>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</si>
  <si>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</si>
  <si>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</si>
  <si>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</si>
  <si>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</si>
  <si>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</si>
  <si>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</si>
  <si>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</si>
  <si>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</si>
  <si>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</si>
  <si>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</si>
  <si>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</si>
  <si>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</si>
  <si>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</si>
  <si>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</si>
  <si>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</si>
  <si>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</si>
  <si>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</si>
  <si>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</si>
  <si>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</si>
  <si>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</si>
  <si>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</si>
  <si>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</si>
  <si>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</si>
  <si>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</si>
  <si>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</si>
  <si>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</si>
  <si>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</si>
  <si>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</si>
  <si>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</si>
  <si>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</si>
  <si>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</si>
  <si>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</si>
  <si>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</si>
  <si>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</si>
  <si>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</si>
  <si>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</si>
  <si>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</si>
  <si>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</si>
  <si>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</si>
  <si>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</si>
  <si>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</si>
  <si>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</si>
  <si>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</si>
  <si>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</si>
  <si>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</si>
  <si>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</si>
  <si>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</si>
  <si>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</si>
  <si>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</si>
  <si>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</si>
  <si>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</si>
  <si>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</si>
  <si>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</si>
  <si>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</si>
  <si>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</si>
  <si>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</si>
  <si>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</si>
  <si>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</si>
  <si>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</si>
  <si>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</si>
  <si>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</si>
  <si>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</si>
  <si>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</si>
  <si>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</si>
  <si>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</si>
  <si>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</si>
  <si>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</si>
  <si>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</si>
  <si>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</si>
  <si>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</si>
  <si>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</si>
  <si>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</si>
  <si>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</si>
  <si>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</si>
  <si>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</si>
  <si>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</si>
  <si>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</si>
  <si>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</si>
  <si>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</si>
  <si>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</si>
  <si>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</si>
  <si>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</si>
  <si>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</si>
  <si>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</si>
  <si>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</si>
  <si>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</si>
  <si>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</si>
  <si>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</si>
  <si>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</si>
  <si>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</si>
  <si>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</si>
  <si>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</si>
  <si>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</si>
  <si>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</si>
  <si>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</si>
  <si>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</si>
  <si>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</si>
  <si>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</si>
  <si>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</si>
  <si>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</si>
  <si>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</si>
  <si>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</si>
  <si>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</si>
  <si>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</si>
  <si>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</si>
  <si>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</si>
  <si>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</si>
  <si>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</si>
  <si>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</si>
  <si>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</si>
  <si>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</si>
  <si>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</si>
  <si>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</si>
  <si>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</si>
  <si>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</si>
  <si>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</si>
  <si>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</si>
  <si>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</si>
  <si>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</si>
  <si>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</si>
  <si>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</si>
  <si>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</si>
  <si>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</si>
  <si>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</si>
  <si>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</si>
  <si>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</si>
  <si>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</si>
  <si>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</si>
  <si>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</si>
  <si>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</si>
  <si>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</si>
  <si>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</si>
  <si>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</si>
  <si>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</si>
  <si>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</si>
  <si>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</si>
  <si>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</si>
  <si>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</si>
  <si>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</si>
  <si>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</si>
  <si>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</si>
  <si>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</si>
  <si>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</si>
  <si>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</si>
  <si>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</si>
  <si>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</si>
  <si>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</si>
  <si>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</si>
  <si>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</si>
  <si>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</si>
  <si>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</si>
  <si>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</si>
  <si>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</si>
  <si>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</si>
  <si>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</si>
  <si>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</si>
  <si>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</si>
  <si>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</si>
  <si>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</si>
  <si>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</si>
  <si>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</si>
  <si>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</si>
  <si>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</si>
  <si>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</si>
  <si>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</si>
  <si>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</si>
  <si>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</si>
  <si>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</si>
  <si>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</si>
  <si>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</si>
  <si>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</si>
  <si>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</si>
  <si>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</si>
  <si>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</si>
  <si>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</si>
  <si>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</si>
  <si>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</si>
  <si>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</si>
  <si>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</si>
  <si>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</si>
  <si>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</si>
  <si>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</si>
  <si>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</si>
  <si>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</si>
  <si>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</si>
  <si>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</si>
  <si>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</si>
  <si>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</si>
  <si>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</si>
  <si>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</si>
  <si>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</si>
  <si>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</si>
  <si>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</si>
  <si>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</si>
  <si>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</si>
  <si>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</si>
  <si>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</si>
  <si>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</si>
  <si>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</si>
  <si>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</si>
  <si>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</si>
  <si>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</si>
  <si>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</si>
  <si>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</si>
  <si>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</si>
  <si>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</si>
  <si>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</si>
  <si>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</si>
  <si>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</si>
  <si>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</si>
  <si>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</si>
  <si>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</si>
  <si>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</si>
  <si>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</si>
  <si>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</si>
  <si>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</si>
  <si>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</si>
  <si>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</si>
  <si>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</si>
  <si>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</si>
  <si>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</si>
  <si>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</si>
  <si>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</si>
  <si>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</si>
  <si>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</si>
  <si>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</si>
  <si>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</si>
  <si>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</si>
  <si>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</si>
  <si>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</si>
  <si>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</si>
  <si>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</si>
  <si>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</si>
  <si>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</si>
  <si>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</si>
  <si>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</si>
  <si>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</si>
  <si>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</si>
  <si>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</si>
  <si>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</si>
  <si>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</si>
  <si>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</si>
  <si>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</si>
  <si>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</si>
  <si>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</si>
  <si>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</si>
  <si>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</si>
  <si>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</si>
  <si>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</si>
  <si>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</si>
  <si>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</si>
  <si>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</si>
  <si>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</si>
  <si>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</si>
  <si>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</si>
  <si>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</si>
  <si>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</si>
  <si>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</si>
  <si>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</si>
  <si>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</si>
  <si>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</si>
  <si>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</si>
  <si>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</si>
  <si>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</si>
  <si>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</si>
  <si>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</si>
  <si>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</si>
  <si>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</si>
  <si>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</si>
  <si>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</si>
  <si>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</si>
  <si>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</si>
  <si>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</si>
  <si>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</si>
  <si>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</si>
  <si>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</si>
  <si>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</si>
  <si>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</si>
  <si>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</si>
  <si>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</si>
  <si>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</si>
  <si>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</si>
  <si>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</si>
  <si>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</si>
  <si>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</si>
  <si>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</si>
  <si>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</si>
  <si>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</si>
  <si>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</si>
  <si>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</si>
  <si>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</si>
  <si>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</si>
  <si>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</si>
  <si>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</si>
  <si>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</si>
  <si>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</si>
  <si>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</si>
  <si>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</si>
  <si>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</si>
  <si>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</si>
  <si>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</si>
  <si>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</si>
  <si>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</si>
  <si>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</si>
  <si>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</si>
  <si>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</si>
  <si>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</si>
  <si>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</si>
  <si>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</si>
  <si>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</si>
  <si>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</si>
  <si>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</si>
  <si>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</si>
  <si>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</si>
  <si>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</si>
  <si>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</si>
  <si>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</si>
  <si>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</si>
  <si>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</si>
  <si>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</si>
  <si>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</si>
  <si>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</si>
  <si>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</si>
  <si>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</si>
  <si>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</si>
  <si>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</si>
  <si>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</si>
  <si>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</si>
  <si>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</si>
  <si>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</si>
  <si>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</si>
  <si>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</si>
  <si>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</si>
  <si>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</si>
  <si>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</si>
  <si>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</si>
  <si>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</si>
  <si>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</si>
  <si>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</si>
  <si>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</si>
  <si>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</si>
  <si>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</si>
  <si>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</si>
  <si>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</si>
  <si>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</si>
  <si>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</si>
  <si>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</si>
  <si>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</si>
  <si>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</si>
  <si>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</si>
  <si>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</si>
  <si>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</si>
  <si>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</si>
  <si>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</si>
  <si>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</si>
  <si>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</si>
  <si>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</si>
  <si>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</si>
  <si>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</si>
  <si>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</si>
  <si>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</si>
  <si>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</si>
  <si>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</si>
  <si>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</si>
  <si>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</si>
  <si>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</si>
  <si>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</si>
  <si>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</si>
  <si>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</si>
  <si>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</si>
  <si>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</si>
  <si>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</si>
  <si>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</si>
  <si>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</si>
  <si>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</si>
  <si>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</si>
  <si>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</si>
  <si>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</si>
  <si>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</si>
  <si>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</si>
  <si>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</si>
  <si>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</si>
  <si>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</si>
  <si>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</si>
  <si>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</si>
  <si>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</si>
  <si>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</si>
  <si>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</si>
  <si>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</si>
  <si>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</si>
  <si>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</si>
  <si>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</si>
  <si>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</si>
  <si>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</si>
  <si>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</si>
  <si>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</si>
  <si>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</si>
  <si>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</si>
  <si>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</si>
  <si>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</si>
  <si>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</si>
  <si>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</si>
  <si>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</si>
  <si>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</si>
  <si>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</si>
  <si>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</si>
  <si>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</si>
  <si>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</si>
  <si>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</si>
  <si>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</si>
  <si>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</si>
  <si>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</si>
  <si>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</si>
  <si>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</si>
  <si>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</si>
  <si>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</si>
  <si>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</si>
  <si>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</si>
  <si>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</si>
  <si>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</si>
  <si>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</si>
  <si>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</si>
  <si>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</si>
  <si>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</si>
  <si>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</si>
  <si>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</si>
  <si>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</si>
  <si>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</si>
  <si>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</si>
  <si>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</si>
  <si>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</si>
  <si>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</si>
  <si>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</si>
  <si>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</si>
  <si>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</si>
  <si>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</si>
  <si>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</si>
  <si>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</si>
  <si>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</si>
  <si>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</si>
  <si>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</si>
  <si>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</si>
  <si>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</si>
  <si>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</si>
  <si>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</si>
  <si>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</si>
  <si>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</si>
  <si>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</si>
  <si>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</si>
  <si>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</si>
  <si>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</si>
  <si>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</si>
  <si>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</si>
  <si>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</si>
  <si>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</si>
  <si>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</si>
  <si>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</si>
  <si>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</si>
  <si>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</si>
  <si>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</si>
  <si>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</si>
  <si>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</si>
  <si>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</si>
  <si>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</si>
  <si>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</si>
  <si>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</si>
  <si>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</si>
  <si>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</si>
  <si>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</si>
  <si>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</si>
  <si>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</si>
  <si>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</si>
  <si>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</si>
  <si>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</si>
  <si>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</si>
  <si>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</si>
  <si>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</si>
  <si>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</si>
  <si>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</si>
  <si>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</si>
  <si>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</si>
  <si>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</si>
  <si>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</si>
  <si>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</si>
  <si>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</si>
  <si>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</si>
  <si>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</si>
  <si>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</si>
  <si>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</si>
  <si>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</si>
  <si>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</si>
  <si>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</si>
  <si>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</si>
  <si>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</si>
  <si>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</si>
  <si>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</si>
  <si>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</si>
  <si>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</si>
  <si>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</si>
  <si>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</si>
  <si>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</si>
  <si>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</si>
  <si>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</si>
  <si>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</si>
  <si>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</si>
  <si>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</si>
  <si>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</si>
  <si>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</si>
  <si>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</si>
  <si>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</si>
  <si>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</si>
  <si>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</si>
  <si>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</si>
  <si>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</si>
  <si>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</si>
  <si>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</si>
  <si>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</si>
  <si>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</si>
  <si>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</si>
  <si>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</si>
  <si>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</si>
  <si>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</si>
  <si>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</si>
  <si>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</si>
  <si>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</si>
  <si>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</si>
  <si>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</si>
  <si>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</si>
  <si>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</si>
  <si>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</si>
  <si>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</si>
  <si>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</si>
  <si>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</si>
  <si>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</si>
  <si>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</si>
  <si>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</si>
  <si>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</si>
  <si>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</si>
  <si>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</si>
  <si>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</si>
  <si>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</si>
  <si>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</si>
  <si>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</si>
  <si>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</si>
  <si>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</si>
  <si>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</si>
  <si>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</si>
  <si>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</si>
  <si>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</si>
  <si>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</si>
  <si>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</si>
  <si>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</si>
  <si>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</si>
  <si>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</si>
  <si>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</si>
  <si>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</si>
  <si>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</si>
  <si>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</si>
  <si>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</si>
  <si>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</si>
  <si>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</si>
  <si>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</si>
  <si>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</si>
  <si>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</si>
  <si>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</si>
  <si>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</si>
  <si>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</si>
  <si>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</si>
  <si>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</si>
  <si>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</si>
  <si>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</si>
  <si>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</si>
  <si>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</si>
  <si>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</si>
  <si>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</si>
  <si>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</si>
  <si>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</si>
  <si>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</si>
  <si>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</si>
  <si>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</si>
  <si>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</si>
  <si>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</si>
  <si>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</si>
  <si>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</si>
  <si>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</si>
  <si>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</si>
  <si>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</si>
  <si>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</si>
  <si>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</si>
  <si>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</si>
  <si>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</si>
  <si>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</si>
  <si>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</si>
  <si>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</si>
  <si>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</si>
  <si>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</si>
  <si>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</si>
  <si>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</si>
  <si>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</si>
  <si>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</si>
  <si>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</si>
  <si>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</si>
  <si>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</si>
  <si>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</si>
  <si>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</si>
  <si>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</si>
  <si>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</si>
  <si>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</si>
  <si>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</si>
  <si>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</si>
  <si>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</si>
  <si>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</si>
  <si>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</si>
  <si>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</si>
  <si>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</si>
  <si>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</si>
  <si>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</si>
  <si>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</si>
  <si>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</si>
  <si>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</si>
  <si>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</si>
  <si>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</si>
  <si>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</si>
  <si>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</si>
  <si>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</si>
  <si>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</si>
  <si>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</si>
  <si>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</si>
  <si>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</si>
  <si>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</si>
  <si>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</si>
  <si>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</si>
  <si>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</si>
  <si>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</si>
  <si>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</si>
  <si>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</si>
  <si>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</si>
  <si>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</si>
  <si>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</si>
  <si>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</si>
  <si>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</si>
  <si>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</si>
  <si>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</si>
  <si>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</si>
  <si>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</si>
  <si>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</si>
  <si>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</si>
  <si>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</si>
  <si>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</si>
  <si>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</si>
  <si>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</si>
  <si>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</si>
  <si>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</si>
  <si>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</si>
  <si>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</si>
  <si>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</si>
  <si>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</si>
  <si>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</si>
  <si>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</si>
  <si>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</si>
  <si>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</si>
  <si>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</si>
  <si>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</si>
  <si>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</si>
  <si>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</si>
  <si>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</si>
  <si>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</si>
  <si>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</si>
  <si>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</si>
  <si>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</si>
  <si>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</si>
  <si>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</si>
  <si>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</si>
  <si>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</si>
  <si>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</si>
  <si>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</si>
  <si>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</si>
  <si>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</si>
  <si>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</si>
  <si>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</si>
  <si>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</si>
  <si>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</si>
  <si>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</si>
  <si>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</si>
  <si>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</si>
  <si>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</si>
  <si>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</si>
  <si>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</si>
  <si>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</si>
  <si>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</si>
  <si>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</si>
  <si>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</si>
  <si>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</si>
  <si>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</si>
  <si>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</si>
  <si>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</si>
  <si>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</si>
  <si>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</si>
  <si>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</si>
  <si>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</si>
  <si>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</si>
  <si>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</si>
  <si>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</si>
  <si>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</si>
  <si>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</si>
  <si>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</si>
  <si>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</si>
  <si>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</si>
  <si>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</si>
  <si>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</si>
  <si>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</si>
  <si>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</si>
  <si>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</si>
  <si>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</si>
  <si>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</si>
  <si>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</si>
  <si>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</si>
  <si>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</si>
  <si>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</si>
  <si>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</si>
  <si>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</si>
  <si>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</si>
  <si>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</si>
  <si>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</si>
  <si>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</si>
  <si>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</si>
  <si>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</si>
  <si>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</si>
  <si>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</si>
  <si>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</si>
  <si>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</si>
  <si>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</si>
  <si>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</si>
  <si>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</si>
  <si>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</si>
  <si>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</si>
  <si>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</si>
  <si>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</si>
  <si>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</si>
  <si>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</si>
  <si>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</si>
  <si>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</si>
  <si>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</si>
  <si>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</si>
  <si>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</si>
  <si>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</si>
  <si>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</si>
  <si>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</si>
  <si>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</si>
  <si>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</si>
  <si>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</si>
  <si>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</si>
  <si>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</si>
  <si>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</si>
  <si>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</si>
  <si>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</si>
  <si>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</si>
  <si>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</si>
  <si>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</si>
  <si>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</si>
  <si>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</si>
  <si>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</si>
  <si>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</si>
  <si>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</si>
  <si>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</si>
  <si>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</si>
  <si>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</si>
  <si>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</si>
  <si>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</si>
  <si>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</si>
  <si>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</si>
  <si>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</si>
  <si>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</si>
  <si>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</si>
  <si>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</si>
  <si>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</si>
  <si>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</si>
  <si>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</si>
  <si>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negative and extrapulmonary cases from Uganda's OHT (Max coverage taken from previously relapsed cases)</t>
  </si>
  <si>
    <t>Number of MDR + XDR cases from Uganda's OHT</t>
  </si>
  <si>
    <t>Number of smear positive pulmonary cases</t>
  </si>
  <si>
    <t>Number of new pulmonary TB cases (less smear negative pulmonary cases) from Uganda's OHT</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</si>
  <si>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</si>
  <si>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</si>
  <si>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</si>
  <si>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</si>
  <si>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</si>
  <si>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</si>
  <si>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</si>
  <si>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</si>
  <si>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</si>
  <si>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</si>
  <si>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</si>
  <si>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</si>
  <si>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</si>
  <si>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</si>
  <si>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</si>
  <si>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</si>
  <si>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</si>
  <si>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</si>
  <si>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</si>
  <si>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</si>
  <si>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</si>
  <si>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</si>
  <si>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</si>
  <si>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</si>
  <si>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From Malawi HBP - multiplied by 4 for quarterly testing (comparable to Ying et al. (2015) study in Uganda)</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</si>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</sst>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3"/>
  <sheetViews>
    <sheetView zoomScale="90" zoomScaleNormal="90" workbookViewId="0">
      <pane xSplit="3" ySplit="3" topLeftCell="D117" activePane="bottomRight" state="frozen"/>
      <selection pane="topRight" activeCell="D1" sqref="D1"/>
      <selection pane="bottomLeft" activeCell="A4" sqref="A4"/>
      <selection pane="bottomRight" activeCell="A3" sqref="A3:C133"/>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29" t="s">
        <v>1391</v>
      </c>
      <c r="F2" s="129"/>
      <c r="G2" s="62"/>
      <c r="H2" s="63" t="s">
        <v>1389</v>
      </c>
      <c r="I2" s="63"/>
      <c r="J2" s="63"/>
      <c r="K2" t="s">
        <v>29</v>
      </c>
      <c r="L2" s="129" t="s">
        <v>1390</v>
      </c>
      <c r="M2" s="129"/>
      <c r="N2" s="129"/>
      <c r="O2" s="129"/>
      <c r="P2" s="129"/>
      <c r="Q2" s="129"/>
      <c r="R2" s="129"/>
      <c r="S2" s="129"/>
      <c r="T2" s="129"/>
      <c r="U2" s="129"/>
      <c r="V2" s="129"/>
      <c r="W2" s="129"/>
      <c r="X2" s="129"/>
      <c r="Y2" s="129"/>
      <c r="Z2" s="129"/>
      <c r="AA2" s="129"/>
      <c r="AB2" s="129"/>
      <c r="AC2" s="129"/>
      <c r="AD2" s="129"/>
      <c r="AE2" s="129"/>
      <c r="AF2" s="129"/>
    </row>
    <row r="3" spans="1:37" ht="63">
      <c r="A3" s="5" t="s">
        <v>17</v>
      </c>
      <c r="B3" s="5" t="s">
        <v>18</v>
      </c>
      <c r="C3" s="5" t="s">
        <v>19</v>
      </c>
      <c r="D3" s="9" t="s">
        <v>34</v>
      </c>
      <c r="E3" s="9" t="s">
        <v>96</v>
      </c>
      <c r="F3" s="9" t="s">
        <v>99</v>
      </c>
      <c r="G3" s="9" t="s">
        <v>1392</v>
      </c>
      <c r="H3" s="3" t="s">
        <v>51</v>
      </c>
      <c r="I3" s="3" t="s">
        <v>56</v>
      </c>
      <c r="J3" s="3" t="s">
        <v>2</v>
      </c>
      <c r="K3" s="8" t="s">
        <v>1388</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1577</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1.5</v>
      </c>
      <c r="M9" s="20">
        <f>INDEX(raw_data!$A$3:$CR$338,MATCH(data!$B9,raw_data!$F$3:$F$338,0), MATCH(data!M$3,raw_data!$A$3:$CR$3,0))</f>
        <v>1.5</v>
      </c>
      <c r="N9" s="20">
        <f>INDEX(raw_data!$A$3:$CR$338,MATCH(data!$B9,raw_data!$F$3:$F$338,0), MATCH(data!N$3,raw_data!$A$3:$CR$3,0))</f>
        <v>0</v>
      </c>
      <c r="O9" s="20">
        <f>INDEX(raw_data!$A$3:$CR$338,MATCH(data!$B9,raw_data!$F$3:$F$338,0), MATCH(data!O$3,raw_data!$A$3:$CR$3,0))</f>
        <v>30</v>
      </c>
      <c r="P9" s="20">
        <f>INDEX(raw_data!$A$3:$CR$338,MATCH(data!$B9,raw_data!$F$3:$F$338,0), MATCH(data!P$3,raw_data!$A$3:$CR$3,0))</f>
        <v>30</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0.5</v>
      </c>
      <c r="M39" s="20">
        <f>INDEX(raw_data!$A$3:$CR$338,MATCH(data!$B39,raw_data!$F$3:$F$338,0), MATCH(data!M$3,raw_data!$A$3:$CR$3,0))</f>
        <v>0.5</v>
      </c>
      <c r="N39" s="20">
        <f>INDEX(raw_data!$A$3:$CR$338,MATCH(data!$B39,raw_data!$F$3:$F$338,0), MATCH(data!N$3,raw_data!$A$3:$CR$3,0))</f>
        <v>0</v>
      </c>
      <c r="O39" s="20">
        <f>INDEX(raw_data!$A$3:$CR$338,MATCH(data!$B39,raw_data!$F$3:$F$338,0), MATCH(data!O$3,raw_data!$A$3:$CR$3,0))</f>
        <v>0</v>
      </c>
      <c r="P39" s="20">
        <f>INDEX(raw_data!$A$3:$CR$338,MATCH(data!$B39,raw_data!$F$3:$F$338,0), MATCH(data!P$3,raw_data!$A$3:$CR$3,0))</f>
        <v>15</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0.5</v>
      </c>
      <c r="M40" s="20">
        <f>INDEX(raw_data!$A$3:$CR$338,MATCH(data!$B40,raw_data!$F$3:$F$338,0), MATCH(data!M$3,raw_data!$A$3:$CR$3,0))</f>
        <v>0.5</v>
      </c>
      <c r="N40" s="20">
        <f>INDEX(raw_data!$A$3:$CR$338,MATCH(data!$B40,raw_data!$F$3:$F$338,0), MATCH(data!N$3,raw_data!$A$3:$CR$3,0))</f>
        <v>0</v>
      </c>
      <c r="O40" s="20">
        <f>INDEX(raw_data!$A$3:$CR$338,MATCH(data!$B40,raw_data!$F$3:$F$338,0), MATCH(data!O$3,raw_data!$A$3:$CR$3,0))</f>
        <v>0</v>
      </c>
      <c r="P40" s="20">
        <f>INDEX(raw_data!$A$3:$CR$338,MATCH(data!$B40,raw_data!$F$3:$F$338,0), MATCH(data!P$3,raw_data!$A$3:$CR$3,0))</f>
        <v>15</v>
      </c>
      <c r="Q40" s="20">
        <f>INDEX(raw_data!$A$3:$CR$338,MATCH(data!$B40,raw_data!$F$3:$F$338,0), MATCH(data!Q$3,raw_data!$A$3:$CR$3,0))</f>
        <v>0</v>
      </c>
      <c r="R40" s="20">
        <f>INDEX(raw_data!$A$3:$CR$338,MATCH(data!$B40,raw_data!$F$3:$F$338,0), MATCH(data!R$3,raw_data!$A$3:$CR$3,0))</f>
        <v>0</v>
      </c>
      <c r="S40" s="20">
        <f>INDEX(raw_data!$A$3:$CR$338,MATCH(data!$B40,raw_data!$F$3:$F$338,0), MATCH(data!S$3,raw_data!$A$3:$CR$3,0))</f>
        <v>0</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216920</v>
      </c>
      <c r="J49" s="87">
        <f>INDEX(raw_data!$A$3:$CR$338,MATCH(data!$B49,raw_data!$F$3:$F$338,0), MATCH(data!J$3,raw_data!$A$3:$CR$3,0))</f>
        <v>255200</v>
      </c>
      <c r="K49" s="61">
        <f>INDEX(raw_data!$A$3:$CR$338,MATCH(data!$B49,raw_data!$F$3:$F$338,0), MATCH(data!K$3,raw_data!$A$3:$CR$3,0))</f>
        <v>37.322551980090886</v>
      </c>
      <c r="L49" s="20">
        <f>INDEX(raw_data!$A$3:$CR$338,MATCH(data!$B49,raw_data!$F$3:$F$338,0), MATCH(data!L$3,raw_data!$A$3:$CR$3,0))</f>
        <v>4.5</v>
      </c>
      <c r="M49" s="20">
        <f>INDEX(raw_data!$A$3:$CR$338,MATCH(data!$B49,raw_data!$F$3:$F$338,0), MATCH(data!M$3,raw_data!$A$3:$CR$3,0))</f>
        <v>4.5</v>
      </c>
      <c r="N49" s="20">
        <f>INDEX(raw_data!$A$3:$CR$338,MATCH(data!$B49,raw_data!$F$3:$F$338,0), MATCH(data!N$3,raw_data!$A$3:$CR$3,0))</f>
        <v>0</v>
      </c>
      <c r="O49" s="20">
        <f>INDEX(raw_data!$A$3:$CR$338,MATCH(data!$B49,raw_data!$F$3:$F$338,0), MATCH(data!O$3,raw_data!$A$3:$CR$3,0))</f>
        <v>8</v>
      </c>
      <c r="P49" s="20">
        <f>INDEX(raw_data!$A$3:$CR$338,MATCH(data!$B49,raw_data!$F$3:$F$338,0), MATCH(data!P$3,raw_data!$A$3:$CR$3,0))</f>
        <v>5</v>
      </c>
      <c r="Q49" s="20">
        <f>INDEX(raw_data!$A$3:$CR$338,MATCH(data!$B49,raw_data!$F$3:$F$338,0), MATCH(data!Q$3,raw_data!$A$3:$CR$3,0))</f>
        <v>0</v>
      </c>
      <c r="R49" s="20">
        <f>INDEX(raw_data!$A$3:$CR$338,MATCH(data!$B49,raw_data!$F$3:$F$338,0), MATCH(data!R$3,raw_data!$A$3:$CR$3,0))</f>
        <v>3.5</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181030</v>
      </c>
      <c r="K50" s="61">
        <f>INDEX(raw_data!$A$3:$CR$338,MATCH(data!$B50,raw_data!$F$3:$F$338,0), MATCH(data!K$3,raw_data!$A$3:$CR$3,0))</f>
        <v>622.14637168141599</v>
      </c>
      <c r="L50" s="20">
        <f>INDEX(raw_data!$A$3:$CR$338,MATCH(data!$B50,raw_data!$F$3:$F$338,0), MATCH(data!L$3,raw_data!$A$3:$CR$3,0))</f>
        <v>2.5</v>
      </c>
      <c r="M50" s="20">
        <f>INDEX(raw_data!$A$3:$CR$338,MATCH(data!$B50,raw_data!$F$3:$F$338,0), MATCH(data!M$3,raw_data!$A$3:$CR$3,0))</f>
        <v>2.5</v>
      </c>
      <c r="N50" s="20">
        <f>INDEX(raw_data!$A$3:$CR$338,MATCH(data!$B50,raw_data!$F$3:$F$338,0), MATCH(data!N$3,raw_data!$A$3:$CR$3,0))</f>
        <v>0</v>
      </c>
      <c r="O50" s="20">
        <f>INDEX(raw_data!$A$3:$CR$338,MATCH(data!$B50,raw_data!$F$3:$F$338,0), MATCH(data!O$3,raw_data!$A$3:$CR$3,0))</f>
        <v>11.25</v>
      </c>
      <c r="P50" s="20">
        <f>INDEX(raw_data!$A$3:$CR$338,MATCH(data!$B50,raw_data!$F$3:$F$338,0), MATCH(data!P$3,raw_data!$A$3:$CR$3,0))</f>
        <v>5.25</v>
      </c>
      <c r="Q50" s="20">
        <f>INDEX(raw_data!$A$3:$CR$338,MATCH(data!$B50,raw_data!$F$3:$F$338,0), MATCH(data!Q$3,raw_data!$A$3:$CR$3,0))</f>
        <v>1.5</v>
      </c>
      <c r="R50" s="20">
        <f>INDEX(raw_data!$A$3:$CR$338,MATCH(data!$B50,raw_data!$F$3:$F$338,0), MATCH(data!R$3,raw_data!$A$3:$CR$3,0))</f>
        <v>1.5</v>
      </c>
      <c r="S50" s="20">
        <f>INDEX(raw_data!$A$3:$CR$338,MATCH(data!$B50,raw_data!$F$3:$F$338,0), MATCH(data!S$3,raw_data!$A$3:$CR$3,0))</f>
        <v>0</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7631.9665069473704</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2.5</v>
      </c>
      <c r="M51" s="20">
        <f>INDEX(raw_data!$A$3:$CR$338,MATCH(data!$B51,raw_data!$F$3:$F$338,0), MATCH(data!M$3,raw_data!$A$3:$CR$3,0))</f>
        <v>2.5</v>
      </c>
      <c r="N51" s="20">
        <f>INDEX(raw_data!$A$3:$CR$338,MATCH(data!$B51,raw_data!$F$3:$F$338,0), MATCH(data!N$3,raw_data!$A$3:$CR$3,0))</f>
        <v>0</v>
      </c>
      <c r="O51" s="20">
        <f>INDEX(raw_data!$A$3:$CR$338,MATCH(data!$B51,raw_data!$F$3:$F$338,0), MATCH(data!O$3,raw_data!$A$3:$CR$3,0))</f>
        <v>11.25</v>
      </c>
      <c r="P51" s="20">
        <f>INDEX(raw_data!$A$3:$CR$338,MATCH(data!$B51,raw_data!$F$3:$F$338,0), MATCH(data!P$3,raw_data!$A$3:$CR$3,0))</f>
        <v>5.25</v>
      </c>
      <c r="Q51" s="20">
        <f>INDEX(raw_data!$A$3:$CR$338,MATCH(data!$B51,raw_data!$F$3:$F$338,0), MATCH(data!Q$3,raw_data!$A$3:$CR$3,0))</f>
        <v>1.5</v>
      </c>
      <c r="R51" s="20">
        <f>INDEX(raw_data!$A$3:$CR$338,MATCH(data!$B51,raw_data!$F$3:$F$338,0), MATCH(data!R$3,raw_data!$A$3:$CR$3,0))</f>
        <v>1.5</v>
      </c>
      <c r="S51" s="20">
        <f>INDEX(raw_data!$A$3:$CR$338,MATCH(data!$B51,raw_data!$F$3:$F$338,0), MATCH(data!S$3,raw_data!$A$3:$CR$3,0))</f>
        <v>0</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4692000</v>
      </c>
      <c r="J53" s="87">
        <f>INDEX(raw_data!$A$3:$CR$338,MATCH(data!$B53,raw_data!$F$3:$F$338,0), MATCH(data!J$3,raw_data!$A$3:$CR$3,0))</f>
        <v>5520000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4692000</v>
      </c>
      <c r="J54" s="87">
        <f>INDEX(raw_data!$A$3:$CR$338,MATCH(data!$B54,raw_data!$F$3:$F$338,0), MATCH(data!J$3,raw_data!$A$3:$CR$3,0))</f>
        <v>5520000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535</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542</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552</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588</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596</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603</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607</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616</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621</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628</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635</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641</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6</v>
      </c>
      <c r="M66" s="20">
        <f>INDEX(raw_data!$A$3:$CR$338,MATCH(data!$B66,raw_data!$F$3:$F$338,0), MATCH(data!M$3,raw_data!$A$3:$CR$3,0))</f>
        <v>6</v>
      </c>
      <c r="N66" s="20">
        <f>INDEX(raw_data!$A$3:$CR$338,MATCH(data!$B66,raw_data!$F$3:$F$338,0), MATCH(data!N$3,raw_data!$A$3:$CR$3,0))</f>
        <v>0</v>
      </c>
      <c r="O66" s="20">
        <f>INDEX(raw_data!$A$3:$CR$338,MATCH(data!$B66,raw_data!$F$3:$F$338,0), MATCH(data!O$3,raw_data!$A$3:$CR$3,0))</f>
        <v>4</v>
      </c>
      <c r="P66" s="20">
        <f>INDEX(raw_data!$A$3:$CR$338,MATCH(data!$B66,raw_data!$F$3:$F$338,0), MATCH(data!P$3,raw_data!$A$3:$CR$3,0))</f>
        <v>4</v>
      </c>
      <c r="Q66" s="20">
        <f>INDEX(raw_data!$A$3:$CR$338,MATCH(data!$B66,raw_data!$F$3:$F$338,0), MATCH(data!Q$3,raw_data!$A$3:$CR$3,0))</f>
        <v>0.44999999999999996</v>
      </c>
      <c r="R66" s="20">
        <f>INDEX(raw_data!$A$3:$CR$338,MATCH(data!$B66,raw_data!$F$3:$F$338,0), MATCH(data!R$3,raw_data!$A$3:$CR$3,0))</f>
        <v>1</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644</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6</v>
      </c>
      <c r="M67" s="20">
        <f>INDEX(raw_data!$A$3:$CR$338,MATCH(data!$B67,raw_data!$F$3:$F$338,0), MATCH(data!M$3,raw_data!$A$3:$CR$3,0))</f>
        <v>6</v>
      </c>
      <c r="N67" s="20">
        <f>INDEX(raw_data!$A$3:$CR$338,MATCH(data!$B67,raw_data!$F$3:$F$338,0), MATCH(data!N$3,raw_data!$A$3:$CR$3,0))</f>
        <v>0</v>
      </c>
      <c r="O67" s="20">
        <f>INDEX(raw_data!$A$3:$CR$338,MATCH(data!$B67,raw_data!$F$3:$F$338,0), MATCH(data!O$3,raw_data!$A$3:$CR$3,0))</f>
        <v>4</v>
      </c>
      <c r="P67" s="20">
        <f>INDEX(raw_data!$A$3:$CR$338,MATCH(data!$B67,raw_data!$F$3:$F$338,0), MATCH(data!P$3,raw_data!$A$3:$CR$3,0))</f>
        <v>4</v>
      </c>
      <c r="Q67" s="20">
        <f>INDEX(raw_data!$A$3:$CR$338,MATCH(data!$B67,raw_data!$F$3:$F$338,0), MATCH(data!Q$3,raw_data!$A$3:$CR$3,0))</f>
        <v>0.44999999999999996</v>
      </c>
      <c r="R67" s="20">
        <f>INDEX(raw_data!$A$3:$CR$338,MATCH(data!$B67,raw_data!$F$3:$F$338,0), MATCH(data!R$3,raw_data!$A$3:$CR$3,0))</f>
        <v>1</v>
      </c>
      <c r="S67" s="20">
        <f>INDEX(raw_data!$A$3:$CR$338,MATCH(data!$B67,raw_data!$F$3:$F$338,0), MATCH(data!S$3,raw_data!$A$3:$CR$3,0))</f>
        <v>1</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647</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674</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692</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711</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718</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721</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731</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738</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743</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747</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779</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805</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810</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816</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820</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825</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830</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835</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852</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865</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869</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879</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883</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905</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916</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926</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931</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946</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953</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959</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964</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974</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0</v>
      </c>
      <c r="M99" s="20">
        <f>INDEX(raw_data!$A$3:$CR$338,MATCH(data!$B99,raw_data!$F$3:$F$338,0), MATCH(data!M$3,raw_data!$A$3:$CR$3,0))</f>
        <v>0</v>
      </c>
      <c r="N99" s="20">
        <f>INDEX(raw_data!$A$3:$CR$338,MATCH(data!$B99,raw_data!$F$3:$F$338,0), MATCH(data!N$3,raw_data!$A$3:$CR$3,0))</f>
        <v>0</v>
      </c>
      <c r="O99" s="20">
        <f>INDEX(raw_data!$A$3:$CR$338,MATCH(data!$B99,raw_data!$F$3:$F$338,0), MATCH(data!O$3,raw_data!$A$3:$CR$3,0))</f>
        <v>0</v>
      </c>
      <c r="P99" s="20">
        <f>INDEX(raw_data!$A$3:$CR$338,MATCH(data!$B99,raw_data!$F$3:$F$338,0), MATCH(data!P$3,raw_data!$A$3:$CR$3,0))</f>
        <v>0</v>
      </c>
      <c r="Q99" s="20">
        <f>INDEX(raw_data!$A$3:$CR$338,MATCH(data!$B99,raw_data!$F$3:$F$338,0), MATCH(data!Q$3,raw_data!$A$3:$CR$3,0))</f>
        <v>0</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981</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0</v>
      </c>
      <c r="M100" s="20">
        <f>INDEX(raw_data!$A$3:$CR$338,MATCH(data!$B100,raw_data!$F$3:$F$338,0), MATCH(data!M$3,raw_data!$A$3:$CR$3,0))</f>
        <v>0</v>
      </c>
      <c r="N100" s="20">
        <f>INDEX(raw_data!$A$3:$CR$338,MATCH(data!$B100,raw_data!$F$3:$F$338,0), MATCH(data!N$3,raw_data!$A$3:$CR$3,0))</f>
        <v>0</v>
      </c>
      <c r="O100" s="20">
        <f>INDEX(raw_data!$A$3:$CR$338,MATCH(data!$B100,raw_data!$F$3:$F$338,0), MATCH(data!O$3,raw_data!$A$3:$CR$3,0))</f>
        <v>0</v>
      </c>
      <c r="P100" s="20">
        <f>INDEX(raw_data!$A$3:$CR$338,MATCH(data!$B100,raw_data!$F$3:$F$338,0), MATCH(data!P$3,raw_data!$A$3:$CR$3,0))</f>
        <v>0</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25</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985</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0</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25</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989</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0</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15</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993</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0</v>
      </c>
      <c r="M103" s="20">
        <f>INDEX(raw_data!$A$3:$CR$338,MATCH(data!$B103,raw_data!$F$3:$F$338,0), MATCH(data!M$3,raw_data!$A$3:$CR$3,0))</f>
        <v>0</v>
      </c>
      <c r="N103" s="20">
        <f>INDEX(raw_data!$A$3:$CR$338,MATCH(data!$B103,raw_data!$F$3:$F$338,0), MATCH(data!N$3,raw_data!$A$3:$CR$3,0))</f>
        <v>0</v>
      </c>
      <c r="O103" s="20">
        <f>INDEX(raw_data!$A$3:$CR$338,MATCH(data!$B103,raw_data!$F$3:$F$338,0), MATCH(data!O$3,raw_data!$A$3:$CR$3,0))</f>
        <v>0</v>
      </c>
      <c r="P103" s="20">
        <f>INDEX(raw_data!$A$3:$CR$338,MATCH(data!$B103,raw_data!$F$3:$F$338,0), MATCH(data!P$3,raw_data!$A$3:$CR$3,0))</f>
        <v>0</v>
      </c>
      <c r="Q103" s="20">
        <f>INDEX(raw_data!$A$3:$CR$338,MATCH(data!$B103,raw_data!$F$3:$F$338,0), MATCH(data!Q$3,raw_data!$A$3:$CR$3,0))</f>
        <v>0</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25</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997</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0</v>
      </c>
      <c r="M104" s="20">
        <f>INDEX(raw_data!$A$3:$CR$338,MATCH(data!$B104,raw_data!$F$3:$F$338,0), MATCH(data!M$3,raw_data!$A$3:$CR$3,0))</f>
        <v>0</v>
      </c>
      <c r="N104" s="20">
        <f>INDEX(raw_data!$A$3:$CR$338,MATCH(data!$B104,raw_data!$F$3:$F$338,0), MATCH(data!N$3,raw_data!$A$3:$CR$3,0))</f>
        <v>0</v>
      </c>
      <c r="O104" s="20">
        <f>INDEX(raw_data!$A$3:$CR$338,MATCH(data!$B104,raw_data!$F$3:$F$338,0), MATCH(data!O$3,raw_data!$A$3:$CR$3,0))</f>
        <v>0</v>
      </c>
      <c r="P104" s="20">
        <f>INDEX(raw_data!$A$3:$CR$338,MATCH(data!$B104,raw_data!$F$3:$F$338,0), MATCH(data!P$3,raw_data!$A$3:$CR$3,0))</f>
        <v>0</v>
      </c>
      <c r="Q104" s="20">
        <f>INDEX(raw_data!$A$3:$CR$338,MATCH(data!$B104,raw_data!$F$3:$F$338,0), MATCH(data!Q$3,raw_data!$A$3:$CR$3,0))</f>
        <v>0</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25</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1000</v>
      </c>
      <c r="C105" s="20" t="str">
        <f>INDEX(raw_data!$A$3:$CR$338,MATCH(data!$B105,raw_data!$F$3:$F$338,0), MATCH(data!C$3,raw_data!$A$3:$CR$3,0))</f>
        <v>Substance use disorder (alcohol) - Brief advice on alcohol use in primary care including education and psychosocial counselling</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3.5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1</v>
      </c>
      <c r="P105" s="20">
        <f>INDEX(raw_data!$A$3:$CR$338,MATCH(data!$B105,raw_data!$F$3:$F$338,0), MATCH(data!P$3,raw_data!$A$3:$CR$3,0))</f>
        <v>4</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25</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1028</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1037</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1043</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1051</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1055</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1060</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1062</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1157</v>
      </c>
      <c r="C113" s="20" t="str">
        <f>INDEX(raw_data!$A$3:$CR$338,MATCH(data!$B113,raw_data!$F$3:$F$338,0), MATCH(data!C$3,raw_data!$A$3:$CR$3,0))</f>
        <v>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0</v>
      </c>
      <c r="P113" s="20">
        <f>INDEX(raw_data!$A$3:$CR$338,MATCH(data!$B113,raw_data!$F$3:$F$338,0), MATCH(data!P$3,raw_data!$A$3:$CR$3,0))</f>
        <v>1</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1165</v>
      </c>
      <c r="C114" s="20" t="str">
        <f>INDEX(raw_data!$A$3:$CR$338,MATCH(data!$B114,raw_data!$F$3:$F$338,0), MATCH(data!C$3,raw_data!$A$3:$CR$3,0))</f>
        <v>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0</v>
      </c>
      <c r="P114" s="20">
        <f>INDEX(raw_data!$A$3:$CR$338,MATCH(data!$B114,raw_data!$F$3:$F$338,0), MATCH(data!P$3,raw_data!$A$3:$CR$3,0))</f>
        <v>1</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1179</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1193</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10</v>
      </c>
      <c r="P116" s="20">
        <f>INDEX(raw_data!$A$3:$CR$338,MATCH(data!$B116,raw_data!$F$3:$F$338,0), MATCH(data!P$3,raw_data!$A$3:$CR$3,0))</f>
        <v>10</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0</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1195</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10</v>
      </c>
      <c r="P117" s="20">
        <f>INDEX(raw_data!$A$3:$CR$338,MATCH(data!$B117,raw_data!$F$3:$F$338,0), MATCH(data!P$3,raw_data!$A$3:$CR$3,0))</f>
        <v>10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1197</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10</v>
      </c>
      <c r="P118" s="20">
        <f>INDEX(raw_data!$A$3:$CR$338,MATCH(data!$B118,raw_data!$F$3:$F$338,0), MATCH(data!P$3,raw_data!$A$3:$CR$3,0))</f>
        <v>10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1199</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1201</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1205</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0.5</v>
      </c>
      <c r="M121" s="20">
        <f>INDEX(raw_data!$A$3:$CR$338,MATCH(data!$B121,raw_data!$F$3:$F$338,0), MATCH(data!M$3,raw_data!$A$3:$CR$3,0))</f>
        <v>0.5</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15</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0</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1215</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1257</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1267</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0</v>
      </c>
      <c r="M124" s="20">
        <f>INDEX(raw_data!$A$3:$CR$338,MATCH(data!$B124,raw_data!$F$3:$F$338,0), MATCH(data!M$3,raw_data!$A$3:$CR$3,0))</f>
        <v>7</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3</v>
      </c>
      <c r="Q124" s="20">
        <f>INDEX(raw_data!$A$3:$CR$338,MATCH(data!$B124,raw_data!$F$3:$F$338,0), MATCH(data!Q$3,raw_data!$A$3:$CR$3,0))</f>
        <v>0</v>
      </c>
      <c r="R124" s="20">
        <f>INDEX(raw_data!$A$3:$CR$338,MATCH(data!$B124,raw_data!$F$3:$F$338,0), MATCH(data!R$3,raw_data!$A$3:$CR$3,0))</f>
        <v>0.75</v>
      </c>
      <c r="S124" s="20">
        <f>INDEX(raw_data!$A$3:$CR$338,MATCH(data!$B124,raw_data!$F$3:$F$338,0), MATCH(data!S$3,raw_data!$A$3:$CR$3,0))</f>
        <v>0.75</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1273</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4.5</v>
      </c>
      <c r="M125" s="20">
        <f>INDEX(raw_data!$A$3:$CR$338,MATCH(data!$B125,raw_data!$F$3:$F$338,0), MATCH(data!M$3,raw_data!$A$3:$CR$3,0))</f>
        <v>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6</v>
      </c>
      <c r="Q125" s="20">
        <f>INDEX(raw_data!$A$3:$CR$338,MATCH(data!$B125,raw_data!$F$3:$F$338,0), MATCH(data!Q$3,raw_data!$A$3:$CR$3,0))</f>
        <v>0</v>
      </c>
      <c r="R125" s="20">
        <f>INDEX(raw_data!$A$3:$CR$338,MATCH(data!$B125,raw_data!$F$3:$F$338,0), MATCH(data!R$3,raw_data!$A$3:$CR$3,0))</f>
        <v>0.75</v>
      </c>
      <c r="S125" s="20">
        <f>INDEX(raw_data!$A$3:$CR$338,MATCH(data!$B125,raw_data!$F$3:$F$338,0), MATCH(data!S$3,raw_data!$A$3:$CR$3,0))</f>
        <v>0.75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1299</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1309</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1343</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1565</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1644</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1645</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1671</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1672</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1634</v>
      </c>
      <c r="F1" t="s">
        <v>1635</v>
      </c>
      <c r="G1" t="s">
        <v>23</v>
      </c>
      <c r="H1" t="s">
        <v>51</v>
      </c>
      <c r="I1" t="s">
        <v>2</v>
      </c>
      <c r="J1" t="s">
        <v>1388</v>
      </c>
      <c r="K1" t="s">
        <v>73</v>
      </c>
      <c r="L1" t="s">
        <v>76</v>
      </c>
      <c r="M1" t="s">
        <v>78</v>
      </c>
      <c r="N1" t="s">
        <v>81</v>
      </c>
      <c r="O1" t="s">
        <v>88</v>
      </c>
      <c r="P1" t="s">
        <v>89</v>
      </c>
      <c r="Q1" t="s">
        <v>24</v>
      </c>
    </row>
    <row r="2" spans="1:17" ht="63.75">
      <c r="A2" t="s">
        <v>1637</v>
      </c>
      <c r="B2" s="103" t="s">
        <v>17</v>
      </c>
      <c r="C2" s="103" t="s">
        <v>19</v>
      </c>
      <c r="D2" s="104" t="s">
        <v>96</v>
      </c>
      <c r="E2" s="104" t="s">
        <v>1634</v>
      </c>
      <c r="F2" s="105" t="s">
        <v>1635</v>
      </c>
      <c r="G2" s="105" t="s">
        <v>1631</v>
      </c>
      <c r="H2" s="105" t="s">
        <v>1630</v>
      </c>
      <c r="I2" s="106" t="s">
        <v>1629</v>
      </c>
      <c r="J2" s="104" t="s">
        <v>1388</v>
      </c>
      <c r="K2" s="105" t="s">
        <v>73</v>
      </c>
      <c r="L2" s="105" t="s">
        <v>76</v>
      </c>
      <c r="M2" s="105" t="s">
        <v>78</v>
      </c>
      <c r="N2" s="105" t="s">
        <v>81</v>
      </c>
      <c r="O2" s="105" t="s">
        <v>88</v>
      </c>
      <c r="P2" s="105" t="s">
        <v>89</v>
      </c>
      <c r="Q2" s="102" t="s">
        <v>24</v>
      </c>
    </row>
    <row r="3" spans="1:17">
      <c r="A3" s="91">
        <v>1</v>
      </c>
      <c r="B3" s="91" t="s">
        <v>256</v>
      </c>
      <c r="C3" s="91" t="s">
        <v>1274</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4.5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1268</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0</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642</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6</v>
      </c>
      <c r="L5" s="113">
        <f>INDEX(data!$A$3:$AI$127, MATCH('Table for manuscript'!$C5, data!$C$3:$C$127,0), MATCH('Table for manuscript'!L$1, data!$A$3:$AI$3,0))</f>
        <v>4</v>
      </c>
      <c r="M5" s="113">
        <f>INDEX(data!$A$3:$AI$127, MATCH('Table for manuscript'!$C5, data!$C$3:$C$127,0), MATCH('Table for manuscript'!M$1, data!$A$3:$AI$3,0))</f>
        <v>0.44999999999999996</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645</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6</v>
      </c>
      <c r="L6" s="113">
        <f>INDEX(data!$A$3:$AI$127, MATCH('Table for manuscript'!$C6, data!$C$3:$C$127,0), MATCH('Table for manuscript'!L$1, data!$A$3:$AI$3,0))</f>
        <v>4</v>
      </c>
      <c r="M6" s="113">
        <f>INDEX(data!$A$3:$AI$127, MATCH('Table for manuscript'!$C6, data!$C$3:$C$127,0), MATCH('Table for manuscript'!M$1, data!$A$3:$AI$3,0))</f>
        <v>0.44999999999999996</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553</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608</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589</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536</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622</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636</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675</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1050</v>
      </c>
      <c r="C25" s="91" t="s">
        <v>1056</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1050</v>
      </c>
      <c r="C26" s="91" t="s">
        <v>1052</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1050</v>
      </c>
      <c r="C27" s="91" t="s">
        <v>1063</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0.5</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0.5</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973</v>
      </c>
      <c r="C35" s="91" t="s">
        <v>990</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0</v>
      </c>
      <c r="L35" s="113">
        <f>INDEX(data!$A$3:$AI$127, MATCH('Table for manuscript'!$C35, data!$C$3:$C$127,0), MATCH('Table for manuscript'!L$1, data!$A$3:$AI$3,0))</f>
        <v>0</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15</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973</v>
      </c>
      <c r="C36" s="91" t="s">
        <v>994</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0</v>
      </c>
      <c r="L36" s="113">
        <f>INDEX(data!$A$3:$AI$127, MATCH('Table for manuscript'!$C36, data!$C$3:$C$127,0), MATCH('Table for manuscript'!L$1, data!$A$3:$AI$3,0))</f>
        <v>0</v>
      </c>
      <c r="M36" s="113">
        <f>INDEX(data!$A$3:$AI$127, MATCH('Table for manuscript'!$C36, data!$C$3:$C$127,0), MATCH('Table for manuscript'!M$1, data!$A$3:$AI$3,0))</f>
        <v>0</v>
      </c>
      <c r="N36" s="113">
        <f>INDEX(data!$A$3:$AI$127, MATCH('Table for manuscript'!$C36, data!$C$3:$C$127,0), MATCH('Table for manuscript'!N$1, data!$A$3:$AI$3,0))</f>
        <v>0</v>
      </c>
      <c r="O36" s="113">
        <f>INDEX(data!$A$3:$AI$127, MATCH('Table for manuscript'!$C36, data!$C$3:$C$127,0), MATCH('Table for manuscript'!O$1, data!$A$3:$AI$3,0))</f>
        <v>25</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973</v>
      </c>
      <c r="C37" s="91" t="s">
        <v>982</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0</v>
      </c>
      <c r="L37" s="113">
        <f>INDEX(data!$A$3:$AI$127, MATCH('Table for manuscript'!$C37, data!$C$3:$C$127,0), MATCH('Table for manuscript'!L$1, data!$A$3:$AI$3,0))</f>
        <v>0</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25</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973</v>
      </c>
      <c r="C38" s="91" t="s">
        <v>986</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0</v>
      </c>
      <c r="L38" s="113">
        <f>INDEX(data!$A$3:$AI$127, MATCH('Table for manuscript'!$C38, data!$C$3:$C$127,0), MATCH('Table for manuscript'!L$1, data!$A$3:$AI$3,0))</f>
        <v>0</v>
      </c>
      <c r="M38" s="113">
        <f>INDEX(data!$A$3:$AI$127, MATCH('Table for manuscript'!$C38, data!$C$3:$C$127,0), MATCH('Table for manuscript'!M$1, data!$A$3:$AI$3,0))</f>
        <v>0</v>
      </c>
      <c r="N38" s="113">
        <f>INDEX(data!$A$3:$AI$127, MATCH('Table for manuscript'!$C38, data!$C$3:$C$127,0), MATCH('Table for manuscript'!N$1, data!$A$3:$AI$3,0))</f>
        <v>0</v>
      </c>
      <c r="O38" s="113">
        <f>INDEX(data!$A$3:$AI$127, MATCH('Table for manuscript'!$C38, data!$C$3:$C$127,0), MATCH('Table for manuscript'!O$1, data!$A$3:$AI$3,0))</f>
        <v>25</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973</v>
      </c>
      <c r="C39" s="91" t="s">
        <v>975</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0</v>
      </c>
      <c r="L39" s="113">
        <f>INDEX(data!$A$3:$AI$127, MATCH('Table for manuscript'!$C39, data!$C$3:$C$127,0), MATCH('Table for manuscript'!L$1, data!$A$3:$AI$3,0))</f>
        <v>0</v>
      </c>
      <c r="M39" s="113">
        <f>INDEX(data!$A$3:$AI$127, MATCH('Table for manuscript'!$C39, data!$C$3:$C$127,0), MATCH('Table for manuscript'!M$1, data!$A$3:$AI$3,0))</f>
        <v>0</v>
      </c>
      <c r="N39" s="113">
        <f>INDEX(data!$A$3:$AI$127, MATCH('Table for manuscript'!$C39, data!$C$3:$C$127,0), MATCH('Table for manuscript'!N$1, data!$A$3:$AI$3,0))</f>
        <v>0</v>
      </c>
      <c r="O39" s="113">
        <f>INDEX(data!$A$3:$AI$127, MATCH('Table for manuscript'!$C39, data!$C$3:$C$127,0), MATCH('Table for manuscript'!O$1, data!$A$3:$AI$3,0))</f>
        <v>15</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973</v>
      </c>
      <c r="C40" s="91" t="s">
        <v>998</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0</v>
      </c>
      <c r="L40" s="113">
        <f>INDEX(data!$A$3:$AI$127, MATCH('Table for manuscript'!$C40, data!$C$3:$C$127,0), MATCH('Table for manuscript'!L$1, data!$A$3:$AI$3,0))</f>
        <v>0</v>
      </c>
      <c r="M40" s="113">
        <f>INDEX(data!$A$3:$AI$127, MATCH('Table for manuscript'!$C40, data!$C$3:$C$127,0), MATCH('Table for manuscript'!M$1, data!$A$3:$AI$3,0))</f>
        <v>0</v>
      </c>
      <c r="N40" s="113">
        <f>INDEX(data!$A$3:$AI$127, MATCH('Table for manuscript'!$C40, data!$C$3:$C$127,0), MATCH('Table for manuscript'!N$1, data!$A$3:$AI$3,0))</f>
        <v>0</v>
      </c>
      <c r="O40" s="113">
        <f>INDEX(data!$A$3:$AI$127, MATCH('Table for manuscript'!$C40, data!$C$3:$C$127,0), MATCH('Table for manuscript'!O$1, data!$A$3:$AI$3,0))</f>
        <v>25</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763</v>
      </c>
      <c r="C41" s="91" t="s">
        <v>826</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763</v>
      </c>
      <c r="C42" s="91" t="s">
        <v>880</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763</v>
      </c>
      <c r="C43" s="91" t="s">
        <v>884</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763</v>
      </c>
      <c r="C44" s="91" t="s">
        <v>947</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763</v>
      </c>
      <c r="C45" s="91" t="s">
        <v>954</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763</v>
      </c>
      <c r="C46" s="91" t="s">
        <v>960</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763</v>
      </c>
      <c r="C47" s="91" t="s">
        <v>965</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763</v>
      </c>
      <c r="C48" s="91" t="s">
        <v>806</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763</v>
      </c>
      <c r="C49" s="91" t="s">
        <v>811</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763</v>
      </c>
      <c r="C50" s="91" t="s">
        <v>906</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763</v>
      </c>
      <c r="C52" s="91" t="s">
        <v>870</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763</v>
      </c>
      <c r="C53" s="91" t="s">
        <v>866</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763</v>
      </c>
      <c r="C54" s="91" t="s">
        <v>836</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763</v>
      </c>
      <c r="C55" s="91" t="s">
        <v>831</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763</v>
      </c>
      <c r="C56" s="91" t="s">
        <v>780</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763</v>
      </c>
      <c r="C57" s="91" t="s">
        <v>932</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763</v>
      </c>
      <c r="C59" s="91" t="s">
        <v>917</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763</v>
      </c>
      <c r="C60" s="91" t="s">
        <v>1001</v>
      </c>
      <c r="D60" s="109" t="e">
        <f>INDEX(data!$A$3:$AI$127, MATCH('Table for manuscript'!$C60, data!$C$3:$C$127,0), MATCH('Table for manuscript'!D$1, data!$A$3:$AI$3,0))</f>
        <v>#N/A</v>
      </c>
      <c r="E60" s="107" t="e">
        <f>INDEX(data!$A$3:$AI$127, MATCH('Table for manuscript'!$C60, data!$C$3:$C$127,0), MATCH('Table for manuscript'!E$1, data!$A$3:$AI$3,0))</f>
        <v>#N/A</v>
      </c>
      <c r="F60" s="108" t="e">
        <f>INDEX(data!$A$3:$AI$127, MATCH('Table for manuscript'!$C60, data!$C$3:$C$127,0), MATCH('Table for manuscript'!F$1, data!$A$3:$AI$3,0))</f>
        <v>#N/A</v>
      </c>
      <c r="G60" s="109" t="e">
        <f>INDEX(References!$A$2:$C$58,MATCH(INDEX(data!$A$3:$AI$127, MATCH('Table for manuscript'!$C60, data!$C$3:$C$127,0), MATCH('Table for manuscript'!G$1, data!$A$3:$AI$3,0)), References!$C$2:$C$58,0),2)</f>
        <v>#N/A</v>
      </c>
      <c r="H60" s="110" t="e">
        <f>INDEX(data!$A$3:$AI$127, MATCH('Table for manuscript'!$C60, data!$C$3:$C$127,0), MATCH('Table for manuscript'!H$1, data!$A$3:$AI$3,0))/100</f>
        <v>#N/A</v>
      </c>
      <c r="I60" s="112" t="e">
        <f>INDEX(data!$A$3:$AI$127, MATCH('Table for manuscript'!$C60, data!$C$3:$C$127,0), MATCH('Table for manuscript'!I$1, data!$A$3:$AI$3,0))</f>
        <v>#N/A</v>
      </c>
      <c r="J60" s="111" t="e">
        <f>INDEX(data!$A$3:$AI$127, MATCH('Table for manuscript'!$C60, data!$C$3:$C$127,0), MATCH('Table for manuscript'!J$1, data!$A$3:$AI$3,0))</f>
        <v>#N/A</v>
      </c>
      <c r="K60" s="113" t="e">
        <f>INDEX(data!$A$3:$AI$127, MATCH('Table for manuscript'!$C60, data!$C$3:$C$127,0), MATCH('Table for manuscript'!K$1, data!$A$3:$AI$3,0))</f>
        <v>#N/A</v>
      </c>
      <c r="L60" s="113" t="e">
        <f>INDEX(data!$A$3:$AI$127, MATCH('Table for manuscript'!$C60, data!$C$3:$C$127,0), MATCH('Table for manuscript'!L$1, data!$A$3:$AI$3,0))</f>
        <v>#N/A</v>
      </c>
      <c r="M60" s="113" t="e">
        <f>INDEX(data!$A$3:$AI$127, MATCH('Table for manuscript'!$C60, data!$C$3:$C$127,0), MATCH('Table for manuscript'!M$1, data!$A$3:$AI$3,0))</f>
        <v>#N/A</v>
      </c>
      <c r="N60" s="113" t="e">
        <f>INDEX(data!$A$3:$AI$127, MATCH('Table for manuscript'!$C60, data!$C$3:$C$127,0), MATCH('Table for manuscript'!N$1, data!$A$3:$AI$3,0))</f>
        <v>#N/A</v>
      </c>
      <c r="O60" s="113" t="e">
        <f>INDEX(data!$A$3:$AI$127, MATCH('Table for manuscript'!$C60, data!$C$3:$C$127,0), MATCH('Table for manuscript'!O$1, data!$A$3:$AI$3,0))</f>
        <v>#N/A</v>
      </c>
      <c r="P60" s="113" t="e">
        <f>INDEX(data!$A$3:$AI$127, MATCH('Table for manuscript'!$C60, data!$C$3:$C$127,0), MATCH('Table for manuscript'!P$1, data!$A$3:$AI$3,0))</f>
        <v>#N/A</v>
      </c>
      <c r="Q60" s="20" t="e">
        <f>INDEX(data!$A$3:$AI$127, MATCH('Table for manuscript'!$C60, data!$C$3:$C$127,0), MATCH('Table for manuscript'!Q$1, data!$A$3:$AI$3,0))</f>
        <v>#N/A</v>
      </c>
    </row>
    <row r="61" spans="1:17">
      <c r="A61" s="91">
        <v>59</v>
      </c>
      <c r="B61" s="91" t="s">
        <v>763</v>
      </c>
      <c r="C61" s="91" t="s">
        <v>1310</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763</v>
      </c>
      <c r="C62" s="91" t="s">
        <v>821</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763</v>
      </c>
      <c r="C63" s="91" t="s">
        <v>817</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1007</v>
      </c>
      <c r="C64" s="91" t="s">
        <v>1029</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1007</v>
      </c>
      <c r="C65" s="91" t="s">
        <v>1038</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1007</v>
      </c>
      <c r="C66" s="91" t="s">
        <v>1044</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685</v>
      </c>
      <c r="C67" s="91" t="s">
        <v>693</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685</v>
      </c>
      <c r="C68" s="91" t="s">
        <v>1300</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685</v>
      </c>
      <c r="C69" s="91" t="s">
        <v>719</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685</v>
      </c>
      <c r="C70" s="91" t="s">
        <v>712</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685</v>
      </c>
      <c r="C71" s="91" t="s">
        <v>1216</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685</v>
      </c>
      <c r="C72" s="91" t="s">
        <v>722</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685</v>
      </c>
      <c r="C73" s="91" t="s">
        <v>744</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685</v>
      </c>
      <c r="C74" s="91" t="s">
        <v>739</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685</v>
      </c>
      <c r="C75" s="91" t="s">
        <v>732</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685</v>
      </c>
      <c r="C76" s="91" t="s">
        <v>748</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1.5</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615</v>
      </c>
      <c r="D86" s="109">
        <f>INDEX(data!$A$3:$AI$127, MATCH('Table for manuscript'!$C86, data!$C$3:$C$127,0), MATCH('Table for manuscript'!D$1, data!$A$3:$AI$3,0))</f>
        <v>2.280089931692578E-3</v>
      </c>
      <c r="E86" s="107">
        <f>INDEX(data!$A$3:$AI$127, MATCH('Table for manuscript'!$C86, data!$C$3:$C$127,0), MATCH('Table for manuscript'!E$1, data!$A$3:$AI$3,0))</f>
        <v>0.41298912918336167</v>
      </c>
      <c r="F86" s="108">
        <f>INDEX(data!$A$3:$AI$127, MATCH('Table for manuscript'!$C86, data!$C$3:$C$127,0), MATCH('Table for manuscript'!F$1, data!$A$3:$AI$3,0))</f>
        <v>181.12843859487054</v>
      </c>
      <c r="G86" s="109" t="str">
        <f>INDEX(References!$A$2:$C$58,MATCH(INDEX(data!$A$3:$AI$127, MATCH('Table for manuscript'!$C86, data!$C$3:$C$127,0), MATCH('Table for manuscript'!G$1, data!$A$3:$AI$3,0)), References!$C$2:$C$58,0),2)</f>
        <v>[39]</v>
      </c>
      <c r="H86" s="110">
        <f>INDEX(data!$A$3:$AI$127, MATCH('Table for manuscript'!$C86, data!$C$3:$C$127,0), MATCH('Table for manuscript'!H$1, data!$A$3:$AI$3,0))/100</f>
        <v>0.75</v>
      </c>
      <c r="I86" s="112">
        <f>INDEX(data!$A$3:$AI$127, MATCH('Table for manuscript'!$C86, data!$C$3:$C$127,0), MATCH('Table for manuscript'!I$1, data!$A$3:$AI$3,0))</f>
        <v>9267207.2350796517</v>
      </c>
      <c r="J86" s="111">
        <f>INDEX(data!$A$3:$AI$127, MATCH('Table for manuscript'!$C86, data!$C$3:$C$127,0), MATCH('Table for manuscript'!J$1, data!$A$3:$AI$3,0))</f>
        <v>3.1413939082449684</v>
      </c>
      <c r="K86" s="113">
        <f>INDEX(data!$A$3:$AI$127, MATCH('Table for manuscript'!$C86, data!$C$3:$C$127,0), MATCH('Table for manuscript'!K$1, data!$A$3:$AI$3,0))</f>
        <v>0</v>
      </c>
      <c r="L86" s="113">
        <f>INDEX(data!$A$3:$AI$127, MATCH('Table for manuscript'!$C86, data!$C$3:$C$127,0), MATCH('Table for manuscript'!L$1, data!$A$3:$AI$3,0))</f>
        <v>0</v>
      </c>
      <c r="M86" s="113">
        <f>INDEX(data!$A$3:$AI$127, MATCH('Table for manuscript'!$C86, data!$C$3:$C$127,0), MATCH('Table for manuscript'!M$1, data!$A$3:$AI$3,0))</f>
        <v>0</v>
      </c>
      <c r="N86" s="113">
        <f>INDEX(data!$A$3:$AI$127, MATCH('Table for manuscript'!$C86, data!$C$3:$C$127,0), MATCH('Table for manuscript'!N$1, data!$A$3:$AI$3,0))</f>
        <v>0</v>
      </c>
      <c r="O86" s="113">
        <f>INDEX(data!$A$3:$AI$127, MATCH('Table for manuscript'!$C86, data!$C$3:$C$127,0), MATCH('Table for manuscript'!O$1, data!$A$3:$AI$3,0))</f>
        <v>0</v>
      </c>
      <c r="P86" s="113">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1206</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0.5</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1200</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1180</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1198</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1194</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1196</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1202</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1158</v>
      </c>
      <c r="D105" s="109">
        <f>INDEX(data!$A$3:$AI$127, MATCH('Table for manuscript'!$C105, data!$C$3:$C$127,0), MATCH('Table for manuscript'!D$1, data!$A$3:$AI$3,0))</f>
        <v>0.37</v>
      </c>
      <c r="E105" s="107">
        <f>INDEX(data!$A$3:$AI$127, MATCH('Table for manuscript'!$C105, data!$C$3:$C$127,0), MATCH('Table for manuscript'!E$1, data!$A$3:$AI$3,0))</f>
        <v>-57.170159999999996</v>
      </c>
      <c r="F105" s="108">
        <f>INDEX(data!$A$3:$AI$127, MATCH('Table for manuscript'!$C105, data!$C$3:$C$127,0), MATCH('Table for manuscript'!F$1, data!$A$3:$AI$3,0))</f>
        <v>-154.51394594594595</v>
      </c>
      <c r="G105" s="109" t="str">
        <f>INDEX(References!$A$2:$C$58,MATCH(INDEX(data!$A$3:$AI$127, MATCH('Table for manuscript'!$C105, data!$C$3:$C$127,0), MATCH('Table for manuscript'!G$1, data!$A$3:$AI$3,0)), References!$C$2:$C$58,0),2)</f>
        <v>[40]</v>
      </c>
      <c r="H105" s="110">
        <f>INDEX(data!$A$3:$AI$127, MATCH('Table for manuscript'!$C105, data!$C$3:$C$127,0), MATCH('Table for manuscript'!H$1, data!$A$3:$AI$3,0))/100</f>
        <v>0.72900000000000009</v>
      </c>
      <c r="I105" s="112">
        <f>INDEX(data!$A$3:$AI$127, MATCH('Table for manuscript'!$C105, data!$C$3:$C$127,0), MATCH('Table for manuscript'!I$1, data!$A$3:$AI$3,0))</f>
        <v>2463842.8629629626</v>
      </c>
      <c r="J105" s="111">
        <f>INDEX(data!$A$3:$AI$127, MATCH('Table for manuscript'!$C105, data!$C$3:$C$127,0), MATCH('Table for manuscript'!J$1, data!$A$3:$AI$3,0))</f>
        <v>6.05</v>
      </c>
      <c r="K105" s="113">
        <f>INDEX(data!$A$3:$AI$127, MATCH('Table for manuscript'!$C105, data!$C$3:$C$127,0), MATCH('Table for manuscript'!K$1, data!$A$3:$AI$3,0))</f>
        <v>0</v>
      </c>
      <c r="L105" s="113">
        <f>INDEX(data!$A$3:$AI$127, MATCH('Table for manuscript'!$C105, data!$C$3:$C$127,0), MATCH('Table for manuscript'!L$1, data!$A$3:$AI$3,0))</f>
        <v>0</v>
      </c>
      <c r="M105" s="113">
        <f>INDEX(data!$A$3:$AI$127, MATCH('Table for manuscript'!$C105, data!$C$3:$C$127,0), MATCH('Table for manuscript'!M$1, data!$A$3:$AI$3,0))</f>
        <v>0</v>
      </c>
      <c r="N105" s="113">
        <f>INDEX(data!$A$3:$AI$127, MATCH('Table for manuscript'!$C105, data!$C$3:$C$127,0), MATCH('Table for manuscript'!N$1, data!$A$3:$AI$3,0))</f>
        <v>0</v>
      </c>
      <c r="O105" s="113">
        <f>INDEX(data!$A$3:$AI$127, MATCH('Table for manuscript'!$C105, data!$C$3:$C$127,0), MATCH('Table for manuscript'!O$1, data!$A$3:$AI$3,0))</f>
        <v>0</v>
      </c>
      <c r="P105" s="113">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1344</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1251</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1258</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1566</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1579</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1483</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649</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590</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618</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623</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630</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637</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1456</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1217</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1057</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734</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1064</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976</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849</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948</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908</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918</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1023</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1039</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696</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1605</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714</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1218</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725</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1636</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1168</v>
      </c>
      <c r="D40" s="115"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4">
        <v>40</v>
      </c>
      <c r="B41" s="115" t="str">
        <f t="shared" si="0"/>
        <v>[40]</v>
      </c>
      <c r="C41" s="116" t="s">
        <v>1159</v>
      </c>
      <c r="D41" s="115"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Pill</v>
      </c>
    </row>
    <row r="42" spans="1:6">
      <c r="A42" s="114">
        <v>41</v>
      </c>
      <c r="B42" s="115" t="str">
        <f t="shared" si="0"/>
        <v>[41]</v>
      </c>
      <c r="C42" s="116" t="s">
        <v>1182</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1345</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1475</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1243</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1522</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1568</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1525</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1517</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1508</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T366"/>
  <sheetViews>
    <sheetView tabSelected="1" zoomScale="80" zoomScaleNormal="80" workbookViewId="0">
      <pane xSplit="7" ySplit="3" topLeftCell="AC208" activePane="bottomRight" state="frozen"/>
      <selection pane="topRight" activeCell="H1" sqref="H1"/>
      <selection pane="bottomLeft" activeCell="A4" sqref="A4"/>
      <selection pane="bottomRight" activeCell="G223" sqref="G223"/>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37" t="s">
        <v>3</v>
      </c>
      <c r="I2" s="137"/>
      <c r="J2" s="137"/>
      <c r="K2" s="137"/>
      <c r="L2" s="137"/>
      <c r="M2" s="137"/>
      <c r="N2" s="137"/>
      <c r="O2" s="137"/>
      <c r="P2" s="137"/>
      <c r="Q2" s="137"/>
      <c r="R2" s="137"/>
      <c r="S2" s="137"/>
      <c r="T2" s="137"/>
      <c r="U2" s="137"/>
      <c r="V2" s="137"/>
      <c r="W2" s="137"/>
      <c r="X2" s="137"/>
      <c r="Y2" s="137"/>
      <c r="Z2" s="137"/>
      <c r="AA2" s="137"/>
      <c r="AB2" s="137"/>
      <c r="AC2" s="137"/>
      <c r="AD2" s="138" t="s">
        <v>4</v>
      </c>
      <c r="AE2" s="139"/>
      <c r="AF2" s="140"/>
      <c r="AG2" s="4" t="s">
        <v>5</v>
      </c>
      <c r="AH2" s="141" t="s">
        <v>6</v>
      </c>
      <c r="AI2" s="142"/>
      <c r="AJ2" s="142"/>
      <c r="AK2" s="142"/>
      <c r="AL2" s="143"/>
      <c r="AM2" s="141" t="s">
        <v>7</v>
      </c>
      <c r="AN2" s="142"/>
      <c r="AO2" s="142"/>
      <c r="AP2" s="142"/>
      <c r="AQ2" s="143"/>
      <c r="AR2" s="141" t="s">
        <v>8</v>
      </c>
      <c r="AS2" s="142"/>
      <c r="AT2" s="142"/>
      <c r="AU2" s="142"/>
      <c r="AV2" s="143"/>
      <c r="AW2" s="144" t="s">
        <v>9</v>
      </c>
      <c r="AX2" s="145"/>
      <c r="AY2" s="145"/>
      <c r="AZ2" s="145"/>
      <c r="BA2" s="146"/>
      <c r="BB2" s="130" t="s">
        <v>10</v>
      </c>
      <c r="BC2" s="131"/>
      <c r="BD2" s="131"/>
      <c r="BE2" s="131"/>
      <c r="BF2" s="131"/>
      <c r="BG2" s="132"/>
      <c r="BH2" s="133" t="s">
        <v>11</v>
      </c>
      <c r="BI2" s="134"/>
      <c r="BJ2" s="134"/>
      <c r="BK2" s="134"/>
      <c r="BL2" s="134"/>
      <c r="BM2" s="134"/>
      <c r="BN2" s="134"/>
      <c r="BO2" s="135"/>
      <c r="BP2" s="136" t="s">
        <v>12</v>
      </c>
      <c r="BQ2" s="136"/>
      <c r="BR2" s="136"/>
      <c r="BS2" s="136"/>
      <c r="BT2" s="136"/>
      <c r="BU2" s="136"/>
      <c r="BV2" s="136"/>
      <c r="BW2" s="136"/>
      <c r="BX2" s="136"/>
      <c r="BY2" s="136"/>
      <c r="BZ2" s="136"/>
      <c r="CA2" s="136"/>
      <c r="CB2" s="136"/>
      <c r="CC2" s="136"/>
      <c r="CD2" s="136"/>
      <c r="CE2" s="136"/>
      <c r="CF2" s="136"/>
      <c r="CG2" s="136"/>
      <c r="CH2" s="136"/>
      <c r="CI2" s="136"/>
      <c r="CJ2" s="136"/>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1420</v>
      </c>
      <c r="T3" s="6" t="s">
        <v>1421</v>
      </c>
      <c r="U3" s="6" t="s">
        <v>1422</v>
      </c>
      <c r="V3" s="6" t="s">
        <v>1423</v>
      </c>
      <c r="W3" s="6" t="s">
        <v>1424</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1388</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1499</v>
      </c>
    </row>
    <row r="4" spans="1:97">
      <c r="A4" s="20" t="s">
        <v>102</v>
      </c>
      <c r="B4" s="20" t="s">
        <v>102</v>
      </c>
      <c r="C4" s="20" t="s">
        <v>102</v>
      </c>
      <c r="D4" s="20">
        <v>0</v>
      </c>
      <c r="E4" s="21" t="s">
        <v>103</v>
      </c>
      <c r="F4" s="22" t="s">
        <v>104</v>
      </c>
      <c r="G4" s="23" t="s">
        <v>1663</v>
      </c>
      <c r="H4" s="20" t="s">
        <v>106</v>
      </c>
      <c r="I4" s="20" t="s">
        <v>107</v>
      </c>
      <c r="J4" s="20" t="s">
        <v>108</v>
      </c>
      <c r="K4" s="20" t="s">
        <v>109</v>
      </c>
      <c r="L4" s="20" t="s">
        <v>110</v>
      </c>
      <c r="M4" s="20" t="s">
        <v>111</v>
      </c>
      <c r="N4" s="24">
        <v>5329</v>
      </c>
      <c r="O4" s="70">
        <v>27.188775510204081</v>
      </c>
      <c r="P4" s="24"/>
      <c r="Q4" s="20">
        <v>58992</v>
      </c>
      <c r="R4" s="33">
        <v>300.9795918367347</v>
      </c>
      <c r="S4" s="33" t="s">
        <v>1425</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1500</v>
      </c>
    </row>
    <row r="5" spans="1:97">
      <c r="A5" s="20" t="s">
        <v>102</v>
      </c>
      <c r="B5" s="20" t="s">
        <v>102</v>
      </c>
      <c r="C5" s="20" t="s">
        <v>102</v>
      </c>
      <c r="D5" s="20">
        <v>0</v>
      </c>
      <c r="E5" s="21" t="s">
        <v>103</v>
      </c>
      <c r="F5" s="22" t="s">
        <v>119</v>
      </c>
      <c r="G5" s="23" t="s">
        <v>1664</v>
      </c>
      <c r="H5" s="20" t="s">
        <v>106</v>
      </c>
      <c r="I5" s="20" t="s">
        <v>107</v>
      </c>
      <c r="J5" s="20" t="s">
        <v>108</v>
      </c>
      <c r="K5" s="20" t="s">
        <v>109</v>
      </c>
      <c r="L5" s="20" t="s">
        <v>121</v>
      </c>
      <c r="M5" s="20" t="s">
        <v>111</v>
      </c>
      <c r="N5" s="20">
        <v>106</v>
      </c>
      <c r="O5" s="33">
        <v>9.6363636363636367</v>
      </c>
      <c r="P5" s="20"/>
      <c r="Q5" s="20">
        <v>3244.66</v>
      </c>
      <c r="R5" s="33">
        <v>294.96909090909088</v>
      </c>
      <c r="S5" s="33" t="s">
        <v>1426</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1500</v>
      </c>
    </row>
    <row r="6" spans="1:97">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1427</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1501</v>
      </c>
    </row>
    <row r="7" spans="1:97">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1427</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1501</v>
      </c>
    </row>
    <row r="8" spans="1:97">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1427</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1500</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1636</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1502</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1428</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1502</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1502</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1502</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1502</v>
      </c>
    </row>
    <row r="14" spans="1:97">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1427</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1503</v>
      </c>
    </row>
    <row r="15" spans="1:97">
      <c r="A15" s="20" t="s">
        <v>102</v>
      </c>
      <c r="B15" s="20" t="s">
        <v>102</v>
      </c>
      <c r="C15" s="20" t="s">
        <v>102</v>
      </c>
      <c r="D15" s="20" t="s">
        <v>1638</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1428</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1503</v>
      </c>
    </row>
    <row r="16" spans="1:97">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1427</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1503</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1503</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1428</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1503</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1428</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1504</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1425</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1500</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1503</v>
      </c>
    </row>
    <row r="22" spans="1:98">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1427</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1504</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1504</v>
      </c>
    </row>
    <row r="24" spans="1:98">
      <c r="A24" s="20" t="s">
        <v>102</v>
      </c>
      <c r="B24" s="20" t="s">
        <v>102</v>
      </c>
      <c r="C24" s="20" t="s">
        <v>102</v>
      </c>
      <c r="D24" s="20" t="s">
        <v>1673</v>
      </c>
      <c r="E24" s="21" t="s">
        <v>103</v>
      </c>
      <c r="F24" s="22" t="s">
        <v>207</v>
      </c>
      <c r="G24" s="23" t="s">
        <v>1666</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1428</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1503</v>
      </c>
    </row>
    <row r="25" spans="1:98">
      <c r="A25" s="20" t="s">
        <v>102</v>
      </c>
      <c r="B25" s="20" t="s">
        <v>102</v>
      </c>
      <c r="C25" s="20" t="s">
        <v>102</v>
      </c>
      <c r="D25" s="20" t="s">
        <v>1673</v>
      </c>
      <c r="E25" s="21" t="s">
        <v>103</v>
      </c>
      <c r="F25" s="22" t="s">
        <v>209</v>
      </c>
      <c r="G25" s="23" t="s">
        <v>1665</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1428</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1503</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1428</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1505</v>
      </c>
    </row>
    <row r="27" spans="1:98">
      <c r="A27" s="20" t="s">
        <v>102</v>
      </c>
      <c r="B27" s="20" t="s">
        <v>102</v>
      </c>
      <c r="C27" s="20" t="s">
        <v>102</v>
      </c>
      <c r="D27" s="20">
        <v>0</v>
      </c>
      <c r="E27" s="21" t="s">
        <v>103</v>
      </c>
      <c r="F27" s="22" t="s">
        <v>216</v>
      </c>
      <c r="G27" s="32" t="s">
        <v>217</v>
      </c>
      <c r="H27" s="20" t="s">
        <v>106</v>
      </c>
      <c r="I27" s="20" t="s">
        <v>118</v>
      </c>
      <c r="J27" s="20" t="s">
        <v>118</v>
      </c>
      <c r="K27" s="20" t="s">
        <v>1636</v>
      </c>
      <c r="L27" s="20" t="s">
        <v>1429</v>
      </c>
      <c r="M27" s="20" t="s">
        <v>118</v>
      </c>
      <c r="N27" s="24" t="s">
        <v>118</v>
      </c>
      <c r="O27" s="70">
        <v>1.26</v>
      </c>
      <c r="P27" s="24"/>
      <c r="Q27" s="24" t="s">
        <v>118</v>
      </c>
      <c r="R27" s="70">
        <v>100.49</v>
      </c>
      <c r="S27" s="33" t="s">
        <v>1636</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1503</v>
      </c>
    </row>
    <row r="28" spans="1:98">
      <c r="A28" s="20" t="s">
        <v>102</v>
      </c>
      <c r="B28" s="20" t="s">
        <v>102</v>
      </c>
      <c r="C28" s="20" t="s">
        <v>102</v>
      </c>
      <c r="D28" s="20">
        <v>0</v>
      </c>
      <c r="E28" s="21" t="s">
        <v>103</v>
      </c>
      <c r="F28" s="22" t="s">
        <v>219</v>
      </c>
      <c r="G28" s="32" t="s">
        <v>220</v>
      </c>
      <c r="H28" s="20" t="s">
        <v>106</v>
      </c>
      <c r="I28" s="20" t="s">
        <v>118</v>
      </c>
      <c r="J28" s="20" t="s">
        <v>118</v>
      </c>
      <c r="K28" s="20" t="s">
        <v>1636</v>
      </c>
      <c r="L28" s="20" t="s">
        <v>1430</v>
      </c>
      <c r="M28" s="20" t="s">
        <v>118</v>
      </c>
      <c r="N28" s="24" t="s">
        <v>118</v>
      </c>
      <c r="O28" s="70">
        <v>0.79</v>
      </c>
      <c r="P28" s="24"/>
      <c r="Q28" s="24" t="s">
        <v>118</v>
      </c>
      <c r="R28" s="70">
        <v>100.36</v>
      </c>
      <c r="S28" s="33" t="s">
        <v>1636</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1503</v>
      </c>
    </row>
    <row r="29" spans="1:98">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1427</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1503</v>
      </c>
      <c r="CT29" t="s">
        <v>1639</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1428</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1500</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1428</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1505</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1505</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1505</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1505</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1500</v>
      </c>
    </row>
    <row r="39" spans="1:97">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1427</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1506</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1593</v>
      </c>
      <c r="M40" s="20" t="s">
        <v>260</v>
      </c>
      <c r="N40" s="20">
        <v>7100000</v>
      </c>
      <c r="O40" s="33">
        <v>1.2564965072494097E-2</v>
      </c>
      <c r="P40" s="20" t="s">
        <v>138</v>
      </c>
      <c r="Q40" s="20">
        <v>229000000</v>
      </c>
      <c r="R40" s="33">
        <v>0.40526436642269692</v>
      </c>
      <c r="S40" s="33" t="s">
        <v>1431</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1507</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1593</v>
      </c>
      <c r="M41" s="20" t="s">
        <v>260</v>
      </c>
      <c r="N41" s="20">
        <v>7100000</v>
      </c>
      <c r="O41" s="33">
        <v>1.2564965072494097E-2</v>
      </c>
      <c r="P41" s="20" t="s">
        <v>138</v>
      </c>
      <c r="Q41" s="20">
        <v>229000000</v>
      </c>
      <c r="R41" s="33">
        <v>0.40526436642269692</v>
      </c>
      <c r="S41" s="33" t="s">
        <v>1433</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1507</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1507</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1507</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1507</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1507</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1593</v>
      </c>
      <c r="M46" s="20" t="s">
        <v>260</v>
      </c>
      <c r="N46" s="20">
        <v>7100000</v>
      </c>
      <c r="O46" s="33">
        <v>1.2564965072494097E-2</v>
      </c>
      <c r="P46" s="20" t="s">
        <v>138</v>
      </c>
      <c r="Q46" s="20">
        <v>229000000</v>
      </c>
      <c r="R46" s="33">
        <v>0.40526436642269692</v>
      </c>
      <c r="S46" s="33" t="s">
        <v>1433</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1507</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1593</v>
      </c>
      <c r="M47" s="20" t="s">
        <v>260</v>
      </c>
      <c r="N47" s="20">
        <v>7100000</v>
      </c>
      <c r="O47" s="33">
        <v>1.2564965072494097E-2</v>
      </c>
      <c r="P47" s="20" t="s">
        <v>138</v>
      </c>
      <c r="Q47" s="20">
        <v>229000000</v>
      </c>
      <c r="R47" s="33">
        <v>0.40526436642269692</v>
      </c>
      <c r="S47" s="33" t="s">
        <v>1433</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1507</v>
      </c>
    </row>
    <row r="48" spans="1:97">
      <c r="A48" s="20" t="s">
        <v>102</v>
      </c>
      <c r="B48" s="20" t="s">
        <v>102</v>
      </c>
      <c r="C48" s="20" t="s">
        <v>102</v>
      </c>
      <c r="D48" s="20">
        <v>0</v>
      </c>
      <c r="E48" s="21" t="s">
        <v>291</v>
      </c>
      <c r="F48" s="22" t="s">
        <v>292</v>
      </c>
      <c r="G48" s="28" t="s">
        <v>293</v>
      </c>
      <c r="H48" s="20" t="s">
        <v>164</v>
      </c>
      <c r="I48" s="20" t="s">
        <v>294</v>
      </c>
      <c r="J48" s="20" t="s">
        <v>155</v>
      </c>
      <c r="K48" s="20" t="s">
        <v>1508</v>
      </c>
      <c r="L48" s="20" t="s">
        <v>1509</v>
      </c>
      <c r="M48" s="20" t="s">
        <v>111</v>
      </c>
      <c r="N48" s="20">
        <v>153907</v>
      </c>
      <c r="O48" s="33">
        <v>0.18796992481203006</v>
      </c>
      <c r="P48" s="20"/>
      <c r="Q48" s="20">
        <v>20469631</v>
      </c>
      <c r="R48" s="33">
        <v>25</v>
      </c>
      <c r="S48" s="33" t="s">
        <v>1434</v>
      </c>
      <c r="T48" s="33">
        <v>401320</v>
      </c>
      <c r="U48" s="33">
        <v>79081</v>
      </c>
      <c r="V48" s="33" t="b">
        <v>1</v>
      </c>
      <c r="W48" s="33"/>
      <c r="X48" s="20"/>
      <c r="Y48" s="20" t="s">
        <v>168</v>
      </c>
      <c r="Z48" s="20" t="s">
        <v>339</v>
      </c>
      <c r="AA48" s="20" t="s">
        <v>1510</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1511</v>
      </c>
    </row>
    <row r="49" spans="1:97">
      <c r="A49" s="20" t="s">
        <v>102</v>
      </c>
      <c r="B49" s="20" t="s">
        <v>102</v>
      </c>
      <c r="C49" s="20" t="s">
        <v>102</v>
      </c>
      <c r="D49" s="20">
        <v>0</v>
      </c>
      <c r="E49" s="21" t="s">
        <v>291</v>
      </c>
      <c r="F49" s="22" t="s">
        <v>298</v>
      </c>
      <c r="G49" s="28" t="s">
        <v>299</v>
      </c>
      <c r="H49" s="20" t="s">
        <v>164</v>
      </c>
      <c r="I49" s="20" t="s">
        <v>1512</v>
      </c>
      <c r="J49" s="20" t="s">
        <v>348</v>
      </c>
      <c r="K49" s="20" t="s">
        <v>349</v>
      </c>
      <c r="L49" s="20" t="s">
        <v>1513</v>
      </c>
      <c r="M49" s="20" t="s">
        <v>111</v>
      </c>
      <c r="N49" s="20">
        <v>19770</v>
      </c>
      <c r="O49" s="33">
        <v>5.6484778252246107E-3</v>
      </c>
      <c r="P49" s="20"/>
      <c r="Q49" s="34">
        <v>53434.37</v>
      </c>
      <c r="R49" s="33">
        <v>1.5266709865950794E-2</v>
      </c>
      <c r="S49" s="33" t="s">
        <v>1435</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1514</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1436</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1514</v>
      </c>
    </row>
    <row r="51" spans="1:97">
      <c r="A51" s="20" t="s">
        <v>102</v>
      </c>
      <c r="B51" s="20" t="s">
        <v>102</v>
      </c>
      <c r="C51" s="20" t="s">
        <v>102</v>
      </c>
      <c r="D51" s="20">
        <v>0</v>
      </c>
      <c r="E51" s="21" t="s">
        <v>291</v>
      </c>
      <c r="F51" s="22" t="s">
        <v>310</v>
      </c>
      <c r="G51" s="28" t="s">
        <v>311</v>
      </c>
      <c r="H51" s="20" t="s">
        <v>164</v>
      </c>
      <c r="I51" s="20" t="s">
        <v>1515</v>
      </c>
      <c r="J51" s="20" t="s">
        <v>1516</v>
      </c>
      <c r="K51" s="20" t="s">
        <v>1517</v>
      </c>
      <c r="L51" s="20" t="s">
        <v>1518</v>
      </c>
      <c r="M51" s="20" t="s">
        <v>1519</v>
      </c>
      <c r="N51" s="20">
        <v>58882.23552894211</v>
      </c>
      <c r="O51" s="33">
        <v>4.9900199600798399E-4</v>
      </c>
      <c r="P51" s="20"/>
      <c r="Q51" s="20">
        <v>118000000</v>
      </c>
      <c r="R51" s="33">
        <v>1</v>
      </c>
      <c r="S51" s="33" t="s">
        <v>1217</v>
      </c>
      <c r="T51" s="33">
        <v>243.35</v>
      </c>
      <c r="U51" s="33">
        <v>0.02</v>
      </c>
      <c r="V51" s="33" t="b">
        <v>1</v>
      </c>
      <c r="W51" s="33"/>
      <c r="X51" s="20"/>
      <c r="Y51" s="20" t="s">
        <v>118</v>
      </c>
      <c r="Z51" s="20" t="s">
        <v>1469</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1511</v>
      </c>
    </row>
    <row r="52" spans="1:97">
      <c r="A52" s="20" t="s">
        <v>102</v>
      </c>
      <c r="B52" s="20" t="s">
        <v>102</v>
      </c>
      <c r="C52" s="20" t="s">
        <v>102</v>
      </c>
      <c r="D52" s="20" t="s">
        <v>313</v>
      </c>
      <c r="E52" s="21" t="s">
        <v>291</v>
      </c>
      <c r="F52" s="22" t="s">
        <v>314</v>
      </c>
      <c r="G52" s="35" t="s">
        <v>315</v>
      </c>
      <c r="H52" s="20" t="s">
        <v>106</v>
      </c>
      <c r="I52" s="20" t="s">
        <v>118</v>
      </c>
      <c r="J52" s="20" t="s">
        <v>118</v>
      </c>
      <c r="K52" s="20" t="s">
        <v>1217</v>
      </c>
      <c r="L52" s="20" t="s">
        <v>1437</v>
      </c>
      <c r="M52" s="20" t="s">
        <v>118</v>
      </c>
      <c r="N52" s="24" t="s">
        <v>118</v>
      </c>
      <c r="O52" s="70">
        <v>0.15</v>
      </c>
      <c r="P52" s="24"/>
      <c r="Q52" s="24" t="s">
        <v>118</v>
      </c>
      <c r="R52" s="70">
        <v>258.92</v>
      </c>
      <c r="S52" s="33" t="s">
        <v>1217</v>
      </c>
      <c r="T52" s="33">
        <v>258.92</v>
      </c>
      <c r="U52" s="33">
        <v>0.15</v>
      </c>
      <c r="V52" s="33" t="b">
        <v>1</v>
      </c>
      <c r="W52" s="33"/>
      <c r="X52" s="24"/>
      <c r="Y52" s="20" t="s">
        <v>118</v>
      </c>
      <c r="Z52" s="20" t="s">
        <v>1427</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1514</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1514</v>
      </c>
    </row>
    <row r="54" spans="1:97">
      <c r="A54" s="20" t="s">
        <v>102</v>
      </c>
      <c r="B54" s="20" t="s">
        <v>102</v>
      </c>
      <c r="C54" s="20" t="s">
        <v>102</v>
      </c>
      <c r="D54" s="20">
        <v>0</v>
      </c>
      <c r="E54" s="21" t="s">
        <v>291</v>
      </c>
      <c r="F54" s="22" t="s">
        <v>326</v>
      </c>
      <c r="G54" s="28" t="s">
        <v>323</v>
      </c>
      <c r="H54" s="20" t="s">
        <v>164</v>
      </c>
      <c r="I54" s="20" t="s">
        <v>1520</v>
      </c>
      <c r="J54" s="20" t="s">
        <v>1521</v>
      </c>
      <c r="K54" s="20" t="s">
        <v>1522</v>
      </c>
      <c r="L54" s="20" t="s">
        <v>1523</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1478</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1514</v>
      </c>
    </row>
    <row r="55" spans="1:97">
      <c r="A55" s="20" t="s">
        <v>102</v>
      </c>
      <c r="B55" s="20" t="s">
        <v>102</v>
      </c>
      <c r="C55" s="20" t="s">
        <v>102</v>
      </c>
      <c r="D55" s="20">
        <v>0</v>
      </c>
      <c r="E55" s="21" t="s">
        <v>291</v>
      </c>
      <c r="F55" s="22" t="s">
        <v>327</v>
      </c>
      <c r="G55" s="28" t="s">
        <v>328</v>
      </c>
      <c r="H55" s="20" t="s">
        <v>164</v>
      </c>
      <c r="I55" s="20" t="s">
        <v>1524</v>
      </c>
      <c r="J55" s="20" t="s">
        <v>155</v>
      </c>
      <c r="K55" s="20" t="s">
        <v>1525</v>
      </c>
      <c r="L55" s="20" t="s">
        <v>1526</v>
      </c>
      <c r="M55" s="20" t="s">
        <v>111</v>
      </c>
      <c r="N55" s="20">
        <v>0</v>
      </c>
      <c r="O55" s="33">
        <v>3.5</v>
      </c>
      <c r="P55" s="20"/>
      <c r="Q55" s="20">
        <v>0</v>
      </c>
      <c r="R55" s="33">
        <v>475</v>
      </c>
      <c r="S55" s="33" t="s">
        <v>1217</v>
      </c>
      <c r="T55" s="33">
        <v>943.46</v>
      </c>
      <c r="U55" s="33">
        <v>1.54</v>
      </c>
      <c r="V55" s="33" t="b">
        <v>0</v>
      </c>
      <c r="W55" s="33"/>
      <c r="X55" s="20"/>
      <c r="Y55" s="20" t="s">
        <v>112</v>
      </c>
      <c r="Z55" s="20" t="s">
        <v>139</v>
      </c>
      <c r="AA55" s="20" t="s">
        <v>1510</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1514</v>
      </c>
    </row>
    <row r="56" spans="1:97">
      <c r="A56" s="20" t="s">
        <v>102</v>
      </c>
      <c r="B56" s="20" t="s">
        <v>102</v>
      </c>
      <c r="C56" s="20" t="s">
        <v>102</v>
      </c>
      <c r="D56" s="20" t="s">
        <v>330</v>
      </c>
      <c r="E56" s="21" t="s">
        <v>291</v>
      </c>
      <c r="F56" s="22" t="s">
        <v>331</v>
      </c>
      <c r="G56" s="35" t="s">
        <v>332</v>
      </c>
      <c r="H56" s="20" t="s">
        <v>106</v>
      </c>
      <c r="I56" s="20" t="s">
        <v>118</v>
      </c>
      <c r="J56" s="20" t="s">
        <v>118</v>
      </c>
      <c r="K56" s="20" t="s">
        <v>1217</v>
      </c>
      <c r="L56" s="20" t="s">
        <v>1437</v>
      </c>
      <c r="M56" s="20" t="s">
        <v>118</v>
      </c>
      <c r="N56" s="24" t="s">
        <v>118</v>
      </c>
      <c r="O56" s="70">
        <v>0.02</v>
      </c>
      <c r="P56" s="24"/>
      <c r="Q56" s="24" t="s">
        <v>118</v>
      </c>
      <c r="R56" s="70">
        <v>282.25</v>
      </c>
      <c r="S56" s="33" t="s">
        <v>1217</v>
      </c>
      <c r="T56" s="33">
        <v>282.25</v>
      </c>
      <c r="U56" s="33">
        <v>0.02</v>
      </c>
      <c r="V56" s="33" t="b">
        <v>1</v>
      </c>
      <c r="W56" s="33"/>
      <c r="X56" s="24"/>
      <c r="Y56" s="20" t="s">
        <v>118</v>
      </c>
      <c r="Z56" s="20" t="s">
        <v>1427</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1527</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1511</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1514</v>
      </c>
    </row>
    <row r="60" spans="1:97">
      <c r="A60" s="20" t="s">
        <v>102</v>
      </c>
      <c r="B60" s="20" t="s">
        <v>102</v>
      </c>
      <c r="C60" s="20" t="s">
        <v>102</v>
      </c>
      <c r="D60" s="20" t="s">
        <v>330</v>
      </c>
      <c r="E60" s="21" t="s">
        <v>291</v>
      </c>
      <c r="F60" s="22" t="s">
        <v>351</v>
      </c>
      <c r="G60" s="35" t="s">
        <v>352</v>
      </c>
      <c r="H60" s="20" t="s">
        <v>106</v>
      </c>
      <c r="I60" s="20" t="s">
        <v>118</v>
      </c>
      <c r="J60" s="20" t="s">
        <v>118</v>
      </c>
      <c r="K60" s="20" t="s">
        <v>1217</v>
      </c>
      <c r="L60" s="20" t="s">
        <v>1437</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1427</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1514</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1438</v>
      </c>
      <c r="T61" s="33">
        <v>0.71</v>
      </c>
      <c r="U61" s="33">
        <v>17101</v>
      </c>
      <c r="V61" s="33" t="b">
        <v>1</v>
      </c>
      <c r="W61" s="33" t="s">
        <v>1436</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1502</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1438</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1502</v>
      </c>
    </row>
    <row r="63" spans="1:97" hidden="1">
      <c r="A63" s="20" t="s">
        <v>102</v>
      </c>
      <c r="B63" s="20" t="s">
        <v>123</v>
      </c>
      <c r="C63" s="20" t="s">
        <v>123</v>
      </c>
      <c r="D63" s="20" t="s">
        <v>1471</v>
      </c>
      <c r="E63" s="21" t="s">
        <v>354</v>
      </c>
      <c r="F63" s="22" t="s">
        <v>368</v>
      </c>
      <c r="G63" s="23" t="s">
        <v>369</v>
      </c>
      <c r="H63" s="20" t="s">
        <v>106</v>
      </c>
      <c r="I63" s="20" t="s">
        <v>118</v>
      </c>
      <c r="J63" s="20" t="s">
        <v>118</v>
      </c>
      <c r="K63" s="20" t="s">
        <v>1439</v>
      </c>
      <c r="L63" s="20" t="s">
        <v>1440</v>
      </c>
      <c r="M63" s="20" t="s">
        <v>118</v>
      </c>
      <c r="N63" s="20" t="s">
        <v>118</v>
      </c>
      <c r="O63" s="33">
        <v>0</v>
      </c>
      <c r="P63" s="20"/>
      <c r="Q63" s="20" t="s">
        <v>118</v>
      </c>
      <c r="R63" s="33">
        <v>0</v>
      </c>
      <c r="S63" s="33" t="s">
        <v>1439</v>
      </c>
      <c r="T63" s="33">
        <v>0</v>
      </c>
      <c r="U63" s="33">
        <v>0</v>
      </c>
      <c r="V63" s="33" t="b">
        <v>0</v>
      </c>
      <c r="W63" s="33"/>
      <c r="X63" s="20"/>
      <c r="Y63" s="20" t="s">
        <v>118</v>
      </c>
      <c r="Z63" s="20" t="s">
        <v>1441</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1528</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1473</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1528</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1529</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1530</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1530</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1530</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1530</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1530</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1530</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1530</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1530</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1530</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1530</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1530</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1530</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1594</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1595</v>
      </c>
      <c r="BH78" s="26" t="s">
        <v>118</v>
      </c>
      <c r="BI78" s="26" t="s">
        <v>118</v>
      </c>
      <c r="BJ78" s="26" t="s">
        <v>118</v>
      </c>
      <c r="BK78" s="26" t="s">
        <v>118</v>
      </c>
      <c r="BL78" s="26">
        <v>2.5430331638173551</v>
      </c>
      <c r="BM78" s="20" t="s">
        <v>1589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1530</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1530</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1530</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1530</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1530</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1531</v>
      </c>
    </row>
    <row r="85" spans="1:97">
      <c r="A85" s="20" t="s">
        <v>102</v>
      </c>
      <c r="B85" s="20" t="s">
        <v>102</v>
      </c>
      <c r="C85" s="20" t="s">
        <v>102</v>
      </c>
      <c r="D85" s="20">
        <v>0</v>
      </c>
      <c r="E85" s="21" t="s">
        <v>450</v>
      </c>
      <c r="F85" s="22" t="s">
        <v>454</v>
      </c>
      <c r="G85" s="28" t="s">
        <v>455</v>
      </c>
      <c r="H85" s="20" t="s">
        <v>164</v>
      </c>
      <c r="I85" s="20" t="s">
        <v>1474</v>
      </c>
      <c r="J85" s="20" t="s">
        <v>713</v>
      </c>
      <c r="K85" s="20" t="s">
        <v>1475</v>
      </c>
      <c r="L85" s="20" t="s">
        <v>1476</v>
      </c>
      <c r="M85" s="20" t="s">
        <v>1477</v>
      </c>
      <c r="N85" s="24">
        <v>7078.43</v>
      </c>
      <c r="O85" s="70">
        <v>0.47073353681261665</v>
      </c>
      <c r="P85" s="24"/>
      <c r="Q85" s="24">
        <v>721777</v>
      </c>
      <c r="R85" s="70">
        <v>48</v>
      </c>
      <c r="S85" s="33" t="s">
        <v>1442</v>
      </c>
      <c r="T85" s="33">
        <v>22.53</v>
      </c>
      <c r="U85" s="33">
        <v>20.286999999999999</v>
      </c>
      <c r="V85" s="33" t="b">
        <v>0</v>
      </c>
      <c r="W85" s="33"/>
      <c r="X85" s="24"/>
      <c r="Y85" s="20">
        <v>1000</v>
      </c>
      <c r="Z85" s="20" t="s">
        <v>1478</v>
      </c>
      <c r="AA85" s="20" t="s">
        <v>148</v>
      </c>
      <c r="AB85" s="20">
        <v>101.96851561716369</v>
      </c>
      <c r="AC85" s="20">
        <v>101.96851561716369</v>
      </c>
      <c r="AD85" s="20" t="s">
        <v>456</v>
      </c>
      <c r="AE85" s="20" t="s">
        <v>115</v>
      </c>
      <c r="AF85" s="20" t="s">
        <v>486</v>
      </c>
      <c r="AG85" s="33" t="s">
        <v>1479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1480</v>
      </c>
      <c r="BH85" s="26" t="s">
        <v>118</v>
      </c>
      <c r="BI85" s="26" t="s">
        <v>118</v>
      </c>
      <c r="BJ85" s="26" t="s">
        <v>118</v>
      </c>
      <c r="BK85" s="26" t="s">
        <v>118</v>
      </c>
      <c r="BL85" s="26">
        <v>2.2000000000000002</v>
      </c>
      <c r="BM85" s="20" t="s">
        <v>1481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1532</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1532</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1532</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1531</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1531</v>
      </c>
    </row>
    <row r="90" spans="1:97">
      <c r="A90" s="20" t="s">
        <v>102</v>
      </c>
      <c r="B90" s="20" t="s">
        <v>102</v>
      </c>
      <c r="C90" s="20" t="s">
        <v>102</v>
      </c>
      <c r="D90" s="20">
        <v>0</v>
      </c>
      <c r="E90" s="21" t="s">
        <v>450</v>
      </c>
      <c r="F90" s="22" t="s">
        <v>480</v>
      </c>
      <c r="G90" s="28" t="s">
        <v>1658</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1649</v>
      </c>
      <c r="AH90" s="30">
        <v>25520</v>
      </c>
      <c r="AI90" s="30">
        <v>25520</v>
      </c>
      <c r="AJ90" s="30">
        <v>25520</v>
      </c>
      <c r="AK90" s="30">
        <v>25520</v>
      </c>
      <c r="AL90" s="30">
        <v>25520</v>
      </c>
      <c r="AM90" s="30">
        <v>1000</v>
      </c>
      <c r="AN90" s="30">
        <v>1000</v>
      </c>
      <c r="AO90" s="30">
        <v>1000</v>
      </c>
      <c r="AP90" s="30">
        <v>1000</v>
      </c>
      <c r="AQ90" s="30">
        <v>1000</v>
      </c>
      <c r="AR90" s="30">
        <v>85</v>
      </c>
      <c r="AS90" s="30">
        <v>88</v>
      </c>
      <c r="AT90" s="30">
        <v>90</v>
      </c>
      <c r="AU90" s="30">
        <v>98</v>
      </c>
      <c r="AV90" s="30">
        <v>100</v>
      </c>
      <c r="AW90" s="38">
        <v>216920</v>
      </c>
      <c r="AX90" s="38">
        <v>224576.00000000003</v>
      </c>
      <c r="AY90" s="38">
        <v>229680</v>
      </c>
      <c r="AZ90" s="38">
        <v>250096.00000000003</v>
      </c>
      <c r="BA90" s="38">
        <v>255200</v>
      </c>
      <c r="BB90" s="30">
        <v>255200</v>
      </c>
      <c r="BC90" s="30">
        <v>255200</v>
      </c>
      <c r="BD90" s="30">
        <v>255200</v>
      </c>
      <c r="BE90" s="30">
        <v>255200</v>
      </c>
      <c r="BF90" s="30">
        <v>255200</v>
      </c>
      <c r="BG90" s="20" t="s">
        <v>1650</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1531</v>
      </c>
    </row>
    <row r="91" spans="1:97">
      <c r="A91" s="20" t="s">
        <v>102</v>
      </c>
      <c r="B91" s="20" t="s">
        <v>102</v>
      </c>
      <c r="C91" s="20" t="s">
        <v>102</v>
      </c>
      <c r="D91" s="20">
        <v>0</v>
      </c>
      <c r="E91" s="21" t="s">
        <v>450</v>
      </c>
      <c r="F91" s="22" t="s">
        <v>483</v>
      </c>
      <c r="G91" s="28" t="s">
        <v>1656</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1651</v>
      </c>
      <c r="AH91" s="30">
        <v>18103</v>
      </c>
      <c r="AI91" s="30">
        <v>18103</v>
      </c>
      <c r="AJ91" s="30">
        <v>18103</v>
      </c>
      <c r="AK91" s="30">
        <v>18103</v>
      </c>
      <c r="AL91" s="30">
        <v>18103</v>
      </c>
      <c r="AM91" s="30">
        <v>1000</v>
      </c>
      <c r="AN91" s="30">
        <v>1000</v>
      </c>
      <c r="AO91" s="30">
        <v>1000</v>
      </c>
      <c r="AP91" s="30">
        <v>1000</v>
      </c>
      <c r="AQ91" s="30">
        <v>1000</v>
      </c>
      <c r="AR91" s="38">
        <v>85</v>
      </c>
      <c r="AS91" s="38">
        <v>88</v>
      </c>
      <c r="AT91" s="38">
        <v>90</v>
      </c>
      <c r="AU91" s="38">
        <v>98</v>
      </c>
      <c r="AV91" s="38">
        <v>100</v>
      </c>
      <c r="AW91" s="38">
        <v>153875.5</v>
      </c>
      <c r="AX91" s="38">
        <v>159306.40000000002</v>
      </c>
      <c r="AY91" s="38">
        <v>162927</v>
      </c>
      <c r="AZ91" s="38">
        <v>177409.40000000002</v>
      </c>
      <c r="BA91" s="38">
        <v>181030</v>
      </c>
      <c r="BB91" s="30">
        <v>181030</v>
      </c>
      <c r="BC91" s="30">
        <v>181030</v>
      </c>
      <c r="BD91" s="30">
        <v>181030</v>
      </c>
      <c r="BE91" s="30">
        <v>181030</v>
      </c>
      <c r="BF91" s="30">
        <v>181030</v>
      </c>
      <c r="BG91" s="20" t="s">
        <v>1647</v>
      </c>
      <c r="BH91" s="26" t="s">
        <v>118</v>
      </c>
      <c r="BI91" s="26" t="s">
        <v>118</v>
      </c>
      <c r="BJ91" s="26" t="s">
        <v>118</v>
      </c>
      <c r="BK91" s="26" t="s">
        <v>118</v>
      </c>
      <c r="BL91" s="26">
        <v>622.14637168141599</v>
      </c>
      <c r="BM91" s="20" t="s">
        <v>487</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1531</v>
      </c>
    </row>
    <row r="92" spans="1:97">
      <c r="A92" s="20" t="s">
        <v>102</v>
      </c>
      <c r="B92" s="20" t="s">
        <v>102</v>
      </c>
      <c r="C92" s="20" t="s">
        <v>102</v>
      </c>
      <c r="D92" s="20">
        <v>0</v>
      </c>
      <c r="E92" s="21" t="s">
        <v>450</v>
      </c>
      <c r="F92" s="22" t="s">
        <v>488</v>
      </c>
      <c r="G92" s="28" t="s">
        <v>1657</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1652</v>
      </c>
      <c r="AH92" s="30">
        <v>1031.3468252631581</v>
      </c>
      <c r="AI92" s="30">
        <v>1031.3468250000001</v>
      </c>
      <c r="AJ92" s="30">
        <v>1031.3468247422682</v>
      </c>
      <c r="AK92" s="30">
        <v>1031.3468244897958</v>
      </c>
      <c r="AL92" s="30">
        <v>1031.3468242424242</v>
      </c>
      <c r="AM92" s="30">
        <v>1000</v>
      </c>
      <c r="AN92" s="30">
        <v>1000</v>
      </c>
      <c r="AO92" s="30">
        <v>1000</v>
      </c>
      <c r="AP92" s="30">
        <v>1000</v>
      </c>
      <c r="AQ92" s="30">
        <v>1000</v>
      </c>
      <c r="AR92" s="38">
        <v>74</v>
      </c>
      <c r="AS92" s="38">
        <v>80</v>
      </c>
      <c r="AT92" s="38">
        <v>85</v>
      </c>
      <c r="AU92" s="38">
        <v>90</v>
      </c>
      <c r="AV92" s="38">
        <v>95</v>
      </c>
      <c r="AW92" s="38">
        <v>7631.9665069473704</v>
      </c>
      <c r="AX92" s="38">
        <v>8250.7746000000006</v>
      </c>
      <c r="AY92" s="38">
        <v>8766.4480103092792</v>
      </c>
      <c r="AZ92" s="38">
        <v>9282.1214204081625</v>
      </c>
      <c r="BA92" s="38">
        <v>9797.7948303030298</v>
      </c>
      <c r="BB92" s="30">
        <v>10313.468252631581</v>
      </c>
      <c r="BC92" s="30">
        <v>10313.468250000002</v>
      </c>
      <c r="BD92" s="30">
        <v>10313.468247422681</v>
      </c>
      <c r="BE92" s="30">
        <v>10313.468244897958</v>
      </c>
      <c r="BF92" s="30">
        <v>10313.468242424242</v>
      </c>
      <c r="BG92" s="20" t="s">
        <v>1648</v>
      </c>
      <c r="BH92" s="26" t="s">
        <v>118</v>
      </c>
      <c r="BI92" s="26" t="s">
        <v>118</v>
      </c>
      <c r="BJ92" s="26" t="s">
        <v>118</v>
      </c>
      <c r="BK92" s="26" t="s">
        <v>118</v>
      </c>
      <c r="BL92" s="26">
        <v>4375.9941229385304</v>
      </c>
      <c r="BM92" s="20" t="s">
        <v>490</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1531</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1533</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1533</v>
      </c>
    </row>
    <row r="95" spans="1:97">
      <c r="A95" s="20" t="s">
        <v>102</v>
      </c>
      <c r="B95" s="20" t="s">
        <v>102</v>
      </c>
      <c r="C95" s="20" t="s">
        <v>102</v>
      </c>
      <c r="D95" s="20" t="s">
        <v>1596</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1443</v>
      </c>
      <c r="T95" s="33">
        <v>495.9</v>
      </c>
      <c r="U95" s="33">
        <v>45.9</v>
      </c>
      <c r="V95" s="33" t="b">
        <v>1</v>
      </c>
      <c r="W95" s="33" t="s">
        <v>1444</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1533</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1532</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1532</v>
      </c>
    </row>
    <row r="98" spans="1:97">
      <c r="A98" s="20" t="s">
        <v>102</v>
      </c>
      <c r="B98" s="20" t="s">
        <v>102</v>
      </c>
      <c r="C98" s="20" t="s">
        <v>102</v>
      </c>
      <c r="D98" s="20">
        <v>0</v>
      </c>
      <c r="E98" s="21" t="s">
        <v>256</v>
      </c>
      <c r="F98" s="22" t="s">
        <v>517</v>
      </c>
      <c r="G98" s="28" t="s">
        <v>518</v>
      </c>
      <c r="H98" s="20" t="s">
        <v>519</v>
      </c>
      <c r="I98" s="20" t="s">
        <v>342</v>
      </c>
      <c r="J98" s="20" t="s">
        <v>155</v>
      </c>
      <c r="K98" s="20" t="s">
        <v>520</v>
      </c>
      <c r="L98" s="20" t="s">
        <v>521</v>
      </c>
      <c r="M98" s="20" t="s">
        <v>1674</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v>56.113235997454098</v>
      </c>
      <c r="BM98" s="20" t="s">
        <v>1675</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1534</v>
      </c>
    </row>
    <row r="99" spans="1:97">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v>36</v>
      </c>
      <c r="BM99" s="20" t="s">
        <v>531</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1534</v>
      </c>
    </row>
    <row r="100" spans="1:97" hidden="1">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1506</v>
      </c>
    </row>
    <row r="101" spans="1:97">
      <c r="A101" s="20" t="s">
        <v>102</v>
      </c>
      <c r="B101" s="20" t="s">
        <v>102</v>
      </c>
      <c r="C101" s="20" t="s">
        <v>102</v>
      </c>
      <c r="D101" s="20">
        <v>0</v>
      </c>
      <c r="E101" s="21" t="s">
        <v>256</v>
      </c>
      <c r="F101" s="22" t="s">
        <v>535</v>
      </c>
      <c r="G101" s="28" t="s">
        <v>536</v>
      </c>
      <c r="H101" s="20" t="s">
        <v>407</v>
      </c>
      <c r="I101" s="20" t="s">
        <v>144</v>
      </c>
      <c r="J101" s="20" t="s">
        <v>145</v>
      </c>
      <c r="K101" s="20" t="s">
        <v>259</v>
      </c>
      <c r="L101" s="20" t="s">
        <v>1597</v>
      </c>
      <c r="M101" s="20" t="s">
        <v>260</v>
      </c>
      <c r="N101" s="20">
        <v>4500000</v>
      </c>
      <c r="O101" s="33">
        <v>7.9637102572145679E-3</v>
      </c>
      <c r="P101" s="20" t="s">
        <v>138</v>
      </c>
      <c r="Q101" s="20">
        <v>16000000</v>
      </c>
      <c r="R101" s="33">
        <v>2.831541424787402E-2</v>
      </c>
      <c r="S101" s="33" t="s">
        <v>1445</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1609</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542</v>
      </c>
      <c r="G103" s="28" t="s">
        <v>543</v>
      </c>
      <c r="H103" s="20" t="s">
        <v>407</v>
      </c>
      <c r="I103" s="20" t="s">
        <v>144</v>
      </c>
      <c r="J103" s="20" t="s">
        <v>145</v>
      </c>
      <c r="K103" s="20" t="s">
        <v>259</v>
      </c>
      <c r="L103" s="20" t="s">
        <v>1598</v>
      </c>
      <c r="M103" s="20" t="s">
        <v>260</v>
      </c>
      <c r="N103" s="20">
        <v>200000</v>
      </c>
      <c r="O103" s="33">
        <v>3.5394267809842528E-4</v>
      </c>
      <c r="P103" s="20" t="s">
        <v>138</v>
      </c>
      <c r="Q103" s="20">
        <v>77000000</v>
      </c>
      <c r="R103" s="33">
        <v>0.13626793106789373</v>
      </c>
      <c r="S103" s="33" t="s">
        <v>1445</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1599</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552</v>
      </c>
      <c r="G105" s="28" t="s">
        <v>553</v>
      </c>
      <c r="H105" s="20" t="s">
        <v>164</v>
      </c>
      <c r="I105" s="20" t="s">
        <v>1166</v>
      </c>
      <c r="J105" s="20" t="s">
        <v>1482</v>
      </c>
      <c r="K105" s="20" t="s">
        <v>1483</v>
      </c>
      <c r="L105" s="20" t="s">
        <v>553</v>
      </c>
      <c r="M105" s="20" t="s">
        <v>111</v>
      </c>
      <c r="N105" s="20">
        <v>124599</v>
      </c>
      <c r="O105" s="33">
        <v>4.3623561771966891E-3</v>
      </c>
      <c r="P105" s="20" t="s">
        <v>138</v>
      </c>
      <c r="Q105" s="20">
        <v>10100000</v>
      </c>
      <c r="R105" s="33">
        <v>0.35361276888005971</v>
      </c>
      <c r="S105" s="33" t="s">
        <v>1446</v>
      </c>
      <c r="T105" s="33">
        <v>14.7</v>
      </c>
      <c r="U105" s="33">
        <v>0.3</v>
      </c>
      <c r="V105" s="33" t="b">
        <v>1</v>
      </c>
      <c r="W105" s="33" t="s">
        <v>1447</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1484</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1427</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573</v>
      </c>
      <c r="G111" s="28" t="s">
        <v>574</v>
      </c>
      <c r="H111" s="20" t="s">
        <v>164</v>
      </c>
      <c r="I111" s="20" t="s">
        <v>575</v>
      </c>
      <c r="J111" s="20" t="s">
        <v>569</v>
      </c>
      <c r="K111" s="20" t="s">
        <v>1448</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1449</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1450</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1535</v>
      </c>
    </row>
    <row r="113" spans="1:97">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1450</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1535</v>
      </c>
    </row>
    <row r="114" spans="1:97">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1450</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1535</v>
      </c>
    </row>
    <row r="115" spans="1:97" hidden="1">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1600</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1535</v>
      </c>
    </row>
    <row r="116" spans="1:97">
      <c r="A116" s="20" t="s">
        <v>102</v>
      </c>
      <c r="B116" s="20" t="s">
        <v>102</v>
      </c>
      <c r="C116" s="20" t="s">
        <v>102</v>
      </c>
      <c r="D116" s="20">
        <v>0</v>
      </c>
      <c r="E116" s="21" t="s">
        <v>256</v>
      </c>
      <c r="F116" s="22" t="s">
        <v>603</v>
      </c>
      <c r="G116" s="28" t="s">
        <v>604</v>
      </c>
      <c r="H116" s="20" t="s">
        <v>407</v>
      </c>
      <c r="I116" s="20" t="s">
        <v>144</v>
      </c>
      <c r="J116" s="20" t="s">
        <v>145</v>
      </c>
      <c r="K116" s="20" t="s">
        <v>259</v>
      </c>
      <c r="L116" s="20" t="s">
        <v>1601</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1535</v>
      </c>
    </row>
    <row r="117" spans="1:97">
      <c r="A117" s="20" t="s">
        <v>102</v>
      </c>
      <c r="B117" s="20" t="s">
        <v>102</v>
      </c>
      <c r="C117" s="20" t="s">
        <v>102</v>
      </c>
      <c r="D117" s="20">
        <v>0</v>
      </c>
      <c r="E117" s="21" t="s">
        <v>256</v>
      </c>
      <c r="F117" s="22" t="s">
        <v>607</v>
      </c>
      <c r="G117" s="23" t="s">
        <v>608</v>
      </c>
      <c r="H117" s="20" t="s">
        <v>407</v>
      </c>
      <c r="I117" s="20" t="s">
        <v>144</v>
      </c>
      <c r="J117" s="20" t="s">
        <v>145</v>
      </c>
      <c r="K117" s="20" t="s">
        <v>259</v>
      </c>
      <c r="L117" s="20" t="s">
        <v>1602</v>
      </c>
      <c r="M117" s="20" t="s">
        <v>260</v>
      </c>
      <c r="N117" s="20">
        <v>5000000</v>
      </c>
      <c r="O117" s="33">
        <v>8.8485669524606316E-3</v>
      </c>
      <c r="P117" s="20" t="s">
        <v>138</v>
      </c>
      <c r="Q117" s="20">
        <v>406000000</v>
      </c>
      <c r="R117" s="33">
        <v>0.71850363653980331</v>
      </c>
      <c r="S117" s="33" t="s">
        <v>1445</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1446</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1536</v>
      </c>
    </row>
    <row r="119" spans="1:97">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1537</v>
      </c>
      <c r="N119" s="20">
        <v>0</v>
      </c>
      <c r="O119" s="33">
        <v>0.31</v>
      </c>
      <c r="P119" s="20"/>
      <c r="Q119" s="20">
        <v>0</v>
      </c>
      <c r="R119" s="33">
        <v>-79.63</v>
      </c>
      <c r="S119" s="33" t="s">
        <v>1451</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1536</v>
      </c>
    </row>
    <row r="120" spans="1:97">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1445</v>
      </c>
      <c r="T120" s="33">
        <v>161</v>
      </c>
      <c r="U120" s="33">
        <v>4.7</v>
      </c>
      <c r="V120" s="33" t="b">
        <v>0</v>
      </c>
      <c r="W120" s="33" t="s">
        <v>1436</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1538</v>
      </c>
    </row>
    <row r="121" spans="1:97" hidden="1">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1538</v>
      </c>
    </row>
    <row r="122" spans="1:97">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1452</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641</v>
      </c>
      <c r="G124" s="28" t="s">
        <v>642</v>
      </c>
      <c r="H124" s="20" t="s">
        <v>1578</v>
      </c>
      <c r="I124" s="20" t="s">
        <v>234</v>
      </c>
      <c r="J124" s="20" t="s">
        <v>318</v>
      </c>
      <c r="K124" s="20" t="s">
        <v>1579</v>
      </c>
      <c r="L124" s="20" t="s">
        <v>1580</v>
      </c>
      <c r="M124" s="20" t="s">
        <v>1587</v>
      </c>
      <c r="N124" s="20">
        <v>98000000</v>
      </c>
      <c r="O124" s="33">
        <v>0.58622679981792303</v>
      </c>
      <c r="P124" s="20"/>
      <c r="Q124" s="20">
        <v>30100000000</v>
      </c>
      <c r="R124" s="33">
        <v>180.05537422979066</v>
      </c>
      <c r="S124" s="33" t="s">
        <v>1453</v>
      </c>
      <c r="T124" s="33">
        <v>930.74</v>
      </c>
      <c r="U124" s="33">
        <v>3.03</v>
      </c>
      <c r="V124" s="33" t="b">
        <v>1</v>
      </c>
      <c r="W124" s="33"/>
      <c r="X124" s="20"/>
      <c r="Y124" s="20" t="s">
        <v>168</v>
      </c>
      <c r="Z124" s="20" t="s">
        <v>1581</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1539</v>
      </c>
    </row>
    <row r="125" spans="1:97">
      <c r="A125" s="20" t="s">
        <v>102</v>
      </c>
      <c r="B125" s="20" t="s">
        <v>102</v>
      </c>
      <c r="C125" s="20" t="s">
        <v>102</v>
      </c>
      <c r="D125" s="20">
        <v>0</v>
      </c>
      <c r="E125" s="21" t="s">
        <v>256</v>
      </c>
      <c r="F125" s="22" t="s">
        <v>644</v>
      </c>
      <c r="G125" s="28" t="s">
        <v>645</v>
      </c>
      <c r="H125" s="20" t="s">
        <v>1578</v>
      </c>
      <c r="I125" s="20" t="s">
        <v>234</v>
      </c>
      <c r="J125" s="20" t="s">
        <v>318</v>
      </c>
      <c r="K125" s="20" t="s">
        <v>1579</v>
      </c>
      <c r="L125" s="20" t="s">
        <v>1580</v>
      </c>
      <c r="M125" s="20" t="s">
        <v>1587</v>
      </c>
      <c r="N125" s="20">
        <v>98000000</v>
      </c>
      <c r="O125" s="33">
        <v>0.58622679981792303</v>
      </c>
      <c r="P125" s="20"/>
      <c r="Q125" s="20">
        <v>30100000000</v>
      </c>
      <c r="R125" s="33">
        <v>180.05537422979066</v>
      </c>
      <c r="S125" s="33" t="s">
        <v>1453</v>
      </c>
      <c r="T125" s="33">
        <v>930.74</v>
      </c>
      <c r="U125" s="33">
        <v>3.03</v>
      </c>
      <c r="V125" s="33" t="b">
        <v>1</v>
      </c>
      <c r="W125" s="33"/>
      <c r="X125" s="20"/>
      <c r="Y125" s="20" t="s">
        <v>168</v>
      </c>
      <c r="Z125" s="20" t="s">
        <v>1581</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1539</v>
      </c>
    </row>
    <row r="126" spans="1:97">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1539</v>
      </c>
    </row>
    <row r="127" spans="1:97" hidden="1">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1454</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1538</v>
      </c>
    </row>
    <row r="128" spans="1:97" hidden="1">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1455</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1538</v>
      </c>
    </row>
    <row r="129" spans="1:97" hidden="1">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1532</v>
      </c>
    </row>
    <row r="130" spans="1:97" hidden="1">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1538</v>
      </c>
    </row>
    <row r="131" spans="1:97" hidden="1">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674</v>
      </c>
      <c r="G134" s="28" t="s">
        <v>675</v>
      </c>
      <c r="H134" s="20" t="s">
        <v>519</v>
      </c>
      <c r="I134" s="20" t="s">
        <v>165</v>
      </c>
      <c r="J134" s="20" t="s">
        <v>155</v>
      </c>
      <c r="K134" s="20" t="s">
        <v>1456</v>
      </c>
      <c r="L134" s="20" t="s">
        <v>1457</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1533</v>
      </c>
    </row>
    <row r="135" spans="1:97" hidden="1">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1532</v>
      </c>
    </row>
    <row r="136" spans="1:97" hidden="1">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1532</v>
      </c>
    </row>
    <row r="137" spans="1:97" hidden="1">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1540</v>
      </c>
    </row>
    <row r="138" spans="1:97" hidden="1">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1541</v>
      </c>
    </row>
    <row r="139" spans="1:97" hidden="1">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1541</v>
      </c>
    </row>
    <row r="140" spans="1:97" hidden="1">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1435</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1502</v>
      </c>
    </row>
    <row r="141" spans="1:97">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1449</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1540</v>
      </c>
    </row>
    <row r="145" spans="1:97" hidden="1">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1541</v>
      </c>
    </row>
    <row r="147" spans="1:97">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1541</v>
      </c>
    </row>
    <row r="148" spans="1:97">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1541</v>
      </c>
    </row>
    <row r="149" spans="1:97" hidden="1">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1504</v>
      </c>
    </row>
    <row r="150" spans="1:97">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1504</v>
      </c>
    </row>
    <row r="151" spans="1:97">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1504</v>
      </c>
    </row>
    <row r="152" spans="1:97">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1542</v>
      </c>
    </row>
    <row r="153" spans="1:97">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1504</v>
      </c>
    </row>
    <row r="154" spans="1:97" hidden="1">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1504</v>
      </c>
    </row>
    <row r="155" spans="1:97" hidden="1">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1504</v>
      </c>
    </row>
    <row r="156" spans="1:97" hidden="1">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1504</v>
      </c>
    </row>
    <row r="157" spans="1:97" hidden="1">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1458</v>
      </c>
      <c r="T163" s="33">
        <v>0.16</v>
      </c>
      <c r="U163" s="33">
        <v>62</v>
      </c>
      <c r="V163" s="33" t="b">
        <v>0</v>
      </c>
      <c r="W163" s="33" t="s">
        <v>1459</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1633</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1633</v>
      </c>
      <c r="BH173" s="26" t="s">
        <v>118</v>
      </c>
      <c r="BI173" s="26" t="s">
        <v>118</v>
      </c>
      <c r="BJ173" s="26" t="s">
        <v>118</v>
      </c>
      <c r="BK173" s="26" t="s">
        <v>118</v>
      </c>
      <c r="BL173" s="26">
        <v>24.905242881858626</v>
      </c>
      <c r="BM173" s="20" t="s">
        <v>1632</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1543</v>
      </c>
    </row>
    <row r="194" spans="1:97">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1460</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1543</v>
      </c>
    </row>
    <row r="199" spans="1:97" hidden="1">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1543</v>
      </c>
    </row>
    <row r="200" spans="1:97">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1458</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1458</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1458</v>
      </c>
      <c r="T211" s="33">
        <v>0.84</v>
      </c>
      <c r="U211" s="33">
        <v>159</v>
      </c>
      <c r="V211" s="33" t="b">
        <v>0</v>
      </c>
      <c r="W211" s="33" t="s">
        <v>1461</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1458</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1458</v>
      </c>
      <c r="T215" s="33">
        <v>0.84</v>
      </c>
      <c r="U215" s="33">
        <v>159</v>
      </c>
      <c r="V215" s="33" t="b">
        <v>0</v>
      </c>
      <c r="W215" s="33" t="s">
        <v>1461</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763</v>
      </c>
      <c r="F216" s="22" t="s">
        <v>1000</v>
      </c>
      <c r="G216" s="28" t="s">
        <v>1683</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25</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1544</v>
      </c>
    </row>
    <row r="217" spans="1:97" hidden="1">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1544</v>
      </c>
    </row>
    <row r="218" spans="1:97" hidden="1">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1545</v>
      </c>
    </row>
    <row r="219" spans="1:97" hidden="1">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1007</v>
      </c>
      <c r="F220" s="22" t="s">
        <v>1014</v>
      </c>
      <c r="G220" s="43" t="s">
        <v>1015</v>
      </c>
      <c r="H220" s="20" t="s">
        <v>106</v>
      </c>
      <c r="I220" s="20" t="s">
        <v>118</v>
      </c>
      <c r="J220" s="20" t="s">
        <v>118</v>
      </c>
      <c r="K220" s="20" t="s">
        <v>1462</v>
      </c>
      <c r="L220" s="20" t="s">
        <v>1463</v>
      </c>
      <c r="M220" s="20" t="s">
        <v>118</v>
      </c>
      <c r="N220" s="20" t="s">
        <v>118</v>
      </c>
      <c r="O220" s="33">
        <v>0</v>
      </c>
      <c r="P220" s="20"/>
      <c r="Q220" s="20" t="s">
        <v>118</v>
      </c>
      <c r="R220" s="33">
        <v>0</v>
      </c>
      <c r="S220" s="33" t="s">
        <v>1462</v>
      </c>
      <c r="T220" s="33">
        <v>0</v>
      </c>
      <c r="U220" s="33">
        <v>0</v>
      </c>
      <c r="V220" s="33" t="b">
        <v>0</v>
      </c>
      <c r="W220" s="33"/>
      <c r="X220" s="20"/>
      <c r="Y220" s="20" t="s">
        <v>118</v>
      </c>
      <c r="Z220" s="20" t="s">
        <v>1371</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1007</v>
      </c>
      <c r="F221" s="22" t="s">
        <v>1017</v>
      </c>
      <c r="G221" s="23" t="s">
        <v>1018</v>
      </c>
      <c r="H221" s="20" t="s">
        <v>106</v>
      </c>
      <c r="I221" s="20" t="s">
        <v>118</v>
      </c>
      <c r="J221" s="20" t="s">
        <v>118</v>
      </c>
      <c r="K221" s="20" t="s">
        <v>1464</v>
      </c>
      <c r="L221" s="20" t="s">
        <v>1465</v>
      </c>
      <c r="M221" s="20" t="s">
        <v>118</v>
      </c>
      <c r="N221" s="20" t="s">
        <v>118</v>
      </c>
      <c r="O221" s="33">
        <v>0</v>
      </c>
      <c r="P221" s="20"/>
      <c r="Q221" s="20" t="s">
        <v>118</v>
      </c>
      <c r="R221" s="33">
        <v>0</v>
      </c>
      <c r="S221" s="33" t="s">
        <v>1464</v>
      </c>
      <c r="T221" s="33">
        <v>0</v>
      </c>
      <c r="U221" s="33">
        <v>0</v>
      </c>
      <c r="V221" s="33" t="b">
        <v>0</v>
      </c>
      <c r="W221" s="33"/>
      <c r="X221" s="20"/>
      <c r="Y221" s="20" t="s">
        <v>118</v>
      </c>
      <c r="Z221" s="20" t="s">
        <v>1384</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1546</v>
      </c>
    </row>
    <row r="223" spans="1:97">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1546</v>
      </c>
    </row>
    <row r="224" spans="1:97" hidden="1">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1547</v>
      </c>
    </row>
    <row r="227" spans="1:97">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1547</v>
      </c>
    </row>
    <row r="228" spans="1:97" hidden="1">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1548</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1549</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1504</v>
      </c>
    </row>
    <row r="231" spans="1:97">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1427</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1504</v>
      </c>
    </row>
    <row r="232" spans="1:97">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1549</v>
      </c>
    </row>
    <row r="233" spans="1:97" hidden="1">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1550</v>
      </c>
    </row>
    <row r="234" spans="1:97" hidden="1">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1550</v>
      </c>
    </row>
    <row r="235" spans="1:97" hidden="1">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1551</v>
      </c>
    </row>
    <row r="236" spans="1:97" hidden="1">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1076</v>
      </c>
      <c r="F238" s="22" t="s">
        <v>1080</v>
      </c>
      <c r="G238" s="28" t="s">
        <v>1081</v>
      </c>
      <c r="H238" s="20" t="s">
        <v>106</v>
      </c>
      <c r="I238" s="20" t="s">
        <v>118</v>
      </c>
      <c r="J238" s="20" t="s">
        <v>118</v>
      </c>
      <c r="K238" s="20" t="s">
        <v>1466</v>
      </c>
      <c r="L238" s="20" t="s">
        <v>1467</v>
      </c>
      <c r="M238" s="20" t="s">
        <v>118</v>
      </c>
      <c r="N238" s="24" t="s">
        <v>118</v>
      </c>
      <c r="O238" s="70">
        <v>535</v>
      </c>
      <c r="P238" s="24"/>
      <c r="Q238" s="24" t="s">
        <v>118</v>
      </c>
      <c r="R238" s="70">
        <v>0.01</v>
      </c>
      <c r="S238" s="33" t="s">
        <v>1466</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1552</v>
      </c>
    </row>
    <row r="242" spans="1:97" hidden="1">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1542</v>
      </c>
    </row>
    <row r="244" spans="1:97" hidden="1">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1553</v>
      </c>
    </row>
    <row r="246" spans="1:97" hidden="1">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1540</v>
      </c>
    </row>
    <row r="247" spans="1:97" hidden="1">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1554</v>
      </c>
    </row>
    <row r="248" spans="1:97" hidden="1">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1555</v>
      </c>
    </row>
    <row r="251" spans="1:97" hidden="1">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1550</v>
      </c>
    </row>
    <row r="254" spans="1:97" hidden="1">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1536</v>
      </c>
    </row>
    <row r="272" spans="1:97">
      <c r="A272" s="20" t="s">
        <v>102</v>
      </c>
      <c r="B272" s="20" t="s">
        <v>102</v>
      </c>
      <c r="C272" s="20" t="s">
        <v>102</v>
      </c>
      <c r="D272" s="20">
        <v>0</v>
      </c>
      <c r="E272" s="21" t="s">
        <v>103</v>
      </c>
      <c r="F272" s="22" t="s">
        <v>1165</v>
      </c>
      <c r="G272" s="28" t="s">
        <v>615</v>
      </c>
      <c r="H272" s="20" t="s">
        <v>519</v>
      </c>
      <c r="I272" s="20" t="s">
        <v>1166</v>
      </c>
      <c r="J272" s="20" t="s">
        <v>1167</v>
      </c>
      <c r="K272" s="20" t="s">
        <v>1168</v>
      </c>
      <c r="L272" s="20" t="s">
        <v>1556</v>
      </c>
      <c r="M272" s="20" t="s">
        <v>1557</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1558</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1536</v>
      </c>
    </row>
    <row r="273" spans="1:97">
      <c r="A273" s="20" t="s">
        <v>102</v>
      </c>
      <c r="B273" s="20" t="s">
        <v>102</v>
      </c>
      <c r="C273" s="20" t="s">
        <v>102</v>
      </c>
      <c r="D273" s="20" t="s">
        <v>1559</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1560</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1536</v>
      </c>
    </row>
    <row r="274" spans="1:97" hidden="1">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1536</v>
      </c>
    </row>
    <row r="275" spans="1:97" hidden="1">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1536</v>
      </c>
    </row>
    <row r="276" spans="1:97">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1536</v>
      </c>
    </row>
    <row r="277" spans="1:97" hidden="1">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1536</v>
      </c>
    </row>
    <row r="278" spans="1:97">
      <c r="A278" s="20" t="s">
        <v>102</v>
      </c>
      <c r="B278" s="20" t="s">
        <v>102</v>
      </c>
      <c r="C278" s="20" t="s">
        <v>102</v>
      </c>
      <c r="D278" s="20">
        <v>0</v>
      </c>
      <c r="E278" s="21" t="s">
        <v>103</v>
      </c>
      <c r="F278" s="22" t="s">
        <v>1193</v>
      </c>
      <c r="G278" s="28" t="s">
        <v>1678</v>
      </c>
      <c r="H278" s="20" t="s">
        <v>519</v>
      </c>
      <c r="I278" s="20" t="s">
        <v>294</v>
      </c>
      <c r="J278" s="20" t="s">
        <v>155</v>
      </c>
      <c r="K278" s="20" t="s">
        <v>1159</v>
      </c>
      <c r="L278" s="20" t="s">
        <v>1160</v>
      </c>
      <c r="M278" s="20" t="s">
        <v>1561</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1536</v>
      </c>
    </row>
    <row r="279" spans="1:97">
      <c r="A279" s="20" t="s">
        <v>102</v>
      </c>
      <c r="B279" s="20" t="s">
        <v>102</v>
      </c>
      <c r="C279" s="20" t="s">
        <v>102</v>
      </c>
      <c r="D279" s="20">
        <v>0</v>
      </c>
      <c r="E279" s="21" t="s">
        <v>103</v>
      </c>
      <c r="F279" s="22" t="s">
        <v>1195</v>
      </c>
      <c r="G279" s="28" t="s">
        <v>1679</v>
      </c>
      <c r="H279" s="20" t="s">
        <v>519</v>
      </c>
      <c r="I279" s="20" t="s">
        <v>294</v>
      </c>
      <c r="J279" s="20" t="s">
        <v>155</v>
      </c>
      <c r="K279" s="20" t="s">
        <v>1159</v>
      </c>
      <c r="L279" s="20" t="s">
        <v>1160</v>
      </c>
      <c r="M279" s="20" t="s">
        <v>1561</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1536</v>
      </c>
    </row>
    <row r="280" spans="1:97">
      <c r="A280" s="20" t="s">
        <v>102</v>
      </c>
      <c r="B280" s="20" t="s">
        <v>102</v>
      </c>
      <c r="C280" s="20" t="s">
        <v>102</v>
      </c>
      <c r="D280" s="20">
        <v>0</v>
      </c>
      <c r="E280" s="21" t="s">
        <v>103</v>
      </c>
      <c r="F280" s="22" t="s">
        <v>1197</v>
      </c>
      <c r="G280" s="28" t="s">
        <v>1680</v>
      </c>
      <c r="H280" s="20" t="s">
        <v>519</v>
      </c>
      <c r="I280" s="20" t="s">
        <v>294</v>
      </c>
      <c r="J280" s="20" t="s">
        <v>155</v>
      </c>
      <c r="K280" s="20" t="s">
        <v>1159</v>
      </c>
      <c r="L280" s="20" t="s">
        <v>1160</v>
      </c>
      <c r="M280" s="20" t="s">
        <v>1561</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1536</v>
      </c>
    </row>
    <row r="281" spans="1:97">
      <c r="A281" s="20" t="s">
        <v>102</v>
      </c>
      <c r="B281" s="20" t="s">
        <v>102</v>
      </c>
      <c r="C281" s="20" t="s">
        <v>102</v>
      </c>
      <c r="D281" s="20">
        <v>0</v>
      </c>
      <c r="E281" s="21" t="s">
        <v>103</v>
      </c>
      <c r="F281" s="22" t="s">
        <v>1199</v>
      </c>
      <c r="G281" s="28" t="s">
        <v>1681</v>
      </c>
      <c r="H281" s="20" t="s">
        <v>519</v>
      </c>
      <c r="I281" s="20" t="s">
        <v>294</v>
      </c>
      <c r="J281" s="20" t="s">
        <v>155</v>
      </c>
      <c r="K281" s="20" t="s">
        <v>1159</v>
      </c>
      <c r="L281" s="20" t="s">
        <v>1160</v>
      </c>
      <c r="M281" s="20" t="s">
        <v>1561</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1536</v>
      </c>
    </row>
    <row r="282" spans="1:97">
      <c r="A282" s="20" t="s">
        <v>102</v>
      </c>
      <c r="B282" s="20" t="s">
        <v>102</v>
      </c>
      <c r="C282" s="20" t="s">
        <v>102</v>
      </c>
      <c r="D282" s="20">
        <v>0</v>
      </c>
      <c r="E282" s="21" t="s">
        <v>103</v>
      </c>
      <c r="F282" s="22" t="s">
        <v>1201</v>
      </c>
      <c r="G282" s="28" t="s">
        <v>1682</v>
      </c>
      <c r="H282" s="20" t="s">
        <v>519</v>
      </c>
      <c r="I282" s="20" t="s">
        <v>294</v>
      </c>
      <c r="J282" s="20" t="s">
        <v>155</v>
      </c>
      <c r="K282" s="20" t="s">
        <v>1159</v>
      </c>
      <c r="L282" s="20" t="s">
        <v>1160</v>
      </c>
      <c r="M282" s="20" t="s">
        <v>1561</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1536</v>
      </c>
    </row>
    <row r="283" spans="1:97">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1427</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1502</v>
      </c>
    </row>
    <row r="284" spans="1:97" hidden="1">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1504</v>
      </c>
    </row>
    <row r="287" spans="1:97">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1504</v>
      </c>
    </row>
    <row r="288" spans="1:97" hidden="1">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1536</v>
      </c>
    </row>
    <row r="290" spans="1:97" hidden="1">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1536</v>
      </c>
    </row>
    <row r="291" spans="1:97" hidden="1">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1536</v>
      </c>
    </row>
    <row r="292" spans="1:97" hidden="1">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1531</v>
      </c>
    </row>
    <row r="293" spans="1:97" hidden="1">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1531</v>
      </c>
    </row>
    <row r="294" spans="1:97" hidden="1">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1531</v>
      </c>
    </row>
    <row r="295" spans="1:97">
      <c r="A295" s="20" t="s">
        <v>102</v>
      </c>
      <c r="B295" s="20" t="s">
        <v>102</v>
      </c>
      <c r="C295" s="20" t="s">
        <v>102</v>
      </c>
      <c r="D295" s="20" t="s">
        <v>1662</v>
      </c>
      <c r="E295" s="21" t="s">
        <v>450</v>
      </c>
      <c r="F295" s="22" t="s">
        <v>1250</v>
      </c>
      <c r="G295" s="23" t="s">
        <v>1659</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1531</v>
      </c>
    </row>
    <row r="296" spans="1:97">
      <c r="A296" s="20" t="s">
        <v>102</v>
      </c>
      <c r="B296" s="20" t="s">
        <v>102</v>
      </c>
      <c r="C296" s="20" t="s">
        <v>102</v>
      </c>
      <c r="D296" s="20">
        <v>0</v>
      </c>
      <c r="E296" s="21" t="s">
        <v>450</v>
      </c>
      <c r="F296" s="22" t="s">
        <v>1257</v>
      </c>
      <c r="G296" s="23" t="s">
        <v>1660</v>
      </c>
      <c r="H296" s="20" t="s">
        <v>740</v>
      </c>
      <c r="I296" s="20" t="s">
        <v>107</v>
      </c>
      <c r="J296" s="20" t="s">
        <v>902</v>
      </c>
      <c r="K296" s="20" t="s">
        <v>1243</v>
      </c>
      <c r="L296" s="20" t="s">
        <v>1661</v>
      </c>
      <c r="M296" s="20" t="s">
        <v>1245</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1246</v>
      </c>
      <c r="AA296" s="20" t="s">
        <v>148</v>
      </c>
      <c r="AB296" s="20">
        <v>69.406400000000005</v>
      </c>
      <c r="AC296" s="20">
        <v>69</v>
      </c>
      <c r="AD296" s="20" t="s">
        <v>1259</v>
      </c>
      <c r="AE296" s="20" t="s">
        <v>115</v>
      </c>
      <c r="AF296" s="20" t="s">
        <v>276</v>
      </c>
      <c r="AG296" s="33" t="s">
        <v>1260</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1256</v>
      </c>
      <c r="CS296" s="33" t="s">
        <v>1531</v>
      </c>
    </row>
    <row r="297" spans="1:97" hidden="1">
      <c r="A297" s="20" t="s">
        <v>102</v>
      </c>
      <c r="B297" s="20" t="s">
        <v>123</v>
      </c>
      <c r="C297" s="20" t="s">
        <v>102</v>
      </c>
      <c r="D297" s="20">
        <v>0</v>
      </c>
      <c r="E297" s="21" t="s">
        <v>450</v>
      </c>
      <c r="F297" s="22" t="s">
        <v>1261</v>
      </c>
      <c r="G297" s="23" t="s">
        <v>1262</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1263</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1531</v>
      </c>
    </row>
    <row r="298" spans="1:97" hidden="1">
      <c r="A298" s="20" t="s">
        <v>102</v>
      </c>
      <c r="B298" s="20" t="s">
        <v>123</v>
      </c>
      <c r="C298" s="20" t="s">
        <v>102</v>
      </c>
      <c r="D298" s="20" t="s">
        <v>1264</v>
      </c>
      <c r="E298" s="21" t="s">
        <v>450</v>
      </c>
      <c r="F298" s="22" t="s">
        <v>1265</v>
      </c>
      <c r="G298" s="23" t="s">
        <v>1266</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1531</v>
      </c>
    </row>
    <row r="299" spans="1:97">
      <c r="A299" s="20" t="s">
        <v>102</v>
      </c>
      <c r="B299" s="20" t="s">
        <v>102</v>
      </c>
      <c r="C299" s="20" t="s">
        <v>102</v>
      </c>
      <c r="D299" s="20">
        <v>0</v>
      </c>
      <c r="E299" s="21" t="s">
        <v>256</v>
      </c>
      <c r="F299" s="22" t="s">
        <v>1267</v>
      </c>
      <c r="G299" s="23" t="s">
        <v>1268</v>
      </c>
      <c r="H299" s="20" t="s">
        <v>407</v>
      </c>
      <c r="I299" s="20" t="s">
        <v>144</v>
      </c>
      <c r="J299" s="20" t="s">
        <v>145</v>
      </c>
      <c r="K299" s="20" t="s">
        <v>259</v>
      </c>
      <c r="L299" s="20" t="s">
        <v>1603</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1269</v>
      </c>
      <c r="AE299" s="20" t="s">
        <v>115</v>
      </c>
      <c r="AF299" s="20" t="s">
        <v>116</v>
      </c>
      <c r="AG299" s="33" t="s">
        <v>1270</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1271</v>
      </c>
      <c r="BH299" s="26"/>
      <c r="BI299" s="26"/>
      <c r="BJ299" s="26"/>
      <c r="BK299" s="26"/>
      <c r="BL299" s="26">
        <v>1066.27</v>
      </c>
      <c r="BM299" s="20" t="s">
        <v>1272</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1539</v>
      </c>
    </row>
    <row r="300" spans="1:97">
      <c r="A300" s="20" t="s">
        <v>102</v>
      </c>
      <c r="B300" s="20" t="s">
        <v>102</v>
      </c>
      <c r="C300" s="20" t="s">
        <v>102</v>
      </c>
      <c r="D300" s="20">
        <v>0</v>
      </c>
      <c r="E300" s="21" t="s">
        <v>256</v>
      </c>
      <c r="F300" s="22" t="s">
        <v>1273</v>
      </c>
      <c r="G300" s="23" t="s">
        <v>1274</v>
      </c>
      <c r="H300" s="20" t="s">
        <v>407</v>
      </c>
      <c r="I300" s="20" t="s">
        <v>144</v>
      </c>
      <c r="J300" s="20" t="s">
        <v>145</v>
      </c>
      <c r="K300" s="20" t="s">
        <v>259</v>
      </c>
      <c r="L300" s="20" t="s">
        <v>1604</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1269</v>
      </c>
      <c r="AE300" s="20" t="s">
        <v>115</v>
      </c>
      <c r="AF300" s="20" t="s">
        <v>116</v>
      </c>
      <c r="AG300" s="33" t="s">
        <v>1270</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1271</v>
      </c>
      <c r="BH300" s="26"/>
      <c r="BI300" s="26"/>
      <c r="BJ300" s="26"/>
      <c r="BK300" s="26"/>
      <c r="BL300" s="26">
        <v>1574.27</v>
      </c>
      <c r="BM300" s="20" t="s">
        <v>1275</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1539</v>
      </c>
    </row>
    <row r="301" spans="1:97" hidden="1">
      <c r="A301" s="20" t="s">
        <v>102</v>
      </c>
      <c r="B301" s="20" t="s">
        <v>123</v>
      </c>
      <c r="C301" s="20" t="s">
        <v>102</v>
      </c>
      <c r="D301" s="20">
        <v>0</v>
      </c>
      <c r="E301" s="21" t="s">
        <v>1050</v>
      </c>
      <c r="F301" s="22" t="s">
        <v>1276</v>
      </c>
      <c r="G301" s="23" t="s">
        <v>1277</v>
      </c>
      <c r="H301" s="20" t="s">
        <v>164</v>
      </c>
      <c r="I301" s="20" t="s">
        <v>266</v>
      </c>
      <c r="J301" s="20" t="s">
        <v>267</v>
      </c>
      <c r="K301" s="20" t="s">
        <v>268</v>
      </c>
      <c r="L301" s="20" t="s">
        <v>1278</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763</v>
      </c>
      <c r="F302" s="22" t="s">
        <v>1279</v>
      </c>
      <c r="G302" s="23" t="s">
        <v>1280</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763</v>
      </c>
      <c r="F303" s="22" t="s">
        <v>1281</v>
      </c>
      <c r="G303" s="23" t="s">
        <v>1282</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1076</v>
      </c>
      <c r="F304" s="22" t="s">
        <v>1283</v>
      </c>
      <c r="G304" s="23" t="s">
        <v>1284</v>
      </c>
      <c r="H304" s="20" t="s">
        <v>336</v>
      </c>
      <c r="I304" s="20" t="s">
        <v>1285</v>
      </c>
      <c r="J304" s="20" t="s">
        <v>155</v>
      </c>
      <c r="K304" s="20" t="s">
        <v>1286</v>
      </c>
      <c r="L304" s="20" t="s">
        <v>1287</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1076</v>
      </c>
      <c r="F305" s="22" t="s">
        <v>1288</v>
      </c>
      <c r="G305" s="23" t="s">
        <v>1289</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1552</v>
      </c>
    </row>
    <row r="306" spans="1:97" hidden="1">
      <c r="A306" s="20" t="s">
        <v>123</v>
      </c>
      <c r="B306" s="20" t="s">
        <v>123</v>
      </c>
      <c r="C306" s="20" t="s">
        <v>102</v>
      </c>
      <c r="D306" s="20">
        <v>0</v>
      </c>
      <c r="E306" s="21" t="s">
        <v>1117</v>
      </c>
      <c r="F306" s="22" t="s">
        <v>1290</v>
      </c>
      <c r="G306" s="23" t="s">
        <v>1291</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1292</v>
      </c>
      <c r="G307" s="23" t="s">
        <v>1293</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685</v>
      </c>
      <c r="F308" s="22" t="s">
        <v>1294</v>
      </c>
      <c r="G308" s="28" t="s">
        <v>1295</v>
      </c>
      <c r="H308" s="20" t="s">
        <v>153</v>
      </c>
      <c r="I308" s="20" t="s">
        <v>266</v>
      </c>
      <c r="J308" s="20" t="s">
        <v>267</v>
      </c>
      <c r="K308" s="20" t="s">
        <v>268</v>
      </c>
      <c r="L308" s="20" t="s">
        <v>1296</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1297</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1298</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1504</v>
      </c>
    </row>
    <row r="309" spans="1:97">
      <c r="A309" s="20" t="s">
        <v>102</v>
      </c>
      <c r="B309" s="20" t="s">
        <v>102</v>
      </c>
      <c r="C309" s="20" t="s">
        <v>102</v>
      </c>
      <c r="D309" s="20">
        <v>0</v>
      </c>
      <c r="E309" s="21" t="s">
        <v>685</v>
      </c>
      <c r="F309" s="22" t="s">
        <v>1299</v>
      </c>
      <c r="G309" s="28" t="s">
        <v>1300</v>
      </c>
      <c r="H309" s="20" t="s">
        <v>153</v>
      </c>
      <c r="I309" s="20" t="s">
        <v>1301</v>
      </c>
      <c r="J309" s="20" t="s">
        <v>155</v>
      </c>
      <c r="K309" s="20" t="s">
        <v>1605</v>
      </c>
      <c r="L309" s="20" t="s">
        <v>1606</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1297</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1302</v>
      </c>
      <c r="BH309" s="26" t="s">
        <v>118</v>
      </c>
      <c r="BI309" s="26" t="s">
        <v>118</v>
      </c>
      <c r="BJ309" s="26" t="s">
        <v>118</v>
      </c>
      <c r="BK309" s="26" t="s">
        <v>118</v>
      </c>
      <c r="BL309" s="26">
        <v>9.9</v>
      </c>
      <c r="BM309" s="20" t="s">
        <v>1607</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1504</v>
      </c>
    </row>
    <row r="310" spans="1:97" hidden="1">
      <c r="A310" s="20" t="s">
        <v>102</v>
      </c>
      <c r="B310" s="20" t="s">
        <v>123</v>
      </c>
      <c r="C310" s="20" t="s">
        <v>123</v>
      </c>
      <c r="D310" s="20">
        <v>0</v>
      </c>
      <c r="E310" s="21" t="s">
        <v>685</v>
      </c>
      <c r="F310" s="22" t="s">
        <v>1303</v>
      </c>
      <c r="G310" s="28" t="s">
        <v>1304</v>
      </c>
      <c r="H310" s="20" t="s">
        <v>153</v>
      </c>
      <c r="I310" s="20" t="s">
        <v>266</v>
      </c>
      <c r="J310" s="20" t="s">
        <v>267</v>
      </c>
      <c r="K310" s="20" t="s">
        <v>268</v>
      </c>
      <c r="L310" s="20" t="s">
        <v>1296</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1297</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1504</v>
      </c>
    </row>
    <row r="311" spans="1:97" hidden="1">
      <c r="A311" s="20" t="s">
        <v>102</v>
      </c>
      <c r="B311" s="20" t="s">
        <v>123</v>
      </c>
      <c r="C311" s="20" t="s">
        <v>102</v>
      </c>
      <c r="D311" s="20">
        <v>0</v>
      </c>
      <c r="E311" s="21" t="s">
        <v>354</v>
      </c>
      <c r="F311" s="22" t="s">
        <v>1305</v>
      </c>
      <c r="G311" s="28" t="s">
        <v>1306</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1307</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1308</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763</v>
      </c>
      <c r="F312" s="22" t="s">
        <v>1309</v>
      </c>
      <c r="G312" s="23" t="s">
        <v>1310</v>
      </c>
      <c r="H312" s="20" t="s">
        <v>519</v>
      </c>
      <c r="I312" s="20" t="s">
        <v>342</v>
      </c>
      <c r="J312" s="20" t="s">
        <v>155</v>
      </c>
      <c r="K312" s="20" t="s">
        <v>343</v>
      </c>
      <c r="L312" s="20" t="s">
        <v>1311</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1312</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1007</v>
      </c>
      <c r="F313" s="22" t="s">
        <v>1313</v>
      </c>
      <c r="G313" s="37" t="s">
        <v>1314</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1315</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1545</v>
      </c>
    </row>
    <row r="314" spans="1:97" hidden="1">
      <c r="A314" s="20" t="s">
        <v>123</v>
      </c>
      <c r="B314" s="20" t="s">
        <v>123</v>
      </c>
      <c r="C314" s="20" t="s">
        <v>102</v>
      </c>
      <c r="D314" s="20">
        <v>0</v>
      </c>
      <c r="E314" s="21" t="s">
        <v>1007</v>
      </c>
      <c r="F314" s="22" t="s">
        <v>1316</v>
      </c>
      <c r="G314" s="37" t="s">
        <v>1317</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1545</v>
      </c>
    </row>
    <row r="315" spans="1:97" hidden="1">
      <c r="A315" s="20" t="s">
        <v>123</v>
      </c>
      <c r="B315" s="20" t="s">
        <v>123</v>
      </c>
      <c r="C315" s="20" t="s">
        <v>123</v>
      </c>
      <c r="D315" s="20">
        <v>0</v>
      </c>
      <c r="E315" s="21" t="s">
        <v>763</v>
      </c>
      <c r="F315" s="22" t="s">
        <v>1318</v>
      </c>
      <c r="G315" s="37" t="s">
        <v>1319</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1544</v>
      </c>
    </row>
    <row r="316" spans="1:97" hidden="1">
      <c r="A316" s="20" t="s">
        <v>123</v>
      </c>
      <c r="B316" s="20" t="s">
        <v>123</v>
      </c>
      <c r="C316" s="20" t="s">
        <v>102</v>
      </c>
      <c r="D316" s="20">
        <v>0</v>
      </c>
      <c r="E316" s="43" t="s">
        <v>1076</v>
      </c>
      <c r="F316" s="22" t="s">
        <v>1320</v>
      </c>
      <c r="G316" s="37" t="s">
        <v>1321</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1552</v>
      </c>
    </row>
    <row r="317" spans="1:97" hidden="1">
      <c r="A317" s="20" t="s">
        <v>123</v>
      </c>
      <c r="B317" s="20" t="s">
        <v>123</v>
      </c>
      <c r="C317" s="20" t="s">
        <v>102</v>
      </c>
      <c r="D317" s="20">
        <v>0</v>
      </c>
      <c r="E317" s="21" t="s">
        <v>763</v>
      </c>
      <c r="F317" s="22" t="s">
        <v>1322</v>
      </c>
      <c r="G317" s="37" t="s">
        <v>1323</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1552</v>
      </c>
    </row>
    <row r="318" spans="1:97" hidden="1">
      <c r="A318" s="20" t="s">
        <v>123</v>
      </c>
      <c r="B318" s="20" t="s">
        <v>123</v>
      </c>
      <c r="C318" s="20" t="s">
        <v>102</v>
      </c>
      <c r="D318" s="20">
        <v>0</v>
      </c>
      <c r="E318" s="21" t="s">
        <v>763</v>
      </c>
      <c r="F318" s="22" t="s">
        <v>1324</v>
      </c>
      <c r="G318" s="37" t="s">
        <v>1325</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1552</v>
      </c>
    </row>
    <row r="319" spans="1:97" hidden="1">
      <c r="A319" s="20" t="s">
        <v>102</v>
      </c>
      <c r="B319" s="20" t="s">
        <v>123</v>
      </c>
      <c r="C319" s="20" t="s">
        <v>102</v>
      </c>
      <c r="D319" s="20">
        <v>0</v>
      </c>
      <c r="E319" s="21" t="s">
        <v>1007</v>
      </c>
      <c r="F319" s="22" t="s">
        <v>1326</v>
      </c>
      <c r="G319" s="37" t="s">
        <v>1327</v>
      </c>
      <c r="H319" s="20" t="s">
        <v>336</v>
      </c>
      <c r="I319" s="20" t="s">
        <v>154</v>
      </c>
      <c r="J319" s="20" t="s">
        <v>155</v>
      </c>
      <c r="K319" s="20" t="s">
        <v>1328</v>
      </c>
      <c r="L319" s="20" t="s">
        <v>1329</v>
      </c>
      <c r="M319" s="20" t="s">
        <v>1330</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1331</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1332</v>
      </c>
      <c r="BH319" s="26" t="s">
        <v>118</v>
      </c>
      <c r="BI319" s="26" t="s">
        <v>118</v>
      </c>
      <c r="BJ319" s="26" t="s">
        <v>118</v>
      </c>
      <c r="BK319" s="26" t="s">
        <v>118</v>
      </c>
      <c r="BL319" s="26">
        <v>117.75999999999999</v>
      </c>
      <c r="BM319" s="20" t="s">
        <v>1333</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763</v>
      </c>
      <c r="F320" s="22" t="s">
        <v>1334</v>
      </c>
      <c r="G320" s="37" t="s">
        <v>1335</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1552</v>
      </c>
    </row>
    <row r="321" spans="1:97" hidden="1">
      <c r="A321" s="20" t="s">
        <v>102</v>
      </c>
      <c r="B321" s="20" t="s">
        <v>123</v>
      </c>
      <c r="C321" s="20" t="s">
        <v>102</v>
      </c>
      <c r="D321" s="20" t="s">
        <v>1211</v>
      </c>
      <c r="E321" s="21" t="s">
        <v>973</v>
      </c>
      <c r="F321" s="22" t="s">
        <v>1336</v>
      </c>
      <c r="G321" s="37" t="s">
        <v>1337</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1338</v>
      </c>
      <c r="AE321" s="20" t="s">
        <v>115</v>
      </c>
      <c r="AF321" s="20">
        <v>0</v>
      </c>
      <c r="AG321" s="33" t="s">
        <v>1339</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1552</v>
      </c>
    </row>
    <row r="322" spans="1:97" hidden="1">
      <c r="A322" s="20" t="s">
        <v>123</v>
      </c>
      <c r="B322" s="20" t="s">
        <v>102</v>
      </c>
      <c r="C322" s="20" t="s">
        <v>123</v>
      </c>
      <c r="D322" s="20">
        <v>0</v>
      </c>
      <c r="E322" s="21" t="s">
        <v>1067</v>
      </c>
      <c r="F322" s="22" t="s">
        <v>1340</v>
      </c>
      <c r="G322" s="28" t="s">
        <v>1341</v>
      </c>
      <c r="H322" s="20" t="s">
        <v>118</v>
      </c>
      <c r="I322" s="20" t="s">
        <v>118</v>
      </c>
      <c r="J322" s="20" t="s">
        <v>155</v>
      </c>
      <c r="K322" s="20" t="s">
        <v>1342</v>
      </c>
      <c r="L322" s="20" t="s">
        <v>1341</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1343</v>
      </c>
      <c r="G323" s="28" t="s">
        <v>1344</v>
      </c>
      <c r="H323" s="20" t="s">
        <v>153</v>
      </c>
      <c r="I323" s="20" t="s">
        <v>154</v>
      </c>
      <c r="J323" s="20" t="s">
        <v>155</v>
      </c>
      <c r="K323" s="20" t="s">
        <v>1345</v>
      </c>
      <c r="L323" s="20" t="s">
        <v>1608</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1468</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1346</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1562</v>
      </c>
      <c r="E324" s="21" t="s">
        <v>103</v>
      </c>
      <c r="F324" s="22" t="s">
        <v>1347</v>
      </c>
      <c r="G324" s="28" t="s">
        <v>1348</v>
      </c>
      <c r="H324" s="20" t="s">
        <v>153</v>
      </c>
      <c r="I324" s="20" t="s">
        <v>234</v>
      </c>
      <c r="J324" s="20" t="s">
        <v>1349</v>
      </c>
      <c r="K324" s="20" t="s">
        <v>1350</v>
      </c>
      <c r="L324" s="20" t="s">
        <v>1351</v>
      </c>
      <c r="M324" s="20" t="s">
        <v>1352</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1469</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1353</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1563</v>
      </c>
      <c r="G325" s="77" t="s">
        <v>1564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22" t="s">
        <v>102</v>
      </c>
      <c r="B326" s="122" t="s">
        <v>102</v>
      </c>
      <c r="C326" s="122" t="s">
        <v>102</v>
      </c>
      <c r="D326" s="122">
        <v>0</v>
      </c>
      <c r="E326" s="77" t="s">
        <v>291</v>
      </c>
      <c r="F326" s="123" t="s">
        <v>1565</v>
      </c>
      <c r="G326" s="77" t="s">
        <v>1566</v>
      </c>
      <c r="H326" s="122" t="s">
        <v>336</v>
      </c>
      <c r="I326" s="122" t="s">
        <v>107</v>
      </c>
      <c r="J326" s="122" t="s">
        <v>1567</v>
      </c>
      <c r="K326" s="122" t="s">
        <v>1568</v>
      </c>
      <c r="L326" s="122" t="s">
        <v>1569</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1570</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1571</v>
      </c>
      <c r="BH326" s="126" t="s">
        <v>118</v>
      </c>
      <c r="BI326" s="126" t="s">
        <v>118</v>
      </c>
      <c r="BJ326" s="126" t="s">
        <v>118</v>
      </c>
      <c r="BK326" s="126" t="s">
        <v>118</v>
      </c>
      <c r="BL326" s="126">
        <v>2.7126000000000006</v>
      </c>
      <c r="BM326" s="122" t="s">
        <v>1572</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763</v>
      </c>
      <c r="F327" s="123" t="s">
        <v>1644</v>
      </c>
      <c r="G327" s="20" t="s">
        <v>1646</v>
      </c>
      <c r="H327" s="117" t="s">
        <v>336</v>
      </c>
      <c r="I327" s="117" t="s">
        <v>154</v>
      </c>
      <c r="J327" s="117" t="s">
        <v>155</v>
      </c>
      <c r="K327" s="117" t="s">
        <v>337</v>
      </c>
      <c r="L327" s="24" t="s">
        <v>1642</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1640</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1641</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customHeight="1">
      <c r="A328" s="20" t="s">
        <v>102</v>
      </c>
      <c r="B328" s="20" t="s">
        <v>102</v>
      </c>
      <c r="C328" s="20" t="s">
        <v>102</v>
      </c>
      <c r="D328" s="20">
        <v>0</v>
      </c>
      <c r="E328" s="21" t="s">
        <v>763</v>
      </c>
      <c r="F328" s="123" t="s">
        <v>1645</v>
      </c>
      <c r="G328" s="20" t="s">
        <v>1655</v>
      </c>
      <c r="H328" s="117" t="s">
        <v>164</v>
      </c>
      <c r="I328" s="117" t="s">
        <v>342</v>
      </c>
      <c r="J328" s="117" t="s">
        <v>155</v>
      </c>
      <c r="K328" s="117" t="s">
        <v>337</v>
      </c>
      <c r="L328" s="24" t="s">
        <v>1643</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1653</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1654</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1511</v>
      </c>
    </row>
    <row r="329" spans="1:97">
      <c r="A329" s="122" t="s">
        <v>102</v>
      </c>
      <c r="B329" s="122" t="s">
        <v>102</v>
      </c>
      <c r="C329" s="122" t="s">
        <v>102</v>
      </c>
      <c r="D329" s="122" t="s">
        <v>1667</v>
      </c>
      <c r="E329" s="148" t="s">
        <v>103</v>
      </c>
      <c r="F329" s="123" t="s">
        <v>1668</v>
      </c>
      <c r="G329" s="149" t="s">
        <v>1669</v>
      </c>
      <c r="H329" s="150" t="s">
        <v>176</v>
      </c>
      <c r="I329" s="150" t="s">
        <v>144</v>
      </c>
      <c r="J329" s="150" t="s">
        <v>145</v>
      </c>
      <c r="K329" s="150" t="s">
        <v>146</v>
      </c>
      <c r="L329" s="122" t="s">
        <v>177</v>
      </c>
      <c r="M329" s="150" t="s">
        <v>111</v>
      </c>
      <c r="N329" s="151">
        <v>2799171</v>
      </c>
      <c r="O329" s="152">
        <v>4.9537304009772357E-3</v>
      </c>
      <c r="P329" s="150" t="s">
        <v>138</v>
      </c>
      <c r="Q329" s="151">
        <v>114590000</v>
      </c>
      <c r="R329" s="153">
        <v>0.20279145741649277</v>
      </c>
      <c r="S329" s="153" t="s">
        <v>1428</v>
      </c>
      <c r="T329" s="153">
        <v>89</v>
      </c>
      <c r="U329" s="153">
        <v>2.2999999999999998</v>
      </c>
      <c r="V329" s="153" t="b">
        <v>1</v>
      </c>
      <c r="W329" s="153"/>
      <c r="X329" s="150" t="s">
        <v>138</v>
      </c>
      <c r="Y329" s="150">
        <v>1110</v>
      </c>
      <c r="Z329" s="150"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1670</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54">
        <v>8.5721236163600875E-2</v>
      </c>
      <c r="CN329">
        <v>8977494.6753305942</v>
      </c>
      <c r="CO329" s="1">
        <v>3.5091805580963165</v>
      </c>
      <c r="CP329" s="1">
        <v>1.9332654555811686</v>
      </c>
      <c r="CQ329">
        <v>22.552934863089103</v>
      </c>
      <c r="CS329" s="82"/>
    </row>
    <row r="330" spans="1:97">
      <c r="A330" s="20" t="s">
        <v>102</v>
      </c>
      <c r="B330" s="20" t="s">
        <v>102</v>
      </c>
      <c r="C330" s="20" t="s">
        <v>102</v>
      </c>
      <c r="D330" s="20">
        <v>0</v>
      </c>
      <c r="E330" s="21" t="s">
        <v>103</v>
      </c>
      <c r="F330" s="22" t="s">
        <v>1671</v>
      </c>
      <c r="G330" s="155" t="s">
        <v>1676</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1428</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c r="A331" s="20" t="s">
        <v>102</v>
      </c>
      <c r="B331" s="20" t="s">
        <v>102</v>
      </c>
      <c r="C331" s="20" t="s">
        <v>102</v>
      </c>
      <c r="D331" s="20">
        <v>0</v>
      </c>
      <c r="E331" s="21" t="s">
        <v>103</v>
      </c>
      <c r="F331" s="22" t="s">
        <v>1672</v>
      </c>
      <c r="G331" s="155" t="s">
        <v>1677</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1428</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1590</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1354</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1355</v>
      </c>
      <c r="C341" s="51" t="s">
        <v>1356</v>
      </c>
      <c r="D341" s="51" t="s">
        <v>1357</v>
      </c>
      <c r="E341" s="51" t="s">
        <v>1358</v>
      </c>
      <c r="F341" s="51" t="s">
        <v>1359</v>
      </c>
      <c r="G341" s="51" t="s">
        <v>1360</v>
      </c>
      <c r="H341" t="s">
        <v>1591</v>
      </c>
      <c r="L341" t="s">
        <v>13</v>
      </c>
      <c r="M341" t="s">
        <v>102</v>
      </c>
      <c r="CO341" t="s">
        <v>1361</v>
      </c>
      <c r="CP341" t="s">
        <v>139</v>
      </c>
      <c r="CQ341">
        <v>0.55091649562481881</v>
      </c>
    </row>
    <row r="342" spans="1:95">
      <c r="A342" s="52" t="s">
        <v>1076</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1427</v>
      </c>
      <c r="CQ343">
        <v>0.46155601771321325</v>
      </c>
    </row>
    <row r="344" spans="1:95">
      <c r="A344" s="52" t="s">
        <v>1050</v>
      </c>
      <c r="B344" s="53">
        <v>4</v>
      </c>
      <c r="C344" s="53">
        <v>1</v>
      </c>
      <c r="D344" s="53">
        <v>0</v>
      </c>
      <c r="E344" s="53">
        <v>0</v>
      </c>
      <c r="F344" s="53">
        <v>0</v>
      </c>
      <c r="G344" s="54">
        <v>0.8</v>
      </c>
      <c r="H344">
        <v>5</v>
      </c>
      <c r="L344" t="s">
        <v>30</v>
      </c>
      <c r="CP344" t="s">
        <v>1363</v>
      </c>
      <c r="CQ344">
        <v>1.4849999999999999</v>
      </c>
    </row>
    <row r="345" spans="1:95">
      <c r="A345" s="52" t="s">
        <v>354</v>
      </c>
      <c r="B345" s="53">
        <v>7</v>
      </c>
      <c r="C345" s="53">
        <v>2</v>
      </c>
      <c r="D345" s="53">
        <v>0</v>
      </c>
      <c r="E345" s="53">
        <v>0</v>
      </c>
      <c r="F345" s="53">
        <v>0</v>
      </c>
      <c r="G345" s="54">
        <v>0.7</v>
      </c>
      <c r="H345">
        <v>10</v>
      </c>
      <c r="CP345" t="s">
        <v>1364</v>
      </c>
      <c r="CQ345">
        <v>1.444</v>
      </c>
    </row>
    <row r="346" spans="1:95">
      <c r="A346" s="52" t="s">
        <v>973</v>
      </c>
      <c r="B346" s="53">
        <v>6</v>
      </c>
      <c r="C346" s="53">
        <v>0</v>
      </c>
      <c r="D346" s="53">
        <v>0</v>
      </c>
      <c r="E346" s="53">
        <v>0</v>
      </c>
      <c r="F346" s="53">
        <v>0</v>
      </c>
      <c r="G346" s="54">
        <v>1</v>
      </c>
      <c r="H346">
        <v>6</v>
      </c>
      <c r="L346" t="s">
        <v>1366</v>
      </c>
      <c r="M346" t="s">
        <v>1367</v>
      </c>
      <c r="CP346" t="s">
        <v>1365</v>
      </c>
      <c r="CQ346">
        <v>1.421</v>
      </c>
    </row>
    <row r="347" spans="1:95">
      <c r="A347" s="52" t="s">
        <v>763</v>
      </c>
      <c r="B347" s="53">
        <v>23</v>
      </c>
      <c r="C347" s="53">
        <v>10</v>
      </c>
      <c r="D347" s="53">
        <v>0</v>
      </c>
      <c r="E347" s="53">
        <v>2</v>
      </c>
      <c r="F347" s="53">
        <v>0</v>
      </c>
      <c r="G347" s="54">
        <v>0.37704918032786883</v>
      </c>
      <c r="H347" s="55">
        <v>61</v>
      </c>
      <c r="L347" t="s">
        <v>1375</v>
      </c>
      <c r="CP347" t="s">
        <v>1368</v>
      </c>
      <c r="CQ347">
        <v>1.389</v>
      </c>
    </row>
    <row r="348" spans="1:95">
      <c r="A348" s="52" t="s">
        <v>1007</v>
      </c>
      <c r="B348" s="53">
        <v>3</v>
      </c>
      <c r="C348" s="53">
        <v>4</v>
      </c>
      <c r="D348" s="53">
        <v>0</v>
      </c>
      <c r="E348" s="53">
        <v>0</v>
      </c>
      <c r="F348" s="53">
        <v>1</v>
      </c>
      <c r="G348" s="54">
        <v>0.21428571428571427</v>
      </c>
      <c r="H348">
        <v>14</v>
      </c>
      <c r="CP348" t="s">
        <v>1369</v>
      </c>
      <c r="CQ348">
        <v>1.353</v>
      </c>
    </row>
    <row r="349" spans="1:95">
      <c r="A349" s="52" t="s">
        <v>685</v>
      </c>
      <c r="B349" s="53">
        <v>10</v>
      </c>
      <c r="C349" s="53">
        <v>3</v>
      </c>
      <c r="D349" s="53">
        <v>0</v>
      </c>
      <c r="E349" s="53">
        <v>0</v>
      </c>
      <c r="F349" s="53">
        <v>2</v>
      </c>
      <c r="G349" s="54">
        <v>0.45454545454545453</v>
      </c>
      <c r="H349">
        <v>22</v>
      </c>
      <c r="CP349" t="s">
        <v>1370</v>
      </c>
      <c r="CQ349">
        <v>1.3089999999999999</v>
      </c>
    </row>
    <row r="350" spans="1:95">
      <c r="A350" s="52" t="s">
        <v>1117</v>
      </c>
      <c r="B350" s="53">
        <v>0</v>
      </c>
      <c r="C350" s="53">
        <v>0</v>
      </c>
      <c r="D350" s="53">
        <v>0</v>
      </c>
      <c r="E350" s="53">
        <v>0</v>
      </c>
      <c r="F350" s="53">
        <v>0</v>
      </c>
      <c r="G350" s="54">
        <v>0</v>
      </c>
      <c r="H350">
        <v>17</v>
      </c>
      <c r="CP350" t="s">
        <v>1371</v>
      </c>
      <c r="CQ350">
        <v>1.268</v>
      </c>
    </row>
    <row r="351" spans="1:95">
      <c r="A351" s="52" t="s">
        <v>103</v>
      </c>
      <c r="B351" s="53">
        <v>37</v>
      </c>
      <c r="C351" s="53">
        <v>7</v>
      </c>
      <c r="D351" s="53">
        <v>0</v>
      </c>
      <c r="E351" s="53">
        <v>0</v>
      </c>
      <c r="F351" s="53">
        <v>0</v>
      </c>
      <c r="G351" s="54">
        <v>0.77083333333333337</v>
      </c>
      <c r="H351">
        <v>48</v>
      </c>
      <c r="CP351" t="s">
        <v>1372</v>
      </c>
      <c r="CQ351">
        <v>1.2330000000000001</v>
      </c>
    </row>
    <row r="352" spans="1:95">
      <c r="A352" s="52" t="s">
        <v>450</v>
      </c>
      <c r="B352" s="53">
        <v>9</v>
      </c>
      <c r="C352" s="53">
        <v>4</v>
      </c>
      <c r="D352" s="53">
        <v>0</v>
      </c>
      <c r="E352" s="53">
        <v>1</v>
      </c>
      <c r="F352" s="53">
        <v>0</v>
      </c>
      <c r="G352" s="54">
        <v>0.5</v>
      </c>
      <c r="H352">
        <v>18</v>
      </c>
      <c r="CP352" t="s">
        <v>1373</v>
      </c>
      <c r="CQ352">
        <v>1.1870000000000001</v>
      </c>
    </row>
    <row r="353" spans="1:95">
      <c r="A353" s="52" t="s">
        <v>291</v>
      </c>
      <c r="B353" s="53">
        <v>8</v>
      </c>
      <c r="C353" s="53">
        <v>2</v>
      </c>
      <c r="D353" s="53">
        <v>0</v>
      </c>
      <c r="E353" s="53">
        <v>0</v>
      </c>
      <c r="F353" s="53">
        <v>0</v>
      </c>
      <c r="G353" s="54">
        <v>0.66666666666666663</v>
      </c>
      <c r="H353">
        <v>12</v>
      </c>
      <c r="CP353" t="s">
        <v>1362</v>
      </c>
      <c r="CQ353">
        <v>1.1919999999999999</v>
      </c>
    </row>
    <row r="354" spans="1:95">
      <c r="A354" s="52" t="s">
        <v>1067</v>
      </c>
      <c r="B354" s="53">
        <v>0</v>
      </c>
      <c r="C354" s="53">
        <v>0</v>
      </c>
      <c r="D354" s="53">
        <v>0</v>
      </c>
      <c r="E354" s="53">
        <v>0</v>
      </c>
      <c r="F354" s="53">
        <v>0</v>
      </c>
      <c r="G354" s="54">
        <v>0</v>
      </c>
      <c r="H354">
        <v>16</v>
      </c>
      <c r="CP354" t="s">
        <v>1374</v>
      </c>
      <c r="CQ354">
        <v>1.1719999999999999</v>
      </c>
    </row>
    <row r="355" spans="1:95">
      <c r="B355" s="56">
        <v>128</v>
      </c>
      <c r="C355" s="56">
        <v>43</v>
      </c>
      <c r="D355" s="56">
        <v>0</v>
      </c>
      <c r="E355" s="56">
        <v>5</v>
      </c>
      <c r="F355" s="56">
        <v>6</v>
      </c>
      <c r="G355" s="57">
        <v>0.46376811594202899</v>
      </c>
      <c r="H355">
        <v>278</v>
      </c>
      <c r="CP355" t="s">
        <v>1376</v>
      </c>
      <c r="CQ355">
        <v>1.137</v>
      </c>
    </row>
    <row r="356" spans="1:95">
      <c r="B356" s="19"/>
      <c r="G356" s="58"/>
      <c r="CP356" t="s">
        <v>1377</v>
      </c>
      <c r="CQ356">
        <v>1.1140000000000001</v>
      </c>
    </row>
    <row r="357" spans="1:95" ht="126">
      <c r="B357" s="51" t="s">
        <v>1379</v>
      </c>
      <c r="C357" s="51" t="s">
        <v>1380</v>
      </c>
      <c r="D357" s="51" t="s">
        <v>1381</v>
      </c>
      <c r="E357" s="51" t="s">
        <v>1382</v>
      </c>
      <c r="L357" s="19"/>
      <c r="M357" s="19"/>
      <c r="N357" s="19"/>
      <c r="O357" s="19"/>
      <c r="P357" s="19"/>
      <c r="Q357" s="19"/>
      <c r="CP357" t="s">
        <v>1378</v>
      </c>
      <c r="CQ357">
        <v>1.097</v>
      </c>
    </row>
    <row r="358" spans="1:95">
      <c r="B358" s="59">
        <v>0.46043165467625902</v>
      </c>
      <c r="C358" s="59">
        <v>0.15467625899280577</v>
      </c>
      <c r="D358" s="59">
        <v>1.7985611510791366E-2</v>
      </c>
      <c r="E358" s="59">
        <v>2.1582733812949641E-2</v>
      </c>
      <c r="CP358" t="s">
        <v>1383</v>
      </c>
      <c r="CQ358">
        <v>1.08</v>
      </c>
    </row>
    <row r="359" spans="1:95">
      <c r="L359" s="19"/>
      <c r="M359" s="19"/>
      <c r="N359" s="19"/>
      <c r="O359" s="19"/>
      <c r="P359" s="19"/>
      <c r="Q359" s="19"/>
      <c r="CP359" t="s">
        <v>1384</v>
      </c>
      <c r="CQ359">
        <v>1.079</v>
      </c>
    </row>
    <row r="360" spans="1:95">
      <c r="CP360" t="s">
        <v>1385</v>
      </c>
      <c r="CQ360" s="85">
        <v>1.0649999999999999</v>
      </c>
    </row>
    <row r="361" spans="1:95">
      <c r="CP361" t="s">
        <v>1386</v>
      </c>
      <c r="CQ361">
        <v>1.0429999999999999</v>
      </c>
    </row>
    <row r="362" spans="1:95">
      <c r="A362" t="s">
        <v>1573</v>
      </c>
      <c r="B362" t="s">
        <v>1574</v>
      </c>
      <c r="C362">
        <v>4</v>
      </c>
      <c r="G362">
        <v>96</v>
      </c>
      <c r="CP362" t="s">
        <v>1387</v>
      </c>
      <c r="CQ362">
        <v>1.018</v>
      </c>
    </row>
    <row r="363" spans="1:95">
      <c r="B363" t="s">
        <v>1575</v>
      </c>
      <c r="C363">
        <v>11</v>
      </c>
      <c r="G363">
        <v>129</v>
      </c>
    </row>
    <row r="364" spans="1:95">
      <c r="B364" t="s">
        <v>1576</v>
      </c>
      <c r="C364">
        <v>56</v>
      </c>
      <c r="G364">
        <v>55</v>
      </c>
      <c r="Z364" t="s">
        <v>1470</v>
      </c>
    </row>
    <row r="365" spans="1:95">
      <c r="B365" t="s">
        <v>1592</v>
      </c>
      <c r="C365">
        <v>25</v>
      </c>
    </row>
    <row r="366" spans="1:95">
      <c r="C366">
        <v>278</v>
      </c>
    </row>
  </sheetData>
  <autoFilter ref="A3:CS331">
    <filterColumn colId="0">
      <filters>
        <filter val="Complete"/>
      </filters>
    </filterColumn>
    <filterColumn colId="1">
      <filters>
        <filter val="Complete"/>
      </filters>
    </filterColumn>
    <filterColumn colId="2">
      <filters>
        <filter val="Complete"/>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1497</v>
      </c>
      <c r="C1" s="20" t="s">
        <v>1498</v>
      </c>
    </row>
    <row r="2" spans="1:5">
      <c r="A2" s="20" t="s">
        <v>1485</v>
      </c>
      <c r="B2" s="26">
        <v>821.32</v>
      </c>
      <c r="C2" s="26">
        <f>B2/$C$15*1000000000</f>
        <v>221708517.16813016</v>
      </c>
      <c r="D2" s="66">
        <f>C2/$C$13</f>
        <v>0.36047945716530388</v>
      </c>
    </row>
    <row r="3" spans="1:5">
      <c r="A3" s="20" t="s">
        <v>1486</v>
      </c>
      <c r="B3" s="26">
        <v>517.54999999999995</v>
      </c>
      <c r="C3" s="26">
        <f t="shared" ref="C3:C11" si="0">B3/$C$15*1000000000</f>
        <v>139708326.91321987</v>
      </c>
      <c r="D3" s="66">
        <f t="shared" ref="D3:D11" si="1">C3/$C$13</f>
        <v>0.22715402407819485</v>
      </c>
    </row>
    <row r="4" spans="1:5">
      <c r="A4" s="20" t="s">
        <v>1487</v>
      </c>
      <c r="B4" s="26">
        <v>244.77</v>
      </c>
      <c r="C4" s="26">
        <f t="shared" si="0"/>
        <v>66073629.945993304</v>
      </c>
      <c r="D4" s="66">
        <f t="shared" si="1"/>
        <v>0.10743018157399239</v>
      </c>
    </row>
    <row r="5" spans="1:5">
      <c r="A5" s="20" t="s">
        <v>1488</v>
      </c>
      <c r="B5" s="26">
        <v>276.95999999999998</v>
      </c>
      <c r="C5" s="26">
        <f t="shared" si="0"/>
        <v>74763053.273858339</v>
      </c>
      <c r="D5" s="66">
        <f t="shared" si="1"/>
        <v>0.1215584552385216</v>
      </c>
      <c r="E5" s="65">
        <f>C2+C5</f>
        <v>296471570.44198847</v>
      </c>
    </row>
    <row r="6" spans="1:5">
      <c r="A6" s="20" t="s">
        <v>1489</v>
      </c>
      <c r="B6" s="26">
        <v>115.75</v>
      </c>
      <c r="C6" s="26">
        <f t="shared" si="0"/>
        <v>31245751.792493872</v>
      </c>
      <c r="D6" s="66">
        <f t="shared" si="1"/>
        <v>5.080297224819063E-2</v>
      </c>
    </row>
    <row r="7" spans="1:5">
      <c r="A7" s="20" t="s">
        <v>1490</v>
      </c>
      <c r="B7" s="26">
        <v>84.77</v>
      </c>
      <c r="C7" s="26">
        <f t="shared" si="0"/>
        <v>22882957.921811711</v>
      </c>
      <c r="D7" s="66">
        <f t="shared" si="1"/>
        <v>3.7205770690964313E-2</v>
      </c>
    </row>
    <row r="8" spans="1:5">
      <c r="A8" s="20" t="s">
        <v>1491</v>
      </c>
      <c r="B8" s="26">
        <v>79.31</v>
      </c>
      <c r="C8" s="26">
        <f t="shared" si="0"/>
        <v>21409076.238986515</v>
      </c>
      <c r="D8" s="66">
        <f t="shared" si="1"/>
        <v>3.4809362669580984E-2</v>
      </c>
    </row>
    <row r="9" spans="1:5">
      <c r="A9" s="20" t="s">
        <v>1492</v>
      </c>
      <c r="B9" s="26">
        <v>61.38</v>
      </c>
      <c r="C9" s="26">
        <f t="shared" si="0"/>
        <v>16569021.555276664</v>
      </c>
      <c r="D9" s="66">
        <f t="shared" si="1"/>
        <v>2.6939839625001648E-2</v>
      </c>
    </row>
    <row r="10" spans="1:5">
      <c r="A10" s="20" t="s">
        <v>1493</v>
      </c>
      <c r="B10" s="26">
        <v>60.63</v>
      </c>
      <c r="C10" s="26">
        <f t="shared" si="0"/>
        <v>16366565.280163312</v>
      </c>
      <c r="D10" s="66">
        <f t="shared" si="1"/>
        <v>2.6610662698987451E-2</v>
      </c>
    </row>
    <row r="11" spans="1:5">
      <c r="A11" s="20" t="s">
        <v>1494</v>
      </c>
      <c r="B11" s="26">
        <v>15.97</v>
      </c>
      <c r="C11" s="26">
        <f t="shared" si="0"/>
        <v>4310968.9514136249</v>
      </c>
      <c r="D11" s="66">
        <f t="shared" si="1"/>
        <v>7.0092740112622396E-3</v>
      </c>
    </row>
    <row r="13" spans="1:5">
      <c r="A13" t="s">
        <v>1395</v>
      </c>
      <c r="B13" s="26">
        <f>SUM(B2:B11)</f>
        <v>2278.41</v>
      </c>
      <c r="C13" s="26">
        <f>SUM(C2:C11)</f>
        <v>615037869.04134738</v>
      </c>
    </row>
    <row r="15" spans="1:5" ht="20.25">
      <c r="B15" t="s">
        <v>1495</v>
      </c>
      <c r="C15" s="64">
        <v>3704.5036</v>
      </c>
    </row>
    <row r="17" spans="1:1">
      <c r="A17"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47" t="s">
        <v>1610</v>
      </c>
      <c r="C1" s="147"/>
      <c r="D1" s="147"/>
      <c r="E1" s="147" t="s">
        <v>1611</v>
      </c>
      <c r="F1" s="147"/>
      <c r="G1" s="147"/>
      <c r="H1" s="93" t="s">
        <v>1612</v>
      </c>
    </row>
    <row r="2" spans="1:8" ht="75">
      <c r="A2" s="94"/>
      <c r="B2" s="93" t="s">
        <v>1613</v>
      </c>
      <c r="C2" s="93" t="s">
        <v>1614</v>
      </c>
      <c r="D2" s="93" t="s">
        <v>1615</v>
      </c>
      <c r="E2" s="95" t="s">
        <v>1616</v>
      </c>
      <c r="F2" s="95" t="s">
        <v>1617</v>
      </c>
      <c r="G2" s="95" t="s">
        <v>1618</v>
      </c>
      <c r="H2" s="95" t="s">
        <v>1619</v>
      </c>
    </row>
    <row r="3" spans="1:8">
      <c r="A3" s="96" t="s">
        <v>1620</v>
      </c>
      <c r="B3" s="96">
        <v>5831</v>
      </c>
      <c r="C3" s="97">
        <v>2250</v>
      </c>
      <c r="D3" s="98">
        <v>8081</v>
      </c>
      <c r="E3" s="99">
        <v>70560</v>
      </c>
      <c r="F3" s="99">
        <v>70560</v>
      </c>
      <c r="G3" s="99">
        <v>40560</v>
      </c>
      <c r="H3" s="100">
        <v>565065360</v>
      </c>
    </row>
    <row r="4" spans="1:8">
      <c r="A4" s="96" t="s">
        <v>1621</v>
      </c>
      <c r="B4" s="97">
        <v>7516</v>
      </c>
      <c r="C4" s="97">
        <v>19344</v>
      </c>
      <c r="D4" s="98">
        <v>26860</v>
      </c>
      <c r="E4" s="99">
        <v>53460</v>
      </c>
      <c r="F4" s="99">
        <v>53460</v>
      </c>
      <c r="G4" s="99">
        <v>30060</v>
      </c>
      <c r="H4" s="100">
        <v>1401534230.4000001</v>
      </c>
    </row>
    <row r="5" spans="1:8">
      <c r="A5" s="96" t="s">
        <v>1622</v>
      </c>
      <c r="B5" s="96">
        <v>348</v>
      </c>
      <c r="C5" s="97">
        <v>123</v>
      </c>
      <c r="D5" s="98">
        <v>471</v>
      </c>
      <c r="E5" s="99">
        <v>71940</v>
      </c>
      <c r="F5" s="99">
        <v>71940</v>
      </c>
      <c r="G5" s="99">
        <v>42240</v>
      </c>
      <c r="H5" s="100">
        <v>33606104.400000006</v>
      </c>
    </row>
    <row r="6" spans="1:8">
      <c r="A6" s="96" t="s">
        <v>1623</v>
      </c>
      <c r="B6" s="96">
        <v>3400</v>
      </c>
      <c r="C6" s="97">
        <v>1161</v>
      </c>
      <c r="D6" s="98">
        <v>4561</v>
      </c>
      <c r="E6" s="99">
        <v>75190</v>
      </c>
      <c r="F6" s="99">
        <v>75190</v>
      </c>
      <c r="G6" s="99">
        <v>44290</v>
      </c>
      <c r="H6" s="100">
        <v>340215097.59999996</v>
      </c>
    </row>
    <row r="7" spans="1:8">
      <c r="A7" s="96" t="s">
        <v>1624</v>
      </c>
      <c r="B7" s="98">
        <v>298</v>
      </c>
      <c r="C7" s="98">
        <v>117</v>
      </c>
      <c r="D7" s="98">
        <v>415</v>
      </c>
      <c r="E7" s="99">
        <v>75555</v>
      </c>
      <c r="F7" s="99">
        <v>75555</v>
      </c>
      <c r="G7" s="99">
        <v>44505</v>
      </c>
      <c r="H7" s="100">
        <v>31079228.400000002</v>
      </c>
    </row>
    <row r="8" spans="1:8">
      <c r="A8" s="96" t="s">
        <v>1625</v>
      </c>
      <c r="B8" s="98">
        <v>291</v>
      </c>
      <c r="C8" s="98">
        <v>156</v>
      </c>
      <c r="D8" s="98">
        <v>447</v>
      </c>
      <c r="E8" s="99">
        <v>75555</v>
      </c>
      <c r="F8" s="99">
        <v>75555</v>
      </c>
      <c r="G8" s="99">
        <v>44505</v>
      </c>
      <c r="H8" s="100">
        <v>33404956.200000003</v>
      </c>
    </row>
    <row r="9" spans="1:8">
      <c r="A9" s="96" t="s">
        <v>1626</v>
      </c>
      <c r="B9" s="98">
        <v>22</v>
      </c>
      <c r="C9" s="98">
        <v>24</v>
      </c>
      <c r="D9" s="98">
        <v>46</v>
      </c>
      <c r="E9" s="99">
        <v>75555</v>
      </c>
      <c r="F9" s="99">
        <v>75555</v>
      </c>
      <c r="G9" s="99">
        <v>44505</v>
      </c>
      <c r="H9" s="100">
        <v>3418894.8000000003</v>
      </c>
    </row>
    <row r="10" spans="1:8">
      <c r="A10" s="96" t="s">
        <v>1627</v>
      </c>
      <c r="B10" s="98">
        <v>171</v>
      </c>
      <c r="C10" s="98">
        <v>49</v>
      </c>
      <c r="D10" s="98">
        <v>220</v>
      </c>
      <c r="E10" s="99">
        <v>76380</v>
      </c>
      <c r="F10" s="99">
        <v>76380</v>
      </c>
      <c r="G10" s="99">
        <v>44880</v>
      </c>
      <c r="H10" s="100">
        <v>16686294</v>
      </c>
    </row>
    <row r="11" spans="1:8">
      <c r="A11" s="96" t="s">
        <v>1628</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1418</v>
      </c>
      <c r="B1" t="s">
        <v>1419</v>
      </c>
      <c r="C1" t="s">
        <v>1393</v>
      </c>
      <c r="D1" t="s">
        <v>1394</v>
      </c>
      <c r="E1" t="s">
        <v>1395</v>
      </c>
      <c r="F1" t="s">
        <v>1396</v>
      </c>
      <c r="G1" t="s">
        <v>1588</v>
      </c>
    </row>
    <row r="2" spans="1:11">
      <c r="A2" t="s">
        <v>1397</v>
      </c>
      <c r="B2" t="s">
        <v>73</v>
      </c>
      <c r="C2" s="67">
        <v>2795</v>
      </c>
      <c r="D2" s="67">
        <v>903</v>
      </c>
      <c r="E2" s="67">
        <v>3698</v>
      </c>
      <c r="F2" s="2">
        <v>116164396.80000001</v>
      </c>
      <c r="G2" s="2">
        <f>F2/E2</f>
        <v>31412.762790697678</v>
      </c>
    </row>
    <row r="3" spans="1:11">
      <c r="A3" t="s">
        <v>1398</v>
      </c>
      <c r="B3" t="s">
        <v>74</v>
      </c>
      <c r="C3" s="67">
        <v>686</v>
      </c>
      <c r="D3" s="67">
        <v>123</v>
      </c>
      <c r="E3" s="67">
        <v>809</v>
      </c>
      <c r="F3" s="2">
        <v>42124963.200000003</v>
      </c>
      <c r="G3" s="2">
        <f t="shared" ref="G3:G21" si="0">F3/E3</f>
        <v>52070.411866501861</v>
      </c>
    </row>
    <row r="4" spans="1:11">
      <c r="A4" t="s">
        <v>1399</v>
      </c>
      <c r="B4" t="s">
        <v>75</v>
      </c>
      <c r="C4" s="67">
        <v>1167</v>
      </c>
      <c r="D4" s="67">
        <v>768</v>
      </c>
      <c r="E4" s="67">
        <v>1935</v>
      </c>
      <c r="F4" s="2">
        <v>99049651.199999988</v>
      </c>
      <c r="G4" s="2">
        <f t="shared" si="0"/>
        <v>51188.450232558134</v>
      </c>
    </row>
    <row r="5" spans="1:11">
      <c r="A5" t="s">
        <v>1400</v>
      </c>
      <c r="B5" t="s">
        <v>76</v>
      </c>
      <c r="C5" s="67">
        <v>4086</v>
      </c>
      <c r="D5" s="67">
        <v>9262</v>
      </c>
      <c r="E5" s="67">
        <v>13348</v>
      </c>
      <c r="F5" s="2">
        <v>261959592</v>
      </c>
      <c r="G5" s="2">
        <f t="shared" si="0"/>
        <v>19625.38148037159</v>
      </c>
    </row>
    <row r="6" spans="1:11">
      <c r="A6" t="s">
        <v>1401</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1402</v>
      </c>
      <c r="B7" t="s">
        <v>78</v>
      </c>
      <c r="C7" s="67">
        <v>199</v>
      </c>
      <c r="D7" s="67">
        <v>66</v>
      </c>
      <c r="E7" s="67">
        <v>265</v>
      </c>
      <c r="F7" s="2">
        <v>18915124.800000001</v>
      </c>
      <c r="G7" s="2">
        <f t="shared" si="0"/>
        <v>71377.829433962266</v>
      </c>
    </row>
    <row r="8" spans="1:11">
      <c r="A8" t="s">
        <v>1403</v>
      </c>
      <c r="B8" t="s">
        <v>79</v>
      </c>
      <c r="C8" s="67">
        <v>2</v>
      </c>
      <c r="D8" s="67">
        <v>1</v>
      </c>
      <c r="E8" s="67">
        <v>3</v>
      </c>
      <c r="F8" s="2">
        <v>213562.8</v>
      </c>
      <c r="G8" s="2">
        <f t="shared" si="0"/>
        <v>71187.599999999991</v>
      </c>
    </row>
    <row r="9" spans="1:11">
      <c r="A9" t="s">
        <v>1404</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1405</v>
      </c>
      <c r="B10" t="s">
        <v>81</v>
      </c>
      <c r="C10" s="67">
        <v>6</v>
      </c>
      <c r="D10" s="67">
        <v>6</v>
      </c>
      <c r="E10" s="67">
        <v>12</v>
      </c>
      <c r="F10" s="2">
        <v>853696.8</v>
      </c>
      <c r="G10" s="2">
        <f t="shared" si="0"/>
        <v>71141.400000000009</v>
      </c>
    </row>
    <row r="11" spans="1:11">
      <c r="A11" t="s">
        <v>1406</v>
      </c>
      <c r="B11" t="s">
        <v>82</v>
      </c>
      <c r="C11" s="67">
        <v>1098</v>
      </c>
      <c r="D11" s="67">
        <v>261</v>
      </c>
      <c r="E11" s="67">
        <v>1359</v>
      </c>
      <c r="F11" s="2">
        <v>100584158.39999999</v>
      </c>
      <c r="G11" s="2">
        <f t="shared" si="0"/>
        <v>74013.361589403969</v>
      </c>
      <c r="K11" s="2">
        <f>SUM(K6:K9)</f>
        <v>36768455.231010608</v>
      </c>
    </row>
    <row r="12" spans="1:11">
      <c r="A12" t="s">
        <v>1407</v>
      </c>
      <c r="B12" t="s">
        <v>83</v>
      </c>
      <c r="C12" s="67">
        <v>1198</v>
      </c>
      <c r="D12" s="67">
        <v>519</v>
      </c>
      <c r="E12" s="67">
        <v>1717</v>
      </c>
      <c r="F12" s="2">
        <v>134090294.39999999</v>
      </c>
      <c r="G12" s="2">
        <f t="shared" si="0"/>
        <v>78095.686895748397</v>
      </c>
      <c r="K12" s="65">
        <f>K11+14823578</f>
        <v>51592033.231010608</v>
      </c>
    </row>
    <row r="13" spans="1:11">
      <c r="A13" t="s">
        <v>1408</v>
      </c>
      <c r="B13" t="s">
        <v>84</v>
      </c>
      <c r="C13" s="67">
        <v>6</v>
      </c>
      <c r="D13" s="67">
        <v>3</v>
      </c>
      <c r="E13" s="67">
        <v>9</v>
      </c>
      <c r="F13" s="2">
        <v>183905.64</v>
      </c>
      <c r="G13" s="2">
        <f t="shared" si="0"/>
        <v>20433.960000000003</v>
      </c>
    </row>
    <row r="14" spans="1:11">
      <c r="A14" t="s">
        <v>1409</v>
      </c>
      <c r="B14" t="s">
        <v>85</v>
      </c>
      <c r="C14" s="67">
        <v>242</v>
      </c>
      <c r="D14" s="67">
        <v>72</v>
      </c>
      <c r="E14" s="67">
        <v>314</v>
      </c>
      <c r="F14" s="2">
        <v>23554364.399999999</v>
      </c>
      <c r="G14" s="2">
        <f t="shared" si="0"/>
        <v>75013.899363057324</v>
      </c>
    </row>
    <row r="15" spans="1:11">
      <c r="A15" t="s">
        <v>1410</v>
      </c>
      <c r="B15" t="s">
        <v>86</v>
      </c>
      <c r="C15" s="67">
        <v>5</v>
      </c>
      <c r="D15" s="67">
        <v>0</v>
      </c>
      <c r="E15" s="67">
        <v>5</v>
      </c>
      <c r="F15" s="2">
        <v>377775</v>
      </c>
      <c r="G15" s="2">
        <f t="shared" si="0"/>
        <v>75555</v>
      </c>
    </row>
    <row r="16" spans="1:11">
      <c r="A16" t="s">
        <v>1411</v>
      </c>
      <c r="B16" t="s">
        <v>87</v>
      </c>
      <c r="C16" s="67">
        <v>51</v>
      </c>
      <c r="D16" s="67">
        <v>45</v>
      </c>
      <c r="E16" s="67">
        <v>96</v>
      </c>
      <c r="F16" s="2">
        <v>7147089</v>
      </c>
      <c r="G16" s="2">
        <f t="shared" si="0"/>
        <v>74448.84375</v>
      </c>
    </row>
    <row r="17" spans="1:7">
      <c r="A17" t="s">
        <v>1412</v>
      </c>
      <c r="B17" t="s">
        <v>88</v>
      </c>
      <c r="C17" s="67">
        <v>291</v>
      </c>
      <c r="D17" s="67">
        <v>156</v>
      </c>
      <c r="E17" s="67">
        <v>447</v>
      </c>
      <c r="F17" s="2">
        <v>33404956.200000003</v>
      </c>
      <c r="G17" s="2">
        <f t="shared" si="0"/>
        <v>74731.445637583893</v>
      </c>
    </row>
    <row r="18" spans="1:7">
      <c r="A18" t="s">
        <v>1413</v>
      </c>
      <c r="B18" t="s">
        <v>89</v>
      </c>
      <c r="C18" s="67">
        <v>22</v>
      </c>
      <c r="D18" s="67">
        <v>24</v>
      </c>
      <c r="E18" s="67">
        <v>46</v>
      </c>
      <c r="F18" s="2">
        <v>3418894.8000000003</v>
      </c>
      <c r="G18" s="2">
        <f t="shared" si="0"/>
        <v>74323.8</v>
      </c>
    </row>
    <row r="19" spans="1:7">
      <c r="A19" t="s">
        <v>1414</v>
      </c>
      <c r="B19" t="s">
        <v>90</v>
      </c>
      <c r="C19" s="67">
        <v>125</v>
      </c>
      <c r="D19" s="67">
        <v>21</v>
      </c>
      <c r="E19" s="67">
        <v>146</v>
      </c>
      <c r="F19" s="2">
        <v>11301249.6</v>
      </c>
      <c r="G19" s="2">
        <f t="shared" si="0"/>
        <v>77405.819178082194</v>
      </c>
    </row>
    <row r="20" spans="1:7">
      <c r="A20" t="s">
        <v>1415</v>
      </c>
      <c r="B20" t="s">
        <v>91</v>
      </c>
      <c r="C20" s="67">
        <v>43</v>
      </c>
      <c r="D20" s="67">
        <v>28</v>
      </c>
      <c r="E20" s="67">
        <v>71</v>
      </c>
      <c r="F20" s="2">
        <v>5221543.2</v>
      </c>
      <c r="G20" s="2">
        <f t="shared" si="0"/>
        <v>73542.861971830993</v>
      </c>
    </row>
    <row r="21" spans="1:7">
      <c r="A21" t="s">
        <v>1416</v>
      </c>
      <c r="B21" t="s">
        <v>92</v>
      </c>
      <c r="C21" s="67">
        <v>3</v>
      </c>
      <c r="D21" s="67">
        <v>0</v>
      </c>
      <c r="E21" s="67">
        <v>3</v>
      </c>
      <c r="F21" s="2">
        <v>236520</v>
      </c>
      <c r="G21" s="2">
        <f t="shared" si="0"/>
        <v>78840</v>
      </c>
    </row>
    <row r="22" spans="1:7">
      <c r="A22" t="s">
        <v>1417</v>
      </c>
      <c r="B22" t="s">
        <v>93</v>
      </c>
      <c r="C22" s="67">
        <v>0</v>
      </c>
      <c r="D22" s="67">
        <v>0</v>
      </c>
      <c r="E22" s="67">
        <v>0</v>
      </c>
      <c r="F22" s="2">
        <v>0</v>
      </c>
      <c r="G22" s="2">
        <v>0</v>
      </c>
    </row>
    <row r="23" spans="1:7">
      <c r="G23" s="86"/>
    </row>
    <row r="24" spans="1:7">
      <c r="G24" s="86"/>
    </row>
    <row r="26" spans="1:7">
      <c r="B26" t="s">
        <v>1583</v>
      </c>
      <c r="C26" s="68">
        <f>SUM(E2:E4)</f>
        <v>6442</v>
      </c>
    </row>
    <row r="27" spans="1:7">
      <c r="B27" t="s">
        <v>1584</v>
      </c>
      <c r="C27" s="68">
        <f>SUM(E5:E6)</f>
        <v>18186</v>
      </c>
    </row>
    <row r="28" spans="1:7">
      <c r="B28" t="s">
        <v>1585</v>
      </c>
      <c r="C28" s="68">
        <f>SUM(E7:E9)</f>
        <v>319</v>
      </c>
    </row>
    <row r="29" spans="1:7">
      <c r="B29" t="s">
        <v>1586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2022-11-18T15:52:12Z</dcterms:modified>
</cp:coreProperties>
</file>