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K8" i="6"/>
  <c r="L8" i="6"/>
  <c r="M8" i="6"/>
  <c r="N8" i="6"/>
  <c r="O8" i="6"/>
  <c r="P8" i="6"/>
  <c r="AH9" i="2"/>
  <c r="Q8" i="6" s="1"/>
  <c r="D10" i="2"/>
  <c r="E10" i="2"/>
  <c r="D9" i="6" s="1"/>
  <c r="F10" i="2"/>
  <c r="E9" i="6" s="1"/>
  <c r="H10" i="2"/>
  <c r="H9" i="6" s="1"/>
  <c r="I10" i="2"/>
  <c r="J10" i="2"/>
  <c r="I9" i="6" s="1"/>
  <c r="K10" i="2"/>
  <c r="J9" i="6" s="1"/>
  <c r="K9" i="6"/>
  <c r="L9" i="6"/>
  <c r="M9" i="6"/>
  <c r="N9" i="6"/>
  <c r="O9" i="6"/>
  <c r="P9" i="6"/>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K35" i="6"/>
  <c r="L35" i="6"/>
  <c r="M35" i="6"/>
  <c r="N35" i="6"/>
  <c r="O35" i="6"/>
  <c r="P35" i="6"/>
  <c r="AH36" i="2"/>
  <c r="Q35" i="6" s="1"/>
  <c r="D37" i="2"/>
  <c r="E37" i="2"/>
  <c r="D36" i="6" s="1"/>
  <c r="F37" i="2"/>
  <c r="E36" i="6" s="1"/>
  <c r="H37" i="2"/>
  <c r="H36" i="6" s="1"/>
  <c r="I37" i="2"/>
  <c r="J37" i="2"/>
  <c r="I36" i="6" s="1"/>
  <c r="K37" i="2"/>
  <c r="J36" i="6" s="1"/>
  <c r="K36" i="6"/>
  <c r="L36" i="6"/>
  <c r="M36" i="6"/>
  <c r="N36" i="6"/>
  <c r="O36" i="6"/>
  <c r="P36" i="6"/>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K71" i="6"/>
  <c r="L71" i="6"/>
  <c r="M71" i="6"/>
  <c r="N71" i="6"/>
  <c r="O71" i="6"/>
  <c r="P71" i="6"/>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K116" i="6"/>
  <c r="L116" i="6"/>
  <c r="M116" i="6"/>
  <c r="N116" i="6"/>
  <c r="O116" i="6"/>
  <c r="P116" i="6"/>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<sst xmlns="http://schemas.openxmlformats.org/spreadsheetml/2006/main" count="13511" uniqueCount="1755">
  <si>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</si>
  <si>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</si>
  <si>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</si>
  <si>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</si>
  <si>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</si>
  <si>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</si>
  <si>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</si>
  <si>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</si>
  <si>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</si>
  <si>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</si>
  <si>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</si>
  <si>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</si>
  <si>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</si>
  <si>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</si>
  <si>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</si>
  <si>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</si>
  <si>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</si>
  <si>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</si>
  <si>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</si>
  <si>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</si>
  <si>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</si>
  <si>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</si>
  <si>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</si>
  <si>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</si>
  <si>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</si>
  <si>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</si>
  <si>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</si>
  <si>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</si>
  <si>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</si>
  <si>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</si>
  <si>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</si>
  <si>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</si>
  <si>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</si>
  <si>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</si>
  <si>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</si>
  <si>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</si>
  <si>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</si>
  <si>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</si>
  <si>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</si>
  <si>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</si>
  <si>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</si>
  <si>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</si>
  <si>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</si>
  <si>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</si>
  <si>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</si>
  <si>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</si>
  <si>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</si>
  <si>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</si>
  <si>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</si>
  <si>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</si>
  <si>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</si>
  <si>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</si>
  <si>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</si>
  <si>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</si>
  <si>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</si>
  <si>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</si>
  <si>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</si>
  <si>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</si>
  <si>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</si>
  <si>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</si>
  <si>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</si>
  <si>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</si>
  <si>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</si>
  <si>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</si>
  <si>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</si>
  <si>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</si>
  <si>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</si>
  <si>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</si>
  <si>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</si>
  <si>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</si>
  <si>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</si>
  <si>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</si>
  <si>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</si>
  <si>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</si>
  <si>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</si>
  <si>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</si>
  <si>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</si>
  <si>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</si>
  <si>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</si>
  <si>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</si>
  <si>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</si>
  <si>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</si>
  <si>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</si>
  <si>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</si>
  <si>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</si>
  <si>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</si>
  <si>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</si>
  <si>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</si>
  <si>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</si>
  <si>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</si>
  <si>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</si>
  <si>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</si>
  <si>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</si>
  <si>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</si>
  <si>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</si>
  <si>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</si>
  <si>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</si>
  <si>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</si>
  <si>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</si>
  <si>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</si>
  <si>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</si>
  <si>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</si>
  <si>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</si>
  <si>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</si>
  <si>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</si>
  <si>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</si>
  <si>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</si>
  <si>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</si>
  <si>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</si>
  <si>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</si>
  <si>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</si>
  <si>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</si>
  <si>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</si>
  <si>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</si>
  <si>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</si>
  <si>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</si>
  <si>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</si>
  <si>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</si>
  <si>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</si>
  <si>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</si>
  <si>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</si>
  <si>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</si>
  <si>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</si>
  <si>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</si>
  <si>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</si>
  <si>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</si>
  <si>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</si>
  <si>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</si>
  <si>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</si>
  <si>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</si>
  <si>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</si>
  <si>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</si>
  <si>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</si>
  <si>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</si>
  <si>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</si>
  <si>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</si>
  <si>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</si>
  <si>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</si>
  <si>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</si>
  <si>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</si>
  <si>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</si>
  <si>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</si>
  <si>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</si>
  <si>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</si>
  <si>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</si>
  <si>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</si>
  <si>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</si>
  <si>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</si>
  <si>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</si>
  <si>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</si>
  <si>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</si>
  <si>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</si>
  <si>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</si>
  <si>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</si>
  <si>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</si>
  <si>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</si>
  <si>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</si>
  <si>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</si>
  <si>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</si>
  <si>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</si>
  <si>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</si>
  <si>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</si>
  <si>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</si>
  <si>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</si>
  <si>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</si>
  <si>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</si>
  <si>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</si>
  <si>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</si>
  <si>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</si>
  <si>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</si>
  <si>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</si>
  <si>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</si>
  <si>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</si>
  <si>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</si>
  <si>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</si>
  <si>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</si>
  <si>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</si>
  <si>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</si>
  <si>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</si>
  <si>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</si>
  <si>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</si>
  <si>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</si>
  <si>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</si>
  <si>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</si>
  <si>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</si>
  <si>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</si>
  <si>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</si>
  <si>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</si>
  <si>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</si>
  <si>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</si>
  <si>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</si>
  <si>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</si>
  <si>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</si>
  <si>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</si>
  <si>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</si>
  <si>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</si>
  <si>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</si>
  <si>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</si>
  <si>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</si>
  <si>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</si>
  <si>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</si>
  <si>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</si>
  <si>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</si>
  <si>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</si>
  <si>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</si>
  <si>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</si>
  <si>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</si>
  <si>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</si>
  <si>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</si>
  <si>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</si>
  <si>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</si>
  <si>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</si>
  <si>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</si>
  <si>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</si>
  <si>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</si>
  <si>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</si>
  <si>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</si>
  <si>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</si>
  <si>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</si>
  <si>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</si>
  <si>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</si>
  <si>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</si>
  <si>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</si>
  <si>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</si>
  <si>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</si>
  <si>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</si>
  <si>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</si>
  <si>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</si>
  <si>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</si>
  <si>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</si>
  <si>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</si>
  <si>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</si>
  <si>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</si>
  <si>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</si>
  <si>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</si>
  <si>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</si>
  <si>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</si>
  <si>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</si>
  <si>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</si>
  <si>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</si>
  <si>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</si>
  <si>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</si>
  <si>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</si>
  <si>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</si>
  <si>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</si>
  <si>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</si>
  <si>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</si>
  <si>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</si>
  <si>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</si>
  <si>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</si>
  <si>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</si>
  <si>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</si>
  <si>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</si>
  <si>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</si>
  <si>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</si>
  <si>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</si>
  <si>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</si>
  <si>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</si>
  <si>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</si>
  <si>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</si>
  <si>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</si>
  <si>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</si>
  <si>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</si>
  <si>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</si>
  <si>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</si>
  <si>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</si>
  <si>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</si>
  <si>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</si>
  <si>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</si>
  <si>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</si>
  <si>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</si>
  <si>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</si>
  <si>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</si>
  <si>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</si>
  <si>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</si>
  <si>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</si>
  <si>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</si>
  <si>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</si>
  <si>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</si>
  <si>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</si>
  <si>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</si>
  <si>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</si>
  <si>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</si>
  <si>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</si>
  <si>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</si>
  <si>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</si>
  <si>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</si>
  <si>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</si>
  <si>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</si>
  <si>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</si>
  <si>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</si>
  <si>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</si>
  <si>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</si>
  <si>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</si>
  <si>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</si>
  <si>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</si>
  <si>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</si>
  <si>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</si>
  <si>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</si>
  <si>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</si>
  <si>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</si>
  <si>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</si>
  <si>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</si>
  <si>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</si>
  <si>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</si>
  <si>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</si>
  <si>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</si>
  <si>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</si>
  <si>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</si>
  <si>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</si>
  <si>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</si>
  <si>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</si>
  <si>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</si>
  <si>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</si>
  <si>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</si>
  <si>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</si>
  <si>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</si>
  <si>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</si>
  <si>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</si>
  <si>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</si>
  <si>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</si>
  <si>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</si>
  <si>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</si>
  <si>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</si>
  <si>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</si>
  <si>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</si>
  <si>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</si>
  <si>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</si>
  <si>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</si>
  <si>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</si>
  <si>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</si>
  <si>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</si>
  <si>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</si>
  <si>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</si>
  <si>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</si>
  <si>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</si>
  <si>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</si>
  <si>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</si>
  <si>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</si>
  <si>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</si>
  <si>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</si>
  <si>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</si>
  <si>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</si>
  <si>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</si>
  <si>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</si>
  <si>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</si>
  <si>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</si>
  <si>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</si>
  <si>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</si>
  <si>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</si>
  <si>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</si>
  <si>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</si>
  <si>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</si>
  <si>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</si>
  <si>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</si>
  <si>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</si>
  <si>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</si>
  <si>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</si>
  <si>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</si>
  <si>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</si>
  <si>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</si>
  <si>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</si>
  <si>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</si>
  <si>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</si>
  <si>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</si>
  <si>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</si>
  <si>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</si>
  <si>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</si>
  <si>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</si>
  <si>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</si>
  <si>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</si>
  <si>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</si>
  <si>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</si>
  <si>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</si>
  <si>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</si>
  <si>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</si>
  <si>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</si>
  <si>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</si>
  <si>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</si>
  <si>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</si>
  <si>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</si>
  <si>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</si>
  <si>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</si>
  <si>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</si>
  <si>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</si>
  <si>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</si>
  <si>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</si>
  <si>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</si>
  <si>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</si>
  <si>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</si>
  <si>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</si>
  <si>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</si>
  <si>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</si>
  <si>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</si>
  <si>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</si>
  <si>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</si>
  <si>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</si>
  <si>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</si>
  <si>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</si>
  <si>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</si>
  <si>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</si>
  <si>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</si>
  <si>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</si>
  <si>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</si>
  <si>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</si>
  <si>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</si>
  <si>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</si>
  <si>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</si>
  <si>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</si>
  <si>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</si>
  <si>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</si>
  <si>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</si>
  <si>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</si>
  <si>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</si>
  <si>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</si>
  <si>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</si>
  <si>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</si>
  <si>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</si>
  <si>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</si>
  <si>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</si>
  <si>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</si>
  <si>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</si>
  <si>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</si>
  <si>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</si>
  <si>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</si>
  <si>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</si>
  <si>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</si>
  <si>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</si>
  <si>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</si>
  <si>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</si>
  <si>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</si>
  <si>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</si>
  <si>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</si>
  <si>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</si>
  <si>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</si>
  <si>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</si>
  <si>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</si>
  <si>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</si>
  <si>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</si>
  <si>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</si>
  <si>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</si>
  <si>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</si>
  <si>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</si>
  <si>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</si>
  <si>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</si>
  <si>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</si>
  <si>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</si>
  <si>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</si>
  <si>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</si>
  <si>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</si>
  <si>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</si>
  <si>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</si>
  <si>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</si>
  <si>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</si>
  <si>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</si>
  <si>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</si>
  <si>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</si>
  <si>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</si>
  <si>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</si>
  <si>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</si>
  <si>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</si>
  <si>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</si>
  <si>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</si>
  <si>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</si>
  <si>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</si>
  <si>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</si>
  <si>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</si>
  <si>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</si>
  <si>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</si>
  <si>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</si>
  <si>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</si>
  <si>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</si>
  <si>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</si>
  <si>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</si>
  <si>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</si>
  <si>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</si>
  <si>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</si>
  <si>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</si>
  <si>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</si>
  <si>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</si>
  <si>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</si>
  <si>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</si>
  <si>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</si>
  <si>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</si>
  <si>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</si>
  <si>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</si>
  <si>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106</t>
  </si>
  <si>
    <t>Full combination DOTS  (smear-positive, smear negative, extrapulmonary cases, 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</si>
  <si>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</si>
  <si>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</si>
  <si>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</si>
  <si>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</si>
  <si>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</si>
  <si>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</si>
  <si>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</si>
  <si>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</si>
  <si>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</si>
  <si>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</si>
  <si>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</si>
  <si>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</si>
  <si>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</si>
  <si>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</si>
  <si>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</si>
  <si>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</si>
  <si>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</si>
  <si>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</si>
  <si>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</si>
  <si>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</si>
  <si>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</si>
  <si>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</si>
  <si>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</si>
  <si>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</si>
  <si>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</si>
  <si>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</si>
  <si>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</si>
  <si>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</si>
  <si>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</si>
  <si>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</si>
  <si>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</si>
  <si>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</si>
  <si>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</si>
  <si>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</si>
  <si>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</si>
  <si>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</si>
  <si>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</si>
  <si>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</si>
  <si>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</si>
  <si>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</si>
  <si>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</si>
  <si>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</si>
  <si>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</si>
  <si>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</si>
  <si>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</si>
  <si>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</si>
  <si>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</si>
  <si>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</si>
  <si>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</si>
  <si>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</si>
  <si>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</si>
  <si>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</si>
  <si>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</si>
  <si>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</si>
  <si>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</si>
  <si>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</si>
  <si>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</si>
  <si>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</si>
  <si>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</si>
  <si>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</si>
  <si>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</si>
  <si>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</si>
  <si>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</si>
  <si>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</si>
  <si>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</si>
  <si>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</si>
  <si>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</si>
  <si>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</si>
  <si>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</si>
  <si>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</si>
  <si>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</si>
  <si>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</si>
  <si>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</si>
  <si>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</si>
  <si>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</si>
  <si>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</si>
  <si>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</si>
  <si>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</si>
  <si>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</si>
  <si>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</si>
  <si>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</si>
  <si>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</si>
  <si>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</si>
  <si>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</si>
  <si>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</si>
  <si>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</si>
  <si>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</si>
  <si>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</si>
  <si>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</si>
  <si>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</si>
  <si>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</si>
  <si>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</si>
  <si>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</si>
  <si>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</si>
  <si>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</si>
  <si>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</si>
  <si>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</si>
  <si>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</si>
  <si>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</si>
  <si>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</si>
  <si>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</si>
  <si>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</si>
  <si>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</si>
  <si>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</si>
  <si>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</si>
  <si>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</si>
  <si>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</si>
  <si>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</si>
  <si>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</si>
  <si>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</si>
  <si>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</si>
  <si>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</si>
  <si>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</si>
  <si>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</si>
  <si>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</si>
  <si>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</si>
  <si>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</si>
  <si>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</si>
  <si>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</si>
  <si>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</si>
  <si>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</si>
  <si>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</si>
  <si>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</si>
  <si>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</si>
  <si>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</si>
  <si>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</si>
  <si>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</si>
  <si>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</si>
  <si>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</si>
  <si>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</si>
  <si>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</si>
  <si>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</si>
  <si>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</si>
  <si>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</si>
  <si>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</si>
  <si>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</si>
  <si>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</si>
  <si>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</si>
  <si>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</si>
  <si>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</si>
  <si>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</si>
  <si>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</si>
  <si>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</si>
  <si>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</si>
  <si>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</si>
  <si>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</si>
  <si>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</si>
  <si>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</si>
  <si>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</si>
  <si>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</si>
  <si>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</si>
  <si>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</si>
  <si>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</si>
  <si>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</si>
  <si>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</si>
  <si>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</si>
  <si>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</si>
  <si>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</si>
  <si>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</si>
  <si>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</si>
  <si>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</si>
  <si>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</si>
  <si>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</si>
  <si>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</si>
  <si>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</si>
  <si>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</si>
  <si>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</si>
  <si>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</si>
  <si>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</si>
  <si>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</si>
  <si>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</si>
  <si>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</si>
  <si>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</si>
  <si>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</si>
  <si>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</si>
  <si>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</si>
  <si>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</si>
  <si>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</si>
  <si>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</si>
  <si>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</si>
  <si>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</si>
  <si>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</si>
  <si>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</si>
  <si>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</si>
  <si>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</si>
  <si>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</si>
  <si>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</si>
  <si>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</si>
  <si>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</si>
  <si>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</si>
  <si>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</si>
  <si>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</si>
  <si>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</si>
  <si>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</si>
  <si>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</si>
  <si>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</si>
  <si>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</si>
  <si>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</si>
  <si>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</si>
  <si>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</si>
  <si>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</si>
  <si>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</si>
  <si>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</si>
  <si>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</si>
  <si>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</si>
  <si>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</si>
  <si>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</si>
  <si>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</si>
  <si>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</si>
  <si>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</si>
  <si>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</si>
  <si>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</si>
  <si>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</si>
  <si>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</si>
  <si>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</si>
  <si>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</si>
  <si>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</si>
  <si>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</si>
  <si>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</si>
  <si>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</si>
  <si>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</si>
  <si>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</si>
  <si>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</si>
  <si>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</si>
  <si>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</si>
  <si>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</si>
  <si>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</si>
  <si>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</si>
  <si>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</si>
  <si>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</si>
  <si>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</si>
  <si>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</si>
  <si>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</si>
  <si>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</si>
  <si>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</si>
  <si>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</si>
  <si>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</si>
  <si>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</si>
  <si>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</si>
  <si>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</si>
  <si>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</si>
  <si>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</si>
  <si>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</si>
  <si>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</si>
  <si>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</si>
  <si>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</si>
  <si>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</si>
  <si>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</si>
  <si>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</si>
  <si>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</si>
  <si>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</si>
  <si>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</si>
  <si>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</si>
  <si>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</si>
  <si>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</si>
  <si>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</si>
  <si>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</si>
  <si>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</si>
  <si>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</si>
  <si>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</si>
  <si>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</si>
  <si>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</si>
  <si>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</si>
  <si>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</si>
  <si>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</si>
  <si>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</si>
  <si>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</si>
  <si>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</si>
  <si>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</si>
  <si>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</si>
  <si>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</si>
  <si>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</si>
  <si>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</si>
  <si>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</si>
  <si>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</si>
  <si>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</si>
  <si>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</si>
  <si>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</si>
  <si>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</si>
  <si>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</si>
  <si>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</si>
  <si>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</si>
  <si>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</si>
  <si>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</si>
  <si>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</si>
  <si>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</si>
  <si>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</si>
  <si>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</si>
  <si>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</si>
  <si>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</si>
  <si>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</si>
  <si>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</si>
  <si>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</si>
  <si>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</si>
  <si>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</si>
  <si>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</si>
  <si>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</si>
  <si>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</si>
  <si>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</si>
  <si>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</si>
  <si>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</si>
  <si>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</si>
  <si>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</si>
  <si>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</si>
  <si>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</si>
  <si>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</si>
  <si>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</si>
  <si>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</si>
  <si>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</si>
  <si>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</si>
  <si>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</si>
  <si>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</si>
  <si>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</si>
  <si>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</si>
  <si>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</si>
  <si>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</si>
  <si>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</si>
  <si>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</si>
  <si>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</si>
  <si>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</si>
  <si>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</si>
  <si>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</si>
  <si>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</si>
  <si>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</si>
  <si>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</si>
  <si>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</si>
  <si>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</si>
  <si>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</si>
  <si>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</si>
  <si>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</si>
  <si>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</si>
  <si>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</si>
  <si>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</si>
  <si>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</si>
  <si>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</si>
  <si>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</si>
  <si>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</si>
  <si>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</si>
  <si>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</si>
  <si>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</si>
  <si>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</si>
  <si>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</si>
  <si>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</si>
  <si>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</si>
  <si>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</si>
  <si>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</si>
  <si>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</si>
  <si>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</si>
  <si>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</si>
  <si>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</si>
  <si>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</si>
  <si>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</si>
  <si>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</si>
  <si>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</si>
  <si>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</si>
  <si>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</si>
  <si>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</si>
  <si>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</si>
  <si>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</si>
  <si>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</si>
  <si>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</si>
  <si>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</si>
  <si>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</si>
  <si>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</si>
  <si>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</si>
  <si>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</si>
  <si>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</si>
  <si>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</si>
  <si>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</si>
  <si>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</si>
  <si>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</si>
  <si>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</si>
  <si>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</si>
  <si>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</si>
  <si>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</si>
  <si>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</si>
  <si>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</si>
  <si>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</si>
  <si>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</si>
  <si>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</si>
  <si>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</si>
  <si>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</si>
  <si>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</si>
  <si>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</si>
  <si>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</si>
  <si>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</si>
  <si>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</si>
  <si>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</si>
  <si>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</si>
  <si>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</si>
  <si>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</si>
  <si>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</si>
  <si>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</si>
  <si>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</si>
  <si>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</si>
  <si>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</si>
  <si>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</si>
  <si>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</si>
  <si>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</si>
  <si>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</si>
  <si>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</si>
  <si>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</si>
  <si>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</si>
  <si>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</si>
  <si>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</si>
  <si>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</si>
  <si>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</si>
  <si>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</si>
  <si>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</si>
  <si>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</si>
  <si>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</si>
  <si>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</si>
  <si>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</si>
  <si>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</si>
  <si>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</si>
  <si>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</si>
  <si>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</si>
  <si>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</si>
  <si>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</si>
  <si>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</si>
  <si>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</si>
  <si>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</si>
  <si>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</si>
  <si>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</si>
  <si>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</si>
  <si>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</si>
  <si>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</si>
  <si>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</si>
  <si>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</si>
  <si>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</si>
  <si>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</si>
  <si>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</si>
  <si>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</si>
  <si>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</si>
  <si>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</si>
  <si>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</si>
  <si>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</si>
  <si>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</si>
  <si>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</si>
  <si>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</si>
  <si>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</si>
  <si>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</si>
  <si>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</si>
  <si>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</si>
  <si>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</si>
  <si>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</si>
  <si>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</si>
  <si>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</si>
  <si>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</si>
  <si>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</si>
  <si>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</si>
  <si>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</si>
  <si>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</si>
  <si>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</si>
  <si>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</si>
  <si>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</si>
  <si>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</si>
  <si>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</si>
  <si>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</si>
  <si>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</si>
  <si>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</si>
  <si>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</si>
  <si>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</si>
  <si>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</si>
  <si>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</si>
  <si>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</si>
  <si>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</si>
  <si>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</si>
  <si>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</si>
  <si>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</si>
  <si>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</si>
  <si>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</si>
  <si>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</si>
  <si>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</si>
  <si>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</si>
  <si>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</si>
  <si>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</si>
  <si>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</si>
  <si>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</si>
  <si>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</si>
  <si>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</si>
  <si>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</si>
  <si>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</si>
  <si>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</si>
  <si>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</si>
  <si>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</si>
  <si>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</si>
  <si>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</si>
  <si>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</si>
  <si>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</si>
  <si>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</si>
  <si>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</si>
  <si>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</si>
  <si>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</si>
  <si>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</si>
  <si>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</si>
  <si>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</si>
  <si>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</si>
  <si>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</si>
  <si>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</si>
  <si>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</si>
  <si>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</si>
  <si>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</si>
  <si>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</si>
  <si>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</si>
  <si>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</si>
  <si>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</si>
  <si>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</si>
  <si>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</si>
  <si>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</si>
  <si>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</si>
  <si>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</si>
  <si>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</si>
  <si>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</si>
  <si>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</si>
  <si>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</si>
  <si>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</si>
  <si>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</si>
  <si>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</si>
  <si>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</si>
  <si>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</si>
  <si>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</si>
  <si>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</si>
  <si>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</si>
  <si>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</si>
  <si>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</si>
  <si>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</si>
  <si>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</si>
  <si>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</si>
  <si>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</si>
  <si>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</si>
  <si>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</si>
  <si>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</si>
  <si>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</si>
  <si>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</si>
  <si>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</si>
  <si>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</si>
  <si>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</si>
  <si>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</si>
  <si>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</si>
  <si>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</si>
  <si>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</si>
  <si>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</si>
  <si>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</si>
  <si>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</si>
  <si>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</si>
  <si>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</si>
  <si>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</si>
  <si>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</si>
  <si>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</si>
  <si>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</si>
  <si>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</si>
  <si>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</si>
  <si>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</si>
  <si>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</si>
  <si>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</si>
  <si>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</si>
  <si>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</si>
  <si>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</si>
  <si>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</si>
  <si>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</si>
  <si>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</si>
  <si>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</si>
  <si>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</si>
  <si>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</si>
  <si>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</si>
  <si>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</si>
  <si>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</si>
  <si>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</si>
  <si>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</si>
  <si>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</si>
  <si>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</si>
  <si>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</si>
  <si>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</si>
  <si>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</si>
  <si>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</si>
  <si>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</si>
  <si>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</si>
  <si>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</si>
  <si>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</si>
  <si>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</si>
  <si>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</si>
  <si>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</si>
  <si>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</si>
  <si>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</si>
  <si>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</si>
  <si>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</si>
  <si>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</si>
  <si>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</si>
  <si>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</si>
  <si>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</si>
  <si>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</si>
  <si>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</si>
  <si>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</si>
  <si>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</si>
  <si>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</si>
  <si>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</si>
  <si>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</si>
  <si>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</si>
  <si>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</si>
  <si>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</si>
  <si>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</si>
  <si>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</si>
  <si>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</si>
  <si>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</si>
  <si>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</si>
  <si>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</si>
  <si>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</si>
  <si>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</si>
  <si>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</si>
  <si>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</si>
  <si>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</si>
  <si>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</si>
  <si>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</si>
  <si>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</si>
  <si>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</si>
  <si>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</si>
  <si>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</si>
  <si>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</si>
  <si>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</si>
  <si>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</si>
  <si>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</si>
  <si>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</si>
  <si>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</si>
  <si>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</si>
  <si>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</si>
  <si>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</si>
  <si>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</si>
  <si>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</si>
  <si>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</si>
  <si>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</si>
  <si>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</si>
  <si>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</si>
  <si>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</si>
  <si>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</si>
  <si>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</si>
  <si>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</si>
  <si>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</si>
  <si>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</si>
  <si>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</si>
  <si>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</si>
  <si>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</si>
  <si>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</si>
  <si>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</si>
  <si>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</si>
  <si>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</si>
  <si>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</si>
  <si>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</si>
  <si>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</si>
  <si>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</si>
  <si>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</si>
  <si>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</si>
  <si>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</si>
  <si>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</si>
  <si>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</si>
  <si>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</si>
  <si>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</si>
  <si>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</si>
  <si>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</si>
  <si>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</si>
  <si>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</si>
  <si>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</si>
  <si>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</si>
  <si>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</si>
  <si>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</si>
  <si>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</si>
  <si>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</si>
  <si>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</si>
  <si>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</si>
  <si>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</si>
  <si>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</si>
  <si>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</si>
  <si>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</si>
  <si>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</si>
  <si>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</si>
  <si>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</si>
  <si>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</si>
  <si>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</si>
  <si>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</si>
  <si>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</si>
  <si>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</si>
  <si>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</si>
  <si>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</si>
  <si>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</si>
  <si>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</si>
  <si>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</si>
  <si>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</si>
  <si>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</si>
  <si>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</si>
  <si>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</si>
  <si>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</si>
  <si>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</si>
  <si>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</si>
  <si>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</si>
  <si>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</si>
  <si>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</si>
  <si>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</si>
  <si>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</si>
  <si>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</si>
  <si>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</si>
  <si>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</si>
  <si>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</si>
  <si>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</si>
  <si>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</si>
  <si>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</si>
  <si>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</si>
  <si>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</si>
  <si>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</si>
  <si>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</si>
  <si>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</si>
  <si>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</si>
  <si>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</si>
  <si>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</si>
  <si>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</si>
  <si>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</si>
  <si>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</si>
  <si>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</si>
  <si>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</si>
  <si>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</si>
  <si>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</si>
  <si>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</si>
  <si>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</si>
  <si>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</si>
  <si>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</si>
  <si>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</si>
  <si>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</si>
  <si>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</si>
  <si>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</si>
  <si>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</si>
  <si>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</si>
  <si>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</si>
  <si>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</si>
  <si>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</si>
  <si>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</si>
  <si>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</si>
  <si>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</si>
  <si>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</si>
  <si>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</si>
  <si>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</si>
  <si>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</si>
  <si>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</si>
  <si>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</si>
  <si>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</si>
  <si>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</si>
  <si>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</si>
  <si>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</si>
  <si>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</si>
  <si>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</si>
  <si>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</si>
  <si>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</si>
  <si>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</si>
  <si>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</si>
  <si>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</si>
  <si>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</si>
  <si>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</si>
  <si>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</si>
  <si>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</si>
  <si>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</si>
  <si>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</si>
  <si>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</si>
  <si>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</si>
  <si>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</si>
  <si>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</si>
  <si>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</si>
  <si>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</si>
  <si>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</si>
  <si>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</si>
  <si>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</si>
  <si>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</si>
  <si>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</si>
  <si>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</si>
  <si>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</si>
  <si>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</si>
  <si>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</si>
  <si>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</si>
  <si>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</si>
  <si>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</si>
  <si>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</si>
  <si>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</si>
  <si>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</si>
  <si>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</si>
  <si>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</si>
  <si>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</si>
  <si>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</si>
  <si>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</si>
  <si>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</si>
  <si>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</si>
  <si>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</si>
  <si>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</si>
  <si>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</si>
  <si>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</si>
  <si>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</si>
  <si>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</si>
  <si>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</si>
  <si>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</si>
  <si>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</si>
  <si>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</si>
  <si>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</si>
  <si>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</si>
  <si>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</si>
  <si>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</si>
  <si>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</si>
  <si>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</si>
  <si>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</si>
  <si>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</si>
  <si>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</si>
  <si>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</si>
  <si>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</si>
  <si>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</si>
  <si>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</si>
  <si>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</si>
  <si>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</si>
  <si>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</si>
  <si>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</si>
  <si>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</si>
  <si>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</si>
  <si>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</si>
  <si>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</si>
  <si>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</si>
  <si>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</si>
  <si>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</si>
  <si>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</si>
  <si>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</si>
  <si>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</si>
  <si>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</si>
  <si>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</si>
  <si>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</si>
  <si>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</si>
  <si>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</si>
  <si>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</si>
  <si>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</si>
  <si>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</si>
  <si>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</si>
  <si>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</si>
  <si>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</si>
  <si>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</si>
  <si>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</si>
  <si>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</si>
  <si>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</si>
  <si>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</si>
  <si>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</si>
  <si>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</si>
  <si>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</si>
  <si>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</si>
  <si>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</si>
  <si>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</si>
  <si>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</si>
  <si>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</si>
  <si>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</si>
  <si>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</si>
  <si>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</si>
  <si>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</si>
  <si>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</si>
  <si>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</si>
  <si>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</si>
  <si>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</si>
  <si>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</si>
  <si>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</si>
  <si>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</si>
  <si>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</si>
  <si>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</si>
  <si>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</si>
  <si>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</si>
  <si>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</si>
  <si>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</si>
  <si>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</si>
  <si>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</si>
  <si>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</si>
  <si>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</si>
  <si>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</si>
  <si>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</si>
  <si>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</si>
  <si>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</si>
  <si>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</si>
  <si>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</si>
  <si>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</si>
  <si>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</si>
  <si>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</si>
  <si>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</si>
  <si>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</si>
  <si>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</si>
  <si>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</si>
  <si>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</si>
  <si>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</si>
  <si>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</si>
  <si>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</si>
  <si>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</si>
  <si>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</si>
  <si>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</si>
  <si>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</si>
  <si>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</si>
  <si>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</si>
  <si>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</si>
  <si>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</si>
  <si>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</si>
  <si>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</si>
  <si>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</si>
  <si>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</si>
  <si>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</si>
  <si>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</si>
  <si>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</si>
  <si>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</si>
  <si>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</si>
  <si>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</si>
  <si>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</si>
  <si>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</si>
  <si>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</si>
  <si>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</si>
  <si>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</si>
  <si>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</si>
  <si>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</si>
  <si>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</si>
  <si>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</si>
  <si>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</si>
  <si>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</si>
  <si>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</si>
  <si>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</si>
  <si>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</si>
  <si>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</si>
  <si>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</si>
  <si>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</si>
  <si>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</si>
  <si>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</si>
  <si>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</si>
  <si>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</si>
  <si>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</si>
  <si>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</si>
  <si>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</si>
  <si>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</si>
  <si>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</si>
  <si>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</si>
  <si>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</si>
  <si>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</si>
  <si>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</si>
  <si>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</si>
  <si>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</si>
  <si>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</si>
  <si>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</si>
  <si>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</si>
  <si>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</si>
  <si>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</si>
  <si>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</si>
  <si>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</si>
  <si>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</si>
  <si>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</si>
  <si>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</si>
  <si>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</si>
  <si>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</si>
  <si>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</si>
  <si>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</si>
  <si>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</si>
  <si>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</si>
  <si>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</si>
  <si>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</si>
  <si>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</si>
  <si>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</si>
  <si>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</si>
  <si>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</si>
  <si>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</si>
  <si>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</si>
  <si>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</si>
  <si>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</si>
  <si>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</si>
  <si>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</si>
  <si>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</si>
  <si>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</si>
  <si>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</si>
  <si>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</si>
  <si>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</si>
  <si>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</si>
  <si>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</si>
  <si>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</si>
  <si>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</si>
  <si>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</si>
  <si>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</si>
  <si>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</si>
  <si>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</si>
  <si>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</si>
  <si>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</si>
  <si>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</si>
  <si>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</si>
  <si>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</si>
  <si>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</si>
  <si>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</si>
  <si>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</si>
  <si>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</si>
  <si>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</si>
  <si>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</si>
  <si>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</si>
  <si>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</si>
  <si>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</si>
  <si>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</si>
  <si>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</si>
  <si>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</si>
  <si>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</si>
  <si>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</si>
  <si>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</si>
  <si>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</si>
  <si>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</si>
  <si>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</si>
  <si>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</si>
  <si>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</si>
  <si>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</si>
  <si>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</si>
  <si>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</si>
  <si>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</si>
  <si>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</si>
  <si>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</si>
  <si>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</si>
  <si>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</si>
  <si>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</si>
  <si>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</si>
  <si>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</si>
  <si>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</si>
  <si>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</si>
  <si>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</si>
  <si>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</si>
  <si>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</si>
  <si>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</si>
  <si>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</si>
  <si>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</si>
  <si>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</si>
  <si>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</si>
  <si>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</si>
  <si>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</si>
  <si>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</si>
  <si>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</si>
  <si>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</si>
  <si>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</si>
  <si>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</si>
  <si>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</si>
  <si>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</si>
  <si>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</si>
  <si>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</si>
  <si>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</si>
  <si>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</si>
  <si>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</si>
  <si>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</si>
  <si>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</si>
  <si>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</si>
  <si>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</si>
  <si>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</si>
  <si>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</si>
  <si>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</si>
  <si>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</si>
  <si>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</si>
  <si>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</si>
  <si>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</si>
  <si>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</si>
  <si>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</si>
  <si>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</si>
  <si>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</si>
  <si>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</si>
  <si>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</si>
  <si>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</si>
  <si>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</si>
  <si>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</si>
  <si>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</si>
  <si>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</si>
  <si>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</si>
  <si>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</si>
  <si>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</si>
  <si>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</si>
  <si>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</si>
  <si>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</si>
  <si>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</si>
  <si>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</si>
  <si>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</si>
  <si>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</si>
  <si>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</si>
  <si>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</si>
  <si>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</si>
  <si>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</si>
  <si>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</si>
  <si>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</si>
  <si>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</si>
  <si>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</si>
  <si>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</si>
  <si>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</si>
  <si>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</si>
  <si>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</si>
  <si>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</si>
  <si>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</si>
  <si>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</si>
  <si>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</si>
  <si>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</si>
  <si>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</si>
  <si>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</si>
  <si>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</si>
  <si>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</si>
  <si>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</si>
  <si>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</si>
  <si>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</si>
  <si>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</si>
  <si>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</si>
  <si>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</si>
  <si>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</si>
  <si>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</si>
  <si>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</si>
  <si>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</si>
  <si>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</si>
  <si>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</si>
  <si>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</si>
  <si>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</si>
  <si>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</si>
  <si>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</si>
  <si>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</si>
  <si>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</si>
  <si>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</si>
  <si>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</si>
  <si>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</si>
  <si>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</si>
  <si>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</si>
  <si>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</si>
  <si>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</si>
  <si>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</si>
  <si>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</si>
  <si>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</si>
  <si>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</si>
  <si>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</si>
  <si>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</si>
  <si>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</si>
  <si>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</si>
  <si>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</si>
  <si>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</si>
  <si>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</si>
  <si>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</si>
  <si>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</si>
  <si>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</si>
  <si>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</si>
  <si>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</si>
  <si>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</si>
  <si>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</si>
  <si>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</si>
  <si>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</si>
  <si>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</si>
  <si>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</si>
  <si>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</si>
  <si>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</si>
  <si>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</si>
  <si>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</si>
  <si>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</si>
  <si>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</si>
  <si>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</si>
  <si>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</si>
  <si>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</si>
  <si>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</si>
  <si>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</si>
  <si>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</si>
  <si>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</si>
  <si>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</si>
  <si>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</si>
  <si>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</si>
  <si>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</si>
  <si>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</si>
  <si>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</si>
  <si>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</si>
  <si>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</si>
  <si>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</si>
  <si>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</si>
  <si>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</si>
  <si>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</si>
  <si>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</si>
  <si>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</si>
  <si>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</si>
  <si>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</si>
  <si>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</si>
  <si>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</si>
  <si>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</si>
  <si>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</si>
  <si>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</si>
  <si>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</si>
  <si>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</si>
  <si>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</si>
  <si>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</si>
  <si>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</si>
  <si>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</si>
  <si>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</si>
  <si>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</si>
  <si>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</si>
  <si>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</si>
  <si>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</si>
  <si>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</si>
  <si>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</si>
  <si>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</si>
  <si>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</si>
  <si>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</si>
  <si>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</si>
  <si>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</si>
  <si>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</si>
  <si>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</si>
  <si>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</si>
  <si>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</si>
  <si>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</si>
  <si>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</si>
  <si>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</si>
  <si>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</si>
  <si>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</si>
  <si>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</si>
  <si>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</si>
  <si>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</si>
  <si>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</si>
  <si>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</si>
  <si>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</si>
  <si>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</si>
  <si>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</si>
  <si>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</si>
  <si>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</si>
  <si>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</si>
  <si>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</si>
  <si>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</si>
  <si>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</si>
  <si>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</si>
  <si>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</si>
  <si>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</si>
  <si>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</si>
  <si>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</si>
  <si>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</si>
  <si>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</si>
  <si>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</si>
  <si>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</si>
  <si>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</si>
  <si>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</si>
  <si>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</si>
  <si>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</si>
  <si>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</si>
  <si>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</si>
  <si>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</si>
  <si>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</si>
  <si>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</si>
  <si>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</si>
  <si>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</si>
  <si>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</si>
  <si>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</si>
  <si>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</si>
  <si>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</si>
  <si>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</si>
  <si>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</si>
  <si>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</si>
  <si>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</si>
  <si>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</si>
  <si>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</si>
  <si>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</si>
  <si>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</si>
  <si>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</si>
  <si>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</si>
  <si>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</si>
  <si>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</si>
  <si>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</si>
  <si>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</si>
  <si>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</si>
  <si>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</si>
  <si>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</si>
  <si>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</si>
  <si>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</si>
  <si>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</si>
  <si>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</si>
  <si>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</si>
  <si>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</si>
  <si>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</si>
  <si>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</si>
  <si>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</si>
  <si>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Assuming daily supplementation based on the price - $0.3 per 10 tablets - Wagner et al (2019) https://journals.plos.org/plosmedicine/article?id=10.1371/journal.pmed.1002734#pmed.1002734.s002</t>
  </si>
  <si>
    <t>Assume 4 visits. Note that 1 minute of pharmacist time has been added for each visit for complementary interventions - 007, 059, 061, 303</t>
  </si>
  <si>
    <t>Pharmacist time moved to Basic ANC</t>
  </si>
  <si>
    <t>Pharmacist time moved to Basic ANC; Assume 4 visits</t>
  </si>
  <si>
    <t xml:space="preserve">Drug cost per case as per OHT + Diagnostic and monitoring cost per case as per Baltussen et al. (2005) - https://www.ncbi.nlm.nih.gov/pmc/articles/PM C1309642/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</si>
</sst>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K128"/>
  <sheetViews>
    <sheetView zoomScale="90" zoomScaleNormal="90" workbookViewId="0">
      <pane xSplit="3" ySplit="3" topLeftCell="K4" activePane="bottomRight" state="frozen"/>
      <selection pane="topRight" activeCell="D1" sqref="D1"/>
      <selection pane="bottomLeft" activeCell="A4" sqref="A4"/>
      <selection pane="bottomRight" activeCell="K48" sqref="K48"/>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1384</v>
      </c>
      <c r="F2" s="136"/>
      <c r="G2" s="62"/>
      <c r="H2" s="63" t="s">
        <v>1382</v>
      </c>
      <c r="I2" s="63"/>
      <c r="J2" s="63"/>
      <c r="K2" t="s">
        <v>29</v>
      </c>
      <c r="L2" s="136" t="s">
        <v>1383</v>
      </c>
      <c r="M2" s="136"/>
      <c r="N2" s="136"/>
      <c r="O2" s="136"/>
      <c r="P2" s="136"/>
      <c r="Q2" s="136"/>
      <c r="R2" s="136"/>
      <c r="S2" s="136"/>
      <c r="T2" s="136"/>
      <c r="U2" s="136"/>
      <c r="V2" s="136"/>
      <c r="W2" s="136"/>
      <c r="X2" s="136"/>
      <c r="Y2" s="136"/>
      <c r="Z2" s="136"/>
      <c r="AA2" s="136"/>
      <c r="AB2" s="136"/>
      <c r="AC2" s="136"/>
      <c r="AD2" s="136"/>
      <c r="AE2" s="136"/>
      <c r="AF2" s="136"/>
    </row>
    <row r="3" spans="1:37" ht="63">
      <c r="A3" s="5" t="s">
        <v>17</v>
      </c>
      <c r="B3" s="5" t="s">
        <v>18</v>
      </c>
      <c r="C3" s="5" t="s">
        <v>19</v>
      </c>
      <c r="D3" s="9" t="s">
        <v>34</v>
      </c>
      <c r="E3" s="9" t="s">
        <v>96</v>
      </c>
      <c r="F3" s="9" t="s">
        <v>99</v>
      </c>
      <c r="G3" s="9" t="s">
        <v>1385</v>
      </c>
      <c r="H3" s="3" t="s">
        <v>51</v>
      </c>
      <c r="I3" s="3" t="s">
        <v>56</v>
      </c>
      <c r="J3" s="3" t="s">
        <v>2</v>
      </c>
      <c r="K3" s="8" t="s">
        <v>1381</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1567</v>
      </c>
    </row>
    <row r="4" spans="1:37" hidden="1">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hidden="1">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hidden="1">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hidden="1">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hidden="1">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hidden="1">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v>3</v>
      </c>
      <c r="M9" s="20">
        <v>3</v>
      </c>
      <c r="N9" s="20">
        <v>0</v>
      </c>
      <c r="O9" s="20">
        <v>30</v>
      </c>
      <c r="P9" s="20">
        <v>75</v>
      </c>
      <c r="Q9" s="20">
        <v>0</v>
      </c>
      <c r="R9" s="20">
        <v>0</v>
      </c>
      <c r="S9" s="20">
        <v>4</v>
      </c>
      <c r="T9" s="20">
        <v>0</v>
      </c>
      <c r="U9" s="20">
        <v>0</v>
      </c>
      <c r="V9" s="20">
        <v>0</v>
      </c>
      <c r="W9" s="20">
        <v>0</v>
      </c>
      <c r="X9" s="20">
        <v>0</v>
      </c>
      <c r="Y9" s="20">
        <v>0</v>
      </c>
      <c r="Z9" s="20">
        <v>0</v>
      </c>
      <c r="AA9" s="20">
        <v>0</v>
      </c>
      <c r="AB9" s="20">
        <v>0</v>
      </c>
      <c r="AC9" s="20">
        <v>0</v>
      </c>
      <c r="AD9" s="20">
        <v>0</v>
      </c>
      <c r="AE9" s="20">
        <v>0</v>
      </c>
      <c r="AF9" s="20">
        <v>0</v>
      </c>
      <c r="AG9" s="20" t="s">
        <v>1751</v>
      </c>
      <c r="AH9" s="20" t="str">
        <f>INDEX(raw_data!$A$3:$CR$338,MATCH(data!$B9,raw_data!$F$3:$F$338,0), MATCH(data!AH$3,raw_data!$A$3:$CR$3,0))</f>
        <v>Universal ANC (95%)</v>
      </c>
      <c r="AI9" s="61">
        <f t="shared" si="2"/>
        <v>25.957082190123725</v>
      </c>
      <c r="AK9" s="67"/>
    </row>
    <row r="10" spans="1:37" hidden="1">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t="s">
        <v>1752</v>
      </c>
      <c r="AH10" s="20" t="str">
        <f>INDEX(raw_data!$A$3:$CR$338,MATCH(data!$B10,raw_data!$F$3:$F$338,0), MATCH(data!AH$3,raw_data!$A$3:$CR$3,0))</f>
        <v>Tetanus Toxoid</v>
      </c>
      <c r="AI10" s="61">
        <f t="shared" si="2"/>
        <v>9.5966099237871667</v>
      </c>
      <c r="AK10" s="67"/>
    </row>
    <row r="11" spans="1:37" hidden="1">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hidden="1">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hidden="1">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hidden="1">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hidden="1">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hidden="1">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hidden="1">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hidden="1">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hidden="1">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hidden="1">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hidden="1">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hidden="1">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hidden="1">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hidden="1">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hidden="1">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hidden="1">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hidden="1">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hidden="1">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hidden="1">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hidden="1">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hidden="1">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hidden="1">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hidden="1">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hidden="1">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hidden="1">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hidden="1">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t="s">
        <v>1752</v>
      </c>
      <c r="AH36" s="20" t="str">
        <f>INDEX(raw_data!$A$3:$CR$338,MATCH(data!$B36,raw_data!$F$3:$F$338,0), MATCH(data!AH$3,raw_data!$A$3:$CR$3,0))</f>
        <v>Long-lasting insecticide-treated bed nets (ITNs) + information on correct use and malaria transmission</v>
      </c>
      <c r="AI36" s="61">
        <f t="shared" si="2"/>
        <v>22.540538243912298</v>
      </c>
    </row>
    <row r="37" spans="1:35" hidden="1">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t="s">
        <v>1752</v>
      </c>
      <c r="AH37" s="20" t="str">
        <f>INDEX(raw_data!$A$3:$CR$338,MATCH(data!$B37,raw_data!$F$3:$F$338,0), MATCH(data!AH$3,raw_data!$A$3:$CR$3,0))</f>
        <v>Intermittent presumptive treatment with sulfadoxine-pyrimethamine in pregnancy for malaria 95% coverage</v>
      </c>
      <c r="AI37" s="61">
        <f t="shared" si="2"/>
        <v>193.76719251124817</v>
      </c>
    </row>
    <row r="38" spans="1:35" hidden="1">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hidden="1">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hidden="1">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hidden="1">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hidden="1">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159.68160570222898</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400.52160570222895</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486</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25521.736748755677</v>
      </c>
      <c r="L48" s="20">
        <f>INDEX(raw_data!$A$3:$CR$338,MATCH(data!$B48,raw_data!$F$3:$F$338,0), MATCH(data!L$3,raw_data!$A$3:$CR$3,0))</f>
        <v>752</v>
      </c>
      <c r="M48" s="20">
        <f>INDEX(raw_data!$A$3:$CR$338,MATCH(data!$B48,raw_data!$F$3:$F$338,0), MATCH(data!M$3,raw_data!$A$3:$CR$3,0))</f>
        <v>752</v>
      </c>
      <c r="N48" s="20">
        <f>INDEX(raw_data!$A$3:$CR$338,MATCH(data!$B48,raw_data!$F$3:$F$338,0), MATCH(data!N$3,raw_data!$A$3:$CR$3,0))</f>
        <v>0</v>
      </c>
      <c r="O48" s="20">
        <f>INDEX(raw_data!$A$3:$CR$338,MATCH(data!$B48,raw_data!$F$3:$F$338,0), MATCH(data!O$3,raw_data!$A$3:$CR$3,0))</f>
        <v>3371.75</v>
      </c>
      <c r="P48" s="20">
        <f>INDEX(raw_data!$A$3:$CR$338,MATCH(data!$B48,raw_data!$F$3:$F$338,0), MATCH(data!P$3,raw_data!$A$3:$CR$3,0))</f>
        <v>1574.75</v>
      </c>
      <c r="Q48" s="20">
        <f>INDEX(raw_data!$A$3:$CR$338,MATCH(data!$B48,raw_data!$F$3:$F$338,0), MATCH(data!Q$3,raw_data!$A$3:$CR$3,0))</f>
        <v>448.5</v>
      </c>
      <c r="R48" s="20">
        <f>INDEX(raw_data!$A$3:$CR$338,MATCH(data!$B48,raw_data!$F$3:$F$338,0), MATCH(data!R$3,raw_data!$A$3:$CR$3,0))</f>
        <v>452</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504</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hidden="1">
      <c r="A50" s="20" t="str">
        <f>INDEX(raw_data!$A$3:$CR$338,MATCH(data!$B50,raw_data!$F$3:$F$338,0), MATCH(data!A$3,raw_data!$A$3:$CR$3,0))</f>
        <v>HIV &amp; STIs</v>
      </c>
      <c r="B50" s="22" t="s">
        <v>514</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hidden="1">
      <c r="A51" s="20" t="str">
        <f>INDEX(raw_data!$A$3:$CR$338,MATCH(data!$B51,raw_data!$F$3:$F$338,0), MATCH(data!A$3,raw_data!$A$3:$CR$3,0))</f>
        <v>HIV &amp; STIs</v>
      </c>
      <c r="B51" s="22" t="s">
        <v>524</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hidden="1">
      <c r="A52" s="20" t="str">
        <f>INDEX(raw_data!$A$3:$CR$338,MATCH(data!$B52,raw_data!$F$3:$F$338,0), MATCH(data!A$3,raw_data!$A$3:$CR$3,0))</f>
        <v>HIV &amp; STIs</v>
      </c>
      <c r="B52" s="22" t="s">
        <v>531</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hidden="1">
      <c r="A53" s="20" t="str">
        <f>INDEX(raw_data!$A$3:$CR$338,MATCH(data!$B53,raw_data!$F$3:$F$338,0), MATCH(data!A$3,raw_data!$A$3:$CR$3,0))</f>
        <v>HIV &amp; STIs</v>
      </c>
      <c r="B53" s="22" t="s">
        <v>538</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hidden="1">
      <c r="A54" s="20" t="str">
        <f>INDEX(raw_data!$A$3:$CR$338,MATCH(data!$B54,raw_data!$F$3:$F$338,0), MATCH(data!A$3,raw_data!$A$3:$CR$3,0))</f>
        <v>HIV &amp; STIs</v>
      </c>
      <c r="B54" s="22" t="s">
        <v>548</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hidden="1">
      <c r="A55" s="20" t="str">
        <f>INDEX(raw_data!$A$3:$CR$338,MATCH(data!$B55,raw_data!$F$3:$F$338,0), MATCH(data!A$3,raw_data!$A$3:$CR$3,0))</f>
        <v>HIV &amp; STIs</v>
      </c>
      <c r="B55" s="22" t="s">
        <v>584</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hidden="1">
      <c r="A56" s="20" t="str">
        <f>INDEX(raw_data!$A$3:$CR$338,MATCH(data!$B56,raw_data!$F$3:$F$338,0), MATCH(data!A$3,raw_data!$A$3:$CR$3,0))</f>
        <v>HIV &amp; STIs</v>
      </c>
      <c r="B56" s="22" t="s">
        <v>592</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hidden="1">
      <c r="A57" s="20" t="str">
        <f>INDEX(raw_data!$A$3:$CR$338,MATCH(data!$B57,raw_data!$F$3:$F$338,0), MATCH(data!A$3,raw_data!$A$3:$CR$3,0))</f>
        <v>HIV &amp; STIs</v>
      </c>
      <c r="B57" s="22" t="s">
        <v>599</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hidden="1">
      <c r="A58" s="20" t="str">
        <f>INDEX(raw_data!$A$3:$CR$338,MATCH(data!$B58,raw_data!$F$3:$F$338,0), MATCH(data!A$3,raw_data!$A$3:$CR$3,0))</f>
        <v>HIV &amp; STIs</v>
      </c>
      <c r="B58" s="22" t="s">
        <v>603</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hidden="1">
      <c r="A59" s="20" t="str">
        <f>INDEX(raw_data!$A$3:$CR$338,MATCH(data!$B59,raw_data!$F$3:$F$338,0), MATCH(data!A$3,raw_data!$A$3:$CR$3,0))</f>
        <v>HIV &amp; STIs</v>
      </c>
      <c r="B59" s="22" t="s">
        <v>611</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hidden="1">
      <c r="A60" s="20" t="str">
        <f>INDEX(raw_data!$A$3:$CR$338,MATCH(data!$B60,raw_data!$F$3:$F$338,0), MATCH(data!A$3,raw_data!$A$3:$CR$3,0))</f>
        <v>HIV &amp; STIs</v>
      </c>
      <c r="B60" s="22" t="s">
        <v>616</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hidden="1">
      <c r="A61" s="20" t="str">
        <f>INDEX(raw_data!$A$3:$CR$338,MATCH(data!$B61,raw_data!$F$3:$F$338,0), MATCH(data!A$3,raw_data!$A$3:$CR$3,0))</f>
        <v>HIV &amp; STIs</v>
      </c>
      <c r="B61" s="22" t="s">
        <v>623</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hidden="1">
      <c r="A62" s="20" t="str">
        <f>INDEX(raw_data!$A$3:$CR$338,MATCH(data!$B62,raw_data!$F$3:$F$338,0), MATCH(data!A$3,raw_data!$A$3:$CR$3,0))</f>
        <v>HIV &amp; STIs</v>
      </c>
      <c r="B62" s="22" t="s">
        <v>630</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hidden="1">
      <c r="A63" s="20" t="str">
        <f>INDEX(raw_data!$A$3:$CR$338,MATCH(data!$B63,raw_data!$F$3:$F$338,0), MATCH(data!A$3,raw_data!$A$3:$CR$3,0))</f>
        <v>HIV &amp; STIs</v>
      </c>
      <c r="B63" s="22" t="s">
        <v>636</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hidden="1">
      <c r="A64" s="20" t="str">
        <f>INDEX(raw_data!$A$3:$CR$338,MATCH(data!$B64,raw_data!$F$3:$F$338,0), MATCH(data!A$3,raw_data!$A$3:$CR$3,0))</f>
        <v>HIV &amp; STIs</v>
      </c>
      <c r="B64" s="22" t="s">
        <v>639</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hidden="1">
      <c r="A65" s="20" t="str">
        <f>INDEX(raw_data!$A$3:$CR$338,MATCH(data!$B65,raw_data!$F$3:$F$338,0), MATCH(data!A$3,raw_data!$A$3:$CR$3,0))</f>
        <v>HIV &amp; STIs</v>
      </c>
      <c r="B65" s="22" t="s">
        <v>642</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hidden="1">
      <c r="A66" s="20" t="str">
        <f>INDEX(raw_data!$A$3:$CR$338,MATCH(data!$B66,raw_data!$F$3:$F$338,0), MATCH(data!A$3,raw_data!$A$3:$CR$3,0))</f>
        <v>Nutrition</v>
      </c>
      <c r="B66" s="22" t="s">
        <v>687</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111" t="str">
        <f>INDEX(raw_data!$A$3:$CR$338,MATCH(data!$B66,raw_data!$F$3:$F$338,0), MATCH(data!AH$3,raw_data!$A$3:$CR$3,0))</f>
        <v>Calcium antagonist (Cab)</v>
      </c>
      <c r="AI66" s="61">
        <f t="shared" si="6"/>
        <v>1452.99</v>
      </c>
    </row>
    <row r="67" spans="1:35" hidden="1">
      <c r="A67" s="20" t="str">
        <f>INDEX(raw_data!$A$3:$CR$338,MATCH(data!$B67,raw_data!$F$3:$F$338,0), MATCH(data!A$3,raw_data!$A$3:$CR$3,0))</f>
        <v>Nutrition</v>
      </c>
      <c r="B67" s="22" t="s">
        <v>706</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hidden="1">
      <c r="A68" s="20" t="str">
        <f>INDEX(raw_data!$A$3:$CR$338,MATCH(data!$B68,raw_data!$F$3:$F$338,0), MATCH(data!A$3,raw_data!$A$3:$CR$3,0))</f>
        <v>Nutrition</v>
      </c>
      <c r="B68" s="22" t="s">
        <v>713</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hidden="1">
      <c r="A69" s="20" t="str">
        <f>INDEX(raw_data!$A$3:$CR$338,MATCH(data!$B69,raw_data!$F$3:$F$338,0), MATCH(data!A$3,raw_data!$A$3:$CR$3,0))</f>
        <v>Nutrition</v>
      </c>
      <c r="B69" s="22" t="s">
        <v>716</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hidden="1">
      <c r="A70" s="20" t="str">
        <f>INDEX(raw_data!$A$3:$CR$338,MATCH(data!$B70,raw_data!$F$3:$F$338,0), MATCH(data!A$3,raw_data!$A$3:$CR$3,0))</f>
        <v>Nutrition</v>
      </c>
      <c r="B70" s="22" t="s">
        <v>726</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hidden="1">
      <c r="A71" s="20" t="str">
        <f>INDEX(raw_data!$A$3:$CR$338,MATCH(data!$B71,raw_data!$F$3:$F$338,0), MATCH(data!A$3,raw_data!$A$3:$CR$3,0))</f>
        <v>Nutrition</v>
      </c>
      <c r="B71" s="22" t="s">
        <v>733</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v>0</v>
      </c>
      <c r="M71" s="20">
        <v>0</v>
      </c>
      <c r="N71" s="20">
        <v>0</v>
      </c>
      <c r="O71" s="20">
        <v>0</v>
      </c>
      <c r="P71" s="20">
        <v>1</v>
      </c>
      <c r="Q71" s="20">
        <v>0</v>
      </c>
      <c r="R71" s="20">
        <v>0</v>
      </c>
      <c r="S71" s="20">
        <v>1</v>
      </c>
      <c r="T71" s="20">
        <v>0</v>
      </c>
      <c r="U71" s="20">
        <v>0</v>
      </c>
      <c r="V71" s="20">
        <v>0</v>
      </c>
      <c r="W71" s="20">
        <v>0</v>
      </c>
      <c r="X71" s="20">
        <v>0</v>
      </c>
      <c r="Y71" s="20">
        <v>0</v>
      </c>
      <c r="Z71" s="20">
        <v>0</v>
      </c>
      <c r="AA71" s="20">
        <v>0</v>
      </c>
      <c r="AB71" s="20">
        <v>0</v>
      </c>
      <c r="AC71" s="20">
        <v>0</v>
      </c>
      <c r="AD71" s="20">
        <v>0</v>
      </c>
      <c r="AE71" s="20">
        <v>0</v>
      </c>
      <c r="AF71" s="20">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hidden="1">
      <c r="A72" s="20" t="str">
        <f>INDEX(raw_data!$A$3:$CR$338,MATCH(data!$B72,raw_data!$F$3:$F$338,0), MATCH(data!A$3,raw_data!$A$3:$CR$3,0))</f>
        <v>Nutrition</v>
      </c>
      <c r="B72" s="22" t="s">
        <v>738</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hidden="1">
      <c r="A73" s="20" t="str">
        <f>INDEX(raw_data!$A$3:$CR$338,MATCH(data!$B73,raw_data!$F$3:$F$338,0), MATCH(data!A$3,raw_data!$A$3:$CR$3,0))</f>
        <v>Nutrition</v>
      </c>
      <c r="B73" s="22" t="s">
        <v>742</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10.95</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1</v>
      </c>
      <c r="Q73" s="20">
        <f>INDEX(raw_data!$A$3:$CR$338,MATCH(data!$B73,raw_data!$F$3:$F$338,0), MATCH(data!Q$3,raw_data!$A$3:$CR$3,0))</f>
        <v>0</v>
      </c>
      <c r="R73" s="20">
        <f>INDEX(raw_data!$A$3:$CR$338,MATCH(data!$B73,raw_data!$F$3:$F$338,0), MATCH(data!R$3,raw_data!$A$3:$CR$3,0))</f>
        <v>0</v>
      </c>
      <c r="S73" s="20">
        <f>INDEX(raw_data!$A$3:$CR$338,MATCH(data!$B73,raw_data!$F$3:$F$338,0), MATCH(data!S$3,raw_data!$A$3:$CR$3,0))</f>
        <v>1</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hidden="1">
      <c r="A74" s="20" t="str">
        <f>INDEX(raw_data!$A$3:$CR$338,MATCH(data!$B74,raw_data!$F$3:$F$338,0), MATCH(data!A$3,raw_data!$A$3:$CR$3,0))</f>
        <v>NCDs</v>
      </c>
      <c r="B74" s="22" t="s">
        <v>774</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hidden="1">
      <c r="A75" s="20" t="str">
        <f>INDEX(raw_data!$A$3:$CR$338,MATCH(data!$B75,raw_data!$F$3:$F$338,0), MATCH(data!A$3,raw_data!$A$3:$CR$3,0))</f>
        <v>NCDs</v>
      </c>
      <c r="B75" s="22" t="s">
        <v>800</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hidden="1">
      <c r="A76" s="20" t="str">
        <f>INDEX(raw_data!$A$3:$CR$338,MATCH(data!$B76,raw_data!$F$3:$F$338,0), MATCH(data!A$3,raw_data!$A$3:$CR$3,0))</f>
        <v>NCDs</v>
      </c>
      <c r="B76" s="22" t="s">
        <v>805</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hidden="1">
      <c r="A77" s="20" t="str">
        <f>INDEX(raw_data!$A$3:$CR$338,MATCH(data!$B77,raw_data!$F$3:$F$338,0), MATCH(data!A$3,raw_data!$A$3:$CR$3,0))</f>
        <v>NCDs</v>
      </c>
      <c r="B77" s="22" t="s">
        <v>811</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hidden="1">
      <c r="A78" s="20" t="str">
        <f>INDEX(raw_data!$A$3:$CR$338,MATCH(data!$B78,raw_data!$F$3:$F$338,0), MATCH(data!A$3,raw_data!$A$3:$CR$3,0))</f>
        <v>NCDs</v>
      </c>
      <c r="B78" s="22" t="s">
        <v>815</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hidden="1">
      <c r="A79" s="20" t="str">
        <f>INDEX(raw_data!$A$3:$CR$338,MATCH(data!$B79,raw_data!$F$3:$F$338,0), MATCH(data!A$3,raw_data!$A$3:$CR$3,0))</f>
        <v>NCDs</v>
      </c>
      <c r="B79" s="22" t="s">
        <v>820</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hidden="1">
      <c r="A80" s="20" t="str">
        <f>INDEX(raw_data!$A$3:$CR$338,MATCH(data!$B80,raw_data!$F$3:$F$338,0), MATCH(data!A$3,raw_data!$A$3:$CR$3,0))</f>
        <v>NCDs</v>
      </c>
      <c r="B80" s="22" t="s">
        <v>825</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hidden="1">
      <c r="A81" s="20" t="str">
        <f>INDEX(raw_data!$A$3:$CR$338,MATCH(data!$B81,raw_data!$F$3:$F$338,0), MATCH(data!A$3,raw_data!$A$3:$CR$3,0))</f>
        <v>NCDs</v>
      </c>
      <c r="B81" s="22" t="s">
        <v>830</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hidden="1">
      <c r="A82" s="20" t="str">
        <f>INDEX(raw_data!$A$3:$CR$338,MATCH(data!$B82,raw_data!$F$3:$F$338,0), MATCH(data!A$3,raw_data!$A$3:$CR$3,0))</f>
        <v>NCDs</v>
      </c>
      <c r="B82" s="22" t="s">
        <v>847</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hidden="1">
      <c r="A83" s="20" t="str">
        <f>INDEX(raw_data!$A$3:$CR$338,MATCH(data!$B83,raw_data!$F$3:$F$338,0), MATCH(data!A$3,raw_data!$A$3:$CR$3,0))</f>
        <v>NCDs</v>
      </c>
      <c r="B83" s="22" t="s">
        <v>860</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hidden="1">
      <c r="A84" s="20" t="str">
        <f>INDEX(raw_data!$A$3:$CR$338,MATCH(data!$B84,raw_data!$F$3:$F$338,0), MATCH(data!A$3,raw_data!$A$3:$CR$3,0))</f>
        <v>NCDs</v>
      </c>
      <c r="B84" s="22" t="s">
        <v>864</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hidden="1">
      <c r="A85" s="20" t="str">
        <f>INDEX(raw_data!$A$3:$CR$338,MATCH(data!$B85,raw_data!$F$3:$F$338,0), MATCH(data!A$3,raw_data!$A$3:$CR$3,0))</f>
        <v>NCDs</v>
      </c>
      <c r="B85" s="22" t="s">
        <v>874</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hidden="1">
      <c r="A86" s="20" t="str">
        <f>INDEX(raw_data!$A$3:$CR$338,MATCH(data!$B86,raw_data!$F$3:$F$338,0), MATCH(data!A$3,raw_data!$A$3:$CR$3,0))</f>
        <v>NCDs</v>
      </c>
      <c r="B86" s="22" t="s">
        <v>878</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hidden="1">
      <c r="A87" s="20" t="str">
        <f>INDEX(raw_data!$A$3:$CR$338,MATCH(data!$B87,raw_data!$F$3:$F$338,0), MATCH(data!A$3,raw_data!$A$3:$CR$3,0))</f>
        <v>NCDs</v>
      </c>
      <c r="B87" s="22" t="s">
        <v>900</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hidden="1">
      <c r="A88" s="20" t="str">
        <f>INDEX(raw_data!$A$3:$CR$338,MATCH(data!$B88,raw_data!$F$3:$F$338,0), MATCH(data!A$3,raw_data!$A$3:$CR$3,0))</f>
        <v>NCDs</v>
      </c>
      <c r="B88" s="22" t="s">
        <v>911</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hidden="1">
      <c r="A89" s="20" t="str">
        <f>INDEX(raw_data!$A$3:$CR$338,MATCH(data!$B89,raw_data!$F$3:$F$338,0), MATCH(data!A$3,raw_data!$A$3:$CR$3,0))</f>
        <v>NCDs</v>
      </c>
      <c r="B89" s="22" t="s">
        <v>921</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hidden="1">
      <c r="A90" s="20" t="str">
        <f>INDEX(raw_data!$A$3:$CR$338,MATCH(data!$B90,raw_data!$F$3:$F$338,0), MATCH(data!A$3,raw_data!$A$3:$CR$3,0))</f>
        <v>NCDs</v>
      </c>
      <c r="B90" s="22" t="s">
        <v>926</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hidden="1">
      <c r="A91" s="20" t="str">
        <f>INDEX(raw_data!$A$3:$CR$338,MATCH(data!$B91,raw_data!$F$3:$F$338,0), MATCH(data!A$3,raw_data!$A$3:$CR$3,0))</f>
        <v>NCDs</v>
      </c>
      <c r="B91" s="22" t="s">
        <v>941</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hidden="1">
      <c r="A92" s="20" t="str">
        <f>INDEX(raw_data!$A$3:$CR$338,MATCH(data!$B92,raw_data!$F$3:$F$338,0), MATCH(data!A$3,raw_data!$A$3:$CR$3,0))</f>
        <v>NCDs</v>
      </c>
      <c r="B92" s="22" t="s">
        <v>948</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hidden="1">
      <c r="A93" s="20" t="str">
        <f>INDEX(raw_data!$A$3:$CR$338,MATCH(data!$B93,raw_data!$F$3:$F$338,0), MATCH(data!A$3,raw_data!$A$3:$CR$3,0))</f>
        <v>NCDs</v>
      </c>
      <c r="B93" s="22" t="s">
        <v>954</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hidden="1">
      <c r="A94" s="20" t="str">
        <f>INDEX(raw_data!$A$3:$CR$338,MATCH(data!$B94,raw_data!$F$3:$F$338,0), MATCH(data!A$3,raw_data!$A$3:$CR$3,0))</f>
        <v>Mental Health</v>
      </c>
      <c r="B94" s="22" t="s">
        <v>969</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hidden="1">
      <c r="A95" s="20" t="str">
        <f>INDEX(raw_data!$A$3:$CR$338,MATCH(data!$B95,raw_data!$F$3:$F$338,0), MATCH(data!A$3,raw_data!$A$3:$CR$3,0))</f>
        <v>Mental Health</v>
      </c>
      <c r="B95" s="22" t="s">
        <v>976</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hidden="1">
      <c r="A96" s="20" t="str">
        <f>INDEX(raw_data!$A$3:$CR$338,MATCH(data!$B96,raw_data!$F$3:$F$338,0), MATCH(data!A$3,raw_data!$A$3:$CR$3,0))</f>
        <v>Mental Health</v>
      </c>
      <c r="B96" s="22" t="s">
        <v>980</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hidden="1">
      <c r="A97" s="20" t="str">
        <f>INDEX(raw_data!$A$3:$CR$338,MATCH(data!$B97,raw_data!$F$3:$F$338,0), MATCH(data!A$3,raw_data!$A$3:$CR$3,0))</f>
        <v>Mental Health</v>
      </c>
      <c r="B97" s="22" t="s">
        <v>984</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hidden="1">
      <c r="A98" s="20" t="str">
        <f>INDEX(raw_data!$A$3:$CR$338,MATCH(data!$B98,raw_data!$F$3:$F$338,0), MATCH(data!A$3,raw_data!$A$3:$CR$3,0))</f>
        <v>Mental Health</v>
      </c>
      <c r="B98" s="22" t="s">
        <v>988</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hidden="1">
      <c r="A99" s="20" t="str">
        <f>INDEX(raw_data!$A$3:$CR$338,MATCH(data!$B99,raw_data!$F$3:$F$338,0), MATCH(data!A$3,raw_data!$A$3:$CR$3,0))</f>
        <v>Mental Health</v>
      </c>
      <c r="B99" s="22" t="s">
        <v>992</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hidden="1">
      <c r="A100" s="20" t="str">
        <f>INDEX(raw_data!$A$3:$CR$338,MATCH(data!$B100,raw_data!$F$3:$F$338,0), MATCH(data!A$3,raw_data!$A$3:$CR$3,0))</f>
        <v>NCDs</v>
      </c>
      <c r="B100" s="22" t="s">
        <v>995</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hidden="1">
      <c r="A101" s="20" t="str">
        <f>INDEX(raw_data!$A$3:$CR$338,MATCH(data!$B101,raw_data!$F$3:$F$338,0), MATCH(data!A$3,raw_data!$A$3:$CR$3,0))</f>
        <v>NTDs</v>
      </c>
      <c r="B101" s="22" t="s">
        <v>1023</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hidden="1">
      <c r="A102" s="20" t="str">
        <f>INDEX(raw_data!$A$3:$CR$338,MATCH(data!$B102,raw_data!$F$3:$F$338,0), MATCH(data!A$3,raw_data!$A$3:$CR$3,0))</f>
        <v>NTDs</v>
      </c>
      <c r="B102" s="22" t="s">
        <v>1032</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hidden="1">
      <c r="A103" s="20" t="str">
        <f>INDEX(raw_data!$A$3:$CR$338,MATCH(data!$B103,raw_data!$F$3:$F$338,0), MATCH(data!A$3,raw_data!$A$3:$CR$3,0))</f>
        <v>NTDs</v>
      </c>
      <c r="B103" s="22" t="s">
        <v>1038</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hidden="1">
      <c r="A104" s="20" t="str">
        <f>INDEX(raw_data!$A$3:$CR$338,MATCH(data!$B104,raw_data!$F$3:$F$338,0), MATCH(data!A$3,raw_data!$A$3:$CR$3,0))</f>
        <v>IMCI</v>
      </c>
      <c r="B104" s="22" t="s">
        <v>1046</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hidden="1">
      <c r="A105" s="20" t="str">
        <f>INDEX(raw_data!$A$3:$CR$338,MATCH(data!$B105,raw_data!$F$3:$F$338,0), MATCH(data!A$3,raw_data!$A$3:$CR$3,0))</f>
        <v>IMCI</v>
      </c>
      <c r="B105" s="22" t="s">
        <v>1050</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hidden="1">
      <c r="A106" s="20" t="str">
        <f>INDEX(raw_data!$A$3:$CR$338,MATCH(data!$B106,raw_data!$F$3:$F$338,0), MATCH(data!A$3,raw_data!$A$3:$CR$3,0))</f>
        <v>IMCI</v>
      </c>
      <c r="B106" s="22" t="s">
        <v>1054</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hidden="1">
      <c r="A107" s="20" t="str">
        <f>INDEX(raw_data!$A$3:$CR$338,MATCH(data!$B107,raw_data!$F$3:$F$338,0), MATCH(data!A$3,raw_data!$A$3:$CR$3,0))</f>
        <v>IMCI</v>
      </c>
      <c r="B107" s="22" t="s">
        <v>1056</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hidden="1">
      <c r="A108" s="20" t="str">
        <f>INDEX(raw_data!$A$3:$CR$338,MATCH(data!$B108,raw_data!$F$3:$F$338,0), MATCH(data!A$3,raw_data!$A$3:$CR$3,0))</f>
        <v>RMNCH</v>
      </c>
      <c r="B108" s="22" t="s">
        <v>1151</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hidden="1">
      <c r="A109" s="20" t="str">
        <f>INDEX(raw_data!$A$3:$CR$338,MATCH(data!$B109,raw_data!$F$3:$F$338,0), MATCH(data!A$3,raw_data!$A$3:$CR$3,0))</f>
        <v>RMNCH</v>
      </c>
      <c r="B109" s="22" t="s">
        <v>1158</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hidden="1">
      <c r="A110" s="20" t="str">
        <f>INDEX(raw_data!$A$3:$CR$338,MATCH(data!$B110,raw_data!$F$3:$F$338,0), MATCH(data!A$3,raw_data!$A$3:$CR$3,0))</f>
        <v>RMNCH</v>
      </c>
      <c r="B110" s="22" t="s">
        <v>1172</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hidden="1">
      <c r="A111" s="20" t="str">
        <f>INDEX(raw_data!$A$3:$CR$338,MATCH(data!$B111,raw_data!$F$3:$F$338,0), MATCH(data!A$3,raw_data!$A$3:$CR$3,0))</f>
        <v>RMNCH</v>
      </c>
      <c r="B111" s="22" t="s">
        <v>1186</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hidden="1">
      <c r="A112" s="20" t="str">
        <f>INDEX(raw_data!$A$3:$CR$338,MATCH(data!$B112,raw_data!$F$3:$F$338,0), MATCH(data!A$3,raw_data!$A$3:$CR$3,0))</f>
        <v>RMNCH</v>
      </c>
      <c r="B112" s="22" t="s">
        <v>1188</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hidden="1">
      <c r="A113" s="20" t="str">
        <f>INDEX(raw_data!$A$3:$CR$338,MATCH(data!$B113,raw_data!$F$3:$F$338,0), MATCH(data!A$3,raw_data!$A$3:$CR$3,0))</f>
        <v>RMNCH</v>
      </c>
      <c r="B113" s="22" t="s">
        <v>1190</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hidden="1">
      <c r="A114" s="20" t="str">
        <f>INDEX(raw_data!$A$3:$CR$338,MATCH(data!$B114,raw_data!$F$3:$F$338,0), MATCH(data!A$3,raw_data!$A$3:$CR$3,0))</f>
        <v>RMNCH</v>
      </c>
      <c r="B114" s="22" t="s">
        <v>1192</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hidden="1">
      <c r="A115" s="20" t="str">
        <f>INDEX(raw_data!$A$3:$CR$338,MATCH(data!$B115,raw_data!$F$3:$F$338,0), MATCH(data!A$3,raw_data!$A$3:$CR$3,0))</f>
        <v>RMNCH</v>
      </c>
      <c r="B115" s="22" t="s">
        <v>1194</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hidden="1">
      <c r="A116" s="20" t="str">
        <f>INDEX(raw_data!$A$3:$CR$338,MATCH(data!$B116,raw_data!$F$3:$F$338,0), MATCH(data!A$3,raw_data!$A$3:$CR$3,0))</f>
        <v>RMNCH</v>
      </c>
      <c r="B116" s="22" t="s">
        <v>1198</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v>0</v>
      </c>
      <c r="M116" s="20">
        <v>0</v>
      </c>
      <c r="N116" s="20">
        <v>0</v>
      </c>
      <c r="O116" s="20">
        <v>0</v>
      </c>
      <c r="P116" s="20">
        <v>0</v>
      </c>
      <c r="Q116" s="20">
        <v>0</v>
      </c>
      <c r="R116" s="20">
        <v>0</v>
      </c>
      <c r="S116" s="20">
        <v>0</v>
      </c>
      <c r="T116" s="20">
        <v>0</v>
      </c>
      <c r="U116" s="20">
        <v>0</v>
      </c>
      <c r="V116" s="20">
        <v>0</v>
      </c>
      <c r="W116" s="20">
        <v>0</v>
      </c>
      <c r="X116" s="20">
        <v>0</v>
      </c>
      <c r="Y116" s="20">
        <v>0</v>
      </c>
      <c r="Z116" s="20">
        <v>0</v>
      </c>
      <c r="AA116" s="20">
        <v>0</v>
      </c>
      <c r="AB116" s="20">
        <v>0</v>
      </c>
      <c r="AC116" s="20">
        <v>0</v>
      </c>
      <c r="AD116" s="20">
        <v>0</v>
      </c>
      <c r="AE116" s="20">
        <v>0</v>
      </c>
      <c r="AF116" s="20">
        <v>0</v>
      </c>
      <c r="AG116" s="20" t="s">
        <v>1753</v>
      </c>
      <c r="AH116" s="20" t="str">
        <f>INDEX(raw_data!$A$3:$CR$338,MATCH(data!$B116,raw_data!$F$3:$F$338,0), MATCH(data!AH$3,raw_data!$A$3:$CR$3,0))</f>
        <v/>
      </c>
      <c r="AI116" s="61">
        <f t="shared" si="6"/>
        <v>119.10574499199393</v>
      </c>
    </row>
    <row r="117" spans="1:35" hidden="1">
      <c r="A117" s="20" t="str">
        <f>INDEX(raw_data!$A$3:$CR$338,MATCH(data!$B117,raw_data!$F$3:$F$338,0), MATCH(data!A$3,raw_data!$A$3:$CR$3,0))</f>
        <v>Nutrition</v>
      </c>
      <c r="B117" s="22" t="s">
        <v>1208</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1250</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hidden="1">
      <c r="A119" s="20" t="str">
        <f>INDEX(raw_data!$A$3:$CR$338,MATCH(data!$B119,raw_data!$F$3:$F$338,0), MATCH(data!A$3,raw_data!$A$3:$CR$3,0))</f>
        <v>HIV &amp; STIs</v>
      </c>
      <c r="B119" s="22" t="s">
        <v>1260</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hidden="1">
      <c r="A120" s="20" t="str">
        <f>INDEX(raw_data!$A$3:$CR$338,MATCH(data!$B120,raw_data!$F$3:$F$338,0), MATCH(data!A$3,raw_data!$A$3:$CR$3,0))</f>
        <v>HIV &amp; STIs</v>
      </c>
      <c r="B120" s="22" t="s">
        <v>1266</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hidden="1">
      <c r="A121" s="20" t="str">
        <f>INDEX(raw_data!$A$3:$CR$338,MATCH(data!$B121,raw_data!$F$3:$F$338,0), MATCH(data!A$3,raw_data!$A$3:$CR$3,0))</f>
        <v>Nutrition</v>
      </c>
      <c r="B121" s="22" t="s">
        <v>1292</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hidden="1">
      <c r="A122" s="20" t="str">
        <f>INDEX(raw_data!$A$3:$CR$338,MATCH(data!$B122,raw_data!$F$3:$F$338,0), MATCH(data!A$3,raw_data!$A$3:$CR$3,0))</f>
        <v>NCDs</v>
      </c>
      <c r="B122" s="22" t="s">
        <v>1302</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hidden="1">
      <c r="A123" s="20" t="str">
        <f>INDEX(raw_data!$A$3:$CR$338,MATCH(data!$B123,raw_data!$F$3:$F$338,0), MATCH(data!A$3,raw_data!$A$3:$CR$3,0))</f>
        <v>RMNCH</v>
      </c>
      <c r="B123" s="22" t="s">
        <v>1336</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hidden="1">
      <c r="A124" s="20" t="str">
        <f>INDEX(raw_data!$A$3:$CR$338,MATCH(data!$B124,raw_data!$F$3:$F$338,0), MATCH(data!A$3,raw_data!$A$3:$CR$3,0))</f>
        <v>Vaccine Preventable Diseases</v>
      </c>
      <c r="B124" s="22" t="s">
        <v>1555</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hidden="1">
      <c r="A125" s="20" t="str">
        <f>INDEX(raw_data!$A$3:$CR$338,MATCH(data!$B125,raw_data!$F$3:$F$338,0), MATCH(data!A$3,raw_data!$A$3:$CR$3,0))</f>
        <v>NCDs</v>
      </c>
      <c r="B125" s="22" t="s">
        <v>1633</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hidden="1">
      <c r="A126" s="20" t="str">
        <f>INDEX(raw_data!$A$3:$CR$338,MATCH(data!$B126,raw_data!$F$3:$F$338,0), MATCH(data!A$3,raw_data!$A$3:$CR$3,0))</f>
        <v>NCDs</v>
      </c>
      <c r="B126" s="22" t="s">
        <v>1634</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hidden="1">
      <c r="A127" s="20" t="str">
        <f>INDEX(raw_data!$A$3:$CR$338,MATCH(data!$B127,raw_data!$F$3:$F$338,0), MATCH(data!A$3,raw_data!$A$3:$CR$3,0))</f>
        <v>RMNCH</v>
      </c>
      <c r="B127" s="22" t="s">
        <v>1657</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hidden="1">
      <c r="A128" s="20" t="str">
        <f>INDEX(raw_data!$A$3:$CR$338,MATCH(data!$B128,raw_data!$F$3:$F$338,0), MATCH(data!A$3,raw_data!$A$3:$CR$3,0))</f>
        <v>RMNCH</v>
      </c>
      <c r="B128" s="22" t="s">
        <v>1658</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filterColumn colId="0">
      <filters>
        <filter val="TB"/>
      </filters>
    </filterColumn>
  </autoFilter>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1623</v>
      </c>
      <c r="F1" t="s">
        <v>1624</v>
      </c>
      <c r="G1" t="s">
        <v>23</v>
      </c>
      <c r="H1" t="s">
        <v>51</v>
      </c>
      <c r="I1" t="s">
        <v>2</v>
      </c>
      <c r="J1" t="s">
        <v>1381</v>
      </c>
      <c r="K1" t="s">
        <v>73</v>
      </c>
      <c r="L1" t="s">
        <v>76</v>
      </c>
      <c r="M1" t="s">
        <v>78</v>
      </c>
      <c r="N1" t="s">
        <v>81</v>
      </c>
      <c r="O1" t="s">
        <v>88</v>
      </c>
      <c r="P1" t="s">
        <v>89</v>
      </c>
      <c r="Q1" t="s">
        <v>24</v>
      </c>
    </row>
    <row r="2" spans="1:17" ht="63.75">
      <c r="A2" t="s">
        <v>1626</v>
      </c>
      <c r="B2" s="103" t="s">
        <v>17</v>
      </c>
      <c r="C2" s="103" t="s">
        <v>19</v>
      </c>
      <c r="D2" s="104" t="s">
        <v>96</v>
      </c>
      <c r="E2" s="104" t="s">
        <v>1623</v>
      </c>
      <c r="F2" s="105" t="s">
        <v>1624</v>
      </c>
      <c r="G2" s="105" t="s">
        <v>1620</v>
      </c>
      <c r="H2" s="105" t="s">
        <v>1619</v>
      </c>
      <c r="I2" s="106" t="s">
        <v>1618</v>
      </c>
      <c r="J2" s="104" t="s">
        <v>1381</v>
      </c>
      <c r="K2" s="105" t="s">
        <v>73</v>
      </c>
      <c r="L2" s="105" t="s">
        <v>76</v>
      </c>
      <c r="M2" s="105" t="s">
        <v>78</v>
      </c>
      <c r="N2" s="105" t="s">
        <v>81</v>
      </c>
      <c r="O2" s="105" t="s">
        <v>88</v>
      </c>
      <c r="P2" s="105" t="s">
        <v>89</v>
      </c>
      <c r="Q2" s="102" t="s">
        <v>24</v>
      </c>
    </row>
    <row r="3" spans="1:17">
      <c r="A3" s="91">
        <v>1</v>
      </c>
      <c r="B3" s="91" t="s">
        <v>103</v>
      </c>
      <c r="C3" s="91" t="s">
        <v>1649</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1650</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1707</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e">
        <f>INDEX(References!$A$2:$C$58,MATCH(INDEX(data!$A$3:$AI$122, MATCH('Table for manuscript'!$C8, data!$C$3:$C$122,0), MATCH('Table for manuscript'!G$1, data!$A$3:$AI$3,0)), References!$C$2:$C$58,0),2)</f>
        <v>#N/A</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e">
        <f>INDEX(References!$A$2:$C$58,MATCH(INDEX(data!$A$3:$AI$122, MATCH('Table for manuscript'!$C9, data!$C$3:$C$122,0), MATCH('Table for manuscript'!G$1, data!$A$3:$AI$3,0)), References!$C$2:$C$58,0),2)</f>
        <v>#N/A</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1725</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1708</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1709</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1710</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1711</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1714</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e">
        <f>INDEX(References!$A$2:$C$58,MATCH(INDEX(data!$A$3:$AI$122, MATCH('Table for manuscript'!$C35, data!$C$3:$C$122,0), MATCH('Table for manuscript'!G$1, data!$A$3:$AI$3,0)), References!$C$2:$C$58,0),2)</f>
        <v>#N/A</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1715</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e">
        <f>INDEX(References!$A$2:$C$58,MATCH(INDEX(data!$A$3:$AI$122, MATCH('Table for manuscript'!$C36, data!$C$3:$C$122,0), MATCH('Table for manuscript'!G$1, data!$A$3:$AI$3,0)), References!$C$2:$C$58,0),2)</f>
        <v>#N/A</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1678</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1679</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1680</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1681</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1716</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159.68160570222898</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1642</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400.52160570222895</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1724</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25521.736748755677</v>
      </c>
      <c r="K47" s="107">
        <f>INDEX(data!$A$3:$AI$129, MATCH('Table for manuscript'!$C47, data!$C$3:$C$129,0), MATCH('Table for manuscript'!K$1, data!$A$3:$AI$3,0))</f>
        <v>752</v>
      </c>
      <c r="L47" s="107">
        <f>INDEX(data!$A$3:$AI$129, MATCH('Table for manuscript'!$C47, data!$C$3:$C$129,0), MATCH('Table for manuscript'!L$1, data!$A$3:$AI$3,0))</f>
        <v>3371.75</v>
      </c>
      <c r="M47" s="107">
        <f>INDEX(data!$A$3:$AI$129, MATCH('Table for manuscript'!$C47, data!$C$3:$C$129,0), MATCH('Table for manuscript'!M$1, data!$A$3:$AI$3,0))</f>
        <v>448.5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505</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518</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1660</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1682</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1683</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549</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585</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593</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600</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1684</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612</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1686</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624</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631</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1687</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1688</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643</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1689</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680</v>
      </c>
      <c r="C66" s="91" t="s">
        <v>1690</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680</v>
      </c>
      <c r="C67" s="91" t="s">
        <v>707</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680</v>
      </c>
      <c r="C68" s="91" t="s">
        <v>714</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680</v>
      </c>
      <c r="C69" s="91" t="s">
        <v>1691</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680</v>
      </c>
      <c r="C70" s="91" t="s">
        <v>727</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680</v>
      </c>
      <c r="C71" s="91" t="s">
        <v>734</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0</v>
      </c>
      <c r="L71" s="107">
        <f>INDEX(data!$A$3:$AI$129, MATCH('Table for manuscript'!$C71, data!$C$3:$C$129,0), MATCH('Table for manuscript'!L$1, data!$A$3:$AI$3,0))</f>
        <v>0</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680</v>
      </c>
      <c r="C72" s="91" t="s">
        <v>739</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680</v>
      </c>
      <c r="C73" s="91" t="s">
        <v>743</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10.95</v>
      </c>
      <c r="K73" s="107">
        <f>INDEX(data!$A$3:$AI$129, MATCH('Table for manuscript'!$C73, data!$C$3:$C$129,0), MATCH('Table for manuscript'!K$1, data!$A$3:$AI$3,0))</f>
        <v>0</v>
      </c>
      <c r="L73" s="107">
        <f>INDEX(data!$A$3:$AI$129, MATCH('Table for manuscript'!$C73, data!$C$3:$C$129,0), MATCH('Table for manuscript'!L$1, data!$A$3:$AI$3,0))</f>
        <v>0</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758</v>
      </c>
      <c r="C74" s="91" t="s">
        <v>1717</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758</v>
      </c>
      <c r="C75" s="91" t="s">
        <v>1692</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758</v>
      </c>
      <c r="C76" s="91" t="s">
        <v>806</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758</v>
      </c>
      <c r="C77" s="91" t="s">
        <v>812</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758</v>
      </c>
      <c r="C78" s="91" t="s">
        <v>816</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758</v>
      </c>
      <c r="C79" s="91" t="s">
        <v>821</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758</v>
      </c>
      <c r="C80" s="91" t="s">
        <v>826</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758</v>
      </c>
      <c r="C81" s="91" t="s">
        <v>831</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758</v>
      </c>
      <c r="C82" s="91" t="s">
        <v>1718</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758</v>
      </c>
      <c r="C83" s="91" t="s">
        <v>861</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758</v>
      </c>
      <c r="C84" s="91" t="s">
        <v>865</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758</v>
      </c>
      <c r="C85" s="91" t="s">
        <v>875</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758</v>
      </c>
      <c r="C86" s="91" t="s">
        <v>1719</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758</v>
      </c>
      <c r="C87" s="91" t="s">
        <v>1694</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758</v>
      </c>
      <c r="C88" s="91" t="s">
        <v>912</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758</v>
      </c>
      <c r="C89" s="91" t="s">
        <v>922</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758</v>
      </c>
      <c r="C90" s="91" t="s">
        <v>927</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758</v>
      </c>
      <c r="C91" s="91" t="s">
        <v>1695</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758</v>
      </c>
      <c r="C92" s="91" t="s">
        <v>950</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758</v>
      </c>
      <c r="C93" s="91" t="s">
        <v>1696</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968</v>
      </c>
      <c r="C94" s="91" t="s">
        <v>1697</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968</v>
      </c>
      <c r="C95" s="91" t="s">
        <v>1698</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968</v>
      </c>
      <c r="C96" s="91" t="s">
        <v>1699</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968</v>
      </c>
      <c r="C97" s="91" t="s">
        <v>985</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968</v>
      </c>
      <c r="C98" s="91" t="s">
        <v>1700</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968</v>
      </c>
      <c r="C99" s="91" t="s">
        <v>993</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758</v>
      </c>
      <c r="C100" s="91" t="s">
        <v>1668</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1002</v>
      </c>
      <c r="C101" s="91" t="s">
        <v>1024</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1002</v>
      </c>
      <c r="C102" s="91" t="s">
        <v>1033</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1002</v>
      </c>
      <c r="C103" s="91" t="s">
        <v>1720</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1045</v>
      </c>
      <c r="C104" s="91" t="s">
        <v>1047</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1045</v>
      </c>
      <c r="C105" s="91" t="s">
        <v>1721</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1045</v>
      </c>
      <c r="C106" s="91" t="s">
        <v>1055</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1045</v>
      </c>
      <c r="C107" s="91" t="s">
        <v>1057</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1701</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1702</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1173</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1663</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1664</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1665</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1666</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1667</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1199</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e">
        <f>INDEX(References!$A$2:$C$58,MATCH(INDEX(data!$A$3:$AI$122, MATCH('Table for manuscript'!$C116, data!$C$3:$C$122,0), MATCH('Table for manuscript'!G$1, data!$A$3:$AI$3,0)), References!$C$2:$C$58,0),2)</f>
        <v>#N/A</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680</v>
      </c>
      <c r="C117" s="91" t="s">
        <v>1209</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1646</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1261</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1267</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680</v>
      </c>
      <c r="C121" s="91" t="s">
        <v>1293</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758</v>
      </c>
      <c r="C122" s="91" t="s">
        <v>1303</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1722</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1556</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758</v>
      </c>
      <c r="C125" s="91" t="s">
        <v>1635</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758</v>
      </c>
      <c r="C126" s="91" t="s">
        <v>1723</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1661</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1662</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1569</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1474</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644</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586</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613</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618</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625</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632</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1448</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1210</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1052</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729</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1058</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Case management with artemisinin based combination therapy (80% coverage)</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e">
        <f>INDEX('Table for manuscript'!$B$2:$G$128, MATCH($B21,'Table for manuscript'!$G$2:$G$128,0), MATCH(E$1,'Table for manuscript'!$B$2:$G$2,0))</f>
        <v>#N/A</v>
      </c>
      <c r="F21" t="e">
        <f>INDEX('Table for manuscript'!$B$2:$G$128, MATCH($B21,'Table for manuscript'!$G$2:$G$128,0), MATCH(F$1,'Table for manuscript'!$B$2:$G$2,0))</f>
        <v>#N/A</v>
      </c>
    </row>
    <row r="22" spans="1:6">
      <c r="A22" s="108">
        <v>21</v>
      </c>
      <c r="B22" s="109" t="str">
        <f t="shared" si="0"/>
        <v>[21]</v>
      </c>
      <c r="C22" s="110" t="s">
        <v>971</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844</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943</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903</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913</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1018</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1034</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691</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1594</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709</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1211</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720</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1625</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e">
        <f>INDEX('Table for manuscript'!$B$2:$G$128, MATCH($B38,'Table for manuscript'!$G$2:$G$128,0), MATCH(E$1,'Table for manuscript'!$B$2:$G$2,0))</f>
        <v>#N/A</v>
      </c>
      <c r="F38" t="e">
        <f>INDEX('Table for manuscript'!$B$2:$G$128, MATCH($B38,'Table for manuscript'!$G$2:$G$128,0), MATCH(F$1,'Table for manuscript'!$B$2:$G$2,0))</f>
        <v>#N/A</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Neonatal resuscitation (institutional)</v>
      </c>
    </row>
    <row r="40" spans="1:6">
      <c r="A40" s="108">
        <v>39</v>
      </c>
      <c r="B40" s="109" t="str">
        <f t="shared" si="0"/>
        <v>[39]</v>
      </c>
      <c r="C40" s="110" t="s">
        <v>1161</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1153</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1175</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1338</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506</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1466</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1236</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1513</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1558</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1516</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1508</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1499</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1706</v>
      </c>
      <c r="E1" s="132" t="s">
        <v>24</v>
      </c>
      <c r="F1" s="132" t="s">
        <v>100</v>
      </c>
      <c r="H1" s="133" t="s">
        <v>1676</v>
      </c>
    </row>
    <row r="2" spans="1:8">
      <c r="A2" s="132" t="s">
        <v>103</v>
      </c>
      <c r="B2" s="132" t="s">
        <v>104</v>
      </c>
      <c r="C2" s="134" t="s">
        <v>1649</v>
      </c>
      <c r="D2" s="132" t="s">
        <v>105</v>
      </c>
      <c r="E2" s="132" t="s">
        <v>110</v>
      </c>
      <c r="F2" s="132">
        <v>12.331973728654534</v>
      </c>
      <c r="H2" s="132" t="b">
        <f>D2=C2</f>
        <v>0</v>
      </c>
    </row>
    <row r="3" spans="1:8">
      <c r="A3" s="132" t="s">
        <v>103</v>
      </c>
      <c r="B3" s="132" t="s">
        <v>119</v>
      </c>
      <c r="C3" s="134" t="s">
        <v>1650</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1707</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1677</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1652</v>
      </c>
      <c r="D19" s="132" t="s">
        <v>207</v>
      </c>
      <c r="E19" s="132" t="s">
        <v>176</v>
      </c>
      <c r="F19" s="132">
        <v>22.626927498876491</v>
      </c>
      <c r="H19" s="132" t="b">
        <f t="shared" si="0"/>
        <v>0</v>
      </c>
    </row>
    <row r="20" spans="1:8">
      <c r="A20" s="132" t="s">
        <v>103</v>
      </c>
      <c r="B20" s="132" t="s">
        <v>208</v>
      </c>
      <c r="C20" s="134" t="s">
        <v>1651</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1422</v>
      </c>
      <c r="F22" s="132">
        <v>43.937776702649238</v>
      </c>
      <c r="H22" s="132" t="b">
        <f t="shared" si="0"/>
        <v>1</v>
      </c>
    </row>
    <row r="23" spans="1:8">
      <c r="A23" s="132" t="s">
        <v>103</v>
      </c>
      <c r="B23" s="132" t="s">
        <v>218</v>
      </c>
      <c r="C23" s="134" t="s">
        <v>1725</v>
      </c>
      <c r="D23" s="132" t="s">
        <v>219</v>
      </c>
      <c r="E23" s="132" t="s">
        <v>1423</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1708</v>
      </c>
      <c r="D28" s="132" t="s">
        <v>257</v>
      </c>
      <c r="E28" s="132" t="s">
        <v>1583</v>
      </c>
      <c r="F28" s="132">
        <v>17.768996830715984</v>
      </c>
      <c r="H28" s="132" t="b">
        <f t="shared" si="0"/>
        <v>0</v>
      </c>
    </row>
    <row r="29" spans="1:8">
      <c r="A29" s="132" t="s">
        <v>255</v>
      </c>
      <c r="B29" s="132" t="s">
        <v>261</v>
      </c>
      <c r="C29" s="132" t="s">
        <v>1709</v>
      </c>
      <c r="D29" s="132" t="s">
        <v>262</v>
      </c>
      <c r="E29" s="132" t="s">
        <v>1583</v>
      </c>
      <c r="F29" s="132">
        <v>17.768996830715984</v>
      </c>
      <c r="H29" s="132" t="b">
        <f t="shared" si="0"/>
        <v>0</v>
      </c>
    </row>
    <row r="30" spans="1:8">
      <c r="A30" s="132" t="s">
        <v>255</v>
      </c>
      <c r="B30" s="132" t="s">
        <v>286</v>
      </c>
      <c r="C30" s="132" t="s">
        <v>1710</v>
      </c>
      <c r="D30" s="132" t="s">
        <v>287</v>
      </c>
      <c r="E30" s="132" t="s">
        <v>1583</v>
      </c>
      <c r="F30" s="132">
        <v>17.768996830715984</v>
      </c>
      <c r="H30" s="132" t="b">
        <f t="shared" si="0"/>
        <v>0</v>
      </c>
    </row>
    <row r="31" spans="1:8">
      <c r="A31" s="132" t="s">
        <v>255</v>
      </c>
      <c r="B31" s="132" t="s">
        <v>288</v>
      </c>
      <c r="C31" s="132" t="s">
        <v>1711</v>
      </c>
      <c r="D31" s="132" t="s">
        <v>289</v>
      </c>
      <c r="E31" s="132" t="s">
        <v>1583</v>
      </c>
      <c r="F31" s="132">
        <v>17.768996830715988</v>
      </c>
      <c r="H31" s="132" t="b">
        <f t="shared" si="0"/>
        <v>0</v>
      </c>
    </row>
    <row r="32" spans="1:8">
      <c r="A32" s="132" t="s">
        <v>290</v>
      </c>
      <c r="B32" s="132" t="s">
        <v>291</v>
      </c>
      <c r="C32" s="132" t="s">
        <v>292</v>
      </c>
      <c r="D32" s="132" t="s">
        <v>292</v>
      </c>
      <c r="E32" s="132" t="s">
        <v>1500</v>
      </c>
      <c r="F32" s="132">
        <v>60.706723287675047</v>
      </c>
      <c r="H32" s="132" t="b">
        <f t="shared" si="0"/>
        <v>1</v>
      </c>
    </row>
    <row r="33" spans="1:8">
      <c r="A33" s="132" t="s">
        <v>290</v>
      </c>
      <c r="B33" s="132" t="s">
        <v>297</v>
      </c>
      <c r="C33" s="132" t="s">
        <v>298</v>
      </c>
      <c r="D33" s="132" t="s">
        <v>298</v>
      </c>
      <c r="E33" s="132" t="s">
        <v>1504</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1509</v>
      </c>
      <c r="F35" s="132">
        <v>2040.0720000000001</v>
      </c>
      <c r="H35" s="132" t="b">
        <f t="shared" si="0"/>
        <v>1</v>
      </c>
    </row>
    <row r="36" spans="1:8">
      <c r="A36" s="132" t="s">
        <v>290</v>
      </c>
      <c r="B36" s="132" t="s">
        <v>313</v>
      </c>
      <c r="C36" s="132" t="s">
        <v>314</v>
      </c>
      <c r="D36" s="132" t="s">
        <v>314</v>
      </c>
      <c r="E36" s="132" t="s">
        <v>1429</v>
      </c>
      <c r="F36" s="132">
        <v>796.70722737536789</v>
      </c>
      <c r="H36" s="132" t="b">
        <f t="shared" si="0"/>
        <v>1</v>
      </c>
    </row>
    <row r="37" spans="1:8">
      <c r="A37" s="132" t="s">
        <v>290</v>
      </c>
      <c r="B37" s="132" t="s">
        <v>325</v>
      </c>
      <c r="C37" s="132" t="s">
        <v>322</v>
      </c>
      <c r="D37" s="132" t="s">
        <v>322</v>
      </c>
      <c r="E37" s="132" t="s">
        <v>1514</v>
      </c>
      <c r="F37" s="132">
        <v>113.98730134754561</v>
      </c>
      <c r="H37" s="132" t="b">
        <f t="shared" si="0"/>
        <v>1</v>
      </c>
    </row>
    <row r="38" spans="1:8">
      <c r="A38" s="132" t="s">
        <v>290</v>
      </c>
      <c r="B38" s="132" t="s">
        <v>326</v>
      </c>
      <c r="C38" s="132" t="s">
        <v>327</v>
      </c>
      <c r="D38" s="132" t="s">
        <v>327</v>
      </c>
      <c r="E38" s="132" t="s">
        <v>1517</v>
      </c>
      <c r="F38" s="132">
        <v>74.767238691939696</v>
      </c>
      <c r="H38" s="132" t="b">
        <f t="shared" si="0"/>
        <v>1</v>
      </c>
    </row>
    <row r="39" spans="1:8">
      <c r="A39" s="132" t="s">
        <v>290</v>
      </c>
      <c r="B39" s="132" t="s">
        <v>330</v>
      </c>
      <c r="C39" s="132" t="s">
        <v>1712</v>
      </c>
      <c r="D39" s="132" t="s">
        <v>331</v>
      </c>
      <c r="E39" s="132" t="s">
        <v>1429</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1713</v>
      </c>
      <c r="D41" s="132" t="s">
        <v>340</v>
      </c>
      <c r="E41" s="132" t="s">
        <v>343</v>
      </c>
      <c r="F41" s="132">
        <v>195.95884210526319</v>
      </c>
      <c r="H41" s="132" t="b">
        <f t="shared" si="0"/>
        <v>0</v>
      </c>
    </row>
    <row r="42" spans="1:8">
      <c r="A42" s="132" t="s">
        <v>290</v>
      </c>
      <c r="B42" s="132" t="s">
        <v>350</v>
      </c>
      <c r="C42" s="132" t="s">
        <v>351</v>
      </c>
      <c r="D42" s="132" t="s">
        <v>351</v>
      </c>
      <c r="E42" s="132" t="s">
        <v>1429</v>
      </c>
      <c r="F42" s="132">
        <v>96.39745636001193</v>
      </c>
      <c r="H42" s="132" t="b">
        <f t="shared" si="0"/>
        <v>1</v>
      </c>
    </row>
    <row r="43" spans="1:8">
      <c r="A43" s="132" t="s">
        <v>353</v>
      </c>
      <c r="B43" s="132" t="s">
        <v>354</v>
      </c>
      <c r="C43" s="132" t="s">
        <v>1714</v>
      </c>
      <c r="D43" s="132" t="s">
        <v>355</v>
      </c>
      <c r="E43" s="132" t="s">
        <v>359</v>
      </c>
      <c r="F43" s="132">
        <v>22.540538243912298</v>
      </c>
      <c r="H43" s="132" t="b">
        <f t="shared" si="0"/>
        <v>0</v>
      </c>
    </row>
    <row r="44" spans="1:8">
      <c r="A44" s="132" t="s">
        <v>353</v>
      </c>
      <c r="B44" s="132" t="s">
        <v>362</v>
      </c>
      <c r="C44" s="132" t="s">
        <v>1715</v>
      </c>
      <c r="D44" s="132" t="s">
        <v>363</v>
      </c>
      <c r="E44" s="132" t="s">
        <v>365</v>
      </c>
      <c r="F44" s="132">
        <v>193.76719251124817</v>
      </c>
      <c r="H44" s="132" t="b">
        <f t="shared" si="0"/>
        <v>0</v>
      </c>
    </row>
    <row r="45" spans="1:8">
      <c r="A45" s="132" t="s">
        <v>353</v>
      </c>
      <c r="B45" s="132" t="s">
        <v>372</v>
      </c>
      <c r="C45" s="132" t="s">
        <v>373</v>
      </c>
      <c r="D45" s="132" t="s">
        <v>373</v>
      </c>
      <c r="E45" s="132" t="s">
        <v>1464</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1584</v>
      </c>
      <c r="F50" s="132">
        <v>81.297664310954076</v>
      </c>
      <c r="H50" s="132" t="b">
        <f t="shared" si="0"/>
        <v>1</v>
      </c>
    </row>
    <row r="51" spans="1:8">
      <c r="A51" s="132" t="s">
        <v>353</v>
      </c>
      <c r="B51" s="132" t="s">
        <v>435</v>
      </c>
      <c r="C51" s="132" t="s">
        <v>1678</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1679</v>
      </c>
      <c r="D53" s="132" t="s">
        <v>454</v>
      </c>
      <c r="E53" s="132" t="s">
        <v>1467</v>
      </c>
      <c r="F53" s="132">
        <v>103.80394889827267</v>
      </c>
      <c r="H53" s="132" t="b">
        <f t="shared" si="0"/>
        <v>0</v>
      </c>
    </row>
    <row r="54" spans="1:8">
      <c r="A54" s="132" t="s">
        <v>449</v>
      </c>
      <c r="B54" s="132" t="s">
        <v>457</v>
      </c>
      <c r="C54" s="132" t="s">
        <v>1680</v>
      </c>
      <c r="D54" s="132" t="s">
        <v>458</v>
      </c>
      <c r="E54" s="132" t="s">
        <v>462</v>
      </c>
      <c r="F54" s="132">
        <v>1.1994084881944105</v>
      </c>
      <c r="H54" s="132" t="b">
        <f t="shared" si="0"/>
        <v>0</v>
      </c>
    </row>
    <row r="55" spans="1:8">
      <c r="A55" s="132" t="s">
        <v>449</v>
      </c>
      <c r="B55" s="132" t="s">
        <v>465</v>
      </c>
      <c r="C55" s="132" t="s">
        <v>1681</v>
      </c>
      <c r="D55" s="132" t="s">
        <v>466</v>
      </c>
      <c r="E55" s="132" t="s">
        <v>468</v>
      </c>
      <c r="F55" s="132">
        <v>1.1040813428018075</v>
      </c>
      <c r="H55" s="132" t="b">
        <f t="shared" si="0"/>
        <v>0</v>
      </c>
    </row>
    <row r="56" spans="1:8">
      <c r="A56" s="132" t="s">
        <v>449</v>
      </c>
      <c r="B56" s="132" t="s">
        <v>479</v>
      </c>
      <c r="C56" s="132" t="s">
        <v>1716</v>
      </c>
      <c r="D56" s="132" t="s">
        <v>480</v>
      </c>
      <c r="E56" s="132" t="s">
        <v>477</v>
      </c>
      <c r="F56" s="132">
        <v>4.5044801863252477</v>
      </c>
      <c r="H56" s="132" t="b">
        <f t="shared" si="0"/>
        <v>0</v>
      </c>
    </row>
    <row r="57" spans="1:8">
      <c r="A57" s="132" t="s">
        <v>449</v>
      </c>
      <c r="B57" s="132" t="s">
        <v>482</v>
      </c>
      <c r="C57" s="132" t="s">
        <v>1642</v>
      </c>
      <c r="D57" s="132" t="s">
        <v>483</v>
      </c>
      <c r="E57" s="132" t="s">
        <v>477</v>
      </c>
      <c r="F57" s="132">
        <v>7.1154235996100015</v>
      </c>
      <c r="H57" s="132" t="b">
        <f t="shared" si="0"/>
        <v>0</v>
      </c>
    </row>
    <row r="58" spans="1:8">
      <c r="A58" s="132" t="s">
        <v>449</v>
      </c>
      <c r="B58" s="132" t="s">
        <v>486</v>
      </c>
      <c r="C58" s="132" t="s">
        <v>1724</v>
      </c>
      <c r="D58" s="132" t="s">
        <v>487</v>
      </c>
      <c r="E58" s="132" t="s">
        <v>477</v>
      </c>
      <c r="F58" s="132">
        <v>8.4162739021692357</v>
      </c>
      <c r="H58" s="132" t="b">
        <f t="shared" si="0"/>
        <v>0</v>
      </c>
    </row>
    <row r="59" spans="1:8">
      <c r="A59" s="132" t="s">
        <v>449</v>
      </c>
      <c r="B59" s="132" t="s">
        <v>496</v>
      </c>
      <c r="C59" s="132" t="s">
        <v>497</v>
      </c>
      <c r="D59" s="132" t="s">
        <v>497</v>
      </c>
      <c r="E59" s="132" t="s">
        <v>500</v>
      </c>
      <c r="F59" s="132">
        <v>215.2253876667869</v>
      </c>
      <c r="H59" s="132" t="b">
        <f t="shared" si="0"/>
        <v>1</v>
      </c>
    </row>
    <row r="60" spans="1:8">
      <c r="A60" s="132" t="s">
        <v>449</v>
      </c>
      <c r="B60" s="132" t="s">
        <v>504</v>
      </c>
      <c r="C60" s="132" t="s">
        <v>505</v>
      </c>
      <c r="D60" s="132" t="s">
        <v>505</v>
      </c>
      <c r="E60" s="132" t="s">
        <v>507</v>
      </c>
      <c r="F60" s="132">
        <v>234.30962099125367</v>
      </c>
      <c r="H60" s="132" t="b">
        <f t="shared" si="0"/>
        <v>1</v>
      </c>
    </row>
    <row r="61" spans="1:8">
      <c r="A61" s="132" t="s">
        <v>255</v>
      </c>
      <c r="B61" s="132" t="s">
        <v>514</v>
      </c>
      <c r="C61" s="132" t="s">
        <v>518</v>
      </c>
      <c r="D61" s="132" t="s">
        <v>515</v>
      </c>
      <c r="E61" s="132" t="s">
        <v>518</v>
      </c>
      <c r="F61" s="132">
        <v>2850.9296766169155</v>
      </c>
      <c r="H61" s="132" t="b">
        <f t="shared" si="0"/>
        <v>0</v>
      </c>
    </row>
    <row r="62" spans="1:8">
      <c r="A62" s="132" t="s">
        <v>255</v>
      </c>
      <c r="B62" s="132" t="s">
        <v>524</v>
      </c>
      <c r="C62" s="132" t="s">
        <v>1660</v>
      </c>
      <c r="D62" s="132" t="s">
        <v>525</v>
      </c>
      <c r="E62" s="132" t="s">
        <v>526</v>
      </c>
      <c r="F62" s="132">
        <v>2139.9251102835865</v>
      </c>
      <c r="H62" s="132" t="b">
        <f t="shared" si="0"/>
        <v>0</v>
      </c>
    </row>
    <row r="63" spans="1:8">
      <c r="A63" s="132" t="s">
        <v>255</v>
      </c>
      <c r="B63" s="132" t="s">
        <v>531</v>
      </c>
      <c r="C63" s="132" t="s">
        <v>1682</v>
      </c>
      <c r="D63" s="132" t="s">
        <v>532</v>
      </c>
      <c r="E63" s="132" t="s">
        <v>1586</v>
      </c>
      <c r="F63" s="132">
        <v>1.9588142066660228</v>
      </c>
      <c r="H63" s="132" t="b">
        <f t="shared" si="0"/>
        <v>0</v>
      </c>
    </row>
    <row r="64" spans="1:8">
      <c r="A64" s="132" t="s">
        <v>255</v>
      </c>
      <c r="B64" s="132" t="s">
        <v>538</v>
      </c>
      <c r="C64" s="132" t="s">
        <v>1683</v>
      </c>
      <c r="D64" s="132" t="s">
        <v>539</v>
      </c>
      <c r="E64" s="132" t="s">
        <v>1587</v>
      </c>
      <c r="F64" s="132">
        <v>212.10285081555523</v>
      </c>
      <c r="H64" s="132" t="b">
        <f t="shared" si="0"/>
        <v>0</v>
      </c>
    </row>
    <row r="65" spans="1:8">
      <c r="A65" s="132" t="s">
        <v>255</v>
      </c>
      <c r="B65" s="132" t="s">
        <v>548</v>
      </c>
      <c r="C65" s="132" t="s">
        <v>549</v>
      </c>
      <c r="D65" s="132" t="s">
        <v>549</v>
      </c>
      <c r="E65" s="132" t="s">
        <v>549</v>
      </c>
      <c r="F65" s="132">
        <v>96.21826820439972</v>
      </c>
      <c r="H65" s="132" t="b">
        <f t="shared" si="0"/>
        <v>1</v>
      </c>
    </row>
    <row r="66" spans="1:8">
      <c r="A66" s="132" t="s">
        <v>255</v>
      </c>
      <c r="B66" s="132" t="s">
        <v>584</v>
      </c>
      <c r="C66" s="132" t="s">
        <v>585</v>
      </c>
      <c r="D66" s="132" t="s">
        <v>585</v>
      </c>
      <c r="E66" s="132" t="s">
        <v>587</v>
      </c>
      <c r="F66" s="132">
        <v>54.158934497816595</v>
      </c>
      <c r="H66" s="132" t="b">
        <f t="shared" si="0"/>
        <v>1</v>
      </c>
    </row>
    <row r="67" spans="1:8">
      <c r="A67" s="132" t="s">
        <v>255</v>
      </c>
      <c r="B67" s="132" t="s">
        <v>592</v>
      </c>
      <c r="C67" s="132" t="s">
        <v>593</v>
      </c>
      <c r="D67" s="132" t="s">
        <v>593</v>
      </c>
      <c r="E67" s="132" t="s">
        <v>587</v>
      </c>
      <c r="F67" s="132">
        <v>54.158934497816595</v>
      </c>
      <c r="H67" s="132" t="b">
        <f t="shared" ref="H67:H130" si="1">D67=C67</f>
        <v>1</v>
      </c>
    </row>
    <row r="68" spans="1:8">
      <c r="A68" s="132" t="s">
        <v>255</v>
      </c>
      <c r="B68" s="132" t="s">
        <v>599</v>
      </c>
      <c r="C68" s="132" t="s">
        <v>600</v>
      </c>
      <c r="D68" s="132" t="s">
        <v>600</v>
      </c>
      <c r="E68" s="132" t="s">
        <v>1590</v>
      </c>
      <c r="F68" s="132">
        <v>2.3092308199842706</v>
      </c>
      <c r="H68" s="132" t="b">
        <f t="shared" si="1"/>
        <v>1</v>
      </c>
    </row>
    <row r="69" spans="1:8">
      <c r="A69" s="132" t="s">
        <v>255</v>
      </c>
      <c r="B69" s="132" t="s">
        <v>603</v>
      </c>
      <c r="C69" s="132" t="s">
        <v>1684</v>
      </c>
      <c r="D69" s="132" t="s">
        <v>604</v>
      </c>
      <c r="E69" s="132" t="s">
        <v>1591</v>
      </c>
      <c r="F69" s="132">
        <v>44.734419444735288</v>
      </c>
      <c r="H69" s="132" t="b">
        <f t="shared" si="1"/>
        <v>0</v>
      </c>
    </row>
    <row r="70" spans="1:8">
      <c r="A70" s="132" t="s">
        <v>255</v>
      </c>
      <c r="B70" s="132" t="s">
        <v>606</v>
      </c>
      <c r="C70" s="132" t="s">
        <v>1685</v>
      </c>
      <c r="D70" s="132" t="s">
        <v>607</v>
      </c>
      <c r="E70" s="132" t="s">
        <v>609</v>
      </c>
      <c r="F70" s="132" t="e">
        <v>#VALUE!</v>
      </c>
      <c r="H70" s="132" t="b">
        <f t="shared" si="1"/>
        <v>1</v>
      </c>
    </row>
    <row r="71" spans="1:8">
      <c r="A71" s="132" t="s">
        <v>255</v>
      </c>
      <c r="B71" s="132" t="s">
        <v>611</v>
      </c>
      <c r="C71" s="132" t="s">
        <v>612</v>
      </c>
      <c r="D71" s="132" t="s">
        <v>612</v>
      </c>
      <c r="E71" s="132" t="s">
        <v>614</v>
      </c>
      <c r="F71" s="132">
        <v>-304.90583870967743</v>
      </c>
      <c r="H71" s="132" t="b">
        <f t="shared" si="1"/>
        <v>1</v>
      </c>
    </row>
    <row r="72" spans="1:8">
      <c r="A72" s="132" t="s">
        <v>255</v>
      </c>
      <c r="B72" s="132" t="s">
        <v>616</v>
      </c>
      <c r="C72" s="132" t="s">
        <v>1686</v>
      </c>
      <c r="D72" s="132" t="s">
        <v>617</v>
      </c>
      <c r="E72" s="132" t="s">
        <v>619</v>
      </c>
      <c r="F72" s="132">
        <v>38.960139860139861</v>
      </c>
      <c r="H72" s="132" t="b">
        <f t="shared" si="1"/>
        <v>0</v>
      </c>
    </row>
    <row r="73" spans="1:8">
      <c r="A73" s="132" t="s">
        <v>255</v>
      </c>
      <c r="B73" s="132" t="s">
        <v>623</v>
      </c>
      <c r="C73" s="132" t="s">
        <v>624</v>
      </c>
      <c r="D73" s="132" t="s">
        <v>624</v>
      </c>
      <c r="E73" s="132" t="s">
        <v>626</v>
      </c>
      <c r="F73" s="132">
        <v>2104.2222222222222</v>
      </c>
      <c r="H73" s="132" t="b">
        <f t="shared" si="1"/>
        <v>1</v>
      </c>
    </row>
    <row r="74" spans="1:8">
      <c r="A74" s="132" t="s">
        <v>255</v>
      </c>
      <c r="B74" s="132" t="s">
        <v>630</v>
      </c>
      <c r="C74" s="132" t="s">
        <v>631</v>
      </c>
      <c r="D74" s="132" t="s">
        <v>631</v>
      </c>
      <c r="E74" s="132" t="s">
        <v>633</v>
      </c>
      <c r="F74" s="132">
        <v>1056.7852941176468</v>
      </c>
      <c r="H74" s="132" t="b">
        <f t="shared" si="1"/>
        <v>1</v>
      </c>
    </row>
    <row r="75" spans="1:8">
      <c r="A75" s="132" t="s">
        <v>255</v>
      </c>
      <c r="B75" s="132" t="s">
        <v>636</v>
      </c>
      <c r="C75" s="132" t="s">
        <v>1687</v>
      </c>
      <c r="D75" s="132" t="s">
        <v>637</v>
      </c>
      <c r="E75" s="132" t="s">
        <v>1570</v>
      </c>
      <c r="F75" s="132">
        <v>359.97142857142859</v>
      </c>
      <c r="H75" s="132" t="b">
        <f t="shared" si="1"/>
        <v>0</v>
      </c>
    </row>
    <row r="76" spans="1:8">
      <c r="A76" s="132" t="s">
        <v>255</v>
      </c>
      <c r="B76" s="132" t="s">
        <v>639</v>
      </c>
      <c r="C76" s="132" t="s">
        <v>1688</v>
      </c>
      <c r="D76" s="132" t="s">
        <v>640</v>
      </c>
      <c r="E76" s="132" t="s">
        <v>1570</v>
      </c>
      <c r="F76" s="132">
        <v>359.97142857142859</v>
      </c>
      <c r="H76" s="132" t="b">
        <f t="shared" si="1"/>
        <v>0</v>
      </c>
    </row>
    <row r="77" spans="1:8">
      <c r="A77" s="132" t="s">
        <v>255</v>
      </c>
      <c r="B77" s="132" t="s">
        <v>642</v>
      </c>
      <c r="C77" s="132" t="s">
        <v>643</v>
      </c>
      <c r="D77" s="132" t="s">
        <v>643</v>
      </c>
      <c r="E77" s="132" t="s">
        <v>645</v>
      </c>
      <c r="F77" s="132">
        <v>807.63707477044159</v>
      </c>
      <c r="H77" s="132" t="b">
        <f t="shared" si="1"/>
        <v>1</v>
      </c>
    </row>
    <row r="78" spans="1:8">
      <c r="A78" s="132" t="s">
        <v>255</v>
      </c>
      <c r="B78" s="132" t="s">
        <v>669</v>
      </c>
      <c r="C78" s="132" t="s">
        <v>1689</v>
      </c>
      <c r="D78" s="132" t="s">
        <v>670</v>
      </c>
      <c r="E78" s="132" t="s">
        <v>1449</v>
      </c>
      <c r="F78" s="132">
        <v>112.29262725282767</v>
      </c>
      <c r="H78" s="132" t="b">
        <f t="shared" si="1"/>
        <v>0</v>
      </c>
    </row>
    <row r="79" spans="1:8">
      <c r="A79" s="132" t="s">
        <v>680</v>
      </c>
      <c r="B79" s="132" t="s">
        <v>687</v>
      </c>
      <c r="C79" s="132" t="s">
        <v>1690</v>
      </c>
      <c r="D79" s="132" t="s">
        <v>688</v>
      </c>
      <c r="E79" s="132" t="s">
        <v>692</v>
      </c>
      <c r="F79" s="132">
        <v>1452.99</v>
      </c>
      <c r="H79" s="132" t="b">
        <f t="shared" si="1"/>
        <v>1</v>
      </c>
    </row>
    <row r="80" spans="1:8">
      <c r="A80" s="132" t="s">
        <v>680</v>
      </c>
      <c r="B80" s="132" t="s">
        <v>713</v>
      </c>
      <c r="C80" s="132" t="s">
        <v>714</v>
      </c>
      <c r="D80" s="132" t="s">
        <v>714</v>
      </c>
      <c r="E80" s="132" t="s">
        <v>710</v>
      </c>
      <c r="F80" s="132">
        <v>53.53116923076923</v>
      </c>
      <c r="H80" s="132" t="b">
        <f t="shared" si="1"/>
        <v>1</v>
      </c>
    </row>
    <row r="81" spans="1:8">
      <c r="A81" s="132" t="s">
        <v>680</v>
      </c>
      <c r="B81" s="132" t="s">
        <v>716</v>
      </c>
      <c r="C81" s="132" t="s">
        <v>1691</v>
      </c>
      <c r="D81" s="132" t="s">
        <v>717</v>
      </c>
      <c r="E81" s="132" t="s">
        <v>721</v>
      </c>
      <c r="F81" s="132">
        <v>255.14847795961597</v>
      </c>
      <c r="H81" s="132" t="b">
        <f t="shared" si="1"/>
        <v>0</v>
      </c>
    </row>
    <row r="82" spans="1:8">
      <c r="A82" s="132" t="s">
        <v>680</v>
      </c>
      <c r="B82" s="132" t="s">
        <v>726</v>
      </c>
      <c r="C82" s="132" t="s">
        <v>727</v>
      </c>
      <c r="D82" s="132" t="s">
        <v>727</v>
      </c>
      <c r="E82" s="132" t="s">
        <v>730</v>
      </c>
      <c r="F82" s="132">
        <v>10.559232832809027</v>
      </c>
      <c r="H82" s="132" t="b">
        <f t="shared" si="1"/>
        <v>1</v>
      </c>
    </row>
    <row r="83" spans="1:8">
      <c r="A83" s="132" t="s">
        <v>680</v>
      </c>
      <c r="B83" s="132" t="s">
        <v>733</v>
      </c>
      <c r="C83" s="132" t="s">
        <v>734</v>
      </c>
      <c r="D83" s="132" t="s">
        <v>734</v>
      </c>
      <c r="E83" s="132" t="s">
        <v>736</v>
      </c>
      <c r="F83" s="132">
        <v>143.4678374022966</v>
      </c>
      <c r="H83" s="132" t="b">
        <f t="shared" si="1"/>
        <v>1</v>
      </c>
    </row>
    <row r="84" spans="1:8">
      <c r="A84" s="132" t="s">
        <v>680</v>
      </c>
      <c r="B84" s="132" t="s">
        <v>738</v>
      </c>
      <c r="C84" s="132" t="s">
        <v>739</v>
      </c>
      <c r="D84" s="132" t="s">
        <v>739</v>
      </c>
      <c r="E84" s="132" t="s">
        <v>740</v>
      </c>
      <c r="F84" s="132">
        <v>22959.444955164323</v>
      </c>
      <c r="H84" s="132" t="b">
        <f t="shared" si="1"/>
        <v>1</v>
      </c>
    </row>
    <row r="85" spans="1:8">
      <c r="A85" s="132" t="s">
        <v>680</v>
      </c>
      <c r="B85" s="132" t="s">
        <v>742</v>
      </c>
      <c r="C85" s="132" t="s">
        <v>743</v>
      </c>
      <c r="D85" s="132" t="s">
        <v>743</v>
      </c>
      <c r="E85" s="132" t="s">
        <v>744</v>
      </c>
      <c r="F85" s="132">
        <v>67.531699463687488</v>
      </c>
      <c r="H85" s="132" t="b">
        <f t="shared" si="1"/>
        <v>1</v>
      </c>
    </row>
    <row r="86" spans="1:8">
      <c r="A86" s="132" t="s">
        <v>758</v>
      </c>
      <c r="B86" s="132" t="s">
        <v>774</v>
      </c>
      <c r="C86" s="132" t="s">
        <v>1717</v>
      </c>
      <c r="D86" s="132" t="s">
        <v>775</v>
      </c>
      <c r="E86" s="132" t="s">
        <v>776</v>
      </c>
      <c r="F86" s="132">
        <v>435.46026134140141</v>
      </c>
      <c r="H86" s="132" t="b">
        <f t="shared" si="1"/>
        <v>0</v>
      </c>
    </row>
    <row r="87" spans="1:8">
      <c r="A87" s="132" t="s">
        <v>758</v>
      </c>
      <c r="B87" s="132" t="s">
        <v>800</v>
      </c>
      <c r="C87" s="132" t="s">
        <v>1692</v>
      </c>
      <c r="D87" s="132" t="s">
        <v>801</v>
      </c>
      <c r="E87" s="132" t="s">
        <v>802</v>
      </c>
      <c r="F87" s="132">
        <v>266.08698969613795</v>
      </c>
      <c r="H87" s="132" t="b">
        <f t="shared" si="1"/>
        <v>0</v>
      </c>
    </row>
    <row r="88" spans="1:8">
      <c r="A88" s="132" t="s">
        <v>758</v>
      </c>
      <c r="B88" s="132" t="s">
        <v>805</v>
      </c>
      <c r="C88" s="132" t="s">
        <v>806</v>
      </c>
      <c r="D88" s="132" t="s">
        <v>806</v>
      </c>
      <c r="E88" s="132" t="s">
        <v>807</v>
      </c>
      <c r="F88" s="132">
        <v>155.60506652684992</v>
      </c>
      <c r="H88" s="132" t="b">
        <f t="shared" si="1"/>
        <v>1</v>
      </c>
    </row>
    <row r="89" spans="1:8">
      <c r="A89" s="132" t="s">
        <v>758</v>
      </c>
      <c r="B89" s="132" t="s">
        <v>811</v>
      </c>
      <c r="C89" s="132" t="s">
        <v>812</v>
      </c>
      <c r="D89" s="132" t="s">
        <v>812</v>
      </c>
      <c r="E89" s="132" t="s">
        <v>813</v>
      </c>
      <c r="F89" s="132">
        <v>109.98535421686748</v>
      </c>
      <c r="H89" s="132" t="b">
        <f t="shared" si="1"/>
        <v>1</v>
      </c>
    </row>
    <row r="90" spans="1:8">
      <c r="A90" s="132" t="s">
        <v>758</v>
      </c>
      <c r="B90" s="132" t="s">
        <v>815</v>
      </c>
      <c r="C90" s="132" t="s">
        <v>816</v>
      </c>
      <c r="D90" s="132" t="s">
        <v>816</v>
      </c>
      <c r="E90" s="132" t="s">
        <v>817</v>
      </c>
      <c r="F90" s="132">
        <v>375.17292000000003</v>
      </c>
      <c r="H90" s="132" t="b">
        <f t="shared" si="1"/>
        <v>1</v>
      </c>
    </row>
    <row r="91" spans="1:8">
      <c r="A91" s="132" t="s">
        <v>758</v>
      </c>
      <c r="B91" s="132" t="s">
        <v>820</v>
      </c>
      <c r="C91" s="132" t="s">
        <v>821</v>
      </c>
      <c r="D91" s="132" t="s">
        <v>821</v>
      </c>
      <c r="E91" s="132" t="s">
        <v>822</v>
      </c>
      <c r="F91" s="132">
        <v>29.988925562372192</v>
      </c>
      <c r="H91" s="132" t="b">
        <f t="shared" si="1"/>
        <v>1</v>
      </c>
    </row>
    <row r="92" spans="1:8">
      <c r="A92" s="132" t="s">
        <v>758</v>
      </c>
      <c r="B92" s="132" t="s">
        <v>825</v>
      </c>
      <c r="C92" s="132" t="s">
        <v>826</v>
      </c>
      <c r="D92" s="132" t="s">
        <v>826</v>
      </c>
      <c r="E92" s="132" t="s">
        <v>827</v>
      </c>
      <c r="F92" s="132">
        <v>7.4192400000000003</v>
      </c>
      <c r="H92" s="132" t="b">
        <f t="shared" si="1"/>
        <v>1</v>
      </c>
    </row>
    <row r="93" spans="1:8">
      <c r="A93" s="132" t="s">
        <v>758</v>
      </c>
      <c r="B93" s="132" t="s">
        <v>830</v>
      </c>
      <c r="C93" s="132" t="s">
        <v>831</v>
      </c>
      <c r="D93" s="132" t="s">
        <v>831</v>
      </c>
      <c r="E93" s="132" t="s">
        <v>832</v>
      </c>
      <c r="F93" s="132">
        <v>26.769420000000004</v>
      </c>
      <c r="H93" s="132" t="b">
        <f t="shared" si="1"/>
        <v>1</v>
      </c>
    </row>
    <row r="94" spans="1:8">
      <c r="A94" s="132" t="s">
        <v>758</v>
      </c>
      <c r="B94" s="132" t="s">
        <v>847</v>
      </c>
      <c r="C94" s="132" t="s">
        <v>1718</v>
      </c>
      <c r="D94" s="132" t="s">
        <v>848</v>
      </c>
      <c r="E94" s="132" t="s">
        <v>850</v>
      </c>
      <c r="F94" s="132">
        <v>5894.761337628096</v>
      </c>
      <c r="H94" s="132" t="b">
        <f t="shared" si="1"/>
        <v>0</v>
      </c>
    </row>
    <row r="95" spans="1:8">
      <c r="A95" s="132" t="s">
        <v>758</v>
      </c>
      <c r="B95" s="132" t="s">
        <v>860</v>
      </c>
      <c r="C95" s="132" t="s">
        <v>861</v>
      </c>
      <c r="D95" s="132" t="s">
        <v>861</v>
      </c>
      <c r="E95" s="132" t="s">
        <v>862</v>
      </c>
      <c r="F95" s="132">
        <v>7650.2860469672114</v>
      </c>
      <c r="H95" s="132" t="b">
        <f t="shared" si="1"/>
        <v>1</v>
      </c>
    </row>
    <row r="96" spans="1:8">
      <c r="A96" s="132" t="s">
        <v>758</v>
      </c>
      <c r="B96" s="132" t="s">
        <v>864</v>
      </c>
      <c r="C96" s="132" t="s">
        <v>865</v>
      </c>
      <c r="D96" s="132" t="s">
        <v>865</v>
      </c>
      <c r="E96" s="132" t="s">
        <v>866</v>
      </c>
      <c r="F96" s="132">
        <v>17185.982074435105</v>
      </c>
      <c r="H96" s="132" t="b">
        <f t="shared" si="1"/>
        <v>1</v>
      </c>
    </row>
    <row r="97" spans="1:10">
      <c r="A97" s="132" t="s">
        <v>758</v>
      </c>
      <c r="B97" s="132" t="s">
        <v>874</v>
      </c>
      <c r="C97" s="132" t="s">
        <v>875</v>
      </c>
      <c r="D97" s="132" t="s">
        <v>875</v>
      </c>
      <c r="E97" s="132" t="s">
        <v>850</v>
      </c>
      <c r="F97" s="132">
        <v>5894.761337628096</v>
      </c>
      <c r="H97" s="132" t="b">
        <f t="shared" si="1"/>
        <v>1</v>
      </c>
    </row>
    <row r="98" spans="1:10">
      <c r="A98" s="132" t="s">
        <v>758</v>
      </c>
      <c r="B98" s="132" t="s">
        <v>878</v>
      </c>
      <c r="C98" s="132" t="s">
        <v>1719</v>
      </c>
      <c r="D98" s="132" t="s">
        <v>879</v>
      </c>
      <c r="E98" s="132" t="s">
        <v>880</v>
      </c>
      <c r="F98" s="132">
        <v>2488.5800721366618</v>
      </c>
      <c r="H98" s="132" t="b">
        <f t="shared" si="1"/>
        <v>0</v>
      </c>
    </row>
    <row r="99" spans="1:10">
      <c r="A99" s="132" t="s">
        <v>758</v>
      </c>
      <c r="B99" s="132" t="s">
        <v>894</v>
      </c>
      <c r="C99" s="132" t="s">
        <v>1693</v>
      </c>
      <c r="D99" s="132" t="s">
        <v>895</v>
      </c>
      <c r="E99" s="132" t="s">
        <v>899</v>
      </c>
      <c r="F99" s="132" t="e">
        <v>#VALUE!</v>
      </c>
      <c r="H99" s="132" t="b">
        <f t="shared" si="1"/>
        <v>0</v>
      </c>
    </row>
    <row r="100" spans="1:10">
      <c r="A100" s="132" t="s">
        <v>758</v>
      </c>
      <c r="B100" s="132" t="s">
        <v>900</v>
      </c>
      <c r="C100" s="132" t="s">
        <v>1694</v>
      </c>
      <c r="D100" s="132" t="s">
        <v>901</v>
      </c>
      <c r="E100" s="132" t="s">
        <v>904</v>
      </c>
      <c r="F100" s="132">
        <v>356.47999999999996</v>
      </c>
      <c r="H100" s="132" t="b">
        <f t="shared" si="1"/>
        <v>0</v>
      </c>
    </row>
    <row r="101" spans="1:10">
      <c r="A101" s="132" t="s">
        <v>758</v>
      </c>
      <c r="B101" s="132" t="s">
        <v>911</v>
      </c>
      <c r="C101" s="132" t="s">
        <v>912</v>
      </c>
      <c r="D101" s="132" t="s">
        <v>912</v>
      </c>
      <c r="E101" s="132" t="s">
        <v>914</v>
      </c>
      <c r="F101" s="132">
        <v>946.31762281077044</v>
      </c>
      <c r="H101" s="132" t="b">
        <f t="shared" si="1"/>
        <v>1</v>
      </c>
    </row>
    <row r="102" spans="1:10">
      <c r="A102" s="132" t="s">
        <v>758</v>
      </c>
      <c r="B102" s="132" t="s">
        <v>921</v>
      </c>
      <c r="C102" s="132" t="s">
        <v>922</v>
      </c>
      <c r="D102" s="132" t="s">
        <v>922</v>
      </c>
      <c r="E102" s="132" t="s">
        <v>923</v>
      </c>
      <c r="F102" s="132">
        <v>47.621152196645816</v>
      </c>
      <c r="H102" s="132" t="b">
        <f t="shared" si="1"/>
        <v>1</v>
      </c>
    </row>
    <row r="103" spans="1:10">
      <c r="A103" s="132" t="s">
        <v>758</v>
      </c>
      <c r="B103" s="132" t="s">
        <v>926</v>
      </c>
      <c r="C103" s="132" t="s">
        <v>927</v>
      </c>
      <c r="D103" s="132" t="s">
        <v>927</v>
      </c>
      <c r="E103" s="132" t="s">
        <v>928</v>
      </c>
      <c r="F103" s="132">
        <v>53.749999554953668</v>
      </c>
      <c r="H103" s="132" t="b">
        <f t="shared" si="1"/>
        <v>1</v>
      </c>
    </row>
    <row r="104" spans="1:10">
      <c r="A104" s="132" t="s">
        <v>758</v>
      </c>
      <c r="B104" s="132" t="s">
        <v>941</v>
      </c>
      <c r="C104" s="132" t="s">
        <v>1695</v>
      </c>
      <c r="D104" s="132" t="s">
        <v>942</v>
      </c>
      <c r="E104" s="132" t="s">
        <v>944</v>
      </c>
      <c r="F104" s="132">
        <v>1547.9909898089174</v>
      </c>
      <c r="H104" s="132" t="b">
        <f t="shared" si="1"/>
        <v>0</v>
      </c>
    </row>
    <row r="105" spans="1:10">
      <c r="A105" s="132" t="s">
        <v>758</v>
      </c>
      <c r="B105" s="132" t="s">
        <v>948</v>
      </c>
      <c r="C105" s="132" t="s">
        <v>950</v>
      </c>
      <c r="D105" s="132" t="s">
        <v>949</v>
      </c>
      <c r="E105" s="132" t="s">
        <v>950</v>
      </c>
      <c r="F105" s="132">
        <v>19239.415443850263</v>
      </c>
      <c r="H105" s="132" t="b">
        <f t="shared" si="1"/>
        <v>0</v>
      </c>
    </row>
    <row r="106" spans="1:10">
      <c r="A106" s="132" t="s">
        <v>758</v>
      </c>
      <c r="B106" s="132" t="s">
        <v>954</v>
      </c>
      <c r="C106" s="132" t="s">
        <v>1696</v>
      </c>
      <c r="D106" s="132" t="s">
        <v>955</v>
      </c>
      <c r="E106" s="132" t="s">
        <v>956</v>
      </c>
      <c r="F106" s="132">
        <v>993.0564192452058</v>
      </c>
      <c r="H106" s="132" t="b">
        <f t="shared" si="1"/>
        <v>0</v>
      </c>
    </row>
    <row r="107" spans="1:10">
      <c r="A107" s="132" t="s">
        <v>758</v>
      </c>
      <c r="B107" s="132" t="s">
        <v>959</v>
      </c>
      <c r="C107" s="132" t="s">
        <v>960</v>
      </c>
      <c r="D107" s="132" t="s">
        <v>960</v>
      </c>
      <c r="E107" s="132" t="s">
        <v>961</v>
      </c>
      <c r="F107" s="132">
        <v>180.76892216980585</v>
      </c>
      <c r="H107" s="132" t="b">
        <f t="shared" si="1"/>
        <v>1</v>
      </c>
    </row>
    <row r="108" spans="1:10">
      <c r="A108" s="132" t="s">
        <v>968</v>
      </c>
      <c r="B108" s="132" t="s">
        <v>969</v>
      </c>
      <c r="C108" s="132" t="s">
        <v>1697</v>
      </c>
      <c r="D108" s="132" t="s">
        <v>970</v>
      </c>
      <c r="E108" s="132" t="s">
        <v>972</v>
      </c>
      <c r="F108" s="132">
        <v>388.74608886590408</v>
      </c>
      <c r="H108" s="132" t="b">
        <f t="shared" si="1"/>
        <v>0</v>
      </c>
      <c r="J108" s="132">
        <f>0.25*21</f>
        <v>5.25</v>
      </c>
    </row>
    <row r="109" spans="1:10">
      <c r="A109" s="132" t="s">
        <v>968</v>
      </c>
      <c r="B109" s="132" t="s">
        <v>976</v>
      </c>
      <c r="C109" s="132" t="s">
        <v>1698</v>
      </c>
      <c r="D109" s="132" t="s">
        <v>977</v>
      </c>
      <c r="E109" s="132" t="s">
        <v>978</v>
      </c>
      <c r="F109" s="132">
        <v>1251.0897316737089</v>
      </c>
      <c r="H109" s="132" t="b">
        <f t="shared" si="1"/>
        <v>0</v>
      </c>
    </row>
    <row r="110" spans="1:10">
      <c r="A110" s="132" t="s">
        <v>968</v>
      </c>
      <c r="B110" s="132" t="s">
        <v>980</v>
      </c>
      <c r="C110" s="132" t="s">
        <v>1699</v>
      </c>
      <c r="D110" s="132" t="s">
        <v>981</v>
      </c>
      <c r="E110" s="132" t="s">
        <v>982</v>
      </c>
      <c r="F110" s="132">
        <v>815.54394137415295</v>
      </c>
      <c r="H110" s="132" t="b">
        <f t="shared" si="1"/>
        <v>0</v>
      </c>
    </row>
    <row r="111" spans="1:10">
      <c r="A111" s="132" t="s">
        <v>968</v>
      </c>
      <c r="B111" s="132" t="s">
        <v>984</v>
      </c>
      <c r="C111" s="132" t="s">
        <v>985</v>
      </c>
      <c r="D111" s="132" t="s">
        <v>985</v>
      </c>
      <c r="E111" s="132" t="s">
        <v>986</v>
      </c>
      <c r="F111" s="132">
        <v>120.82275753849521</v>
      </c>
      <c r="H111" s="132" t="b">
        <f t="shared" si="1"/>
        <v>1</v>
      </c>
    </row>
    <row r="112" spans="1:10">
      <c r="A112" s="132" t="s">
        <v>968</v>
      </c>
      <c r="B112" s="132" t="s">
        <v>988</v>
      </c>
      <c r="C112" s="132" t="s">
        <v>1700</v>
      </c>
      <c r="D112" s="132" t="s">
        <v>989</v>
      </c>
      <c r="E112" s="132" t="s">
        <v>990</v>
      </c>
      <c r="F112" s="132">
        <v>604.2017611579912</v>
      </c>
      <c r="H112" s="132" t="b">
        <f t="shared" si="1"/>
        <v>0</v>
      </c>
    </row>
    <row r="113" spans="1:8">
      <c r="A113" s="132" t="s">
        <v>968</v>
      </c>
      <c r="B113" s="132" t="s">
        <v>992</v>
      </c>
      <c r="C113" s="132" t="s">
        <v>993</v>
      </c>
      <c r="D113" s="132" t="s">
        <v>993</v>
      </c>
      <c r="E113" s="132" t="s">
        <v>978</v>
      </c>
      <c r="F113" s="132">
        <v>1251.0897316737087</v>
      </c>
      <c r="H113" s="132" t="b">
        <f t="shared" si="1"/>
        <v>1</v>
      </c>
    </row>
    <row r="114" spans="1:8">
      <c r="A114" s="132" t="s">
        <v>758</v>
      </c>
      <c r="B114" s="132" t="s">
        <v>995</v>
      </c>
      <c r="C114" s="132" t="s">
        <v>1668</v>
      </c>
      <c r="D114" s="132" t="s">
        <v>996</v>
      </c>
      <c r="E114" s="132" t="s">
        <v>997</v>
      </c>
      <c r="F114" s="132">
        <v>376.24247466795811</v>
      </c>
      <c r="H114" s="132" t="b">
        <f t="shared" si="1"/>
        <v>0</v>
      </c>
    </row>
    <row r="115" spans="1:8">
      <c r="A115" s="132" t="s">
        <v>1002</v>
      </c>
      <c r="B115" s="132" t="s">
        <v>1023</v>
      </c>
      <c r="C115" s="132" t="s">
        <v>1024</v>
      </c>
      <c r="D115" s="132" t="s">
        <v>1024</v>
      </c>
      <c r="E115" s="132" t="s">
        <v>1019</v>
      </c>
      <c r="F115" s="132">
        <v>122.17608364549459</v>
      </c>
      <c r="H115" s="132" t="b">
        <f t="shared" si="1"/>
        <v>1</v>
      </c>
    </row>
    <row r="116" spans="1:8">
      <c r="A116" s="132" t="s">
        <v>1002</v>
      </c>
      <c r="B116" s="132" t="s">
        <v>1032</v>
      </c>
      <c r="C116" s="132" t="s">
        <v>1033</v>
      </c>
      <c r="D116" s="132" t="s">
        <v>1033</v>
      </c>
      <c r="E116" s="132" t="s">
        <v>1035</v>
      </c>
      <c r="F116" s="132">
        <v>63.599329371721829</v>
      </c>
      <c r="H116" s="132" t="b">
        <f t="shared" si="1"/>
        <v>1</v>
      </c>
    </row>
    <row r="117" spans="1:8">
      <c r="A117" s="132" t="s">
        <v>1002</v>
      </c>
      <c r="B117" s="132" t="s">
        <v>1038</v>
      </c>
      <c r="C117" s="132" t="s">
        <v>1720</v>
      </c>
      <c r="D117" s="132" t="s">
        <v>1039</v>
      </c>
      <c r="E117" s="132" t="s">
        <v>1040</v>
      </c>
      <c r="F117" s="132">
        <v>32.809420154215147</v>
      </c>
      <c r="H117" s="132" t="b">
        <f t="shared" si="1"/>
        <v>0</v>
      </c>
    </row>
    <row r="118" spans="1:8">
      <c r="A118" s="132" t="s">
        <v>1045</v>
      </c>
      <c r="B118" s="132" t="s">
        <v>1046</v>
      </c>
      <c r="C118" s="132" t="s">
        <v>1047</v>
      </c>
      <c r="D118" s="132" t="s">
        <v>1047</v>
      </c>
      <c r="E118" s="132" t="s">
        <v>1048</v>
      </c>
      <c r="F118" s="132">
        <v>47.631322017562461</v>
      </c>
      <c r="H118" s="132" t="b">
        <f t="shared" si="1"/>
        <v>1</v>
      </c>
    </row>
    <row r="119" spans="1:8">
      <c r="A119" s="132" t="s">
        <v>1045</v>
      </c>
      <c r="B119" s="132" t="s">
        <v>1050</v>
      </c>
      <c r="C119" s="132" t="s">
        <v>1721</v>
      </c>
      <c r="D119" s="132" t="s">
        <v>1051</v>
      </c>
      <c r="E119" s="132" t="s">
        <v>1053</v>
      </c>
      <c r="F119" s="132">
        <v>115.03866666666669</v>
      </c>
      <c r="H119" s="132" t="b">
        <f t="shared" si="1"/>
        <v>0</v>
      </c>
    </row>
    <row r="120" spans="1:8">
      <c r="A120" s="132" t="s">
        <v>1045</v>
      </c>
      <c r="B120" s="132" t="s">
        <v>1054</v>
      </c>
      <c r="C120" s="132" t="s">
        <v>1055</v>
      </c>
      <c r="D120" s="132" t="s">
        <v>1055</v>
      </c>
      <c r="E120" s="132" t="s">
        <v>118</v>
      </c>
      <c r="F120" s="132">
        <v>249.88642798993365</v>
      </c>
      <c r="H120" s="132" t="b">
        <f t="shared" si="1"/>
        <v>1</v>
      </c>
    </row>
    <row r="121" spans="1:8">
      <c r="A121" s="132" t="s">
        <v>1045</v>
      </c>
      <c r="B121" s="132" t="s">
        <v>1056</v>
      </c>
      <c r="C121" s="132" t="s">
        <v>1057</v>
      </c>
      <c r="D121" s="132" t="s">
        <v>1057</v>
      </c>
      <c r="E121" s="132" t="s">
        <v>1059</v>
      </c>
      <c r="F121" s="132">
        <v>99.882372881355948</v>
      </c>
      <c r="H121" s="132" t="b">
        <f t="shared" si="1"/>
        <v>1</v>
      </c>
    </row>
    <row r="122" spans="1:8">
      <c r="A122" s="132" t="s">
        <v>103</v>
      </c>
      <c r="B122" s="132" t="s">
        <v>1151</v>
      </c>
      <c r="C122" s="132" t="s">
        <v>1701</v>
      </c>
      <c r="D122" s="132" t="s">
        <v>1152</v>
      </c>
      <c r="E122" s="132" t="s">
        <v>1154</v>
      </c>
      <c r="F122" s="132">
        <v>-154.51394594594595</v>
      </c>
      <c r="H122" s="132" t="b">
        <f t="shared" si="1"/>
        <v>0</v>
      </c>
    </row>
    <row r="123" spans="1:8">
      <c r="A123" s="132" t="s">
        <v>103</v>
      </c>
      <c r="B123" s="132" t="s">
        <v>1158</v>
      </c>
      <c r="C123" s="132" t="s">
        <v>1702</v>
      </c>
      <c r="D123" s="132" t="s">
        <v>610</v>
      </c>
      <c r="E123" s="132" t="s">
        <v>1547</v>
      </c>
      <c r="F123" s="132">
        <v>181.12843859487054</v>
      </c>
      <c r="H123" s="132" t="b">
        <f t="shared" si="1"/>
        <v>0</v>
      </c>
    </row>
    <row r="124" spans="1:8">
      <c r="A124" s="132" t="s">
        <v>103</v>
      </c>
      <c r="B124" s="132" t="s">
        <v>1162</v>
      </c>
      <c r="C124" s="132" t="s">
        <v>1703</v>
      </c>
      <c r="D124" s="132" t="s">
        <v>1163</v>
      </c>
      <c r="E124" s="132" t="s">
        <v>609</v>
      </c>
      <c r="F124" s="132">
        <v>28.224143873485392</v>
      </c>
      <c r="H124" s="132" t="b">
        <f t="shared" si="1"/>
        <v>0</v>
      </c>
    </row>
    <row r="125" spans="1:8">
      <c r="A125" s="132" t="s">
        <v>103</v>
      </c>
      <c r="B125" s="132" t="s">
        <v>1172</v>
      </c>
      <c r="C125" s="132" t="s">
        <v>1173</v>
      </c>
      <c r="D125" s="132" t="s">
        <v>1173</v>
      </c>
      <c r="E125" s="132" t="s">
        <v>1176</v>
      </c>
      <c r="F125" s="132">
        <v>57.352222222222217</v>
      </c>
      <c r="H125" s="132" t="b">
        <f t="shared" si="1"/>
        <v>1</v>
      </c>
    </row>
    <row r="126" spans="1:8">
      <c r="A126" s="132" t="s">
        <v>103</v>
      </c>
      <c r="B126" s="132" t="s">
        <v>1186</v>
      </c>
      <c r="C126" s="132" t="s">
        <v>1663</v>
      </c>
      <c r="D126" s="132" t="s">
        <v>1187</v>
      </c>
      <c r="E126" s="132" t="s">
        <v>1154</v>
      </c>
      <c r="F126" s="132">
        <v>-154.51394594594595</v>
      </c>
      <c r="H126" s="132" t="b">
        <f t="shared" si="1"/>
        <v>0</v>
      </c>
    </row>
    <row r="127" spans="1:8">
      <c r="A127" s="132" t="s">
        <v>103</v>
      </c>
      <c r="B127" s="132" t="s">
        <v>1188</v>
      </c>
      <c r="C127" s="132" t="s">
        <v>1664</v>
      </c>
      <c r="D127" s="132" t="s">
        <v>1189</v>
      </c>
      <c r="E127" s="132" t="s">
        <v>1154</v>
      </c>
      <c r="F127" s="132">
        <v>-154.51394594594595</v>
      </c>
      <c r="H127" s="132" t="b">
        <f t="shared" si="1"/>
        <v>0</v>
      </c>
    </row>
    <row r="128" spans="1:8">
      <c r="A128" s="132" t="s">
        <v>103</v>
      </c>
      <c r="B128" s="132" t="s">
        <v>1190</v>
      </c>
      <c r="C128" s="132" t="s">
        <v>1665</v>
      </c>
      <c r="D128" s="132" t="s">
        <v>1191</v>
      </c>
      <c r="E128" s="132" t="s">
        <v>1154</v>
      </c>
      <c r="F128" s="132">
        <v>-154.51394594594595</v>
      </c>
      <c r="H128" s="132" t="b">
        <f t="shared" si="1"/>
        <v>0</v>
      </c>
    </row>
    <row r="129" spans="1:8">
      <c r="A129" s="132" t="s">
        <v>103</v>
      </c>
      <c r="B129" s="132" t="s">
        <v>1192</v>
      </c>
      <c r="C129" s="132" t="s">
        <v>1666</v>
      </c>
      <c r="D129" s="132" t="s">
        <v>1193</v>
      </c>
      <c r="E129" s="132" t="s">
        <v>1154</v>
      </c>
      <c r="F129" s="132">
        <v>-154.51394594594595</v>
      </c>
      <c r="H129" s="132" t="b">
        <f t="shared" si="1"/>
        <v>0</v>
      </c>
    </row>
    <row r="130" spans="1:8">
      <c r="A130" s="132" t="s">
        <v>103</v>
      </c>
      <c r="B130" s="132" t="s">
        <v>1194</v>
      </c>
      <c r="C130" s="132" t="s">
        <v>1667</v>
      </c>
      <c r="D130" s="132" t="s">
        <v>1195</v>
      </c>
      <c r="E130" s="132" t="s">
        <v>1154</v>
      </c>
      <c r="F130" s="132">
        <v>-154.51394594594595</v>
      </c>
      <c r="H130" s="132" t="b">
        <f t="shared" si="1"/>
        <v>0</v>
      </c>
    </row>
    <row r="131" spans="1:8">
      <c r="A131" s="132" t="s">
        <v>103</v>
      </c>
      <c r="B131" s="132" t="s">
        <v>1198</v>
      </c>
      <c r="C131" s="132" t="s">
        <v>1199</v>
      </c>
      <c r="D131" s="132" t="s">
        <v>1199</v>
      </c>
      <c r="E131" s="132" t="s">
        <v>118</v>
      </c>
      <c r="F131" s="132">
        <v>119.10574499199393</v>
      </c>
      <c r="H131" s="132" t="b">
        <f t="shared" ref="H131:H147" si="2">D131=C131</f>
        <v>1</v>
      </c>
    </row>
    <row r="132" spans="1:8">
      <c r="A132" s="132" t="s">
        <v>680</v>
      </c>
      <c r="B132" s="132" t="s">
        <v>1208</v>
      </c>
      <c r="C132" s="132" t="s">
        <v>1209</v>
      </c>
      <c r="D132" s="132" t="s">
        <v>1209</v>
      </c>
      <c r="E132" s="132" t="s">
        <v>1212</v>
      </c>
      <c r="F132" s="132">
        <v>11.106544205000256</v>
      </c>
      <c r="H132" s="132" t="b">
        <f t="shared" si="2"/>
        <v>1</v>
      </c>
    </row>
    <row r="133" spans="1:8">
      <c r="A133" s="132" t="s">
        <v>680</v>
      </c>
      <c r="B133" s="132" t="s">
        <v>1214</v>
      </c>
      <c r="C133" s="132" t="s">
        <v>1215</v>
      </c>
      <c r="D133" s="132" t="s">
        <v>1215</v>
      </c>
      <c r="E133" s="132" t="s">
        <v>1216</v>
      </c>
      <c r="F133" s="132">
        <v>36.181747317162433</v>
      </c>
      <c r="H133" s="132" t="b">
        <f t="shared" si="2"/>
        <v>1</v>
      </c>
    </row>
    <row r="134" spans="1:8">
      <c r="A134" s="132" t="s">
        <v>449</v>
      </c>
      <c r="B134" s="132" t="s">
        <v>1243</v>
      </c>
      <c r="C134" s="132" t="s">
        <v>1645</v>
      </c>
      <c r="D134" s="132" t="s">
        <v>1244</v>
      </c>
      <c r="E134" s="132" t="s">
        <v>1245</v>
      </c>
      <c r="F134" s="132">
        <v>137.42012394427991</v>
      </c>
      <c r="H134" s="132" t="b">
        <f t="shared" si="2"/>
        <v>0</v>
      </c>
    </row>
    <row r="135" spans="1:8">
      <c r="A135" s="132" t="s">
        <v>449</v>
      </c>
      <c r="B135" s="132" t="s">
        <v>1250</v>
      </c>
      <c r="C135" s="132" t="s">
        <v>1646</v>
      </c>
      <c r="D135" s="132" t="s">
        <v>1251</v>
      </c>
      <c r="E135" s="132" t="s">
        <v>1704</v>
      </c>
      <c r="F135" s="132">
        <v>217.1405273073666</v>
      </c>
      <c r="H135" s="132" t="b">
        <f t="shared" si="2"/>
        <v>0</v>
      </c>
    </row>
    <row r="136" spans="1:8">
      <c r="A136" s="132" t="s">
        <v>255</v>
      </c>
      <c r="B136" s="132" t="s">
        <v>1260</v>
      </c>
      <c r="C136" s="132" t="s">
        <v>1261</v>
      </c>
      <c r="D136" s="132" t="s">
        <v>1261</v>
      </c>
      <c r="E136" s="132" t="s">
        <v>1592</v>
      </c>
      <c r="F136" s="132">
        <v>1107.6864790156515</v>
      </c>
      <c r="H136" s="132" t="b">
        <f t="shared" si="2"/>
        <v>1</v>
      </c>
    </row>
    <row r="137" spans="1:8">
      <c r="A137" s="132" t="s">
        <v>255</v>
      </c>
      <c r="B137" s="132" t="s">
        <v>1266</v>
      </c>
      <c r="C137" s="132" t="s">
        <v>1267</v>
      </c>
      <c r="D137" s="132" t="s">
        <v>1267</v>
      </c>
      <c r="E137" s="132" t="s">
        <v>1593</v>
      </c>
      <c r="F137" s="132">
        <v>1093.1757320326763</v>
      </c>
      <c r="H137" s="132" t="b">
        <f t="shared" si="2"/>
        <v>1</v>
      </c>
    </row>
    <row r="138" spans="1:8">
      <c r="A138" s="132" t="s">
        <v>680</v>
      </c>
      <c r="B138" s="132" t="s">
        <v>1292</v>
      </c>
      <c r="C138" s="132" t="s">
        <v>1293</v>
      </c>
      <c r="D138" s="132" t="s">
        <v>1293</v>
      </c>
      <c r="E138" s="132" t="s">
        <v>1595</v>
      </c>
      <c r="F138" s="132">
        <v>3815.0357142857142</v>
      </c>
      <c r="H138" s="132" t="b">
        <f t="shared" si="2"/>
        <v>1</v>
      </c>
    </row>
    <row r="139" spans="1:8">
      <c r="A139" s="132" t="s">
        <v>758</v>
      </c>
      <c r="B139" s="132" t="s">
        <v>1302</v>
      </c>
      <c r="C139" s="132" t="s">
        <v>1303</v>
      </c>
      <c r="D139" s="132" t="s">
        <v>1303</v>
      </c>
      <c r="E139" s="132" t="s">
        <v>1304</v>
      </c>
      <c r="F139" s="132">
        <v>69.563730158730166</v>
      </c>
      <c r="H139" s="132" t="b">
        <f t="shared" si="2"/>
        <v>1</v>
      </c>
    </row>
    <row r="140" spans="1:8">
      <c r="A140" s="132" t="s">
        <v>103</v>
      </c>
      <c r="B140" s="132" t="s">
        <v>1336</v>
      </c>
      <c r="C140" s="134" t="s">
        <v>1722</v>
      </c>
      <c r="D140" s="132" t="s">
        <v>1337</v>
      </c>
      <c r="E140" s="132" t="s">
        <v>1597</v>
      </c>
      <c r="F140" s="132">
        <v>4.8275999999999994</v>
      </c>
      <c r="H140" s="132" t="b">
        <f t="shared" si="2"/>
        <v>0</v>
      </c>
    </row>
    <row r="141" spans="1:8">
      <c r="A141" s="132" t="s">
        <v>103</v>
      </c>
      <c r="B141" s="132" t="s">
        <v>1340</v>
      </c>
      <c r="C141" s="132" t="s">
        <v>1341</v>
      </c>
      <c r="D141" s="132" t="s">
        <v>1341</v>
      </c>
      <c r="E141" s="132" t="s">
        <v>1344</v>
      </c>
      <c r="F141" s="132">
        <v>8.4980674803301568</v>
      </c>
      <c r="H141" s="132" t="b">
        <f t="shared" si="2"/>
        <v>1</v>
      </c>
    </row>
    <row r="142" spans="1:8">
      <c r="A142" s="132" t="s">
        <v>290</v>
      </c>
      <c r="B142" s="132" t="s">
        <v>1555</v>
      </c>
      <c r="C142" s="132" t="s">
        <v>1556</v>
      </c>
      <c r="D142" s="132" t="s">
        <v>1556</v>
      </c>
      <c r="E142" s="132" t="s">
        <v>1559</v>
      </c>
      <c r="F142" s="132">
        <v>1333.0066987951809</v>
      </c>
      <c r="H142" s="132" t="b">
        <f t="shared" si="2"/>
        <v>1</v>
      </c>
    </row>
    <row r="143" spans="1:8">
      <c r="B143" s="132" t="s">
        <v>1633</v>
      </c>
      <c r="C143" s="132" t="s">
        <v>1635</v>
      </c>
      <c r="D143" s="132" t="s">
        <v>1635</v>
      </c>
      <c r="H143" s="132" t="b">
        <f t="shared" si="2"/>
        <v>1</v>
      </c>
    </row>
    <row r="144" spans="1:8">
      <c r="B144" s="132" t="s">
        <v>1634</v>
      </c>
      <c r="C144" s="132" t="s">
        <v>1723</v>
      </c>
      <c r="D144" s="132" t="s">
        <v>1705</v>
      </c>
      <c r="H144" s="132" t="b">
        <f t="shared" si="2"/>
        <v>0</v>
      </c>
    </row>
    <row r="145" spans="2:8">
      <c r="B145" s="132" t="s">
        <v>1654</v>
      </c>
      <c r="C145" s="132" t="s">
        <v>1655</v>
      </c>
      <c r="D145" s="132" t="s">
        <v>1655</v>
      </c>
      <c r="H145" s="132" t="b">
        <f t="shared" si="2"/>
        <v>1</v>
      </c>
    </row>
    <row r="146" spans="2:8">
      <c r="B146" s="132" t="s">
        <v>1657</v>
      </c>
      <c r="C146" s="132" t="s">
        <v>1661</v>
      </c>
      <c r="D146" s="132" t="s">
        <v>1661</v>
      </c>
      <c r="H146" s="132" t="b">
        <f t="shared" si="2"/>
        <v>1</v>
      </c>
    </row>
    <row r="147" spans="2:8">
      <c r="B147" s="132" t="s">
        <v>1658</v>
      </c>
      <c r="C147" s="132" t="s">
        <v>1662</v>
      </c>
      <c r="D147" s="132" t="s">
        <v>1662</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K4" activePane="bottomRight" state="frozen"/>
      <selection pane="topRight" activeCell="H1" sqref="H1"/>
      <selection pane="bottomLeft" activeCell="A4" sqref="A4"/>
      <selection pane="bottomRight" activeCell="BO334" sqref="BO334"/>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6">
      <c r="A3" s="5" t="s">
        <v>13</v>
      </c>
      <c r="B3" s="5" t="s">
        <v>14</v>
      </c>
      <c r="C3" s="5" t="s">
        <v>15</v>
      </c>
      <c r="D3" s="5" t="s">
        <v>16</v>
      </c>
      <c r="E3" s="5" t="s">
        <v>17</v>
      </c>
      <c r="F3" s="5" t="s">
        <v>18</v>
      </c>
      <c r="G3" s="5" t="s">
        <v>1706</v>
      </c>
      <c r="H3" s="6" t="s">
        <v>20</v>
      </c>
      <c r="I3" s="6" t="s">
        <v>21</v>
      </c>
      <c r="J3" s="6" t="s">
        <v>22</v>
      </c>
      <c r="K3" s="6" t="s">
        <v>23</v>
      </c>
      <c r="L3" s="6" t="s">
        <v>24</v>
      </c>
      <c r="M3" s="6" t="s">
        <v>25</v>
      </c>
      <c r="N3" s="6" t="s">
        <v>26</v>
      </c>
      <c r="O3" s="6" t="s">
        <v>27</v>
      </c>
      <c r="P3" s="6" t="s">
        <v>28</v>
      </c>
      <c r="Q3" s="6" t="s">
        <v>29</v>
      </c>
      <c r="R3" s="6" t="s">
        <v>30</v>
      </c>
      <c r="S3" s="6" t="s">
        <v>1413</v>
      </c>
      <c r="T3" s="6" t="s">
        <v>1414</v>
      </c>
      <c r="U3" s="6" t="s">
        <v>1415</v>
      </c>
      <c r="V3" s="6" t="s">
        <v>1416</v>
      </c>
      <c r="W3" s="6" t="s">
        <v>1417</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1381</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1490</v>
      </c>
      <c r="CU3" s="131" t="s">
        <v>19</v>
      </c>
    </row>
    <row r="4" spans="1:99" hidden="1">
      <c r="A4" s="20" t="s">
        <v>102</v>
      </c>
      <c r="B4" s="20" t="s">
        <v>102</v>
      </c>
      <c r="C4" s="20" t="s">
        <v>102</v>
      </c>
      <c r="D4" s="20">
        <v>0</v>
      </c>
      <c r="E4" s="21" t="s">
        <v>103</v>
      </c>
      <c r="F4" s="22" t="s">
        <v>104</v>
      </c>
      <c r="G4" s="23" t="s">
        <v>1649</v>
      </c>
      <c r="H4" s="20" t="s">
        <v>106</v>
      </c>
      <c r="I4" s="20" t="s">
        <v>107</v>
      </c>
      <c r="J4" s="20" t="s">
        <v>108</v>
      </c>
      <c r="K4" s="20" t="s">
        <v>109</v>
      </c>
      <c r="L4" s="20" t="s">
        <v>110</v>
      </c>
      <c r="M4" s="20" t="s">
        <v>111</v>
      </c>
      <c r="N4" s="24">
        <v>5329</v>
      </c>
      <c r="O4" s="70">
        <v>27.188775510204081</v>
      </c>
      <c r="P4" s="24"/>
      <c r="Q4" s="20">
        <v>58992</v>
      </c>
      <c r="R4" s="33">
        <v>300.9795918367347</v>
      </c>
      <c r="S4" s="33" t="s">
        <v>1418</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1491</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1650</v>
      </c>
      <c r="H5" s="20" t="s">
        <v>106</v>
      </c>
      <c r="I5" s="20" t="s">
        <v>107</v>
      </c>
      <c r="J5" s="20" t="s">
        <v>108</v>
      </c>
      <c r="K5" s="20" t="s">
        <v>109</v>
      </c>
      <c r="L5" s="20" t="s">
        <v>121</v>
      </c>
      <c r="M5" s="20" t="s">
        <v>111</v>
      </c>
      <c r="N5" s="20">
        <v>106</v>
      </c>
      <c r="O5" s="33">
        <v>9.6363636363636367</v>
      </c>
      <c r="P5" s="20"/>
      <c r="Q5" s="20">
        <v>3244.66</v>
      </c>
      <c r="R5" s="33">
        <v>294.96909090909088</v>
      </c>
      <c r="S5" s="33" t="s">
        <v>1419</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1491</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1210</v>
      </c>
      <c r="L6" s="20" t="s">
        <v>118</v>
      </c>
      <c r="M6" s="20" t="s">
        <v>118</v>
      </c>
      <c r="N6" s="24" t="s">
        <v>118</v>
      </c>
      <c r="O6" s="70">
        <v>0.06</v>
      </c>
      <c r="P6" s="24"/>
      <c r="Q6" s="24" t="s">
        <v>118</v>
      </c>
      <c r="R6" s="70">
        <v>63.01</v>
      </c>
      <c r="S6" s="33" t="s">
        <v>1210</v>
      </c>
      <c r="T6" s="33">
        <v>63.01</v>
      </c>
      <c r="U6" s="33">
        <v>0.06</v>
      </c>
      <c r="V6" s="33" t="b">
        <v>1</v>
      </c>
      <c r="W6" s="33"/>
      <c r="X6" s="24"/>
      <c r="Y6" s="20" t="s">
        <v>118</v>
      </c>
      <c r="Z6" s="20" t="s">
        <v>1420</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1492</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1210</v>
      </c>
      <c r="L7" s="20" t="s">
        <v>118</v>
      </c>
      <c r="M7" s="20" t="s">
        <v>118</v>
      </c>
      <c r="N7" s="24" t="s">
        <v>118</v>
      </c>
      <c r="O7" s="70">
        <v>0.05</v>
      </c>
      <c r="P7" s="24"/>
      <c r="Q7" s="24" t="s">
        <v>118</v>
      </c>
      <c r="R7" s="70">
        <v>62.18</v>
      </c>
      <c r="S7" s="33" t="s">
        <v>1210</v>
      </c>
      <c r="T7" s="33">
        <v>62.18</v>
      </c>
      <c r="U7" s="33">
        <v>0.05</v>
      </c>
      <c r="V7" s="33" t="b">
        <v>1</v>
      </c>
      <c r="W7" s="33"/>
      <c r="X7" s="24"/>
      <c r="Y7" s="20" t="s">
        <v>118</v>
      </c>
      <c r="Z7" s="20" t="s">
        <v>1420</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1492</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1210</v>
      </c>
      <c r="L8" s="20" t="s">
        <v>118</v>
      </c>
      <c r="M8" s="20" t="s">
        <v>118</v>
      </c>
      <c r="N8" s="24" t="s">
        <v>118</v>
      </c>
      <c r="O8" s="70">
        <v>0.02</v>
      </c>
      <c r="P8" s="24"/>
      <c r="Q8" s="24" t="s">
        <v>118</v>
      </c>
      <c r="R8" s="70">
        <v>58.79</v>
      </c>
      <c r="S8" s="33" t="s">
        <v>1210</v>
      </c>
      <c r="T8" s="33">
        <v>58.79</v>
      </c>
      <c r="U8" s="33">
        <v>0.02</v>
      </c>
      <c r="V8" s="33" t="b">
        <v>1</v>
      </c>
      <c r="W8" s="33"/>
      <c r="X8" s="24"/>
      <c r="Y8" s="20" t="s">
        <v>118</v>
      </c>
      <c r="Z8" s="20" t="s">
        <v>1420</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1491</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1625</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1742</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1741</v>
      </c>
      <c r="BH9" s="26">
        <v>0</v>
      </c>
      <c r="BI9" s="26">
        <v>0</v>
      </c>
      <c r="BJ9" s="26">
        <v>0</v>
      </c>
      <c r="BK9" s="26">
        <v>0</v>
      </c>
      <c r="BL9" s="26">
        <v>19.4056164</v>
      </c>
      <c r="BM9" s="20" t="s">
        <v>1746</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1493</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1421</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1742</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1741</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1493</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1493</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1493</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1210</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1493</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171</v>
      </c>
      <c r="G14" s="28" t="s">
        <v>172</v>
      </c>
      <c r="H14" s="20" t="s">
        <v>106</v>
      </c>
      <c r="I14" s="20" t="s">
        <v>118</v>
      </c>
      <c r="J14" s="20" t="s">
        <v>118</v>
      </c>
      <c r="K14" s="20" t="s">
        <v>1210</v>
      </c>
      <c r="L14" s="20" t="s">
        <v>118</v>
      </c>
      <c r="M14" s="20" t="s">
        <v>118</v>
      </c>
      <c r="N14" s="24" t="s">
        <v>118</v>
      </c>
      <c r="O14" s="70">
        <v>0.1</v>
      </c>
      <c r="P14" s="24"/>
      <c r="Q14" s="24" t="s">
        <v>118</v>
      </c>
      <c r="R14" s="70">
        <v>49.57</v>
      </c>
      <c r="S14" s="33" t="s">
        <v>1210</v>
      </c>
      <c r="T14" s="33">
        <v>49.57</v>
      </c>
      <c r="U14" s="33">
        <v>0.1</v>
      </c>
      <c r="V14" s="33" t="b">
        <v>1</v>
      </c>
      <c r="W14" s="33"/>
      <c r="X14" s="24"/>
      <c r="Y14" s="20" t="s">
        <v>118</v>
      </c>
      <c r="Z14" s="20" t="s">
        <v>1420</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1494</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1627</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1421</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1494</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1673</v>
      </c>
      <c r="E16" s="21" t="s">
        <v>103</v>
      </c>
      <c r="F16" s="22" t="s">
        <v>178</v>
      </c>
      <c r="G16" s="28" t="s">
        <v>179</v>
      </c>
      <c r="H16" s="20" t="s">
        <v>106</v>
      </c>
      <c r="I16" s="20" t="s">
        <v>118</v>
      </c>
      <c r="J16" s="20" t="s">
        <v>118</v>
      </c>
      <c r="K16" s="20" t="s">
        <v>1210</v>
      </c>
      <c r="L16" s="20" t="s">
        <v>118</v>
      </c>
      <c r="M16" s="20" t="s">
        <v>118</v>
      </c>
      <c r="N16" s="24" t="s">
        <v>118</v>
      </c>
      <c r="O16" s="70">
        <v>7.3</v>
      </c>
      <c r="P16" s="24"/>
      <c r="Q16" s="24" t="s">
        <v>118</v>
      </c>
      <c r="R16" s="70">
        <v>48.98</v>
      </c>
      <c r="S16" s="33" t="s">
        <v>1210</v>
      </c>
      <c r="T16" s="33">
        <v>48.98</v>
      </c>
      <c r="U16" s="33">
        <v>7.3</v>
      </c>
      <c r="V16" s="33" t="b">
        <v>1</v>
      </c>
      <c r="W16" s="33"/>
      <c r="X16" s="24"/>
      <c r="Y16" s="20" t="s">
        <v>118</v>
      </c>
      <c r="Z16" s="20" t="s">
        <v>1420</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1494</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1210</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1494</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1421</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1494</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1421</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1495</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1418</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1491</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1494</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200</v>
      </c>
      <c r="G22" s="28" t="s">
        <v>201</v>
      </c>
      <c r="H22" s="20" t="s">
        <v>106</v>
      </c>
      <c r="I22" s="20" t="s">
        <v>118</v>
      </c>
      <c r="J22" s="20" t="s">
        <v>118</v>
      </c>
      <c r="K22" s="20" t="s">
        <v>1210</v>
      </c>
      <c r="L22" s="20" t="s">
        <v>118</v>
      </c>
      <c r="M22" s="20" t="s">
        <v>118</v>
      </c>
      <c r="N22" s="24" t="s">
        <v>118</v>
      </c>
      <c r="O22" s="70">
        <v>1.83</v>
      </c>
      <c r="P22" s="24"/>
      <c r="Q22" s="24" t="s">
        <v>118</v>
      </c>
      <c r="R22" s="70">
        <v>48.72</v>
      </c>
      <c r="S22" s="33" t="s">
        <v>1210</v>
      </c>
      <c r="T22" s="33">
        <v>48.72</v>
      </c>
      <c r="U22" s="33">
        <v>1.83</v>
      </c>
      <c r="V22" s="33" t="b">
        <v>1</v>
      </c>
      <c r="W22" s="33"/>
      <c r="X22" s="24"/>
      <c r="Y22" s="20" t="s">
        <v>118</v>
      </c>
      <c r="Z22" s="20" t="s">
        <v>1420</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1495</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1495</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1659</v>
      </c>
      <c r="E24" s="21" t="s">
        <v>103</v>
      </c>
      <c r="F24" s="22" t="s">
        <v>206</v>
      </c>
      <c r="G24" s="23" t="s">
        <v>1652</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1421</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1494</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1659</v>
      </c>
      <c r="E25" s="21" t="s">
        <v>103</v>
      </c>
      <c r="F25" s="22" t="s">
        <v>208</v>
      </c>
      <c r="G25" s="23" t="s">
        <v>1651</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1421</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1494</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1421</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1496</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215</v>
      </c>
      <c r="G27" s="32" t="s">
        <v>216</v>
      </c>
      <c r="H27" s="20" t="s">
        <v>106</v>
      </c>
      <c r="I27" s="20" t="s">
        <v>118</v>
      </c>
      <c r="J27" s="20" t="s">
        <v>118</v>
      </c>
      <c r="K27" s="20" t="s">
        <v>1625</v>
      </c>
      <c r="L27" s="20" t="s">
        <v>1422</v>
      </c>
      <c r="M27" s="20" t="s">
        <v>118</v>
      </c>
      <c r="N27" s="24" t="s">
        <v>118</v>
      </c>
      <c r="O27" s="70">
        <v>1.26</v>
      </c>
      <c r="P27" s="24"/>
      <c r="Q27" s="24" t="s">
        <v>118</v>
      </c>
      <c r="R27" s="70">
        <v>100.49</v>
      </c>
      <c r="S27" s="33" t="s">
        <v>1625</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1494</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218</v>
      </c>
      <c r="G28" s="32" t="s">
        <v>219</v>
      </c>
      <c r="H28" s="20" t="s">
        <v>106</v>
      </c>
      <c r="I28" s="20" t="s">
        <v>118</v>
      </c>
      <c r="J28" s="20" t="s">
        <v>118</v>
      </c>
      <c r="K28" s="20" t="s">
        <v>1625</v>
      </c>
      <c r="L28" s="20" t="s">
        <v>1423</v>
      </c>
      <c r="M28" s="20" t="s">
        <v>118</v>
      </c>
      <c r="N28" s="24" t="s">
        <v>118</v>
      </c>
      <c r="O28" s="70">
        <v>0.79</v>
      </c>
      <c r="P28" s="24"/>
      <c r="Q28" s="24" t="s">
        <v>118</v>
      </c>
      <c r="R28" s="70">
        <v>100.36</v>
      </c>
      <c r="S28" s="33" t="s">
        <v>1625</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1494</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220</v>
      </c>
      <c r="G29" s="32" t="s">
        <v>221</v>
      </c>
      <c r="H29" s="20" t="s">
        <v>106</v>
      </c>
      <c r="I29" s="20" t="s">
        <v>118</v>
      </c>
      <c r="J29" s="20" t="s">
        <v>118</v>
      </c>
      <c r="K29" s="20" t="s">
        <v>1210</v>
      </c>
      <c r="L29" s="20" t="s">
        <v>118</v>
      </c>
      <c r="M29" s="20" t="s">
        <v>118</v>
      </c>
      <c r="N29" s="24" t="s">
        <v>118</v>
      </c>
      <c r="O29" s="70">
        <v>7.31</v>
      </c>
      <c r="P29" s="24"/>
      <c r="Q29" s="24" t="s">
        <v>118</v>
      </c>
      <c r="R29" s="70">
        <v>48.72</v>
      </c>
      <c r="S29" s="33" t="s">
        <v>1210</v>
      </c>
      <c r="T29" s="33">
        <v>48.72</v>
      </c>
      <c r="U29" s="33">
        <v>7.31</v>
      </c>
      <c r="V29" s="33" t="b">
        <v>1</v>
      </c>
      <c r="W29" s="33"/>
      <c r="X29" s="24"/>
      <c r="Y29" s="20" t="s">
        <v>118</v>
      </c>
      <c r="Z29" s="20" t="s">
        <v>1420</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1494</v>
      </c>
      <c r="CT29" t="s">
        <v>1628</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1421</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1742</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1748</v>
      </c>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1491</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1421</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1742</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1749</v>
      </c>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1496</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1496</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1496</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1496</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1491</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252</v>
      </c>
      <c r="G39" s="23" t="s">
        <v>253</v>
      </c>
      <c r="H39" s="20" t="s">
        <v>106</v>
      </c>
      <c r="I39" s="20" t="s">
        <v>118</v>
      </c>
      <c r="J39" s="20" t="s">
        <v>118</v>
      </c>
      <c r="K39" s="20" t="s">
        <v>1210</v>
      </c>
      <c r="L39" s="20" t="s">
        <v>118</v>
      </c>
      <c r="M39" s="20" t="s">
        <v>118</v>
      </c>
      <c r="N39" s="24" t="s">
        <v>118</v>
      </c>
      <c r="O39" s="70">
        <v>1.18</v>
      </c>
      <c r="P39" s="24"/>
      <c r="Q39" s="24" t="s">
        <v>118</v>
      </c>
      <c r="R39" s="70">
        <v>49.21</v>
      </c>
      <c r="S39" s="33" t="s">
        <v>1210</v>
      </c>
      <c r="T39" s="33">
        <v>49.21</v>
      </c>
      <c r="U39" s="33">
        <v>1.18</v>
      </c>
      <c r="V39" s="33" t="b">
        <v>1</v>
      </c>
      <c r="W39" s="33"/>
      <c r="X39" s="24"/>
      <c r="Y39" s="20" t="s">
        <v>118</v>
      </c>
      <c r="Z39" s="20" t="s">
        <v>1420</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1497</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255</v>
      </c>
      <c r="F40" s="22" t="s">
        <v>256</v>
      </c>
      <c r="G40" s="28" t="s">
        <v>257</v>
      </c>
      <c r="H40" s="20" t="s">
        <v>406</v>
      </c>
      <c r="I40" s="20" t="s">
        <v>143</v>
      </c>
      <c r="J40" s="20" t="s">
        <v>144</v>
      </c>
      <c r="K40" s="20" t="s">
        <v>258</v>
      </c>
      <c r="L40" s="20" t="s">
        <v>1583</v>
      </c>
      <c r="M40" s="20" t="s">
        <v>259</v>
      </c>
      <c r="N40" s="20">
        <v>7100000</v>
      </c>
      <c r="O40" s="33">
        <v>1.2564965072494097E-2</v>
      </c>
      <c r="P40" s="20" t="s">
        <v>138</v>
      </c>
      <c r="Q40" s="20">
        <v>229000000</v>
      </c>
      <c r="R40" s="33">
        <v>0.40526436642269692</v>
      </c>
      <c r="S40" s="33" t="s">
        <v>1424</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1727</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1498</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255</v>
      </c>
      <c r="F41" s="22" t="s">
        <v>261</v>
      </c>
      <c r="G41" s="28" t="s">
        <v>262</v>
      </c>
      <c r="H41" s="20" t="s">
        <v>406</v>
      </c>
      <c r="I41" s="20" t="s">
        <v>143</v>
      </c>
      <c r="J41" s="20" t="s">
        <v>144</v>
      </c>
      <c r="K41" s="20" t="s">
        <v>258</v>
      </c>
      <c r="L41" s="20" t="s">
        <v>1583</v>
      </c>
      <c r="M41" s="20" t="s">
        <v>259</v>
      </c>
      <c r="N41" s="20">
        <v>7100000</v>
      </c>
      <c r="O41" s="33">
        <v>1.2564965072494097E-2</v>
      </c>
      <c r="P41" s="20" t="s">
        <v>138</v>
      </c>
      <c r="Q41" s="20">
        <v>229000000</v>
      </c>
      <c r="R41" s="33">
        <v>0.40526436642269692</v>
      </c>
      <c r="S41" s="33" t="s">
        <v>1425</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1728</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1498</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1729</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1498</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1498</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1498</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1498</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255</v>
      </c>
      <c r="F46" s="22" t="s">
        <v>286</v>
      </c>
      <c r="G46" s="28" t="s">
        <v>287</v>
      </c>
      <c r="H46" s="20" t="s">
        <v>406</v>
      </c>
      <c r="I46" s="20" t="s">
        <v>143</v>
      </c>
      <c r="J46" s="20" t="s">
        <v>144</v>
      </c>
      <c r="K46" s="20" t="s">
        <v>258</v>
      </c>
      <c r="L46" s="20" t="s">
        <v>1583</v>
      </c>
      <c r="M46" s="20" t="s">
        <v>259</v>
      </c>
      <c r="N46" s="20">
        <v>7100000</v>
      </c>
      <c r="O46" s="33">
        <v>1.2564965072494097E-2</v>
      </c>
      <c r="P46" s="20" t="s">
        <v>138</v>
      </c>
      <c r="Q46" s="20">
        <v>229000000</v>
      </c>
      <c r="R46" s="33">
        <v>0.40526436642269692</v>
      </c>
      <c r="S46" s="33" t="s">
        <v>1425</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1730</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1498</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255</v>
      </c>
      <c r="F47" s="22" t="s">
        <v>288</v>
      </c>
      <c r="G47" s="28" t="s">
        <v>289</v>
      </c>
      <c r="H47" s="20" t="s">
        <v>406</v>
      </c>
      <c r="I47" s="20" t="s">
        <v>143</v>
      </c>
      <c r="J47" s="20" t="s">
        <v>144</v>
      </c>
      <c r="K47" s="20" t="s">
        <v>258</v>
      </c>
      <c r="L47" s="20" t="s">
        <v>1583</v>
      </c>
      <c r="M47" s="20" t="s">
        <v>259</v>
      </c>
      <c r="N47" s="20">
        <v>7100000</v>
      </c>
      <c r="O47" s="33">
        <v>1.2564965072494097E-2</v>
      </c>
      <c r="P47" s="20" t="s">
        <v>138</v>
      </c>
      <c r="Q47" s="20">
        <v>229000000</v>
      </c>
      <c r="R47" s="33">
        <v>0.40526436642269692</v>
      </c>
      <c r="S47" s="33" t="s">
        <v>1425</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1731</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1498</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290</v>
      </c>
      <c r="F48" s="22" t="s">
        <v>291</v>
      </c>
      <c r="G48" s="28" t="s">
        <v>292</v>
      </c>
      <c r="H48" s="20" t="s">
        <v>163</v>
      </c>
      <c r="I48" s="20" t="s">
        <v>293</v>
      </c>
      <c r="J48" s="20" t="s">
        <v>154</v>
      </c>
      <c r="K48" s="20" t="s">
        <v>1499</v>
      </c>
      <c r="L48" s="20" t="s">
        <v>1500</v>
      </c>
      <c r="M48" s="20" t="s">
        <v>111</v>
      </c>
      <c r="N48" s="20">
        <v>153907</v>
      </c>
      <c r="O48" s="33">
        <v>0.18796992481203006</v>
      </c>
      <c r="P48" s="20"/>
      <c r="Q48" s="20">
        <v>20469631</v>
      </c>
      <c r="R48" s="33">
        <v>25</v>
      </c>
      <c r="S48" s="33" t="s">
        <v>1426</v>
      </c>
      <c r="T48" s="33">
        <v>401320</v>
      </c>
      <c r="U48" s="33">
        <v>79081</v>
      </c>
      <c r="V48" s="33" t="b">
        <v>1</v>
      </c>
      <c r="W48" s="33"/>
      <c r="X48" s="20"/>
      <c r="Y48" s="20" t="s">
        <v>167</v>
      </c>
      <c r="Z48" s="20" t="s">
        <v>338</v>
      </c>
      <c r="AA48" s="20" t="s">
        <v>1501</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1502</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290</v>
      </c>
      <c r="F49" s="22" t="s">
        <v>297</v>
      </c>
      <c r="G49" s="28" t="s">
        <v>298</v>
      </c>
      <c r="H49" s="20" t="s">
        <v>163</v>
      </c>
      <c r="I49" s="20" t="s">
        <v>1503</v>
      </c>
      <c r="J49" s="20" t="s">
        <v>347</v>
      </c>
      <c r="K49" s="20" t="s">
        <v>348</v>
      </c>
      <c r="L49" s="20" t="s">
        <v>1504</v>
      </c>
      <c r="M49" s="20" t="s">
        <v>111</v>
      </c>
      <c r="N49" s="20">
        <v>19770</v>
      </c>
      <c r="O49" s="33">
        <v>5.6484778252246107E-3</v>
      </c>
      <c r="P49" s="20"/>
      <c r="Q49" s="34">
        <v>53434.37</v>
      </c>
      <c r="R49" s="33">
        <v>1.5266709865950794E-2</v>
      </c>
      <c r="S49" s="33" t="s">
        <v>1427</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1505</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1210</v>
      </c>
      <c r="T50" s="33">
        <v>0</v>
      </c>
      <c r="U50" s="33">
        <v>0</v>
      </c>
      <c r="V50" s="33" t="b">
        <v>0</v>
      </c>
      <c r="W50" s="33" t="s">
        <v>1428</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1505</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290</v>
      </c>
      <c r="F51" s="22" t="s">
        <v>309</v>
      </c>
      <c r="G51" s="28" t="s">
        <v>310</v>
      </c>
      <c r="H51" s="20" t="s">
        <v>163</v>
      </c>
      <c r="I51" s="20" t="s">
        <v>1506</v>
      </c>
      <c r="J51" s="20" t="s">
        <v>1507</v>
      </c>
      <c r="K51" s="20" t="s">
        <v>1508</v>
      </c>
      <c r="L51" s="20" t="s">
        <v>1509</v>
      </c>
      <c r="M51" s="20" t="s">
        <v>1510</v>
      </c>
      <c r="N51" s="20">
        <v>58882.23552894211</v>
      </c>
      <c r="O51" s="33">
        <v>4.9900199600798399E-4</v>
      </c>
      <c r="P51" s="20"/>
      <c r="Q51" s="20">
        <v>118000000</v>
      </c>
      <c r="R51" s="33">
        <v>1</v>
      </c>
      <c r="S51" s="33" t="s">
        <v>1210</v>
      </c>
      <c r="T51" s="33">
        <v>243.35</v>
      </c>
      <c r="U51" s="33">
        <v>0.02</v>
      </c>
      <c r="V51" s="33" t="b">
        <v>1</v>
      </c>
      <c r="W51" s="33"/>
      <c r="X51" s="20"/>
      <c r="Y51" s="20" t="s">
        <v>118</v>
      </c>
      <c r="Z51" s="20" t="s">
        <v>1461</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1502</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312</v>
      </c>
      <c r="E52" s="21" t="s">
        <v>290</v>
      </c>
      <c r="F52" s="22" t="s">
        <v>313</v>
      </c>
      <c r="G52" s="35" t="s">
        <v>314</v>
      </c>
      <c r="H52" s="20" t="s">
        <v>106</v>
      </c>
      <c r="I52" s="20" t="s">
        <v>118</v>
      </c>
      <c r="J52" s="20" t="s">
        <v>118</v>
      </c>
      <c r="K52" s="20" t="s">
        <v>1210</v>
      </c>
      <c r="L52" s="20" t="s">
        <v>1429</v>
      </c>
      <c r="M52" s="20" t="s">
        <v>118</v>
      </c>
      <c r="N52" s="24" t="s">
        <v>118</v>
      </c>
      <c r="O52" s="70">
        <v>0.15</v>
      </c>
      <c r="P52" s="24"/>
      <c r="Q52" s="24" t="s">
        <v>118</v>
      </c>
      <c r="R52" s="70">
        <v>258.92</v>
      </c>
      <c r="S52" s="33" t="s">
        <v>1210</v>
      </c>
      <c r="T52" s="33">
        <v>258.92</v>
      </c>
      <c r="U52" s="33">
        <v>0.15</v>
      </c>
      <c r="V52" s="33" t="b">
        <v>1</v>
      </c>
      <c r="W52" s="33"/>
      <c r="X52" s="24"/>
      <c r="Y52" s="20" t="s">
        <v>118</v>
      </c>
      <c r="Z52" s="20" t="s">
        <v>1420</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1505</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1505</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290</v>
      </c>
      <c r="F54" s="22" t="s">
        <v>325</v>
      </c>
      <c r="G54" s="28" t="s">
        <v>322</v>
      </c>
      <c r="H54" s="20" t="s">
        <v>163</v>
      </c>
      <c r="I54" s="20" t="s">
        <v>1511</v>
      </c>
      <c r="J54" s="20" t="s">
        <v>1512</v>
      </c>
      <c r="K54" s="20" t="s">
        <v>1513</v>
      </c>
      <c r="L54" s="20" t="s">
        <v>1514</v>
      </c>
      <c r="M54" s="20" t="s">
        <v>111</v>
      </c>
      <c r="N54" s="20" t="s">
        <v>118</v>
      </c>
      <c r="O54" s="33">
        <v>0.11461224489795918</v>
      </c>
      <c r="P54" s="20"/>
      <c r="Q54" s="20">
        <v>54708530</v>
      </c>
      <c r="R54" s="33">
        <v>12.833340370631012</v>
      </c>
      <c r="S54" s="33" t="s">
        <v>1210</v>
      </c>
      <c r="T54" s="33">
        <v>113.53</v>
      </c>
      <c r="U54" s="33">
        <v>0.02</v>
      </c>
      <c r="V54" s="33" t="b">
        <v>0</v>
      </c>
      <c r="W54" s="33"/>
      <c r="X54" s="20"/>
      <c r="Y54" s="20">
        <v>1100</v>
      </c>
      <c r="Z54" s="20" t="s">
        <v>1469</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1505</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290</v>
      </c>
      <c r="F55" s="22" t="s">
        <v>326</v>
      </c>
      <c r="G55" s="28" t="s">
        <v>327</v>
      </c>
      <c r="H55" s="20" t="s">
        <v>163</v>
      </c>
      <c r="I55" s="20" t="s">
        <v>1515</v>
      </c>
      <c r="J55" s="20" t="s">
        <v>154</v>
      </c>
      <c r="K55" s="20" t="s">
        <v>1516</v>
      </c>
      <c r="L55" s="20" t="s">
        <v>1517</v>
      </c>
      <c r="M55" s="20" t="s">
        <v>111</v>
      </c>
      <c r="N55" s="20">
        <v>0</v>
      </c>
      <c r="O55" s="33">
        <v>3.5</v>
      </c>
      <c r="P55" s="20"/>
      <c r="Q55" s="20">
        <v>0</v>
      </c>
      <c r="R55" s="33">
        <v>475</v>
      </c>
      <c r="S55" s="33" t="s">
        <v>1210</v>
      </c>
      <c r="T55" s="33">
        <v>943.46</v>
      </c>
      <c r="U55" s="33">
        <v>1.54</v>
      </c>
      <c r="V55" s="33" t="b">
        <v>0</v>
      </c>
      <c r="W55" s="33"/>
      <c r="X55" s="20"/>
      <c r="Y55" s="20" t="s">
        <v>112</v>
      </c>
      <c r="Z55" s="20" t="s">
        <v>139</v>
      </c>
      <c r="AA55" s="20" t="s">
        <v>1501</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1505</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329</v>
      </c>
      <c r="E56" s="21" t="s">
        <v>290</v>
      </c>
      <c r="F56" s="22" t="s">
        <v>330</v>
      </c>
      <c r="G56" s="35" t="s">
        <v>331</v>
      </c>
      <c r="H56" s="20" t="s">
        <v>106</v>
      </c>
      <c r="I56" s="20" t="s">
        <v>118</v>
      </c>
      <c r="J56" s="20" t="s">
        <v>118</v>
      </c>
      <c r="K56" s="20" t="s">
        <v>1210</v>
      </c>
      <c r="L56" s="20" t="s">
        <v>1429</v>
      </c>
      <c r="M56" s="20" t="s">
        <v>118</v>
      </c>
      <c r="N56" s="24" t="s">
        <v>118</v>
      </c>
      <c r="O56" s="70">
        <v>0.02</v>
      </c>
      <c r="P56" s="24"/>
      <c r="Q56" s="24" t="s">
        <v>118</v>
      </c>
      <c r="R56" s="70">
        <v>282.25</v>
      </c>
      <c r="S56" s="33" t="s">
        <v>1210</v>
      </c>
      <c r="T56" s="33">
        <v>282.25</v>
      </c>
      <c r="U56" s="33">
        <v>0.02</v>
      </c>
      <c r="V56" s="33" t="b">
        <v>1</v>
      </c>
      <c r="W56" s="33"/>
      <c r="X56" s="24"/>
      <c r="Y56" s="20" t="s">
        <v>118</v>
      </c>
      <c r="Z56" s="20" t="s">
        <v>1420</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1518</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1675</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1674</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1210</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1502</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1505</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329</v>
      </c>
      <c r="E60" s="21" t="s">
        <v>290</v>
      </c>
      <c r="F60" s="22" t="s">
        <v>350</v>
      </c>
      <c r="G60" s="35" t="s">
        <v>351</v>
      </c>
      <c r="H60" s="20" t="s">
        <v>106</v>
      </c>
      <c r="I60" s="20" t="s">
        <v>118</v>
      </c>
      <c r="J60" s="20" t="s">
        <v>118</v>
      </c>
      <c r="K60" s="20" t="s">
        <v>1210</v>
      </c>
      <c r="L60" s="20" t="s">
        <v>1429</v>
      </c>
      <c r="M60" s="20" t="s">
        <v>118</v>
      </c>
      <c r="N60" s="20" t="s">
        <v>118</v>
      </c>
      <c r="O60" s="33">
        <v>2.1800000000000002</v>
      </c>
      <c r="P60" s="20"/>
      <c r="Q60" s="20" t="s">
        <v>118</v>
      </c>
      <c r="R60" s="33">
        <v>455.3</v>
      </c>
      <c r="S60" s="33" t="s">
        <v>1210</v>
      </c>
      <c r="T60" s="33">
        <v>455.3</v>
      </c>
      <c r="U60" s="33">
        <v>2.1800000000000002</v>
      </c>
      <c r="V60" s="33" t="b">
        <v>1</v>
      </c>
      <c r="W60" s="33"/>
      <c r="X60" s="20"/>
      <c r="Y60" s="20" t="s">
        <v>118</v>
      </c>
      <c r="Z60" s="20" t="s">
        <v>1420</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1505</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1430</v>
      </c>
      <c r="T61" s="33">
        <v>0.71</v>
      </c>
      <c r="U61" s="33">
        <v>17101</v>
      </c>
      <c r="V61" s="33" t="b">
        <v>1</v>
      </c>
      <c r="W61" s="33" t="s">
        <v>1428</v>
      </c>
      <c r="X61" s="20"/>
      <c r="Y61" s="20" t="s">
        <v>167</v>
      </c>
      <c r="Z61" s="20" t="s">
        <v>328</v>
      </c>
      <c r="AA61" s="20" t="s">
        <v>360</v>
      </c>
      <c r="AB61" s="20">
        <v>17.2197</v>
      </c>
      <c r="AC61" s="20">
        <v>0</v>
      </c>
      <c r="AD61" s="20" t="s">
        <v>361</v>
      </c>
      <c r="AE61" s="20" t="s">
        <v>115</v>
      </c>
      <c r="AF61" s="20" t="s">
        <v>116</v>
      </c>
      <c r="AG61" s="20" t="s">
        <v>1742</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1741</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1493</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1430</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1742</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1741</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1493</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1463</v>
      </c>
      <c r="E63" s="21" t="s">
        <v>353</v>
      </c>
      <c r="F63" s="22" t="s">
        <v>367</v>
      </c>
      <c r="G63" s="23" t="s">
        <v>368</v>
      </c>
      <c r="H63" s="20" t="s">
        <v>106</v>
      </c>
      <c r="I63" s="20" t="s">
        <v>118</v>
      </c>
      <c r="J63" s="20" t="s">
        <v>118</v>
      </c>
      <c r="K63" s="20" t="s">
        <v>1431</v>
      </c>
      <c r="L63" s="20" t="s">
        <v>1432</v>
      </c>
      <c r="M63" s="20" t="s">
        <v>118</v>
      </c>
      <c r="N63" s="20" t="s">
        <v>118</v>
      </c>
      <c r="O63" s="33">
        <v>0</v>
      </c>
      <c r="P63" s="20"/>
      <c r="Q63" s="20" t="s">
        <v>118</v>
      </c>
      <c r="R63" s="33">
        <v>0</v>
      </c>
      <c r="S63" s="33" t="s">
        <v>1431</v>
      </c>
      <c r="T63" s="33">
        <v>0</v>
      </c>
      <c r="U63" s="33">
        <v>0</v>
      </c>
      <c r="V63" s="33" t="b">
        <v>0</v>
      </c>
      <c r="W63" s="33"/>
      <c r="X63" s="20"/>
      <c r="Y63" s="20" t="s">
        <v>118</v>
      </c>
      <c r="Z63" s="20" t="s">
        <v>1433</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1519</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353</v>
      </c>
      <c r="F64" s="22" t="s">
        <v>372</v>
      </c>
      <c r="G64" s="23" t="s">
        <v>373</v>
      </c>
      <c r="H64" s="20" t="s">
        <v>163</v>
      </c>
      <c r="I64" s="20" t="s">
        <v>374</v>
      </c>
      <c r="J64" s="20" t="s">
        <v>304</v>
      </c>
      <c r="K64" s="20" t="s">
        <v>375</v>
      </c>
      <c r="L64" s="20" t="s">
        <v>1464</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1732</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1519</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1520</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1521</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1521</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1521</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1521</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1521</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1521</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1733</v>
      </c>
      <c r="BH72" s="26" t="s">
        <v>118</v>
      </c>
      <c r="BI72" s="26" t="s">
        <v>118</v>
      </c>
      <c r="BJ72" s="26" t="s">
        <v>118</v>
      </c>
      <c r="BK72" s="26" t="s">
        <v>118</v>
      </c>
      <c r="BL72" s="26">
        <v>2.5430331638173551</v>
      </c>
      <c r="BM72" s="20" t="s">
        <v>1579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1521</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1521</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1521</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1521</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1521</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1521</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353</v>
      </c>
      <c r="F78" s="22" t="s">
        <v>424</v>
      </c>
      <c r="G78" s="28" t="s">
        <v>425</v>
      </c>
      <c r="H78" s="20" t="s">
        <v>152</v>
      </c>
      <c r="I78" s="20" t="s">
        <v>233</v>
      </c>
      <c r="J78" s="20" t="s">
        <v>426</v>
      </c>
      <c r="K78" s="20" t="s">
        <v>427</v>
      </c>
      <c r="L78" s="20" t="s">
        <v>1584</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1734</v>
      </c>
      <c r="BH78" s="26" t="s">
        <v>118</v>
      </c>
      <c r="BI78" s="26" t="s">
        <v>118</v>
      </c>
      <c r="BJ78" s="26" t="s">
        <v>118</v>
      </c>
      <c r="BK78" s="26" t="s">
        <v>118</v>
      </c>
      <c r="BL78" s="26">
        <v>2.5430331638173551</v>
      </c>
      <c r="BM78" s="20" t="s">
        <v>1579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1521</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1521</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1521</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1521</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1521</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1744</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1522</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449</v>
      </c>
      <c r="F85" s="22" t="s">
        <v>453</v>
      </c>
      <c r="G85" s="28" t="s">
        <v>454</v>
      </c>
      <c r="H85" s="20" t="s">
        <v>163</v>
      </c>
      <c r="I85" s="20" t="s">
        <v>1465</v>
      </c>
      <c r="J85" s="20" t="s">
        <v>708</v>
      </c>
      <c r="K85" s="20" t="s">
        <v>1466</v>
      </c>
      <c r="L85" s="20" t="s">
        <v>1467</v>
      </c>
      <c r="M85" s="20" t="s">
        <v>1468</v>
      </c>
      <c r="N85" s="24">
        <v>7078.43</v>
      </c>
      <c r="O85" s="70">
        <v>0.47073353681261665</v>
      </c>
      <c r="P85" s="24"/>
      <c r="Q85" s="24">
        <v>721777</v>
      </c>
      <c r="R85" s="70">
        <v>48</v>
      </c>
      <c r="S85" s="33" t="s">
        <v>1434</v>
      </c>
      <c r="T85" s="33">
        <v>22.53</v>
      </c>
      <c r="U85" s="33">
        <v>20.286999999999999</v>
      </c>
      <c r="V85" s="33" t="b">
        <v>0</v>
      </c>
      <c r="W85" s="33"/>
      <c r="X85" s="24"/>
      <c r="Y85" s="20">
        <v>1000</v>
      </c>
      <c r="Z85" s="20" t="s">
        <v>1469</v>
      </c>
      <c r="AA85" s="20" t="s">
        <v>147</v>
      </c>
      <c r="AB85" s="20">
        <v>101.96851561716369</v>
      </c>
      <c r="AC85" s="20">
        <v>101.96851561716369</v>
      </c>
      <c r="AD85" s="20" t="s">
        <v>455</v>
      </c>
      <c r="AE85" s="20" t="s">
        <v>115</v>
      </c>
      <c r="AF85" s="20" t="s">
        <v>485</v>
      </c>
      <c r="AG85" s="33" t="s">
        <v>1470</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1471</v>
      </c>
      <c r="BH85" s="26" t="s">
        <v>118</v>
      </c>
      <c r="BI85" s="26" t="s">
        <v>118</v>
      </c>
      <c r="BJ85" s="26" t="s">
        <v>118</v>
      </c>
      <c r="BK85" s="26" t="s">
        <v>118</v>
      </c>
      <c r="BL85" s="26">
        <v>2.2000000000000002</v>
      </c>
      <c r="BM85" s="20" t="s">
        <v>1472</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1523</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1523</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1743</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1523</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1522</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1522</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1644</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485</v>
      </c>
      <c r="AG90" s="33" t="s">
        <v>1636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t="s">
        <v>118</v>
      </c>
      <c r="BI90" s="26" t="s">
        <v>118</v>
      </c>
      <c r="BJ90" s="26" t="s">
        <v>118</v>
      </c>
      <c r="BK90" s="26" t="s">
        <v>118</v>
      </c>
      <c r="BL90" s="26">
        <v>159.68160570222898</v>
      </c>
      <c r="BM90" s="20" t="s">
        <v>1754</v>
      </c>
      <c r="BN90" s="60">
        <v>159.68160570222898</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1522</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1642</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t="s">
        <v>118</v>
      </c>
      <c r="BI91" s="26" t="s">
        <v>118</v>
      </c>
      <c r="BJ91" s="26" t="s">
        <v>118</v>
      </c>
      <c r="BK91" s="26" t="s">
        <v>118</v>
      </c>
      <c r="BL91" s="26">
        <v>400.52160570222895</v>
      </c>
      <c r="BM91" s="20" t="s">
        <v>1754</v>
      </c>
      <c r="BN91" s="60">
        <v>400.52160570222895</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1522</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486</v>
      </c>
      <c r="G92" s="28" t="s">
        <v>1643</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1638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t="s">
        <v>118</v>
      </c>
      <c r="BI92" s="26" t="s">
        <v>118</v>
      </c>
      <c r="BJ92" s="26" t="s">
        <v>118</v>
      </c>
      <c r="BK92" s="26" t="s">
        <v>118</v>
      </c>
      <c r="BL92" s="26">
        <v>25521.736748755677</v>
      </c>
      <c r="BM92" s="20" t="s">
        <v>1754</v>
      </c>
      <c r="BN92" s="60">
        <v>25521.736748755677</v>
      </c>
      <c r="BO92" s="20"/>
      <c r="BP92" s="20">
        <v>752</v>
      </c>
      <c r="BQ92" s="20">
        <v>752</v>
      </c>
      <c r="BR92" s="20">
        <v>0</v>
      </c>
      <c r="BS92" s="20">
        <v>3371.75</v>
      </c>
      <c r="BT92" s="20">
        <v>1574.75</v>
      </c>
      <c r="BU92" s="20">
        <v>448.5</v>
      </c>
      <c r="BV92" s="20">
        <v>452</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1522</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449</v>
      </c>
      <c r="F93" s="22" t="s">
        <v>488</v>
      </c>
      <c r="G93" s="28" t="s">
        <v>489</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490</v>
      </c>
      <c r="AE93" s="20">
        <v>0</v>
      </c>
      <c r="AF93" s="20">
        <v>0</v>
      </c>
      <c r="AG93" s="20" t="s">
        <v>491</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1524</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449</v>
      </c>
      <c r="F94" s="22" t="s">
        <v>492</v>
      </c>
      <c r="G94" s="28" t="s">
        <v>493</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494</v>
      </c>
      <c r="AE94" s="20">
        <v>0</v>
      </c>
      <c r="AF94" s="20">
        <v>0</v>
      </c>
      <c r="AG94" s="20" t="s">
        <v>495</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1524</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1585</v>
      </c>
      <c r="E95" s="21" t="s">
        <v>449</v>
      </c>
      <c r="F95" s="22" t="s">
        <v>496</v>
      </c>
      <c r="G95" s="28" t="s">
        <v>497</v>
      </c>
      <c r="H95" s="20" t="s">
        <v>163</v>
      </c>
      <c r="I95" s="20" t="s">
        <v>459</v>
      </c>
      <c r="J95" s="20" t="s">
        <v>498</v>
      </c>
      <c r="K95" s="20" t="s">
        <v>499</v>
      </c>
      <c r="L95" s="20" t="s">
        <v>500</v>
      </c>
      <c r="M95" s="20" t="s">
        <v>259</v>
      </c>
      <c r="N95" s="20">
        <v>2773</v>
      </c>
      <c r="O95" s="33">
        <v>4.9074152318346659E-6</v>
      </c>
      <c r="P95" s="20" t="s">
        <v>138</v>
      </c>
      <c r="Q95" s="20">
        <v>420000</v>
      </c>
      <c r="R95" s="33">
        <v>7.4327962400669301E-4</v>
      </c>
      <c r="S95" s="33" t="s">
        <v>1435</v>
      </c>
      <c r="T95" s="33">
        <v>495.9</v>
      </c>
      <c r="U95" s="33">
        <v>45.9</v>
      </c>
      <c r="V95" s="33" t="b">
        <v>1</v>
      </c>
      <c r="W95" s="33" t="s">
        <v>1436</v>
      </c>
      <c r="X95" s="20"/>
      <c r="Y95" s="20">
        <v>1100</v>
      </c>
      <c r="Z95" s="20" t="s">
        <v>501</v>
      </c>
      <c r="AA95" s="20" t="s">
        <v>429</v>
      </c>
      <c r="AB95" s="20">
        <v>151.46100000000001</v>
      </c>
      <c r="AC95" s="20">
        <v>155.06671474936891</v>
      </c>
      <c r="AD95" s="20" t="s">
        <v>502</v>
      </c>
      <c r="AE95" s="20" t="s">
        <v>115</v>
      </c>
      <c r="AF95" s="20" t="s">
        <v>116</v>
      </c>
      <c r="AG95" s="20" t="s">
        <v>503</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1524</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449</v>
      </c>
      <c r="F96" s="22" t="s">
        <v>504</v>
      </c>
      <c r="G96" s="28" t="s">
        <v>505</v>
      </c>
      <c r="H96" s="20" t="s">
        <v>163</v>
      </c>
      <c r="I96" s="20" t="s">
        <v>293</v>
      </c>
      <c r="J96" s="20" t="s">
        <v>154</v>
      </c>
      <c r="K96" s="20" t="s">
        <v>506</v>
      </c>
      <c r="L96" s="20" t="s">
        <v>507</v>
      </c>
      <c r="M96" s="20" t="s">
        <v>259</v>
      </c>
      <c r="N96" s="20" t="s">
        <v>118</v>
      </c>
      <c r="O96" s="33">
        <v>6.8599999999999994E-2</v>
      </c>
      <c r="P96" s="20"/>
      <c r="Q96" s="20" t="s">
        <v>508</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509</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510</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1523</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449</v>
      </c>
      <c r="F97" s="22" t="s">
        <v>511</v>
      </c>
      <c r="G97" s="28" t="s">
        <v>512</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513</v>
      </c>
      <c r="AE97" s="20" t="s">
        <v>115</v>
      </c>
      <c r="AF97" s="20" t="s">
        <v>275</v>
      </c>
      <c r="AG97" s="33" t="s">
        <v>509</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1523</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255</v>
      </c>
      <c r="F98" s="22" t="s">
        <v>514</v>
      </c>
      <c r="G98" s="28" t="s">
        <v>515</v>
      </c>
      <c r="H98" s="20" t="s">
        <v>516</v>
      </c>
      <c r="I98" s="20" t="s">
        <v>341</v>
      </c>
      <c r="J98" s="20" t="s">
        <v>154</v>
      </c>
      <c r="K98" s="20" t="s">
        <v>517</v>
      </c>
      <c r="L98" s="20" t="s">
        <v>518</v>
      </c>
      <c r="M98" s="20" t="s">
        <v>1660</v>
      </c>
      <c r="N98" s="24">
        <v>321.60000000000002</v>
      </c>
      <c r="O98" s="33">
        <v>3.2160000000000002</v>
      </c>
      <c r="P98" s="20"/>
      <c r="Q98" s="20">
        <v>769177</v>
      </c>
      <c r="R98" s="33">
        <v>7691.77</v>
      </c>
      <c r="S98" s="33">
        <v>0</v>
      </c>
      <c r="T98" s="33">
        <v>0</v>
      </c>
      <c r="U98" s="33">
        <v>0</v>
      </c>
      <c r="V98" s="33" t="b">
        <v>0</v>
      </c>
      <c r="W98" s="33"/>
      <c r="X98" s="20"/>
      <c r="Y98" s="20" t="s">
        <v>167</v>
      </c>
      <c r="Z98" s="20" t="s">
        <v>519</v>
      </c>
      <c r="AA98" s="20" t="s">
        <v>520</v>
      </c>
      <c r="AB98" s="20">
        <v>5180.29</v>
      </c>
      <c r="AC98" s="20">
        <v>0</v>
      </c>
      <c r="AD98" s="20" t="s">
        <v>521</v>
      </c>
      <c r="AE98" s="20" t="s">
        <v>115</v>
      </c>
      <c r="AF98" s="20" t="s">
        <v>522</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523</v>
      </c>
      <c r="BH98" s="26" t="s">
        <v>118</v>
      </c>
      <c r="BI98" s="26" t="s">
        <v>118</v>
      </c>
      <c r="BJ98" s="26" t="s">
        <v>118</v>
      </c>
      <c r="BK98" s="26" t="s">
        <v>118</v>
      </c>
      <c r="BL98" s="26">
        <v>56.113235997454098</v>
      </c>
      <c r="BM98" s="20" t="s">
        <v>1669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1525</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255</v>
      </c>
      <c r="F99" s="22" t="s">
        <v>524</v>
      </c>
      <c r="G99" s="23" t="s">
        <v>525</v>
      </c>
      <c r="H99" s="20" t="s">
        <v>516</v>
      </c>
      <c r="I99" s="20" t="s">
        <v>341</v>
      </c>
      <c r="J99" s="20" t="s">
        <v>154</v>
      </c>
      <c r="K99" s="20" t="s">
        <v>517</v>
      </c>
      <c r="L99" s="20" t="s">
        <v>526</v>
      </c>
      <c r="M99" s="20" t="s">
        <v>527</v>
      </c>
      <c r="N99" s="24">
        <v>349.1</v>
      </c>
      <c r="O99" s="33">
        <v>3.4910000000000001</v>
      </c>
      <c r="P99" s="20"/>
      <c r="Q99" s="24">
        <v>626718</v>
      </c>
      <c r="R99" s="33">
        <v>6267.18</v>
      </c>
      <c r="S99" s="33">
        <v>0</v>
      </c>
      <c r="T99" s="33">
        <v>0</v>
      </c>
      <c r="U99" s="33">
        <v>0</v>
      </c>
      <c r="V99" s="33" t="b">
        <v>0</v>
      </c>
      <c r="W99" s="33"/>
      <c r="X99" s="20"/>
      <c r="Y99" s="20" t="s">
        <v>167</v>
      </c>
      <c r="Z99" s="20" t="s">
        <v>519</v>
      </c>
      <c r="AA99" s="20" t="s">
        <v>520</v>
      </c>
      <c r="AB99" s="20">
        <v>174.40799999999999</v>
      </c>
      <c r="AC99" s="20">
        <v>0</v>
      </c>
      <c r="AD99" s="20" t="s">
        <v>521</v>
      </c>
      <c r="AE99" s="20" t="s">
        <v>115</v>
      </c>
      <c r="AF99" s="20" t="s">
        <v>522</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523</v>
      </c>
      <c r="BH99" s="26" t="s">
        <v>118</v>
      </c>
      <c r="BI99" s="26" t="s">
        <v>118</v>
      </c>
      <c r="BJ99" s="26" t="s">
        <v>118</v>
      </c>
      <c r="BK99" s="26" t="s">
        <v>118</v>
      </c>
      <c r="BL99" s="26">
        <v>36</v>
      </c>
      <c r="BM99" s="20" t="s">
        <v>1670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1525</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528</v>
      </c>
      <c r="E100" s="21" t="s">
        <v>255</v>
      </c>
      <c r="F100" s="22" t="s">
        <v>529</v>
      </c>
      <c r="G100" s="28" t="s">
        <v>530</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521</v>
      </c>
      <c r="AE100" s="20" t="s">
        <v>115</v>
      </c>
      <c r="AF100" s="20" t="s">
        <v>159</v>
      </c>
      <c r="AG100" s="20" t="s">
        <v>503</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1497</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255</v>
      </c>
      <c r="F101" s="22" t="s">
        <v>531</v>
      </c>
      <c r="G101" s="28" t="s">
        <v>532</v>
      </c>
      <c r="H101" s="20" t="s">
        <v>406</v>
      </c>
      <c r="I101" s="20" t="s">
        <v>143</v>
      </c>
      <c r="J101" s="20" t="s">
        <v>144</v>
      </c>
      <c r="K101" s="20" t="s">
        <v>258</v>
      </c>
      <c r="L101" s="20" t="s">
        <v>1586</v>
      </c>
      <c r="M101" s="20" t="s">
        <v>259</v>
      </c>
      <c r="N101" s="20">
        <v>4500000</v>
      </c>
      <c r="O101" s="33">
        <v>7.9637102572145679E-3</v>
      </c>
      <c r="P101" s="20" t="s">
        <v>138</v>
      </c>
      <c r="Q101" s="20">
        <v>16000000</v>
      </c>
      <c r="R101" s="33">
        <v>2.831541424787402E-2</v>
      </c>
      <c r="S101" s="33" t="s">
        <v>1437</v>
      </c>
      <c r="T101" s="33">
        <v>16</v>
      </c>
      <c r="U101" s="33">
        <v>4.5</v>
      </c>
      <c r="V101" s="33" t="b">
        <v>1</v>
      </c>
      <c r="W101" s="33"/>
      <c r="X101" s="20" t="s">
        <v>138</v>
      </c>
      <c r="Y101" s="20">
        <v>1100</v>
      </c>
      <c r="Z101" s="20" t="s">
        <v>139</v>
      </c>
      <c r="AA101" s="20" t="s">
        <v>260</v>
      </c>
      <c r="AB101" s="20">
        <v>3.5555599999999998</v>
      </c>
      <c r="AC101" s="20">
        <v>3</v>
      </c>
      <c r="AD101" s="20" t="s">
        <v>532</v>
      </c>
      <c r="AE101" s="20" t="s">
        <v>127</v>
      </c>
      <c r="AF101" s="20" t="s">
        <v>522</v>
      </c>
      <c r="AG101" s="33" t="s">
        <v>533</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534</v>
      </c>
      <c r="BH101" s="26" t="s">
        <v>118</v>
      </c>
      <c r="BI101" s="26" t="s">
        <v>118</v>
      </c>
      <c r="BJ101" s="26" t="s">
        <v>118</v>
      </c>
      <c r="BK101" s="26" t="s">
        <v>118</v>
      </c>
      <c r="BL101" s="26">
        <v>1E-35</v>
      </c>
      <c r="BM101" s="20" t="s">
        <v>1598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255</v>
      </c>
      <c r="F102" s="22" t="s">
        <v>536</v>
      </c>
      <c r="G102" s="28" t="s">
        <v>537</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537</v>
      </c>
      <c r="AE102" s="20" t="s">
        <v>127</v>
      </c>
      <c r="AF102" s="20" t="s">
        <v>522</v>
      </c>
      <c r="AG102" s="33" t="s">
        <v>533</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534</v>
      </c>
      <c r="BH102" s="26" t="s">
        <v>118</v>
      </c>
      <c r="BI102" s="26" t="s">
        <v>118</v>
      </c>
      <c r="BJ102" s="26" t="s">
        <v>118</v>
      </c>
      <c r="BK102" s="26" t="s">
        <v>118</v>
      </c>
      <c r="BL102" s="26">
        <v>10.931398784332925</v>
      </c>
      <c r="BM102" s="20" t="s">
        <v>535</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255</v>
      </c>
      <c r="F103" s="22" t="s">
        <v>538</v>
      </c>
      <c r="G103" s="28" t="s">
        <v>539</v>
      </c>
      <c r="H103" s="20" t="s">
        <v>406</v>
      </c>
      <c r="I103" s="20" t="s">
        <v>143</v>
      </c>
      <c r="J103" s="20" t="s">
        <v>144</v>
      </c>
      <c r="K103" s="20" t="s">
        <v>258</v>
      </c>
      <c r="L103" s="20" t="s">
        <v>1587</v>
      </c>
      <c r="M103" s="20" t="s">
        <v>259</v>
      </c>
      <c r="N103" s="20">
        <v>200000</v>
      </c>
      <c r="O103" s="33">
        <v>3.5394267809842528E-4</v>
      </c>
      <c r="P103" s="20" t="s">
        <v>138</v>
      </c>
      <c r="Q103" s="20">
        <v>77000000</v>
      </c>
      <c r="R103" s="33">
        <v>0.13626793106789373</v>
      </c>
      <c r="S103" s="33" t="s">
        <v>1437</v>
      </c>
      <c r="T103" s="33">
        <v>77</v>
      </c>
      <c r="U103" s="33">
        <v>0.2</v>
      </c>
      <c r="V103" s="33" t="b">
        <v>1</v>
      </c>
      <c r="W103" s="33"/>
      <c r="X103" s="20" t="s">
        <v>138</v>
      </c>
      <c r="Y103" s="20">
        <v>1100</v>
      </c>
      <c r="Z103" s="20" t="s">
        <v>139</v>
      </c>
      <c r="AA103" s="20" t="s">
        <v>260</v>
      </c>
      <c r="AB103" s="20">
        <v>580</v>
      </c>
      <c r="AC103" s="20">
        <v>376</v>
      </c>
      <c r="AD103" s="20" t="s">
        <v>539</v>
      </c>
      <c r="AE103" s="20" t="s">
        <v>127</v>
      </c>
      <c r="AF103" s="20" t="s">
        <v>522</v>
      </c>
      <c r="AG103" s="20" t="s">
        <v>540</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541</v>
      </c>
      <c r="BH103" s="26" t="s">
        <v>118</v>
      </c>
      <c r="BI103" s="26" t="s">
        <v>118</v>
      </c>
      <c r="BJ103" s="26" t="s">
        <v>118</v>
      </c>
      <c r="BK103" s="26" t="s">
        <v>118</v>
      </c>
      <c r="BL103" s="26">
        <v>1E-35</v>
      </c>
      <c r="BM103" s="20" t="s">
        <v>1588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255</v>
      </c>
      <c r="F104" s="22" t="s">
        <v>542</v>
      </c>
      <c r="G104" s="28" t="s">
        <v>543</v>
      </c>
      <c r="H104" s="20" t="s">
        <v>163</v>
      </c>
      <c r="I104" s="20" t="s">
        <v>544</v>
      </c>
      <c r="J104" s="20" t="s">
        <v>460</v>
      </c>
      <c r="K104" s="20" t="s">
        <v>545</v>
      </c>
      <c r="L104" s="20" t="s">
        <v>546</v>
      </c>
      <c r="M104" s="20" t="s">
        <v>111</v>
      </c>
      <c r="N104" s="20">
        <v>27.4</v>
      </c>
      <c r="O104" s="33">
        <v>0</v>
      </c>
      <c r="P104" s="20"/>
      <c r="Q104" s="20">
        <v>357057</v>
      </c>
      <c r="R104" s="33">
        <v>0</v>
      </c>
      <c r="S104" s="33">
        <v>0</v>
      </c>
      <c r="T104" s="33">
        <v>0</v>
      </c>
      <c r="U104" s="33">
        <v>0</v>
      </c>
      <c r="V104" s="33" t="b">
        <v>0</v>
      </c>
      <c r="W104" s="33"/>
      <c r="X104" s="20"/>
      <c r="Y104" s="20" t="s">
        <v>167</v>
      </c>
      <c r="Z104" s="20" t="s">
        <v>547</v>
      </c>
      <c r="AA104" s="20" t="s">
        <v>147</v>
      </c>
      <c r="AB104" s="20">
        <v>13031.3</v>
      </c>
      <c r="AC104" s="20">
        <v>0</v>
      </c>
      <c r="AD104" s="20" t="s">
        <v>543</v>
      </c>
      <c r="AE104" s="20" t="s">
        <v>127</v>
      </c>
      <c r="AF104" s="20" t="s">
        <v>522</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535</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255</v>
      </c>
      <c r="F105" s="22" t="s">
        <v>548</v>
      </c>
      <c r="G105" s="28" t="s">
        <v>549</v>
      </c>
      <c r="H105" s="20" t="s">
        <v>163</v>
      </c>
      <c r="I105" s="20" t="s">
        <v>1159</v>
      </c>
      <c r="J105" s="20" t="s">
        <v>1473</v>
      </c>
      <c r="K105" s="20" t="s">
        <v>1474</v>
      </c>
      <c r="L105" s="20" t="s">
        <v>549</v>
      </c>
      <c r="M105" s="20" t="s">
        <v>111</v>
      </c>
      <c r="N105" s="20">
        <v>124599</v>
      </c>
      <c r="O105" s="33">
        <v>4.3623561771966891E-3</v>
      </c>
      <c r="P105" s="20" t="s">
        <v>138</v>
      </c>
      <c r="Q105" s="20">
        <v>10100000</v>
      </c>
      <c r="R105" s="33">
        <v>0.35361276888005971</v>
      </c>
      <c r="S105" s="33" t="s">
        <v>1438</v>
      </c>
      <c r="T105" s="33">
        <v>14.7</v>
      </c>
      <c r="U105" s="33">
        <v>0.3</v>
      </c>
      <c r="V105" s="33" t="b">
        <v>1</v>
      </c>
      <c r="W105" s="33" t="s">
        <v>1439</v>
      </c>
      <c r="X105" s="20" t="s">
        <v>138</v>
      </c>
      <c r="Y105" s="20" t="s">
        <v>167</v>
      </c>
      <c r="Z105" s="20" t="s">
        <v>311</v>
      </c>
      <c r="AA105" s="20" t="s">
        <v>147</v>
      </c>
      <c r="AB105" s="20">
        <v>81.06</v>
      </c>
      <c r="AC105" s="20">
        <v>0</v>
      </c>
      <c r="AD105" s="20" t="s">
        <v>549</v>
      </c>
      <c r="AE105" s="20" t="s">
        <v>127</v>
      </c>
      <c r="AF105" s="20" t="s">
        <v>522</v>
      </c>
      <c r="AG105" s="33" t="s">
        <v>533</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550</v>
      </c>
      <c r="BH105" s="26" t="s">
        <v>118</v>
      </c>
      <c r="BI105" s="26" t="s">
        <v>118</v>
      </c>
      <c r="BJ105" s="26" t="s">
        <v>118</v>
      </c>
      <c r="BK105" s="26" t="s">
        <v>118</v>
      </c>
      <c r="BL105" s="26">
        <v>6.7649999999999997</v>
      </c>
      <c r="BM105" s="20" t="s">
        <v>1475</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551</v>
      </c>
      <c r="E106" s="21" t="s">
        <v>255</v>
      </c>
      <c r="F106" s="22" t="s">
        <v>552</v>
      </c>
      <c r="G106" s="28" t="s">
        <v>553</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553</v>
      </c>
      <c r="AE106" s="20" t="s">
        <v>127</v>
      </c>
      <c r="AF106" s="20" t="s">
        <v>522</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535</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551</v>
      </c>
      <c r="E107" s="21" t="s">
        <v>255</v>
      </c>
      <c r="F107" s="22" t="s">
        <v>554</v>
      </c>
      <c r="G107" s="28" t="s">
        <v>555</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555</v>
      </c>
      <c r="AE107" s="20" t="s">
        <v>127</v>
      </c>
      <c r="AF107" s="20" t="s">
        <v>116</v>
      </c>
      <c r="AG107" s="20" t="e">
        <v>#N/A</v>
      </c>
      <c r="AH107" s="25" t="e">
        <v>#VALUE!</v>
      </c>
      <c r="AI107" s="25" t="e">
        <v>#VALUE!</v>
      </c>
      <c r="AJ107" s="25" t="e">
        <v>#VALUE!</v>
      </c>
      <c r="AK107" s="25" t="e">
        <v>#VALUE!</v>
      </c>
      <c r="AL107" s="25" t="e">
        <v>#VALUE!</v>
      </c>
      <c r="AM107" s="25" t="s">
        <v>556</v>
      </c>
      <c r="AN107" s="25" t="s">
        <v>556</v>
      </c>
      <c r="AO107" s="25" t="s">
        <v>556</v>
      </c>
      <c r="AP107" s="25" t="s">
        <v>556</v>
      </c>
      <c r="AQ107" s="25" t="s">
        <v>556</v>
      </c>
      <c r="AR107" s="25" t="s">
        <v>556</v>
      </c>
      <c r="AS107" s="25" t="s">
        <v>556</v>
      </c>
      <c r="AT107" s="25" t="s">
        <v>556</v>
      </c>
      <c r="AU107" s="25" t="s">
        <v>556</v>
      </c>
      <c r="AV107" s="25" t="s">
        <v>556</v>
      </c>
      <c r="AW107" s="25" t="s">
        <v>556</v>
      </c>
      <c r="AX107" s="25" t="s">
        <v>556</v>
      </c>
      <c r="AY107" s="25" t="s">
        <v>556</v>
      </c>
      <c r="AZ107" s="25" t="s">
        <v>556</v>
      </c>
      <c r="BA107" s="25" t="s">
        <v>556</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557</v>
      </c>
      <c r="E108" s="21" t="s">
        <v>255</v>
      </c>
      <c r="F108" s="22" t="s">
        <v>558</v>
      </c>
      <c r="G108" s="28" t="s">
        <v>559</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559</v>
      </c>
      <c r="AE108" s="20" t="s">
        <v>127</v>
      </c>
      <c r="AF108" s="20" t="s">
        <v>116</v>
      </c>
      <c r="AG108" s="20" t="e">
        <v>#N/A</v>
      </c>
      <c r="AH108" s="25" t="e">
        <v>#VALUE!</v>
      </c>
      <c r="AI108" s="25" t="e">
        <v>#VALUE!</v>
      </c>
      <c r="AJ108" s="25" t="e">
        <v>#VALUE!</v>
      </c>
      <c r="AK108" s="25" t="e">
        <v>#VALUE!</v>
      </c>
      <c r="AL108" s="25" t="e">
        <v>#VALUE!</v>
      </c>
      <c r="AM108" s="25" t="s">
        <v>556</v>
      </c>
      <c r="AN108" s="25" t="s">
        <v>556</v>
      </c>
      <c r="AO108" s="25" t="s">
        <v>556</v>
      </c>
      <c r="AP108" s="25" t="s">
        <v>556</v>
      </c>
      <c r="AQ108" s="25" t="s">
        <v>556</v>
      </c>
      <c r="AR108" s="25" t="s">
        <v>556</v>
      </c>
      <c r="AS108" s="25" t="s">
        <v>556</v>
      </c>
      <c r="AT108" s="25" t="s">
        <v>556</v>
      </c>
      <c r="AU108" s="25" t="s">
        <v>556</v>
      </c>
      <c r="AV108" s="25" t="s">
        <v>556</v>
      </c>
      <c r="AW108" s="25" t="s">
        <v>556</v>
      </c>
      <c r="AX108" s="25" t="s">
        <v>556</v>
      </c>
      <c r="AY108" s="25" t="s">
        <v>556</v>
      </c>
      <c r="AZ108" s="25" t="s">
        <v>556</v>
      </c>
      <c r="BA108" s="25" t="s">
        <v>556</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255</v>
      </c>
      <c r="F109" s="22" t="s">
        <v>560</v>
      </c>
      <c r="G109" s="28" t="s">
        <v>561</v>
      </c>
      <c r="H109" s="20" t="s">
        <v>106</v>
      </c>
      <c r="I109" s="20" t="s">
        <v>118</v>
      </c>
      <c r="J109" s="20" t="s">
        <v>118</v>
      </c>
      <c r="K109" s="20" t="s">
        <v>1210</v>
      </c>
      <c r="L109" s="20" t="s">
        <v>118</v>
      </c>
      <c r="M109" s="20" t="s">
        <v>118</v>
      </c>
      <c r="N109" s="24" t="s">
        <v>118</v>
      </c>
      <c r="O109" s="70">
        <v>4.1399999999999997</v>
      </c>
      <c r="P109" s="24"/>
      <c r="Q109" s="24" t="s">
        <v>118</v>
      </c>
      <c r="R109" s="70">
        <v>10.48</v>
      </c>
      <c r="S109" s="33" t="s">
        <v>1210</v>
      </c>
      <c r="T109" s="33">
        <v>10.48</v>
      </c>
      <c r="U109" s="33">
        <v>4.1399999999999997</v>
      </c>
      <c r="V109" s="33" t="b">
        <v>1</v>
      </c>
      <c r="W109" s="33"/>
      <c r="X109" s="24"/>
      <c r="Y109" s="20" t="s">
        <v>118</v>
      </c>
      <c r="Z109" s="20" t="s">
        <v>1420</v>
      </c>
      <c r="AA109" s="20" t="s">
        <v>147</v>
      </c>
      <c r="AB109" s="20" t="s">
        <v>118</v>
      </c>
      <c r="AC109" s="20" t="s">
        <v>118</v>
      </c>
      <c r="AD109" s="20" t="s">
        <v>561</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562</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255</v>
      </c>
      <c r="F110" s="22" t="s">
        <v>563</v>
      </c>
      <c r="G110" s="28" t="s">
        <v>564</v>
      </c>
      <c r="H110" s="20" t="s">
        <v>163</v>
      </c>
      <c r="I110" s="20" t="s">
        <v>459</v>
      </c>
      <c r="J110" s="20" t="s">
        <v>565</v>
      </c>
      <c r="K110" s="20" t="s">
        <v>566</v>
      </c>
      <c r="L110" s="20" t="s">
        <v>567</v>
      </c>
      <c r="M110" s="20" t="s">
        <v>111</v>
      </c>
      <c r="N110" s="20">
        <v>16306</v>
      </c>
      <c r="O110" s="33">
        <v>3.3702762961023146E-4</v>
      </c>
      <c r="P110" s="20" t="s">
        <v>138</v>
      </c>
      <c r="Q110" s="20">
        <v>23935800</v>
      </c>
      <c r="R110" s="33">
        <v>0.49472745840945531</v>
      </c>
      <c r="S110" s="33" t="s">
        <v>1210</v>
      </c>
      <c r="T110" s="33">
        <v>10.48</v>
      </c>
      <c r="U110" s="33">
        <v>4.1399999999999997</v>
      </c>
      <c r="V110" s="33" t="b">
        <v>1</v>
      </c>
      <c r="W110" s="33"/>
      <c r="X110" s="20" t="s">
        <v>138</v>
      </c>
      <c r="Y110" s="20" t="s">
        <v>157</v>
      </c>
      <c r="Z110" s="20" t="s">
        <v>386</v>
      </c>
      <c r="AA110" s="20" t="s">
        <v>295</v>
      </c>
      <c r="AB110" s="20">
        <v>1467.91</v>
      </c>
      <c r="AC110" s="20">
        <v>0</v>
      </c>
      <c r="AD110" s="20" t="s">
        <v>564</v>
      </c>
      <c r="AE110" s="20" t="s">
        <v>127</v>
      </c>
      <c r="AF110" s="20" t="s">
        <v>116</v>
      </c>
      <c r="AG110" s="33" t="s">
        <v>568</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255</v>
      </c>
      <c r="F111" s="22" t="s">
        <v>569</v>
      </c>
      <c r="G111" s="28" t="s">
        <v>570</v>
      </c>
      <c r="H111" s="20" t="s">
        <v>163</v>
      </c>
      <c r="I111" s="20" t="s">
        <v>571</v>
      </c>
      <c r="J111" s="20" t="s">
        <v>565</v>
      </c>
      <c r="K111" s="20" t="s">
        <v>1440</v>
      </c>
      <c r="L111" s="20" t="s">
        <v>572</v>
      </c>
      <c r="M111" s="20" t="s">
        <v>573</v>
      </c>
      <c r="N111" s="20" t="s">
        <v>118</v>
      </c>
      <c r="O111" s="33">
        <v>0.75900000000000001</v>
      </c>
      <c r="P111" s="20"/>
      <c r="Q111" s="20" t="s">
        <v>118</v>
      </c>
      <c r="R111" s="33">
        <v>364.5</v>
      </c>
      <c r="S111" s="33" t="s">
        <v>1210</v>
      </c>
      <c r="T111" s="33">
        <v>10.48</v>
      </c>
      <c r="U111" s="33">
        <v>4.1399999999999997</v>
      </c>
      <c r="V111" s="33" t="b">
        <v>0</v>
      </c>
      <c r="W111" s="33" t="s">
        <v>1441</v>
      </c>
      <c r="X111" s="20"/>
      <c r="Y111" s="20" t="s">
        <v>118</v>
      </c>
      <c r="Z111" s="20" t="s">
        <v>428</v>
      </c>
      <c r="AA111" s="20" t="s">
        <v>147</v>
      </c>
      <c r="AB111" s="20">
        <v>480.23715415019763</v>
      </c>
      <c r="AC111" s="20" t="s">
        <v>118</v>
      </c>
      <c r="AD111" s="20" t="s">
        <v>570</v>
      </c>
      <c r="AE111" s="20" t="s">
        <v>127</v>
      </c>
      <c r="AF111" s="20" t="s">
        <v>116</v>
      </c>
      <c r="AG111" s="33" t="s">
        <v>568</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574</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255</v>
      </c>
      <c r="F112" s="22" t="s">
        <v>575</v>
      </c>
      <c r="G112" s="23" t="s">
        <v>576</v>
      </c>
      <c r="H112" s="20" t="s">
        <v>163</v>
      </c>
      <c r="I112" s="20" t="s">
        <v>577</v>
      </c>
      <c r="J112" s="20" t="s">
        <v>317</v>
      </c>
      <c r="K112" s="20" t="s">
        <v>578</v>
      </c>
      <c r="L112" s="20" t="s">
        <v>579</v>
      </c>
      <c r="M112" s="20" t="s">
        <v>111</v>
      </c>
      <c r="N112" s="20">
        <v>1413</v>
      </c>
      <c r="O112" s="33">
        <v>0</v>
      </c>
      <c r="P112" s="20"/>
      <c r="Q112" s="20">
        <v>0</v>
      </c>
      <c r="R112" s="33">
        <v>0</v>
      </c>
      <c r="S112" s="33" t="s">
        <v>1442</v>
      </c>
      <c r="T112" s="33">
        <v>327.24</v>
      </c>
      <c r="U112" s="33">
        <v>6.87</v>
      </c>
      <c r="V112" s="33" t="b">
        <v>1</v>
      </c>
      <c r="W112" s="33"/>
      <c r="X112" s="20"/>
      <c r="Y112" s="20" t="s">
        <v>167</v>
      </c>
      <c r="Z112" s="20" t="s">
        <v>580</v>
      </c>
      <c r="AA112" s="20" t="s">
        <v>187</v>
      </c>
      <c r="AB112" s="20">
        <v>0</v>
      </c>
      <c r="AC112" s="20">
        <v>0</v>
      </c>
      <c r="AD112" s="20" t="s">
        <v>581</v>
      </c>
      <c r="AE112" s="20" t="s">
        <v>127</v>
      </c>
      <c r="AF112" s="20" t="s">
        <v>522</v>
      </c>
      <c r="AG112" s="33" t="s">
        <v>582</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583</v>
      </c>
      <c r="BH112" s="26" t="s">
        <v>118</v>
      </c>
      <c r="BI112" s="26" t="s">
        <v>118</v>
      </c>
      <c r="BJ112" s="26" t="s">
        <v>118</v>
      </c>
      <c r="BK112" s="26" t="s">
        <v>118</v>
      </c>
      <c r="BL112" s="26">
        <v>88.788826122594855</v>
      </c>
      <c r="BM112" s="20" t="s">
        <v>535</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1526</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255</v>
      </c>
      <c r="F113" s="22" t="s">
        <v>584</v>
      </c>
      <c r="G113" s="23" t="s">
        <v>585</v>
      </c>
      <c r="H113" s="20" t="s">
        <v>106</v>
      </c>
      <c r="I113" s="20" t="s">
        <v>459</v>
      </c>
      <c r="J113" s="20" t="s">
        <v>460</v>
      </c>
      <c r="K113" s="20" t="s">
        <v>586</v>
      </c>
      <c r="L113" s="20" t="s">
        <v>587</v>
      </c>
      <c r="M113" s="20" t="s">
        <v>588</v>
      </c>
      <c r="N113" s="20">
        <v>1061260</v>
      </c>
      <c r="O113" s="33">
        <v>6.87</v>
      </c>
      <c r="P113" s="20"/>
      <c r="Q113" s="20">
        <v>50533700</v>
      </c>
      <c r="R113" s="33">
        <v>327.24</v>
      </c>
      <c r="S113" s="33" t="s">
        <v>1442</v>
      </c>
      <c r="T113" s="33">
        <v>327.24</v>
      </c>
      <c r="U113" s="33">
        <v>6.87</v>
      </c>
      <c r="V113" s="33" t="b">
        <v>1</v>
      </c>
      <c r="W113" s="33"/>
      <c r="X113" s="20"/>
      <c r="Y113" s="20" t="s">
        <v>167</v>
      </c>
      <c r="Z113" s="20" t="s">
        <v>168</v>
      </c>
      <c r="AA113" s="20" t="s">
        <v>169</v>
      </c>
      <c r="AB113" s="20">
        <v>47.616900000000001</v>
      </c>
      <c r="AC113" s="20">
        <v>0</v>
      </c>
      <c r="AD113" s="20" t="s">
        <v>589</v>
      </c>
      <c r="AE113" s="20" t="s">
        <v>127</v>
      </c>
      <c r="AF113" s="20" t="s">
        <v>522</v>
      </c>
      <c r="AG113" s="33" t="s">
        <v>590</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591</v>
      </c>
      <c r="BH113" s="26" t="s">
        <v>118</v>
      </c>
      <c r="BI113" s="26" t="s">
        <v>118</v>
      </c>
      <c r="BJ113" s="26" t="s">
        <v>118</v>
      </c>
      <c r="BK113" s="26" t="s">
        <v>118</v>
      </c>
      <c r="BL113" s="26">
        <v>88.788826122594855</v>
      </c>
      <c r="BM113" s="20" t="s">
        <v>535</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1526</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255</v>
      </c>
      <c r="F114" s="22" t="s">
        <v>592</v>
      </c>
      <c r="G114" s="23" t="s">
        <v>593</v>
      </c>
      <c r="H114" s="20" t="s">
        <v>106</v>
      </c>
      <c r="I114" s="20" t="s">
        <v>459</v>
      </c>
      <c r="J114" s="20" t="s">
        <v>460</v>
      </c>
      <c r="K114" s="20" t="s">
        <v>586</v>
      </c>
      <c r="L114" s="20" t="s">
        <v>587</v>
      </c>
      <c r="M114" s="20" t="s">
        <v>588</v>
      </c>
      <c r="N114" s="20">
        <v>1061260</v>
      </c>
      <c r="O114" s="33">
        <v>6.87</v>
      </c>
      <c r="P114" s="20"/>
      <c r="Q114" s="20">
        <v>50533700</v>
      </c>
      <c r="R114" s="33">
        <v>327.24</v>
      </c>
      <c r="S114" s="33" t="s">
        <v>1442</v>
      </c>
      <c r="T114" s="33">
        <v>327.24</v>
      </c>
      <c r="U114" s="33">
        <v>6.87</v>
      </c>
      <c r="V114" s="33" t="b">
        <v>1</v>
      </c>
      <c r="W114" s="33"/>
      <c r="X114" s="20"/>
      <c r="Y114" s="20" t="s">
        <v>167</v>
      </c>
      <c r="Z114" s="20" t="s">
        <v>168</v>
      </c>
      <c r="AA114" s="20" t="s">
        <v>169</v>
      </c>
      <c r="AB114" s="20">
        <v>47.616900000000001</v>
      </c>
      <c r="AC114" s="20">
        <v>0</v>
      </c>
      <c r="AD114" s="20" t="s">
        <v>594</v>
      </c>
      <c r="AE114" s="20" t="s">
        <v>127</v>
      </c>
      <c r="AF114" s="20" t="s">
        <v>522</v>
      </c>
      <c r="AG114" s="33" t="s">
        <v>595</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583</v>
      </c>
      <c r="BH114" s="26" t="s">
        <v>118</v>
      </c>
      <c r="BI114" s="26" t="s">
        <v>118</v>
      </c>
      <c r="BJ114" s="26" t="s">
        <v>118</v>
      </c>
      <c r="BK114" s="26" t="s">
        <v>118</v>
      </c>
      <c r="BL114" s="26">
        <v>118.37553777596084</v>
      </c>
      <c r="BM114" s="20" t="s">
        <v>535</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1526</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255</v>
      </c>
      <c r="F115" s="22" t="s">
        <v>596</v>
      </c>
      <c r="G115" s="28" t="s">
        <v>597</v>
      </c>
      <c r="H115" s="20" t="s">
        <v>118</v>
      </c>
      <c r="I115" s="20" t="s">
        <v>118</v>
      </c>
      <c r="J115" s="20" t="s">
        <v>118</v>
      </c>
      <c r="K115" s="20" t="s">
        <v>118</v>
      </c>
      <c r="L115" s="20" t="s">
        <v>118</v>
      </c>
      <c r="M115" s="20" t="s">
        <v>118</v>
      </c>
      <c r="N115" s="24" t="s">
        <v>118</v>
      </c>
      <c r="O115" s="70" t="s">
        <v>118</v>
      </c>
      <c r="P115" s="24"/>
      <c r="Q115" s="24" t="s">
        <v>118</v>
      </c>
      <c r="R115" s="70" t="s">
        <v>118</v>
      </c>
      <c r="S115" s="33" t="s">
        <v>1210</v>
      </c>
      <c r="T115" s="33">
        <v>102.58</v>
      </c>
      <c r="U115" s="33">
        <v>1.81</v>
      </c>
      <c r="V115" s="33" t="e">
        <v>#VALUE!</v>
      </c>
      <c r="W115" s="33"/>
      <c r="X115" s="24"/>
      <c r="Y115" s="20" t="s">
        <v>118</v>
      </c>
      <c r="Z115" s="20" t="s">
        <v>118</v>
      </c>
      <c r="AA115" s="20" t="s">
        <v>118</v>
      </c>
      <c r="AB115" s="20" t="s">
        <v>118</v>
      </c>
      <c r="AC115" s="20" t="s">
        <v>118</v>
      </c>
      <c r="AD115" s="20" t="s">
        <v>597</v>
      </c>
      <c r="AE115" s="20" t="s">
        <v>127</v>
      </c>
      <c r="AF115" s="20" t="s">
        <v>522</v>
      </c>
      <c r="AG115" s="33" t="s">
        <v>598</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541</v>
      </c>
      <c r="BH115" s="26" t="s">
        <v>118</v>
      </c>
      <c r="BI115" s="26" t="s">
        <v>118</v>
      </c>
      <c r="BJ115" s="26" t="s">
        <v>118</v>
      </c>
      <c r="BK115" s="26" t="s">
        <v>118</v>
      </c>
      <c r="BL115" s="26">
        <v>9.9999999999999995E-7</v>
      </c>
      <c r="BM115" s="20" t="s">
        <v>1589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1526</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255</v>
      </c>
      <c r="F116" s="22" t="s">
        <v>599</v>
      </c>
      <c r="G116" s="28" t="s">
        <v>600</v>
      </c>
      <c r="H116" s="20" t="s">
        <v>406</v>
      </c>
      <c r="I116" s="20" t="s">
        <v>143</v>
      </c>
      <c r="J116" s="20" t="s">
        <v>144</v>
      </c>
      <c r="K116" s="20" t="s">
        <v>258</v>
      </c>
      <c r="L116" s="20" t="s">
        <v>1590</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581</v>
      </c>
      <c r="AE116" s="20" t="s">
        <v>115</v>
      </c>
      <c r="AF116" s="20" t="s">
        <v>601</v>
      </c>
      <c r="AG116" s="33" t="s">
        <v>582</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541</v>
      </c>
      <c r="BH116" s="26" t="s">
        <v>118</v>
      </c>
      <c r="BI116" s="26" t="s">
        <v>118</v>
      </c>
      <c r="BJ116" s="26" t="s">
        <v>118</v>
      </c>
      <c r="BK116" s="26" t="s">
        <v>118</v>
      </c>
      <c r="BL116" s="26">
        <v>9.9999999999999995E-7</v>
      </c>
      <c r="BM116" s="20" t="s">
        <v>602</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1526</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255</v>
      </c>
      <c r="F117" s="22" t="s">
        <v>603</v>
      </c>
      <c r="G117" s="23" t="s">
        <v>604</v>
      </c>
      <c r="H117" s="20" t="s">
        <v>406</v>
      </c>
      <c r="I117" s="20" t="s">
        <v>143</v>
      </c>
      <c r="J117" s="20" t="s">
        <v>144</v>
      </c>
      <c r="K117" s="20" t="s">
        <v>258</v>
      </c>
      <c r="L117" s="20" t="s">
        <v>1591</v>
      </c>
      <c r="M117" s="20" t="s">
        <v>259</v>
      </c>
      <c r="N117" s="20">
        <v>5000000</v>
      </c>
      <c r="O117" s="33">
        <v>8.8485669524606316E-3</v>
      </c>
      <c r="P117" s="20" t="s">
        <v>138</v>
      </c>
      <c r="Q117" s="20">
        <v>406000000</v>
      </c>
      <c r="R117" s="33">
        <v>0.71850363653980331</v>
      </c>
      <c r="S117" s="33" t="s">
        <v>1437</v>
      </c>
      <c r="T117" s="33">
        <v>406</v>
      </c>
      <c r="U117" s="33">
        <v>5</v>
      </c>
      <c r="V117" s="33" t="b">
        <v>1</v>
      </c>
      <c r="W117" s="33"/>
      <c r="X117" s="20" t="s">
        <v>138</v>
      </c>
      <c r="Y117" s="20">
        <v>1100</v>
      </c>
      <c r="Z117" s="20" t="s">
        <v>139</v>
      </c>
      <c r="AA117" s="20" t="s">
        <v>260</v>
      </c>
      <c r="AB117" s="20">
        <v>81.2</v>
      </c>
      <c r="AC117" s="20">
        <v>82</v>
      </c>
      <c r="AD117" s="20" t="s">
        <v>521</v>
      </c>
      <c r="AE117" s="20" t="s">
        <v>115</v>
      </c>
      <c r="AF117" s="20" t="s">
        <v>116</v>
      </c>
      <c r="AG117" s="33" t="s">
        <v>770</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1747</v>
      </c>
      <c r="BH117" s="26">
        <v>0</v>
      </c>
      <c r="BI117" s="26">
        <v>0</v>
      </c>
      <c r="BJ117" s="26">
        <v>0</v>
      </c>
      <c r="BK117" s="26">
        <v>0</v>
      </c>
      <c r="BL117" s="26">
        <v>2.2027439999999996</v>
      </c>
      <c r="BM117" s="20" t="s">
        <v>1745</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605</v>
      </c>
      <c r="E118" s="21" t="s">
        <v>255</v>
      </c>
      <c r="F118" s="22" t="s">
        <v>606</v>
      </c>
      <c r="G118" s="23" t="s">
        <v>607</v>
      </c>
      <c r="H118" s="20" t="s">
        <v>163</v>
      </c>
      <c r="I118" s="20" t="s">
        <v>153</v>
      </c>
      <c r="J118" s="20" t="s">
        <v>154</v>
      </c>
      <c r="K118" s="20" t="s">
        <v>608</v>
      </c>
      <c r="L118" s="20" t="s">
        <v>609</v>
      </c>
      <c r="M118" s="20" t="s">
        <v>111</v>
      </c>
      <c r="N118" s="20">
        <v>1538</v>
      </c>
      <c r="O118" s="33">
        <v>1.538E-2</v>
      </c>
      <c r="P118" s="20"/>
      <c r="Q118" s="20">
        <v>123040</v>
      </c>
      <c r="R118" s="33">
        <v>1.2303999999999999</v>
      </c>
      <c r="S118" s="33" t="s">
        <v>1438</v>
      </c>
      <c r="T118" s="33">
        <v>5.47</v>
      </c>
      <c r="U118" s="33">
        <v>0.06</v>
      </c>
      <c r="V118" s="33" t="b">
        <v>1</v>
      </c>
      <c r="W118" s="33"/>
      <c r="X118" s="20"/>
      <c r="Y118" s="20" t="s">
        <v>167</v>
      </c>
      <c r="Z118" s="20" t="s">
        <v>113</v>
      </c>
      <c r="AA118" s="20" t="s">
        <v>295</v>
      </c>
      <c r="AB118" s="20">
        <v>80</v>
      </c>
      <c r="AC118" s="20">
        <v>0</v>
      </c>
      <c r="AD118" s="20" t="s">
        <v>610</v>
      </c>
      <c r="AE118" s="20" t="s">
        <v>115</v>
      </c>
      <c r="AF118" s="20" t="s">
        <v>522</v>
      </c>
      <c r="AG118" s="20" t="s">
        <v>503</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1527</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255</v>
      </c>
      <c r="F119" s="22" t="s">
        <v>611</v>
      </c>
      <c r="G119" s="23" t="s">
        <v>612</v>
      </c>
      <c r="H119" s="20" t="s">
        <v>163</v>
      </c>
      <c r="I119" s="20" t="s">
        <v>341</v>
      </c>
      <c r="J119" s="20" t="s">
        <v>154</v>
      </c>
      <c r="K119" s="20" t="s">
        <v>613</v>
      </c>
      <c r="L119" s="20" t="s">
        <v>614</v>
      </c>
      <c r="M119" s="20" t="s">
        <v>1528</v>
      </c>
      <c r="N119" s="20">
        <v>0</v>
      </c>
      <c r="O119" s="33">
        <v>0.31</v>
      </c>
      <c r="P119" s="20"/>
      <c r="Q119" s="20">
        <v>0</v>
      </c>
      <c r="R119" s="33">
        <v>-79.63</v>
      </c>
      <c r="S119" s="33" t="s">
        <v>1443</v>
      </c>
      <c r="T119" s="33">
        <v>191.76</v>
      </c>
      <c r="U119" s="33">
        <v>9.73</v>
      </c>
      <c r="V119" s="33" t="b">
        <v>1</v>
      </c>
      <c r="W119" s="33"/>
      <c r="X119" s="20"/>
      <c r="Y119" s="20" t="s">
        <v>157</v>
      </c>
      <c r="Z119" s="20" t="s">
        <v>311</v>
      </c>
      <c r="AA119" s="20" t="s">
        <v>147</v>
      </c>
      <c r="AB119" s="20">
        <v>-325.39299999999997</v>
      </c>
      <c r="AC119" s="20">
        <v>0</v>
      </c>
      <c r="AD119" s="20" t="s">
        <v>615</v>
      </c>
      <c r="AE119" s="20" t="s">
        <v>127</v>
      </c>
      <c r="AF119" s="20" t="s">
        <v>6</v>
      </c>
      <c r="AG119" s="46" t="s">
        <v>1196</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1737</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1527</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255</v>
      </c>
      <c r="F120" s="22" t="s">
        <v>616</v>
      </c>
      <c r="G120" s="28" t="s">
        <v>617</v>
      </c>
      <c r="H120" s="20" t="s">
        <v>106</v>
      </c>
      <c r="I120" s="20" t="s">
        <v>341</v>
      </c>
      <c r="J120" s="20" t="s">
        <v>154</v>
      </c>
      <c r="K120" s="20" t="s">
        <v>618</v>
      </c>
      <c r="L120" s="20" t="s">
        <v>619</v>
      </c>
      <c r="M120" s="20" t="s">
        <v>111</v>
      </c>
      <c r="N120" s="20">
        <v>0</v>
      </c>
      <c r="O120" s="33">
        <v>8.58</v>
      </c>
      <c r="P120" s="20"/>
      <c r="Q120" s="20">
        <v>0</v>
      </c>
      <c r="R120" s="33">
        <v>294</v>
      </c>
      <c r="S120" s="33" t="s">
        <v>1437</v>
      </c>
      <c r="T120" s="33">
        <v>161</v>
      </c>
      <c r="U120" s="33">
        <v>4.7</v>
      </c>
      <c r="V120" s="33" t="b">
        <v>0</v>
      </c>
      <c r="W120" s="33" t="s">
        <v>1428</v>
      </c>
      <c r="X120" s="20"/>
      <c r="Y120" s="20" t="s">
        <v>157</v>
      </c>
      <c r="Z120" s="20" t="s">
        <v>168</v>
      </c>
      <c r="AA120" s="20" t="s">
        <v>620</v>
      </c>
      <c r="AB120" s="20">
        <v>34.265700000000002</v>
      </c>
      <c r="AC120" s="20">
        <v>0</v>
      </c>
      <c r="AD120" s="20" t="s">
        <v>617</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1529</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255</v>
      </c>
      <c r="F121" s="22" t="s">
        <v>621</v>
      </c>
      <c r="G121" s="28" t="s">
        <v>622</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622</v>
      </c>
      <c r="AE121" s="20" t="s">
        <v>127</v>
      </c>
      <c r="AF121" s="20" t="s">
        <v>116</v>
      </c>
      <c r="AG121" s="20" t="s">
        <v>503</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1529</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255</v>
      </c>
      <c r="F122" s="22" t="s">
        <v>623</v>
      </c>
      <c r="G122" s="39" t="s">
        <v>624</v>
      </c>
      <c r="H122" s="20" t="s">
        <v>516</v>
      </c>
      <c r="I122" s="20" t="s">
        <v>341</v>
      </c>
      <c r="J122" s="20" t="s">
        <v>154</v>
      </c>
      <c r="K122" s="20" t="s">
        <v>625</v>
      </c>
      <c r="L122" s="20" t="s">
        <v>626</v>
      </c>
      <c r="M122" s="20" t="s">
        <v>1444</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622</v>
      </c>
      <c r="AE122" s="20" t="s">
        <v>115</v>
      </c>
      <c r="AF122" s="20" t="s">
        <v>275</v>
      </c>
      <c r="AG122" s="20" t="s">
        <v>627</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628</v>
      </c>
      <c r="BH122" s="26">
        <v>0</v>
      </c>
      <c r="BI122" s="26">
        <v>0</v>
      </c>
      <c r="BJ122" s="26">
        <v>0</v>
      </c>
      <c r="BK122" s="26">
        <v>0</v>
      </c>
      <c r="BL122" s="26">
        <v>101</v>
      </c>
      <c r="BM122" s="20" t="s">
        <v>629</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255</v>
      </c>
      <c r="F123" s="22" t="s">
        <v>630</v>
      </c>
      <c r="G123" s="39" t="s">
        <v>631</v>
      </c>
      <c r="H123" s="20" t="s">
        <v>152</v>
      </c>
      <c r="I123" s="20" t="s">
        <v>341</v>
      </c>
      <c r="J123" s="20" t="s">
        <v>154</v>
      </c>
      <c r="K123" s="20" t="s">
        <v>632</v>
      </c>
      <c r="L123" s="20" t="s">
        <v>633</v>
      </c>
      <c r="M123" s="20" t="s">
        <v>111</v>
      </c>
      <c r="N123" s="20">
        <v>0</v>
      </c>
      <c r="O123" s="33">
        <v>0.34</v>
      </c>
      <c r="P123" s="20"/>
      <c r="Q123" s="20">
        <v>0</v>
      </c>
      <c r="R123" s="33">
        <v>333</v>
      </c>
      <c r="S123" s="33" t="e">
        <v>#N/A</v>
      </c>
      <c r="T123" s="33" t="e">
        <v>#N/A</v>
      </c>
      <c r="U123" s="33" t="e">
        <v>#N/A</v>
      </c>
      <c r="V123" s="33" t="e">
        <v>#N/A</v>
      </c>
      <c r="W123" s="33"/>
      <c r="X123" s="20"/>
      <c r="Y123" s="20" t="s">
        <v>157</v>
      </c>
      <c r="Z123" s="20" t="s">
        <v>634</v>
      </c>
      <c r="AA123" s="20" t="s">
        <v>147</v>
      </c>
      <c r="AB123" s="20">
        <v>979.41200000000003</v>
      </c>
      <c r="AC123" s="20">
        <v>0</v>
      </c>
      <c r="AD123" s="20" t="s">
        <v>622</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635</v>
      </c>
      <c r="BH123" s="26">
        <v>0</v>
      </c>
      <c r="BI123" s="26">
        <v>0</v>
      </c>
      <c r="BJ123" s="26">
        <v>0</v>
      </c>
      <c r="BK123" s="26">
        <v>0</v>
      </c>
      <c r="BL123" s="26">
        <v>101</v>
      </c>
      <c r="BM123" s="20" t="s">
        <v>629</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255</v>
      </c>
      <c r="F124" s="22" t="s">
        <v>636</v>
      </c>
      <c r="G124" s="28" t="s">
        <v>637</v>
      </c>
      <c r="H124" s="20" t="s">
        <v>1568</v>
      </c>
      <c r="I124" s="20" t="s">
        <v>233</v>
      </c>
      <c r="J124" s="20" t="s">
        <v>317</v>
      </c>
      <c r="K124" s="20" t="s">
        <v>1569</v>
      </c>
      <c r="L124" s="20" t="s">
        <v>1570</v>
      </c>
      <c r="M124" s="20" t="s">
        <v>1577</v>
      </c>
      <c r="N124" s="20">
        <v>98000000</v>
      </c>
      <c r="O124" s="33">
        <v>0.58622679981792303</v>
      </c>
      <c r="P124" s="20"/>
      <c r="Q124" s="20">
        <v>30100000000</v>
      </c>
      <c r="R124" s="33">
        <v>180.05537422979066</v>
      </c>
      <c r="S124" s="33" t="s">
        <v>1445</v>
      </c>
      <c r="T124" s="33">
        <v>930.74</v>
      </c>
      <c r="U124" s="33">
        <v>3.03</v>
      </c>
      <c r="V124" s="33" t="b">
        <v>1</v>
      </c>
      <c r="W124" s="33"/>
      <c r="X124" s="20"/>
      <c r="Y124" s="20" t="s">
        <v>167</v>
      </c>
      <c r="Z124" s="20" t="s">
        <v>1571</v>
      </c>
      <c r="AA124" s="20" t="s">
        <v>147</v>
      </c>
      <c r="AB124" s="20">
        <v>307.14285714285717</v>
      </c>
      <c r="AC124" s="20">
        <v>0</v>
      </c>
      <c r="AD124" s="20" t="s">
        <v>638</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1530</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255</v>
      </c>
      <c r="F125" s="22" t="s">
        <v>639</v>
      </c>
      <c r="G125" s="28" t="s">
        <v>640</v>
      </c>
      <c r="H125" s="20" t="s">
        <v>1568</v>
      </c>
      <c r="I125" s="20" t="s">
        <v>233</v>
      </c>
      <c r="J125" s="20" t="s">
        <v>317</v>
      </c>
      <c r="K125" s="20" t="s">
        <v>1569</v>
      </c>
      <c r="L125" s="20" t="s">
        <v>1570</v>
      </c>
      <c r="M125" s="20" t="s">
        <v>1577</v>
      </c>
      <c r="N125" s="20">
        <v>98000000</v>
      </c>
      <c r="O125" s="33">
        <v>0.58622679981792303</v>
      </c>
      <c r="P125" s="20"/>
      <c r="Q125" s="20">
        <v>30100000000</v>
      </c>
      <c r="R125" s="33">
        <v>180.05537422979066</v>
      </c>
      <c r="S125" s="33" t="s">
        <v>1445</v>
      </c>
      <c r="T125" s="33">
        <v>930.74</v>
      </c>
      <c r="U125" s="33">
        <v>3.03</v>
      </c>
      <c r="V125" s="33" t="b">
        <v>1</v>
      </c>
      <c r="W125" s="33"/>
      <c r="X125" s="20"/>
      <c r="Y125" s="20" t="s">
        <v>167</v>
      </c>
      <c r="Z125" s="20" t="s">
        <v>1571</v>
      </c>
      <c r="AA125" s="20" t="s">
        <v>147</v>
      </c>
      <c r="AB125" s="20">
        <v>307.14285714285717</v>
      </c>
      <c r="AC125" s="20">
        <v>0</v>
      </c>
      <c r="AD125" s="20" t="s">
        <v>641</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1530</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255</v>
      </c>
      <c r="F126" s="22" t="s">
        <v>642</v>
      </c>
      <c r="G126" s="39" t="s">
        <v>643</v>
      </c>
      <c r="H126" s="20" t="s">
        <v>152</v>
      </c>
      <c r="I126" s="20" t="s">
        <v>341</v>
      </c>
      <c r="J126" s="20" t="s">
        <v>154</v>
      </c>
      <c r="K126" s="20" t="s">
        <v>644</v>
      </c>
      <c r="L126" s="20" t="s">
        <v>645</v>
      </c>
      <c r="M126" s="20" t="s">
        <v>646</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520</v>
      </c>
      <c r="AB126" s="20">
        <v>596.92200000000003</v>
      </c>
      <c r="AC126" s="20">
        <v>0</v>
      </c>
      <c r="AD126" s="20">
        <v>0</v>
      </c>
      <c r="AE126" s="20">
        <v>0</v>
      </c>
      <c r="AF126" s="20" t="s">
        <v>647</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648</v>
      </c>
      <c r="BH126" s="26" t="s">
        <v>118</v>
      </c>
      <c r="BI126" s="26" t="s">
        <v>118</v>
      </c>
      <c r="BJ126" s="26" t="s">
        <v>118</v>
      </c>
      <c r="BK126" s="26" t="s">
        <v>118</v>
      </c>
      <c r="BL126" s="26">
        <v>647.58500000000004</v>
      </c>
      <c r="BM126" s="20" t="s">
        <v>649</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1530</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255</v>
      </c>
      <c r="F127" s="22" t="s">
        <v>650</v>
      </c>
      <c r="G127" s="28" t="s">
        <v>651</v>
      </c>
      <c r="H127" s="20" t="s">
        <v>118</v>
      </c>
      <c r="I127" s="20" t="s">
        <v>118</v>
      </c>
      <c r="J127" s="20" t="s">
        <v>118</v>
      </c>
      <c r="K127" s="20" t="s">
        <v>118</v>
      </c>
      <c r="L127" s="20" t="s">
        <v>118</v>
      </c>
      <c r="M127" s="20" t="s">
        <v>118</v>
      </c>
      <c r="N127" s="24" t="s">
        <v>118</v>
      </c>
      <c r="O127" s="70" t="s">
        <v>118</v>
      </c>
      <c r="P127" s="24"/>
      <c r="Q127" s="24" t="s">
        <v>118</v>
      </c>
      <c r="R127" s="70" t="s">
        <v>118</v>
      </c>
      <c r="S127" s="33" t="s">
        <v>1446</v>
      </c>
      <c r="T127" s="33">
        <v>-10.4</v>
      </c>
      <c r="U127" s="33">
        <v>2.5000000000000001E-3</v>
      </c>
      <c r="V127" s="33" t="e">
        <v>#VALUE!</v>
      </c>
      <c r="W127" s="33"/>
      <c r="X127" s="24"/>
      <c r="Y127" s="20" t="s">
        <v>118</v>
      </c>
      <c r="Z127" s="20" t="s">
        <v>118</v>
      </c>
      <c r="AA127" s="20" t="s">
        <v>118</v>
      </c>
      <c r="AB127" s="20" t="s">
        <v>118</v>
      </c>
      <c r="AC127" s="20" t="s">
        <v>118</v>
      </c>
      <c r="AD127" s="20" t="s">
        <v>651</v>
      </c>
      <c r="AE127" s="20" t="s">
        <v>127</v>
      </c>
      <c r="AF127" s="20" t="s">
        <v>116</v>
      </c>
      <c r="AG127" s="20" t="s">
        <v>503</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1529</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255</v>
      </c>
      <c r="F128" s="22" t="s">
        <v>652</v>
      </c>
      <c r="G128" s="28" t="s">
        <v>653</v>
      </c>
      <c r="H128" s="20" t="s">
        <v>118</v>
      </c>
      <c r="I128" s="20" t="s">
        <v>118</v>
      </c>
      <c r="J128" s="20" t="s">
        <v>118</v>
      </c>
      <c r="K128" s="20" t="s">
        <v>118</v>
      </c>
      <c r="L128" s="20" t="s">
        <v>118</v>
      </c>
      <c r="M128" s="20" t="s">
        <v>118</v>
      </c>
      <c r="N128" s="24" t="s">
        <v>118</v>
      </c>
      <c r="O128" s="70" t="s">
        <v>118</v>
      </c>
      <c r="P128" s="24"/>
      <c r="Q128" s="24" t="s">
        <v>118</v>
      </c>
      <c r="R128" s="70" t="s">
        <v>118</v>
      </c>
      <c r="S128" s="33" t="s">
        <v>1447</v>
      </c>
      <c r="T128" s="33">
        <v>11660</v>
      </c>
      <c r="U128" s="33">
        <v>14.59</v>
      </c>
      <c r="V128" s="33" t="e">
        <v>#VALUE!</v>
      </c>
      <c r="W128" s="33"/>
      <c r="X128" s="24"/>
      <c r="Y128" s="20" t="s">
        <v>118</v>
      </c>
      <c r="Z128" s="20" t="s">
        <v>118</v>
      </c>
      <c r="AA128" s="20" t="s">
        <v>118</v>
      </c>
      <c r="AB128" s="20" t="s">
        <v>118</v>
      </c>
      <c r="AC128" s="20" t="s">
        <v>118</v>
      </c>
      <c r="AD128" s="20" t="s">
        <v>653</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1529</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654</v>
      </c>
      <c r="E129" s="21" t="s">
        <v>255</v>
      </c>
      <c r="F129" s="22" t="s">
        <v>655</v>
      </c>
      <c r="G129" s="28" t="s">
        <v>656</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656</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1523</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255</v>
      </c>
      <c r="F130" s="22" t="s">
        <v>657</v>
      </c>
      <c r="G130" s="28" t="s">
        <v>658</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658</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1529</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255</v>
      </c>
      <c r="F131" s="22" t="s">
        <v>659</v>
      </c>
      <c r="G131" s="28" t="s">
        <v>660</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660</v>
      </c>
      <c r="AE131" s="20" t="s">
        <v>127</v>
      </c>
      <c r="AF131" s="20" t="s">
        <v>116</v>
      </c>
      <c r="AG131" s="20" t="s">
        <v>661</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662</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255</v>
      </c>
      <c r="F132" s="22" t="s">
        <v>663</v>
      </c>
      <c r="G132" s="23" t="s">
        <v>664</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665</v>
      </c>
      <c r="AE132" s="20" t="s">
        <v>127</v>
      </c>
      <c r="AF132" s="20" t="s">
        <v>116</v>
      </c>
      <c r="AG132" s="20" t="s">
        <v>503</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666</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255</v>
      </c>
      <c r="F133" s="22" t="s">
        <v>667</v>
      </c>
      <c r="G133" s="28" t="s">
        <v>668</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647</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662</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1726</v>
      </c>
      <c r="E134" s="21" t="s">
        <v>255</v>
      </c>
      <c r="F134" s="22" t="s">
        <v>669</v>
      </c>
      <c r="G134" s="28" t="s">
        <v>670</v>
      </c>
      <c r="H134" s="20" t="s">
        <v>516</v>
      </c>
      <c r="I134" s="20" t="s">
        <v>164</v>
      </c>
      <c r="J134" s="20" t="s">
        <v>154</v>
      </c>
      <c r="K134" s="20" t="s">
        <v>1448</v>
      </c>
      <c r="L134" s="20" t="s">
        <v>1449</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670</v>
      </c>
      <c r="AE134" s="20" t="s">
        <v>127</v>
      </c>
      <c r="AF134" s="20" t="s">
        <v>116</v>
      </c>
      <c r="AG134" s="20" t="s">
        <v>503</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1524</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255</v>
      </c>
      <c r="F135" s="22" t="s">
        <v>671</v>
      </c>
      <c r="G135" s="28" t="s">
        <v>672</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672</v>
      </c>
      <c r="AE135" s="20" t="s">
        <v>127</v>
      </c>
      <c r="AF135" s="20" t="s">
        <v>116</v>
      </c>
      <c r="AG135" s="20" t="s">
        <v>509</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673</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1523</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255</v>
      </c>
      <c r="F136" s="22" t="s">
        <v>674</v>
      </c>
      <c r="G136" s="28" t="s">
        <v>675</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675</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1523</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255</v>
      </c>
      <c r="F137" s="22" t="s">
        <v>676</v>
      </c>
      <c r="G137" s="27" t="s">
        <v>677</v>
      </c>
      <c r="H137" s="20" t="s">
        <v>118</v>
      </c>
      <c r="I137" s="20" t="s">
        <v>118</v>
      </c>
      <c r="J137" s="20" t="s">
        <v>118</v>
      </c>
      <c r="K137" s="20" t="s">
        <v>118</v>
      </c>
      <c r="L137" s="20" t="s">
        <v>118</v>
      </c>
      <c r="M137" s="20" t="s">
        <v>118</v>
      </c>
      <c r="N137" s="24" t="s">
        <v>118</v>
      </c>
      <c r="O137" s="70" t="s">
        <v>118</v>
      </c>
      <c r="P137" s="24"/>
      <c r="Q137" s="24" t="s">
        <v>118</v>
      </c>
      <c r="R137" s="70" t="s">
        <v>118</v>
      </c>
      <c r="S137" s="33" t="s">
        <v>1210</v>
      </c>
      <c r="T137" s="33">
        <v>48.72</v>
      </c>
      <c r="U137" s="33">
        <v>1.41</v>
      </c>
      <c r="V137" s="33" t="e">
        <v>#VALUE!</v>
      </c>
      <c r="W137" s="33"/>
      <c r="X137" s="24"/>
      <c r="Y137" s="20" t="s">
        <v>118</v>
      </c>
      <c r="Z137" s="20" t="s">
        <v>118</v>
      </c>
      <c r="AA137" s="20" t="s">
        <v>118</v>
      </c>
      <c r="AB137" s="20" t="s">
        <v>118</v>
      </c>
      <c r="AC137" s="20" t="s">
        <v>118</v>
      </c>
      <c r="AD137" s="20">
        <v>0</v>
      </c>
      <c r="AE137" s="20">
        <v>0</v>
      </c>
      <c r="AF137" s="20" t="s">
        <v>601</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1531</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255</v>
      </c>
      <c r="F138" s="22" t="s">
        <v>678</v>
      </c>
      <c r="G138" s="28" t="s">
        <v>679</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1532</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680</v>
      </c>
      <c r="F139" s="22" t="s">
        <v>681</v>
      </c>
      <c r="G139" s="28" t="s">
        <v>682</v>
      </c>
      <c r="H139" s="20" t="s">
        <v>118</v>
      </c>
      <c r="I139" s="20" t="s">
        <v>118</v>
      </c>
      <c r="J139" s="20" t="s">
        <v>118</v>
      </c>
      <c r="K139" s="20" t="s">
        <v>118</v>
      </c>
      <c r="L139" s="20" t="s">
        <v>118</v>
      </c>
      <c r="M139" s="20" t="s">
        <v>118</v>
      </c>
      <c r="N139" s="24" t="s">
        <v>118</v>
      </c>
      <c r="O139" s="70" t="s">
        <v>118</v>
      </c>
      <c r="P139" s="24"/>
      <c r="Q139" s="24" t="s">
        <v>118</v>
      </c>
      <c r="R139" s="70" t="s">
        <v>118</v>
      </c>
      <c r="S139" s="33" t="s">
        <v>1210</v>
      </c>
      <c r="T139" s="33">
        <v>85.14</v>
      </c>
      <c r="U139" s="33">
        <v>1.17</v>
      </c>
      <c r="V139" s="33" t="e">
        <v>#VALUE!</v>
      </c>
      <c r="W139" s="33"/>
      <c r="X139" s="24"/>
      <c r="Y139" s="20" t="s">
        <v>118</v>
      </c>
      <c r="Z139" s="20" t="s">
        <v>118</v>
      </c>
      <c r="AA139" s="20" t="s">
        <v>118</v>
      </c>
      <c r="AB139" s="20" t="s">
        <v>118</v>
      </c>
      <c r="AC139" s="20" t="s">
        <v>118</v>
      </c>
      <c r="AD139" s="20" t="s">
        <v>683</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684</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1532</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680</v>
      </c>
      <c r="F140" s="22" t="s">
        <v>685</v>
      </c>
      <c r="G140" s="28" t="s">
        <v>686</v>
      </c>
      <c r="H140" s="20" t="s">
        <v>118</v>
      </c>
      <c r="I140" s="20" t="s">
        <v>118</v>
      </c>
      <c r="J140" s="20" t="s">
        <v>118</v>
      </c>
      <c r="K140" s="20" t="s">
        <v>118</v>
      </c>
      <c r="L140" s="20" t="s">
        <v>118</v>
      </c>
      <c r="M140" s="20" t="s">
        <v>118</v>
      </c>
      <c r="N140" s="24" t="s">
        <v>118</v>
      </c>
      <c r="O140" s="70" t="s">
        <v>118</v>
      </c>
      <c r="P140" s="24"/>
      <c r="Q140" s="24" t="s">
        <v>118</v>
      </c>
      <c r="R140" s="70" t="s">
        <v>118</v>
      </c>
      <c r="S140" s="33" t="s">
        <v>1427</v>
      </c>
      <c r="T140" s="33">
        <v>23</v>
      </c>
      <c r="U140" s="33">
        <v>1</v>
      </c>
      <c r="V140" s="33" t="e">
        <v>#VALUE!</v>
      </c>
      <c r="W140" s="33"/>
      <c r="X140" s="24"/>
      <c r="Y140" s="20" t="s">
        <v>118</v>
      </c>
      <c r="Z140" s="20" t="s">
        <v>118</v>
      </c>
      <c r="AA140" s="20" t="s">
        <v>118</v>
      </c>
      <c r="AB140" s="20" t="s">
        <v>118</v>
      </c>
      <c r="AC140" s="20" t="s">
        <v>118</v>
      </c>
      <c r="AD140" s="20" t="s">
        <v>686</v>
      </c>
      <c r="AE140" s="20" t="s">
        <v>127</v>
      </c>
      <c r="AF140" s="20" t="s">
        <v>522</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684</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1493</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680</v>
      </c>
      <c r="F141" s="22" t="s">
        <v>687</v>
      </c>
      <c r="G141" s="28" t="s">
        <v>688</v>
      </c>
      <c r="H141" s="20" t="s">
        <v>163</v>
      </c>
      <c r="I141" s="20" t="s">
        <v>689</v>
      </c>
      <c r="J141" s="20" t="s">
        <v>690</v>
      </c>
      <c r="K141" s="20" t="s">
        <v>691</v>
      </c>
      <c r="L141" s="20" t="s">
        <v>692</v>
      </c>
      <c r="M141" s="20" t="s">
        <v>111</v>
      </c>
      <c r="N141" s="20">
        <v>0</v>
      </c>
      <c r="O141" s="33">
        <v>0.4</v>
      </c>
      <c r="P141" s="20"/>
      <c r="Q141" s="20">
        <v>0</v>
      </c>
      <c r="R141" s="33">
        <v>444</v>
      </c>
      <c r="S141" s="33" t="s">
        <v>1210</v>
      </c>
      <c r="T141" s="33">
        <v>168.44</v>
      </c>
      <c r="U141" s="33">
        <v>0.05</v>
      </c>
      <c r="V141" s="33" t="b">
        <v>0</v>
      </c>
      <c r="W141" s="33" t="s">
        <v>1441</v>
      </c>
      <c r="X141" s="20"/>
      <c r="Y141" s="20" t="s">
        <v>167</v>
      </c>
      <c r="Z141" s="20" t="s">
        <v>328</v>
      </c>
      <c r="AA141" s="20" t="s">
        <v>147</v>
      </c>
      <c r="AB141" s="20">
        <v>1110</v>
      </c>
      <c r="AC141" s="20">
        <v>0</v>
      </c>
      <c r="AD141" s="20" t="s">
        <v>693</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680</v>
      </c>
      <c r="F142" s="22" t="s">
        <v>694</v>
      </c>
      <c r="G142" s="27" t="s">
        <v>695</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696</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680</v>
      </c>
      <c r="F143" s="22" t="s">
        <v>697</v>
      </c>
      <c r="G143" s="27" t="s">
        <v>698</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696</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680</v>
      </c>
      <c r="F144" s="22" t="s">
        <v>699</v>
      </c>
      <c r="G144" s="27" t="s">
        <v>700</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696</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1531</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680</v>
      </c>
      <c r="F145" s="22" t="s">
        <v>701</v>
      </c>
      <c r="G145" s="23" t="s">
        <v>702</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703</v>
      </c>
      <c r="AE145" s="20" t="s">
        <v>115</v>
      </c>
      <c r="AF145" s="20" t="s">
        <v>275</v>
      </c>
      <c r="AG145" s="33" t="s">
        <v>704</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705</v>
      </c>
      <c r="BH145" s="26">
        <v>0</v>
      </c>
      <c r="BI145" s="26">
        <v>0</v>
      </c>
      <c r="BJ145" s="26">
        <v>0</v>
      </c>
      <c r="BK145" s="26">
        <v>0</v>
      </c>
      <c r="BL145" s="26">
        <v>33.769999999999996</v>
      </c>
      <c r="BM145" s="20" t="s">
        <v>666</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680</v>
      </c>
      <c r="F146" s="22" t="s">
        <v>706</v>
      </c>
      <c r="G146" s="28" t="s">
        <v>707</v>
      </c>
      <c r="H146" s="20" t="s">
        <v>106</v>
      </c>
      <c r="I146" s="20" t="s">
        <v>265</v>
      </c>
      <c r="J146" s="20" t="s">
        <v>708</v>
      </c>
      <c r="K146" s="20" t="s">
        <v>709</v>
      </c>
      <c r="L146" s="20" t="s">
        <v>710</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711</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1738</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1532</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680</v>
      </c>
      <c r="F147" s="22" t="s">
        <v>713</v>
      </c>
      <c r="G147" s="28" t="s">
        <v>714</v>
      </c>
      <c r="H147" s="20" t="s">
        <v>106</v>
      </c>
      <c r="I147" s="20" t="s">
        <v>265</v>
      </c>
      <c r="J147" s="20" t="s">
        <v>708</v>
      </c>
      <c r="K147" s="20" t="s">
        <v>709</v>
      </c>
      <c r="L147" s="20" t="s">
        <v>710</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715</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1532</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680</v>
      </c>
      <c r="F148" s="22" t="s">
        <v>716</v>
      </c>
      <c r="G148" s="28" t="s">
        <v>717</v>
      </c>
      <c r="H148" s="20" t="s">
        <v>718</v>
      </c>
      <c r="I148" s="20" t="s">
        <v>265</v>
      </c>
      <c r="J148" s="20" t="s">
        <v>719</v>
      </c>
      <c r="K148" s="20" t="s">
        <v>720</v>
      </c>
      <c r="L148" s="20" t="s">
        <v>721</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711</v>
      </c>
      <c r="AE148" s="20" t="s">
        <v>127</v>
      </c>
      <c r="AF148" s="20" t="s">
        <v>275</v>
      </c>
      <c r="AG148" s="20" t="s">
        <v>737</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1532</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680</v>
      </c>
      <c r="F149" s="22" t="s">
        <v>722</v>
      </c>
      <c r="G149" s="28" t="s">
        <v>723</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724</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725</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1495</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680</v>
      </c>
      <c r="F150" s="22" t="s">
        <v>726</v>
      </c>
      <c r="G150" s="28" t="s">
        <v>727</v>
      </c>
      <c r="H150" s="20" t="s">
        <v>152</v>
      </c>
      <c r="I150" s="20" t="s">
        <v>728</v>
      </c>
      <c r="J150" s="20" t="s">
        <v>144</v>
      </c>
      <c r="K150" s="20" t="s">
        <v>729</v>
      </c>
      <c r="L150" s="20" t="s">
        <v>730</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731</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732</v>
      </c>
      <c r="BH150" s="26" t="s">
        <v>118</v>
      </c>
      <c r="BI150" s="26" t="s">
        <v>118</v>
      </c>
      <c r="BJ150" s="26" t="s">
        <v>118</v>
      </c>
      <c r="BK150" s="26" t="s">
        <v>118</v>
      </c>
      <c r="BL150" s="26">
        <v>2.1683918347081898E-2</v>
      </c>
      <c r="BM150" s="20" t="s">
        <v>732</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1495</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680</v>
      </c>
      <c r="F151" s="22" t="s">
        <v>733</v>
      </c>
      <c r="G151" s="28" t="s">
        <v>734</v>
      </c>
      <c r="H151" s="20" t="s">
        <v>735</v>
      </c>
      <c r="I151" s="20" t="s">
        <v>728</v>
      </c>
      <c r="J151" s="20" t="s">
        <v>144</v>
      </c>
      <c r="K151" s="20" t="s">
        <v>729</v>
      </c>
      <c r="L151" s="20" t="s">
        <v>736</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734</v>
      </c>
      <c r="AE151" s="20" t="s">
        <v>127</v>
      </c>
      <c r="AF151" s="20" t="s">
        <v>116</v>
      </c>
      <c r="AG151" s="20" t="s">
        <v>737</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1495</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680</v>
      </c>
      <c r="F152" s="22" t="s">
        <v>738</v>
      </c>
      <c r="G152" s="28" t="s">
        <v>739</v>
      </c>
      <c r="H152" s="20" t="s">
        <v>152</v>
      </c>
      <c r="I152" s="20" t="s">
        <v>728</v>
      </c>
      <c r="J152" s="20" t="s">
        <v>144</v>
      </c>
      <c r="K152" s="20" t="s">
        <v>729</v>
      </c>
      <c r="L152" s="20" t="s">
        <v>740</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741</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732</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1533</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680</v>
      </c>
      <c r="F153" s="22" t="s">
        <v>742</v>
      </c>
      <c r="G153" s="28" t="s">
        <v>743</v>
      </c>
      <c r="H153" s="20" t="s">
        <v>152</v>
      </c>
      <c r="I153" s="20" t="s">
        <v>728</v>
      </c>
      <c r="J153" s="20" t="s">
        <v>144</v>
      </c>
      <c r="K153" s="20" t="s">
        <v>729</v>
      </c>
      <c r="L153" s="20" t="s">
        <v>744</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743</v>
      </c>
      <c r="AE153" s="20" t="s">
        <v>127</v>
      </c>
      <c r="AF153" s="20" t="s">
        <v>159</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10.95</v>
      </c>
      <c r="BM153" s="20" t="s">
        <v>1750</v>
      </c>
      <c r="BN153" s="60">
        <v>10.95</v>
      </c>
      <c r="BO153" s="20"/>
      <c r="BP153" s="20">
        <v>0</v>
      </c>
      <c r="BQ153" s="20">
        <v>0</v>
      </c>
      <c r="BR153" s="20">
        <v>0</v>
      </c>
      <c r="BS153" s="20">
        <v>0</v>
      </c>
      <c r="BT153" s="20">
        <v>1</v>
      </c>
      <c r="BU153" s="20">
        <v>0</v>
      </c>
      <c r="BV153" s="20">
        <v>0</v>
      </c>
      <c r="BW153" s="20">
        <v>1</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1495</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680</v>
      </c>
      <c r="F154" s="22" t="s">
        <v>745</v>
      </c>
      <c r="G154" s="28" t="s">
        <v>746</v>
      </c>
      <c r="H154" s="20" t="s">
        <v>152</v>
      </c>
      <c r="I154" s="20" t="s">
        <v>728</v>
      </c>
      <c r="J154" s="20" t="s">
        <v>144</v>
      </c>
      <c r="K154" s="20" t="s">
        <v>729</v>
      </c>
      <c r="L154" s="20" t="s">
        <v>747</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748</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732</v>
      </c>
      <c r="BH154" s="26" t="s">
        <v>118</v>
      </c>
      <c r="BI154" s="26" t="s">
        <v>118</v>
      </c>
      <c r="BJ154" s="26" t="s">
        <v>118</v>
      </c>
      <c r="BK154" s="26" t="s">
        <v>118</v>
      </c>
      <c r="BL154" s="26">
        <v>6.2160565928301459</v>
      </c>
      <c r="BM154" s="20" t="s">
        <v>749</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1495</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680</v>
      </c>
      <c r="F155" s="22" t="s">
        <v>750</v>
      </c>
      <c r="G155" s="28" t="s">
        <v>751</v>
      </c>
      <c r="H155" s="20" t="s">
        <v>152</v>
      </c>
      <c r="I155" s="20" t="s">
        <v>728</v>
      </c>
      <c r="J155" s="20" t="s">
        <v>144</v>
      </c>
      <c r="K155" s="20" t="s">
        <v>729</v>
      </c>
      <c r="L155" s="20" t="s">
        <v>752</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748</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732</v>
      </c>
      <c r="BH155" s="26" t="s">
        <v>118</v>
      </c>
      <c r="BI155" s="26" t="s">
        <v>118</v>
      </c>
      <c r="BJ155" s="26" t="s">
        <v>118</v>
      </c>
      <c r="BK155" s="26" t="s">
        <v>118</v>
      </c>
      <c r="BL155" s="26">
        <v>6.2666524023066703</v>
      </c>
      <c r="BM155" s="20" t="s">
        <v>749</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1495</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680</v>
      </c>
      <c r="F156" s="22" t="s">
        <v>753</v>
      </c>
      <c r="G156" s="28" t="s">
        <v>754</v>
      </c>
      <c r="H156" s="20" t="s">
        <v>152</v>
      </c>
      <c r="I156" s="20" t="s">
        <v>164</v>
      </c>
      <c r="J156" s="20" t="s">
        <v>154</v>
      </c>
      <c r="K156" s="20" t="s">
        <v>755</v>
      </c>
      <c r="L156" s="20" t="s">
        <v>754</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756</v>
      </c>
      <c r="AE156" s="20" t="s">
        <v>115</v>
      </c>
      <c r="AF156" s="20" t="s">
        <v>522</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757</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1495</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758</v>
      </c>
      <c r="F157" s="22" t="s">
        <v>759</v>
      </c>
      <c r="G157" s="23" t="s">
        <v>760</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761</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758</v>
      </c>
      <c r="F158" s="22" t="s">
        <v>762</v>
      </c>
      <c r="G158" s="23" t="s">
        <v>763</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761</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758</v>
      </c>
      <c r="F159" s="22" t="s">
        <v>764</v>
      </c>
      <c r="G159" s="28" t="s">
        <v>765</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761</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758</v>
      </c>
      <c r="F160" s="22" t="s">
        <v>766</v>
      </c>
      <c r="G160" s="28" t="s">
        <v>767</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761</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758</v>
      </c>
      <c r="F161" s="22" t="s">
        <v>768</v>
      </c>
      <c r="G161" s="28" t="s">
        <v>769</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770</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758</v>
      </c>
      <c r="F162" s="22" t="s">
        <v>771</v>
      </c>
      <c r="G162" s="28" t="s">
        <v>772</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773</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758</v>
      </c>
      <c r="F163" s="22" t="s">
        <v>774</v>
      </c>
      <c r="G163" s="28" t="s">
        <v>775</v>
      </c>
      <c r="H163" s="20" t="s">
        <v>106</v>
      </c>
      <c r="I163" s="20" t="s">
        <v>233</v>
      </c>
      <c r="J163" s="20" t="s">
        <v>154</v>
      </c>
      <c r="K163" s="20" t="s">
        <v>336</v>
      </c>
      <c r="L163" s="20" t="s">
        <v>776</v>
      </c>
      <c r="M163" s="20" t="s">
        <v>111</v>
      </c>
      <c r="N163" s="20">
        <v>1153</v>
      </c>
      <c r="O163" s="33">
        <v>1.1529999999999999E-3</v>
      </c>
      <c r="P163" s="20"/>
      <c r="Q163" s="20">
        <v>1100000</v>
      </c>
      <c r="R163" s="33">
        <v>1.1000000000000001</v>
      </c>
      <c r="S163" s="33" t="s">
        <v>1450</v>
      </c>
      <c r="T163" s="33">
        <v>0.16</v>
      </c>
      <c r="U163" s="33">
        <v>62</v>
      </c>
      <c r="V163" s="33" t="b">
        <v>0</v>
      </c>
      <c r="W163" s="33" t="s">
        <v>1451</v>
      </c>
      <c r="X163" s="20"/>
      <c r="Y163" s="20" t="s">
        <v>167</v>
      </c>
      <c r="Z163" s="20" t="s">
        <v>338</v>
      </c>
      <c r="AA163" s="20" t="s">
        <v>147</v>
      </c>
      <c r="AB163" s="20">
        <v>954.03300000000002</v>
      </c>
      <c r="AC163" s="20">
        <v>952</v>
      </c>
      <c r="AD163" s="20" t="s">
        <v>777</v>
      </c>
      <c r="AE163" s="20">
        <v>0</v>
      </c>
      <c r="AF163" s="20" t="s">
        <v>159</v>
      </c>
      <c r="AG163" s="20" t="s">
        <v>761</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778</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758</v>
      </c>
      <c r="F164" s="22" t="s">
        <v>779</v>
      </c>
      <c r="G164" s="28" t="s">
        <v>780</v>
      </c>
      <c r="H164" s="20" t="s">
        <v>152</v>
      </c>
      <c r="I164" s="20" t="s">
        <v>265</v>
      </c>
      <c r="J164" s="20" t="s">
        <v>266</v>
      </c>
      <c r="K164" s="20" t="s">
        <v>267</v>
      </c>
      <c r="L164" s="20" t="s">
        <v>781</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782</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783</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758</v>
      </c>
      <c r="F165" s="22" t="s">
        <v>784</v>
      </c>
      <c r="G165" s="28" t="s">
        <v>785</v>
      </c>
      <c r="H165" s="20" t="s">
        <v>152</v>
      </c>
      <c r="I165" s="20" t="s">
        <v>265</v>
      </c>
      <c r="J165" s="20" t="s">
        <v>266</v>
      </c>
      <c r="K165" s="20" t="s">
        <v>267</v>
      </c>
      <c r="L165" s="20" t="s">
        <v>786</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782</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783</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758</v>
      </c>
      <c r="F166" s="22" t="s">
        <v>787</v>
      </c>
      <c r="G166" s="28" t="s">
        <v>788</v>
      </c>
      <c r="H166" s="20" t="s">
        <v>152</v>
      </c>
      <c r="I166" s="20" t="s">
        <v>265</v>
      </c>
      <c r="J166" s="20" t="s">
        <v>266</v>
      </c>
      <c r="K166" s="20" t="s">
        <v>267</v>
      </c>
      <c r="L166" s="20" t="s">
        <v>789</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790</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783</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758</v>
      </c>
      <c r="F167" s="22" t="s">
        <v>791</v>
      </c>
      <c r="G167" s="28" t="s">
        <v>792</v>
      </c>
      <c r="H167" s="20" t="s">
        <v>152</v>
      </c>
      <c r="I167" s="20" t="s">
        <v>265</v>
      </c>
      <c r="J167" s="20" t="s">
        <v>266</v>
      </c>
      <c r="K167" s="20" t="s">
        <v>267</v>
      </c>
      <c r="L167" s="20" t="s">
        <v>793</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790</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783</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758</v>
      </c>
      <c r="F168" s="22" t="s">
        <v>794</v>
      </c>
      <c r="G168" s="28" t="s">
        <v>795</v>
      </c>
      <c r="H168" s="20" t="s">
        <v>152</v>
      </c>
      <c r="I168" s="20" t="s">
        <v>265</v>
      </c>
      <c r="J168" s="20" t="s">
        <v>266</v>
      </c>
      <c r="K168" s="20" t="s">
        <v>267</v>
      </c>
      <c r="L168" s="20" t="s">
        <v>796</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790</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783</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758</v>
      </c>
      <c r="F169" s="22" t="s">
        <v>797</v>
      </c>
      <c r="G169" s="28" t="s">
        <v>798</v>
      </c>
      <c r="H169" s="20" t="s">
        <v>152</v>
      </c>
      <c r="I169" s="20" t="s">
        <v>265</v>
      </c>
      <c r="J169" s="20" t="s">
        <v>266</v>
      </c>
      <c r="K169" s="20" t="s">
        <v>267</v>
      </c>
      <c r="L169" s="20" t="s">
        <v>799</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790</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783</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758</v>
      </c>
      <c r="F170" s="22" t="s">
        <v>800</v>
      </c>
      <c r="G170" s="28" t="s">
        <v>801</v>
      </c>
      <c r="H170" s="20" t="s">
        <v>106</v>
      </c>
      <c r="I170" s="20" t="s">
        <v>233</v>
      </c>
      <c r="J170" s="20" t="s">
        <v>154</v>
      </c>
      <c r="K170" s="20" t="s">
        <v>336</v>
      </c>
      <c r="L170" s="20" t="s">
        <v>802</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803</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804</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758</v>
      </c>
      <c r="F171" s="22" t="s">
        <v>805</v>
      </c>
      <c r="G171" s="28" t="s">
        <v>806</v>
      </c>
      <c r="H171" s="20" t="s">
        <v>106</v>
      </c>
      <c r="I171" s="20" t="s">
        <v>233</v>
      </c>
      <c r="J171" s="20" t="s">
        <v>154</v>
      </c>
      <c r="K171" s="20" t="s">
        <v>336</v>
      </c>
      <c r="L171" s="20" t="s">
        <v>807</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808</v>
      </c>
      <c r="AE171" s="20" t="s">
        <v>115</v>
      </c>
      <c r="AF171" s="20">
        <v>0</v>
      </c>
      <c r="AG171" s="33" t="s">
        <v>809</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810</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758</v>
      </c>
      <c r="F172" s="22" t="s">
        <v>811</v>
      </c>
      <c r="G172" s="23" t="s">
        <v>812</v>
      </c>
      <c r="H172" s="20" t="s">
        <v>516</v>
      </c>
      <c r="I172" s="20" t="s">
        <v>233</v>
      </c>
      <c r="J172" s="20" t="s">
        <v>108</v>
      </c>
      <c r="K172" s="20" t="s">
        <v>109</v>
      </c>
      <c r="L172" s="20" t="s">
        <v>813</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533</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1622</v>
      </c>
      <c r="BH172" s="26" t="s">
        <v>118</v>
      </c>
      <c r="BI172" s="26" t="s">
        <v>118</v>
      </c>
      <c r="BJ172" s="26" t="s">
        <v>118</v>
      </c>
      <c r="BK172" s="26" t="s">
        <v>118</v>
      </c>
      <c r="BL172" s="20">
        <v>5.2</v>
      </c>
      <c r="BM172" s="20" t="s">
        <v>814</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758</v>
      </c>
      <c r="F173" s="22" t="s">
        <v>815</v>
      </c>
      <c r="G173" s="23" t="s">
        <v>816</v>
      </c>
      <c r="H173" s="20" t="s">
        <v>516</v>
      </c>
      <c r="I173" s="20" t="s">
        <v>233</v>
      </c>
      <c r="J173" s="20" t="s">
        <v>108</v>
      </c>
      <c r="K173" s="20" t="s">
        <v>109</v>
      </c>
      <c r="L173" s="20" t="s">
        <v>817</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761</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1622</v>
      </c>
      <c r="BH173" s="26" t="s">
        <v>118</v>
      </c>
      <c r="BI173" s="26" t="s">
        <v>118</v>
      </c>
      <c r="BJ173" s="26" t="s">
        <v>118</v>
      </c>
      <c r="BK173" s="26" t="s">
        <v>118</v>
      </c>
      <c r="BL173" s="26">
        <v>24.905242881858626</v>
      </c>
      <c r="BM173" s="20" t="s">
        <v>1621</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758</v>
      </c>
      <c r="F174" s="22" t="s">
        <v>818</v>
      </c>
      <c r="G174" s="23" t="s">
        <v>819</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761</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758</v>
      </c>
      <c r="F175" s="22" t="s">
        <v>820</v>
      </c>
      <c r="G175" s="23" t="s">
        <v>821</v>
      </c>
      <c r="H175" s="20" t="s">
        <v>152</v>
      </c>
      <c r="I175" s="20" t="s">
        <v>233</v>
      </c>
      <c r="J175" s="20" t="s">
        <v>108</v>
      </c>
      <c r="K175" s="20" t="s">
        <v>109</v>
      </c>
      <c r="L175" s="20" t="s">
        <v>822</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761</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823</v>
      </c>
      <c r="BH175" s="26" t="s">
        <v>118</v>
      </c>
      <c r="BI175" s="26" t="s">
        <v>118</v>
      </c>
      <c r="BJ175" s="26" t="s">
        <v>118</v>
      </c>
      <c r="BK175" s="26" t="s">
        <v>118</v>
      </c>
      <c r="BL175" s="26">
        <v>778.21550000000002</v>
      </c>
      <c r="BM175" s="20" t="s">
        <v>824</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758</v>
      </c>
      <c r="F176" s="22" t="s">
        <v>825</v>
      </c>
      <c r="G176" s="23" t="s">
        <v>826</v>
      </c>
      <c r="H176" s="20" t="s">
        <v>152</v>
      </c>
      <c r="I176" s="20" t="s">
        <v>233</v>
      </c>
      <c r="J176" s="20" t="s">
        <v>108</v>
      </c>
      <c r="K176" s="20" t="s">
        <v>109</v>
      </c>
      <c r="L176" s="20" t="s">
        <v>827</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761</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828</v>
      </c>
      <c r="BH176" s="26" t="s">
        <v>118</v>
      </c>
      <c r="BI176" s="26" t="s">
        <v>118</v>
      </c>
      <c r="BJ176" s="26" t="s">
        <v>118</v>
      </c>
      <c r="BK176" s="26" t="s">
        <v>118</v>
      </c>
      <c r="BL176" s="26">
        <v>91.53</v>
      </c>
      <c r="BM176" s="20" t="s">
        <v>829</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758</v>
      </c>
      <c r="F177" s="22" t="s">
        <v>830</v>
      </c>
      <c r="G177" s="23" t="s">
        <v>831</v>
      </c>
      <c r="H177" s="20" t="s">
        <v>152</v>
      </c>
      <c r="I177" s="20" t="s">
        <v>233</v>
      </c>
      <c r="J177" s="20" t="s">
        <v>108</v>
      </c>
      <c r="K177" s="20" t="s">
        <v>109</v>
      </c>
      <c r="L177" s="20" t="s">
        <v>832</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761</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833</v>
      </c>
      <c r="BH177" s="26" t="s">
        <v>118</v>
      </c>
      <c r="BI177" s="26" t="s">
        <v>118</v>
      </c>
      <c r="BJ177" s="26" t="s">
        <v>118</v>
      </c>
      <c r="BK177" s="26" t="s">
        <v>118</v>
      </c>
      <c r="BL177" s="26">
        <v>91.53</v>
      </c>
      <c r="BM177" s="20" t="s">
        <v>829</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758</v>
      </c>
      <c r="F178" s="22" t="s">
        <v>834</v>
      </c>
      <c r="G178" s="23" t="s">
        <v>835</v>
      </c>
      <c r="H178" s="20" t="s">
        <v>152</v>
      </c>
      <c r="I178" s="20" t="s">
        <v>107</v>
      </c>
      <c r="J178" s="20" t="s">
        <v>836</v>
      </c>
      <c r="K178" s="20" t="s">
        <v>837</v>
      </c>
      <c r="L178" s="20" t="s">
        <v>838</v>
      </c>
      <c r="M178" s="20" t="s">
        <v>839</v>
      </c>
      <c r="N178" s="20">
        <v>0</v>
      </c>
      <c r="O178" s="33">
        <v>0</v>
      </c>
      <c r="P178" s="20"/>
      <c r="Q178" s="20">
        <v>0</v>
      </c>
      <c r="R178" s="33">
        <v>0</v>
      </c>
      <c r="S178" s="33" t="e">
        <v>#N/A</v>
      </c>
      <c r="T178" s="33" t="e">
        <v>#N/A</v>
      </c>
      <c r="U178" s="33" t="e">
        <v>#N/A</v>
      </c>
      <c r="V178" s="33" t="e">
        <v>#N/A</v>
      </c>
      <c r="W178" s="33"/>
      <c r="X178" s="20"/>
      <c r="Y178" s="20" t="s">
        <v>167</v>
      </c>
      <c r="Z178" s="20" t="s">
        <v>840</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758</v>
      </c>
      <c r="F179" s="22" t="s">
        <v>841</v>
      </c>
      <c r="G179" s="31" t="s">
        <v>842</v>
      </c>
      <c r="H179" s="20" t="s">
        <v>106</v>
      </c>
      <c r="I179" s="20" t="s">
        <v>843</v>
      </c>
      <c r="J179" s="20" t="s">
        <v>154</v>
      </c>
      <c r="K179" s="20" t="s">
        <v>844</v>
      </c>
      <c r="L179" s="20" t="s">
        <v>845</v>
      </c>
      <c r="M179" s="20" t="s">
        <v>111</v>
      </c>
      <c r="N179" s="20">
        <v>0</v>
      </c>
      <c r="O179" s="33">
        <v>2.0000000000000002E-5</v>
      </c>
      <c r="P179" s="20" t="s">
        <v>138</v>
      </c>
      <c r="Q179" s="20">
        <v>0</v>
      </c>
      <c r="R179" s="33">
        <v>0.39179199999999997</v>
      </c>
      <c r="S179" s="33" t="s">
        <v>1210</v>
      </c>
      <c r="T179" s="33">
        <v>15.83</v>
      </c>
      <c r="U179" s="33">
        <v>0.17</v>
      </c>
      <c r="V179" s="33" t="b">
        <v>1</v>
      </c>
      <c r="W179" s="33"/>
      <c r="X179" s="20" t="s">
        <v>138</v>
      </c>
      <c r="Y179" s="20" t="s">
        <v>167</v>
      </c>
      <c r="Z179" s="20" t="s">
        <v>338</v>
      </c>
      <c r="AA179" s="20" t="s">
        <v>147</v>
      </c>
      <c r="AB179" s="20">
        <v>19589.599999999999</v>
      </c>
      <c r="AC179" s="20">
        <v>20051</v>
      </c>
      <c r="AD179" s="20" t="s">
        <v>846</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758</v>
      </c>
      <c r="F180" s="22" t="s">
        <v>847</v>
      </c>
      <c r="G180" s="41" t="s">
        <v>848</v>
      </c>
      <c r="H180" s="20" t="s">
        <v>106</v>
      </c>
      <c r="I180" s="20" t="s">
        <v>849</v>
      </c>
      <c r="J180" s="20" t="s">
        <v>154</v>
      </c>
      <c r="K180" s="20" t="s">
        <v>844</v>
      </c>
      <c r="L180" s="20" t="s">
        <v>850</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851</v>
      </c>
      <c r="AE180" s="20" t="s">
        <v>127</v>
      </c>
      <c r="AF180" s="20" t="s">
        <v>116</v>
      </c>
      <c r="AG180" s="33" t="s">
        <v>852</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853</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758</v>
      </c>
      <c r="F181" s="22" t="s">
        <v>854</v>
      </c>
      <c r="G181" s="41" t="s">
        <v>855</v>
      </c>
      <c r="H181" s="20" t="s">
        <v>118</v>
      </c>
      <c r="I181" s="20" t="s">
        <v>118</v>
      </c>
      <c r="J181" s="20" t="s">
        <v>118</v>
      </c>
      <c r="K181" s="20" t="s">
        <v>118</v>
      </c>
      <c r="L181" s="20" t="s">
        <v>118</v>
      </c>
      <c r="M181" s="20" t="s">
        <v>118</v>
      </c>
      <c r="N181" s="24" t="s">
        <v>118</v>
      </c>
      <c r="O181" s="70" t="s">
        <v>118</v>
      </c>
      <c r="P181" s="24"/>
      <c r="Q181" s="24" t="s">
        <v>118</v>
      </c>
      <c r="R181" s="70" t="s">
        <v>118</v>
      </c>
      <c r="S181" s="33" t="s">
        <v>1210</v>
      </c>
      <c r="T181" s="33">
        <v>44.6</v>
      </c>
      <c r="U181" s="33">
        <v>0.21</v>
      </c>
      <c r="V181" s="33" t="e">
        <v>#VALUE!</v>
      </c>
      <c r="W181" s="33"/>
      <c r="X181" s="24"/>
      <c r="Y181" s="20" t="s">
        <v>118</v>
      </c>
      <c r="Z181" s="20" t="s">
        <v>118</v>
      </c>
      <c r="AA181" s="20" t="s">
        <v>118</v>
      </c>
      <c r="AB181" s="20" t="s">
        <v>118</v>
      </c>
      <c r="AC181" s="20" t="s">
        <v>118</v>
      </c>
      <c r="AD181" s="20" t="s">
        <v>856</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758</v>
      </c>
      <c r="F182" s="22" t="s">
        <v>857</v>
      </c>
      <c r="G182" s="41" t="s">
        <v>858</v>
      </c>
      <c r="H182" s="20" t="s">
        <v>118</v>
      </c>
      <c r="I182" s="20" t="s">
        <v>118</v>
      </c>
      <c r="J182" s="20" t="s">
        <v>118</v>
      </c>
      <c r="K182" s="20" t="s">
        <v>118</v>
      </c>
      <c r="L182" s="20" t="s">
        <v>118</v>
      </c>
      <c r="M182" s="20" t="s">
        <v>118</v>
      </c>
      <c r="N182" s="24" t="s">
        <v>118</v>
      </c>
      <c r="O182" s="70" t="s">
        <v>118</v>
      </c>
      <c r="P182" s="24"/>
      <c r="Q182" s="24" t="s">
        <v>118</v>
      </c>
      <c r="R182" s="70" t="s">
        <v>118</v>
      </c>
      <c r="S182" s="33" t="s">
        <v>1210</v>
      </c>
      <c r="T182" s="33">
        <v>61.83</v>
      </c>
      <c r="U182" s="33">
        <v>0.18</v>
      </c>
      <c r="V182" s="33" t="e">
        <v>#VALUE!</v>
      </c>
      <c r="W182" s="33"/>
      <c r="X182" s="24"/>
      <c r="Y182" s="20" t="s">
        <v>118</v>
      </c>
      <c r="Z182" s="20" t="s">
        <v>118</v>
      </c>
      <c r="AA182" s="20" t="s">
        <v>118</v>
      </c>
      <c r="AB182" s="20" t="s">
        <v>118</v>
      </c>
      <c r="AC182" s="20" t="s">
        <v>118</v>
      </c>
      <c r="AD182" s="20" t="s">
        <v>859</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758</v>
      </c>
      <c r="F183" s="22" t="s">
        <v>860</v>
      </c>
      <c r="G183" s="41" t="s">
        <v>861</v>
      </c>
      <c r="H183" s="20" t="s">
        <v>152</v>
      </c>
      <c r="I183" s="20" t="s">
        <v>843</v>
      </c>
      <c r="J183" s="20" t="s">
        <v>154</v>
      </c>
      <c r="K183" s="20" t="s">
        <v>844</v>
      </c>
      <c r="L183" s="20" t="s">
        <v>862</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863</v>
      </c>
      <c r="AE183" s="20" t="s">
        <v>115</v>
      </c>
      <c r="AF183" s="20" t="s">
        <v>116</v>
      </c>
      <c r="AG183" s="33" t="s">
        <v>852</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853</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758</v>
      </c>
      <c r="F184" s="22" t="s">
        <v>864</v>
      </c>
      <c r="G184" s="41" t="s">
        <v>865</v>
      </c>
      <c r="H184" s="20" t="s">
        <v>152</v>
      </c>
      <c r="I184" s="20" t="s">
        <v>843</v>
      </c>
      <c r="J184" s="20" t="s">
        <v>154</v>
      </c>
      <c r="K184" s="20" t="s">
        <v>844</v>
      </c>
      <c r="L184" s="20" t="s">
        <v>866</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867</v>
      </c>
      <c r="AE184" s="20" t="s">
        <v>115</v>
      </c>
      <c r="AF184" s="20" t="s">
        <v>116</v>
      </c>
      <c r="AG184" s="33" t="s">
        <v>852</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853</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758</v>
      </c>
      <c r="F185" s="22" t="s">
        <v>868</v>
      </c>
      <c r="G185" s="41" t="s">
        <v>869</v>
      </c>
      <c r="H185" s="20" t="s">
        <v>152</v>
      </c>
      <c r="I185" s="20" t="s">
        <v>843</v>
      </c>
      <c r="J185" s="20" t="s">
        <v>154</v>
      </c>
      <c r="K185" s="20" t="s">
        <v>844</v>
      </c>
      <c r="L185" s="20" t="s">
        <v>870</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758</v>
      </c>
      <c r="F186" s="22" t="s">
        <v>871</v>
      </c>
      <c r="G186" s="41" t="s">
        <v>872</v>
      </c>
      <c r="H186" s="20" t="s">
        <v>118</v>
      </c>
      <c r="I186" s="20" t="s">
        <v>118</v>
      </c>
      <c r="J186" s="20" t="s">
        <v>118</v>
      </c>
      <c r="K186" s="20" t="s">
        <v>118</v>
      </c>
      <c r="L186" s="20" t="s">
        <v>118</v>
      </c>
      <c r="M186" s="20" t="s">
        <v>118</v>
      </c>
      <c r="N186" s="24" t="s">
        <v>118</v>
      </c>
      <c r="O186" s="70" t="s">
        <v>118</v>
      </c>
      <c r="P186" s="24"/>
      <c r="Q186" s="24" t="s">
        <v>118</v>
      </c>
      <c r="R186" s="70" t="s">
        <v>118</v>
      </c>
      <c r="S186" s="33" t="s">
        <v>1210</v>
      </c>
      <c r="T186" s="33">
        <v>19.309999999999999</v>
      </c>
      <c r="U186" s="33">
        <v>0.15</v>
      </c>
      <c r="V186" s="33" t="e">
        <v>#VALUE!</v>
      </c>
      <c r="W186" s="33"/>
      <c r="X186" s="24"/>
      <c r="Y186" s="20" t="s">
        <v>118</v>
      </c>
      <c r="Z186" s="20" t="s">
        <v>118</v>
      </c>
      <c r="AA186" s="20" t="s">
        <v>118</v>
      </c>
      <c r="AB186" s="20" t="s">
        <v>118</v>
      </c>
      <c r="AC186" s="20" t="s">
        <v>118</v>
      </c>
      <c r="AD186" s="20" t="s">
        <v>873</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758</v>
      </c>
      <c r="F187" s="22" t="s">
        <v>874</v>
      </c>
      <c r="G187" s="27" t="s">
        <v>875</v>
      </c>
      <c r="H187" s="20" t="s">
        <v>516</v>
      </c>
      <c r="I187" s="20" t="s">
        <v>843</v>
      </c>
      <c r="J187" s="20" t="s">
        <v>154</v>
      </c>
      <c r="K187" s="20" t="s">
        <v>844</v>
      </c>
      <c r="L187" s="20" t="s">
        <v>850</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875</v>
      </c>
      <c r="AE187" s="20" t="s">
        <v>127</v>
      </c>
      <c r="AF187" s="20" t="s">
        <v>275</v>
      </c>
      <c r="AG187" s="33" t="s">
        <v>876</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877</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758</v>
      </c>
      <c r="F188" s="22" t="s">
        <v>878</v>
      </c>
      <c r="G188" s="27" t="s">
        <v>879</v>
      </c>
      <c r="H188" s="20" t="s">
        <v>516</v>
      </c>
      <c r="I188" s="20" t="s">
        <v>843</v>
      </c>
      <c r="J188" s="20" t="s">
        <v>154</v>
      </c>
      <c r="K188" s="20" t="s">
        <v>844</v>
      </c>
      <c r="L188" s="20" t="s">
        <v>880</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879</v>
      </c>
      <c r="AE188" s="20" t="s">
        <v>127</v>
      </c>
      <c r="AF188" s="20" t="s">
        <v>275</v>
      </c>
      <c r="AG188" s="33" t="s">
        <v>876</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877</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758</v>
      </c>
      <c r="F189" s="22" t="s">
        <v>881</v>
      </c>
      <c r="G189" s="27" t="s">
        <v>882</v>
      </c>
      <c r="H189" s="20" t="s">
        <v>152</v>
      </c>
      <c r="I189" s="20" t="s">
        <v>843</v>
      </c>
      <c r="J189" s="20" t="s">
        <v>154</v>
      </c>
      <c r="K189" s="20" t="s">
        <v>844</v>
      </c>
      <c r="L189" s="20" t="s">
        <v>883</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876</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877</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758</v>
      </c>
      <c r="F190" s="22" t="s">
        <v>884</v>
      </c>
      <c r="G190" s="27" t="s">
        <v>885</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885</v>
      </c>
      <c r="AE190" s="20" t="s">
        <v>127</v>
      </c>
      <c r="AF190" s="20" t="s">
        <v>275</v>
      </c>
      <c r="AG190" s="33" t="s">
        <v>876</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877</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758</v>
      </c>
      <c r="F191" s="22" t="s">
        <v>886</v>
      </c>
      <c r="G191" s="27" t="s">
        <v>887</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887</v>
      </c>
      <c r="AE191" s="20" t="s">
        <v>127</v>
      </c>
      <c r="AF191" s="20" t="s">
        <v>275</v>
      </c>
      <c r="AG191" s="33" t="s">
        <v>876</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877</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758</v>
      </c>
      <c r="F192" s="22" t="s">
        <v>888</v>
      </c>
      <c r="G192" s="27" t="s">
        <v>889</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889</v>
      </c>
      <c r="AE192" s="20" t="s">
        <v>127</v>
      </c>
      <c r="AF192" s="20" t="s">
        <v>275</v>
      </c>
      <c r="AG192" s="33" t="s">
        <v>876</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877</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758</v>
      </c>
      <c r="F193" s="22" t="s">
        <v>890</v>
      </c>
      <c r="G193" s="28" t="s">
        <v>891</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891</v>
      </c>
      <c r="AE193" s="20" t="s">
        <v>127</v>
      </c>
      <c r="AF193" s="20" t="s">
        <v>116</v>
      </c>
      <c r="AG193" s="20" t="s">
        <v>892</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877</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1534</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893</v>
      </c>
      <c r="E194" s="21" t="s">
        <v>758</v>
      </c>
      <c r="F194" s="22" t="s">
        <v>894</v>
      </c>
      <c r="G194" s="28" t="s">
        <v>895</v>
      </c>
      <c r="H194" s="20" t="s">
        <v>163</v>
      </c>
      <c r="I194" s="20" t="s">
        <v>896</v>
      </c>
      <c r="J194" s="20" t="s">
        <v>897</v>
      </c>
      <c r="K194" s="20" t="s">
        <v>898</v>
      </c>
      <c r="L194" s="20" t="s">
        <v>899</v>
      </c>
      <c r="M194" s="20" t="s">
        <v>111</v>
      </c>
      <c r="N194" s="20">
        <v>98880</v>
      </c>
      <c r="O194" s="33">
        <v>1.0198019801980198E-3</v>
      </c>
      <c r="P194" s="20" t="s">
        <v>138</v>
      </c>
      <c r="Q194" s="20">
        <v>7330000</v>
      </c>
      <c r="R194" s="33">
        <v>7.5598184818481851E-2</v>
      </c>
      <c r="S194" s="33" t="s">
        <v>1452</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892</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758</v>
      </c>
      <c r="F195" s="22" t="s">
        <v>900</v>
      </c>
      <c r="G195" s="28" t="s">
        <v>901</v>
      </c>
      <c r="H195" s="20" t="s">
        <v>902</v>
      </c>
      <c r="I195" s="20" t="s">
        <v>896</v>
      </c>
      <c r="J195" s="20" t="s">
        <v>317</v>
      </c>
      <c r="K195" s="20" t="s">
        <v>903</v>
      </c>
      <c r="L195" s="20" t="s">
        <v>904</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905</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906</v>
      </c>
      <c r="BH195" s="26" t="s">
        <v>118</v>
      </c>
      <c r="BI195" s="26" t="s">
        <v>118</v>
      </c>
      <c r="BJ195" s="26" t="s">
        <v>118</v>
      </c>
      <c r="BK195" s="26" t="s">
        <v>118</v>
      </c>
      <c r="BL195" s="26">
        <v>9.9999999999999995E-7</v>
      </c>
      <c r="BM195" s="20" t="s">
        <v>602</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758</v>
      </c>
      <c r="F196" s="22" t="s">
        <v>907</v>
      </c>
      <c r="G196" s="23" t="s">
        <v>908</v>
      </c>
      <c r="H196" s="20" t="s">
        <v>118</v>
      </c>
      <c r="I196" s="20" t="s">
        <v>118</v>
      </c>
      <c r="J196" s="20" t="s">
        <v>118</v>
      </c>
      <c r="K196" s="20" t="s">
        <v>118</v>
      </c>
      <c r="L196" s="20" t="s">
        <v>118</v>
      </c>
      <c r="M196" s="20" t="s">
        <v>118</v>
      </c>
      <c r="N196" s="24" t="s">
        <v>118</v>
      </c>
      <c r="O196" s="70" t="s">
        <v>118</v>
      </c>
      <c r="P196" s="24"/>
      <c r="Q196" s="24" t="s">
        <v>118</v>
      </c>
      <c r="R196" s="70" t="s">
        <v>118</v>
      </c>
      <c r="S196" s="33" t="s">
        <v>1450</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892</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758</v>
      </c>
      <c r="F197" s="22" t="s">
        <v>909</v>
      </c>
      <c r="G197" s="23" t="s">
        <v>910</v>
      </c>
      <c r="H197" s="20" t="s">
        <v>118</v>
      </c>
      <c r="I197" s="20" t="s">
        <v>118</v>
      </c>
      <c r="J197" s="20" t="s">
        <v>118</v>
      </c>
      <c r="K197" s="20" t="s">
        <v>118</v>
      </c>
      <c r="L197" s="20" t="s">
        <v>118</v>
      </c>
      <c r="M197" s="20" t="s">
        <v>118</v>
      </c>
      <c r="N197" s="24" t="s">
        <v>118</v>
      </c>
      <c r="O197" s="70" t="s">
        <v>118</v>
      </c>
      <c r="P197" s="24"/>
      <c r="Q197" s="24" t="s">
        <v>118</v>
      </c>
      <c r="R197" s="70" t="s">
        <v>118</v>
      </c>
      <c r="S197" s="33" t="s">
        <v>1450</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892</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758</v>
      </c>
      <c r="F198" s="22" t="s">
        <v>911</v>
      </c>
      <c r="G198" s="27" t="s">
        <v>912</v>
      </c>
      <c r="H198" s="20" t="s">
        <v>152</v>
      </c>
      <c r="I198" s="20" t="s">
        <v>143</v>
      </c>
      <c r="J198" s="20" t="s">
        <v>154</v>
      </c>
      <c r="K198" s="20" t="s">
        <v>913</v>
      </c>
      <c r="L198" s="20" t="s">
        <v>914</v>
      </c>
      <c r="M198" s="20" t="s">
        <v>111</v>
      </c>
      <c r="N198" s="20">
        <v>0</v>
      </c>
      <c r="O198" s="33">
        <v>1.529E-3</v>
      </c>
      <c r="P198" s="20"/>
      <c r="Q198" s="20">
        <v>0</v>
      </c>
      <c r="R198" s="33">
        <v>3.17</v>
      </c>
      <c r="S198" s="33" t="s">
        <v>1210</v>
      </c>
      <c r="T198" s="33">
        <v>32.979999999999997</v>
      </c>
      <c r="U198" s="33">
        <v>0.01</v>
      </c>
      <c r="V198" s="33" t="b">
        <v>1</v>
      </c>
      <c r="W198" s="33"/>
      <c r="X198" s="20"/>
      <c r="Y198" s="20" t="s">
        <v>167</v>
      </c>
      <c r="Z198" s="20" t="s">
        <v>338</v>
      </c>
      <c r="AA198" s="20" t="s">
        <v>147</v>
      </c>
      <c r="AB198" s="20">
        <v>2073.25</v>
      </c>
      <c r="AC198" s="20">
        <v>2070</v>
      </c>
      <c r="AD198" s="20" t="s">
        <v>915</v>
      </c>
      <c r="AE198" s="20" t="s">
        <v>115</v>
      </c>
      <c r="AF198" s="20" t="s">
        <v>275</v>
      </c>
      <c r="AG198" s="20" t="s">
        <v>916</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917</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1534</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758</v>
      </c>
      <c r="F199" s="22" t="s">
        <v>918</v>
      </c>
      <c r="G199" s="27" t="s">
        <v>919</v>
      </c>
      <c r="H199" s="20" t="s">
        <v>118</v>
      </c>
      <c r="I199" s="20" t="s">
        <v>118</v>
      </c>
      <c r="J199" s="20" t="s">
        <v>118</v>
      </c>
      <c r="K199" s="20" t="s">
        <v>118</v>
      </c>
      <c r="L199" s="20" t="s">
        <v>118</v>
      </c>
      <c r="M199" s="20" t="s">
        <v>118</v>
      </c>
      <c r="N199" s="24" t="s">
        <v>118</v>
      </c>
      <c r="O199" s="70" t="s">
        <v>118</v>
      </c>
      <c r="P199" s="24"/>
      <c r="Q199" s="24" t="s">
        <v>118</v>
      </c>
      <c r="R199" s="70" t="s">
        <v>118</v>
      </c>
      <c r="S199" s="33" t="s">
        <v>1210</v>
      </c>
      <c r="T199" s="33">
        <v>15.45</v>
      </c>
      <c r="U199" s="33">
        <v>0.01</v>
      </c>
      <c r="V199" s="33" t="e">
        <v>#VALUE!</v>
      </c>
      <c r="W199" s="33"/>
      <c r="X199" s="24"/>
      <c r="Y199" s="20" t="s">
        <v>118</v>
      </c>
      <c r="Z199" s="20" t="s">
        <v>118</v>
      </c>
      <c r="AA199" s="20" t="s">
        <v>118</v>
      </c>
      <c r="AB199" s="20" t="s">
        <v>118</v>
      </c>
      <c r="AC199" s="20" t="s">
        <v>118</v>
      </c>
      <c r="AD199" s="20" t="s">
        <v>920</v>
      </c>
      <c r="AE199" s="20" t="s">
        <v>115</v>
      </c>
      <c r="AF199" s="20" t="s">
        <v>116</v>
      </c>
      <c r="AG199" s="20" t="s">
        <v>916</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917</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1534</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758</v>
      </c>
      <c r="F200" s="22" t="s">
        <v>921</v>
      </c>
      <c r="G200" s="28" t="s">
        <v>922</v>
      </c>
      <c r="H200" s="20" t="s">
        <v>152</v>
      </c>
      <c r="I200" s="20" t="s">
        <v>143</v>
      </c>
      <c r="J200" s="20" t="s">
        <v>154</v>
      </c>
      <c r="K200" s="20" t="s">
        <v>913</v>
      </c>
      <c r="L200" s="20" t="s">
        <v>923</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924</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925</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758</v>
      </c>
      <c r="F201" s="22" t="s">
        <v>926</v>
      </c>
      <c r="G201" s="28" t="s">
        <v>927</v>
      </c>
      <c r="H201" s="20" t="s">
        <v>152</v>
      </c>
      <c r="I201" s="20" t="s">
        <v>143</v>
      </c>
      <c r="J201" s="20" t="s">
        <v>154</v>
      </c>
      <c r="K201" s="20" t="s">
        <v>913</v>
      </c>
      <c r="L201" s="20" t="s">
        <v>928</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925</v>
      </c>
      <c r="BH201" s="26" t="s">
        <v>118</v>
      </c>
      <c r="BI201" s="26" t="s">
        <v>118</v>
      </c>
      <c r="BJ201" s="26" t="s">
        <v>118</v>
      </c>
      <c r="BK201" s="26" t="s">
        <v>118</v>
      </c>
      <c r="BL201" s="26">
        <v>30.223511530903981</v>
      </c>
      <c r="BM201" s="20" t="s">
        <v>929</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930</v>
      </c>
      <c r="E202" s="21" t="s">
        <v>758</v>
      </c>
      <c r="F202" s="22" t="s">
        <v>931</v>
      </c>
      <c r="G202" s="28" t="s">
        <v>932</v>
      </c>
      <c r="H202" s="20" t="s">
        <v>152</v>
      </c>
      <c r="I202" s="20" t="s">
        <v>143</v>
      </c>
      <c r="J202" s="20" t="s">
        <v>154</v>
      </c>
      <c r="K202" s="20" t="s">
        <v>913</v>
      </c>
      <c r="L202" s="20" t="s">
        <v>933</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758</v>
      </c>
      <c r="F203" s="22" t="s">
        <v>934</v>
      </c>
      <c r="G203" s="28" t="s">
        <v>935</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936</v>
      </c>
      <c r="AE203" s="20" t="s">
        <v>127</v>
      </c>
      <c r="AF203" s="20" t="s">
        <v>116</v>
      </c>
      <c r="AG203" s="20" t="s">
        <v>937</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758</v>
      </c>
      <c r="F204" s="22" t="s">
        <v>938</v>
      </c>
      <c r="G204" s="27" t="s">
        <v>939</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940</v>
      </c>
      <c r="AE204" s="20" t="s">
        <v>127</v>
      </c>
      <c r="AF204" s="20" t="s">
        <v>116</v>
      </c>
      <c r="AG204" s="20" t="s">
        <v>761</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758</v>
      </c>
      <c r="F205" s="22" t="s">
        <v>941</v>
      </c>
      <c r="G205" s="28" t="s">
        <v>942</v>
      </c>
      <c r="H205" s="20" t="s">
        <v>335</v>
      </c>
      <c r="I205" s="20" t="s">
        <v>896</v>
      </c>
      <c r="J205" s="20" t="s">
        <v>426</v>
      </c>
      <c r="K205" s="20" t="s">
        <v>943</v>
      </c>
      <c r="L205" s="20" t="s">
        <v>944</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945</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946</v>
      </c>
      <c r="BH205" s="26" t="s">
        <v>118</v>
      </c>
      <c r="BI205" s="26" t="s">
        <v>118</v>
      </c>
      <c r="BJ205" s="26" t="s">
        <v>118</v>
      </c>
      <c r="BK205" s="26" t="s">
        <v>118</v>
      </c>
      <c r="BL205" s="26">
        <v>392.51165641615722</v>
      </c>
      <c r="BM205" s="20" t="s">
        <v>947</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758</v>
      </c>
      <c r="F206" s="22" t="s">
        <v>948</v>
      </c>
      <c r="G206" s="28" t="s">
        <v>949</v>
      </c>
      <c r="H206" s="20" t="s">
        <v>163</v>
      </c>
      <c r="I206" s="20" t="s">
        <v>896</v>
      </c>
      <c r="J206" s="20" t="s">
        <v>426</v>
      </c>
      <c r="K206" s="20" t="s">
        <v>943</v>
      </c>
      <c r="L206" s="20" t="s">
        <v>950</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951</v>
      </c>
      <c r="AE206" s="20" t="s">
        <v>127</v>
      </c>
      <c r="AF206" s="20" t="s">
        <v>116</v>
      </c>
      <c r="AG206" s="20" t="s">
        <v>952</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953</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758</v>
      </c>
      <c r="F207" s="22" t="s">
        <v>954</v>
      </c>
      <c r="G207" s="28" t="s">
        <v>955</v>
      </c>
      <c r="H207" s="20" t="s">
        <v>335</v>
      </c>
      <c r="I207" s="20" t="s">
        <v>896</v>
      </c>
      <c r="J207" s="20" t="s">
        <v>154</v>
      </c>
      <c r="K207" s="20" t="s">
        <v>336</v>
      </c>
      <c r="L207" s="20" t="s">
        <v>956</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957</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946</v>
      </c>
      <c r="BH207" s="26" t="s">
        <v>118</v>
      </c>
      <c r="BI207" s="26" t="s">
        <v>118</v>
      </c>
      <c r="BJ207" s="26" t="s">
        <v>118</v>
      </c>
      <c r="BK207" s="26" t="s">
        <v>118</v>
      </c>
      <c r="BL207" s="26">
        <v>397.73734025082507</v>
      </c>
      <c r="BM207" s="20" t="s">
        <v>958</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1675</v>
      </c>
      <c r="E208" s="21" t="s">
        <v>758</v>
      </c>
      <c r="F208" s="22" t="s">
        <v>959</v>
      </c>
      <c r="G208" s="28" t="s">
        <v>960</v>
      </c>
      <c r="H208" s="20" t="s">
        <v>163</v>
      </c>
      <c r="I208" s="20" t="s">
        <v>233</v>
      </c>
      <c r="J208" s="20" t="s">
        <v>154</v>
      </c>
      <c r="K208" s="20" t="s">
        <v>336</v>
      </c>
      <c r="L208" s="20" t="s">
        <v>961</v>
      </c>
      <c r="M208" s="20" t="s">
        <v>111</v>
      </c>
      <c r="N208" s="20">
        <v>606</v>
      </c>
      <c r="O208" s="33">
        <v>6.0599999999999998E-4</v>
      </c>
      <c r="P208" s="20"/>
      <c r="Q208" s="20">
        <v>240000</v>
      </c>
      <c r="R208" s="33">
        <v>0.24</v>
      </c>
      <c r="S208" s="33" t="s">
        <v>1450</v>
      </c>
      <c r="T208" s="33">
        <v>1.27</v>
      </c>
      <c r="U208" s="33">
        <v>364</v>
      </c>
      <c r="V208" s="33" t="b">
        <v>1</v>
      </c>
      <c r="W208" s="33"/>
      <c r="X208" s="20"/>
      <c r="Y208" s="20" t="s">
        <v>167</v>
      </c>
      <c r="Z208" s="20" t="s">
        <v>338</v>
      </c>
      <c r="AA208" s="20" t="s">
        <v>147</v>
      </c>
      <c r="AB208" s="20">
        <v>396.04</v>
      </c>
      <c r="AC208" s="20">
        <v>401</v>
      </c>
      <c r="AD208" s="20" t="s">
        <v>962</v>
      </c>
      <c r="AE208" s="20" t="s">
        <v>115</v>
      </c>
      <c r="AF208" s="20" t="s">
        <v>522</v>
      </c>
      <c r="AG208" s="20" t="s">
        <v>963</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964</v>
      </c>
      <c r="BH208" s="26" t="s">
        <v>118</v>
      </c>
      <c r="BI208" s="26" t="s">
        <v>118</v>
      </c>
      <c r="BJ208" s="26" t="s">
        <v>118</v>
      </c>
      <c r="BK208" s="26" t="s">
        <v>118</v>
      </c>
      <c r="BL208" s="26">
        <v>1154.2832507312633</v>
      </c>
      <c r="BM208" s="20" t="s">
        <v>965</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758</v>
      </c>
      <c r="F209" s="22" t="s">
        <v>966</v>
      </c>
      <c r="G209" s="28" t="s">
        <v>967</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968</v>
      </c>
      <c r="F210" s="22" t="s">
        <v>969</v>
      </c>
      <c r="G210" s="28" t="s">
        <v>970</v>
      </c>
      <c r="H210" s="20" t="s">
        <v>106</v>
      </c>
      <c r="I210" s="20" t="s">
        <v>143</v>
      </c>
      <c r="J210" s="20" t="s">
        <v>154</v>
      </c>
      <c r="K210" s="20" t="s">
        <v>971</v>
      </c>
      <c r="L210" s="20" t="s">
        <v>972</v>
      </c>
      <c r="M210" s="20" t="s">
        <v>111</v>
      </c>
      <c r="N210" s="20">
        <v>0</v>
      </c>
      <c r="O210" s="33">
        <v>6.8099999999999996E-4</v>
      </c>
      <c r="P210" s="20" t="s">
        <v>138</v>
      </c>
      <c r="Q210" s="20">
        <v>0</v>
      </c>
      <c r="R210" s="33">
        <v>0.57999999999999996</v>
      </c>
      <c r="S210" s="33" t="s">
        <v>1450</v>
      </c>
      <c r="T210" s="33">
        <v>0.57999999999999996</v>
      </c>
      <c r="U210" s="33">
        <v>681</v>
      </c>
      <c r="V210" s="33" t="b">
        <v>1</v>
      </c>
      <c r="W210" s="33"/>
      <c r="X210" s="20" t="s">
        <v>138</v>
      </c>
      <c r="Y210" s="20" t="s">
        <v>167</v>
      </c>
      <c r="Z210" s="20" t="s">
        <v>338</v>
      </c>
      <c r="AA210" s="20" t="s">
        <v>147</v>
      </c>
      <c r="AB210" s="20">
        <v>851.68899999999996</v>
      </c>
      <c r="AC210" s="20">
        <v>858</v>
      </c>
      <c r="AD210" s="20" t="s">
        <v>973</v>
      </c>
      <c r="AE210" s="20" t="s">
        <v>115</v>
      </c>
      <c r="AF210" s="20">
        <v>0</v>
      </c>
      <c r="AG210" s="33" t="s">
        <v>974</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975</v>
      </c>
      <c r="BH210" s="26" t="s">
        <v>118</v>
      </c>
      <c r="BI210" s="26" t="s">
        <v>118</v>
      </c>
      <c r="BJ210" s="26" t="s">
        <v>118</v>
      </c>
      <c r="BK210" s="26" t="s">
        <v>118</v>
      </c>
      <c r="BL210" s="26">
        <v>6.252198175634434</v>
      </c>
      <c r="BM210" s="20" t="s">
        <v>712</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968</v>
      </c>
      <c r="F211" s="22" t="s">
        <v>976</v>
      </c>
      <c r="G211" s="28" t="s">
        <v>977</v>
      </c>
      <c r="H211" s="20" t="s">
        <v>106</v>
      </c>
      <c r="I211" s="20" t="s">
        <v>143</v>
      </c>
      <c r="J211" s="20" t="s">
        <v>154</v>
      </c>
      <c r="K211" s="20" t="s">
        <v>971</v>
      </c>
      <c r="L211" s="20" t="s">
        <v>978</v>
      </c>
      <c r="M211" s="20" t="s">
        <v>111</v>
      </c>
      <c r="N211" s="20">
        <v>0</v>
      </c>
      <c r="O211" s="33">
        <v>3.3199999999999999E-4</v>
      </c>
      <c r="P211" s="20" t="s">
        <v>138</v>
      </c>
      <c r="Q211" s="20">
        <v>0</v>
      </c>
      <c r="R211" s="33">
        <v>0.91</v>
      </c>
      <c r="S211" s="33" t="s">
        <v>1450</v>
      </c>
      <c r="T211" s="33">
        <v>0.84</v>
      </c>
      <c r="U211" s="33">
        <v>159</v>
      </c>
      <c r="V211" s="33" t="b">
        <v>0</v>
      </c>
      <c r="W211" s="33" t="s">
        <v>1453</v>
      </c>
      <c r="X211" s="20" t="s">
        <v>138</v>
      </c>
      <c r="Y211" s="20" t="s">
        <v>167</v>
      </c>
      <c r="Z211" s="20" t="s">
        <v>338</v>
      </c>
      <c r="AA211" s="20" t="s">
        <v>147</v>
      </c>
      <c r="AB211" s="20">
        <v>2740.96</v>
      </c>
      <c r="AC211" s="20">
        <v>2748</v>
      </c>
      <c r="AD211" s="20">
        <v>0</v>
      </c>
      <c r="AE211" s="20">
        <v>0</v>
      </c>
      <c r="AF211" s="20">
        <v>0</v>
      </c>
      <c r="AG211" s="33" t="s">
        <v>761</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979</v>
      </c>
      <c r="BH211" s="26" t="s">
        <v>118</v>
      </c>
      <c r="BI211" s="26" t="s">
        <v>118</v>
      </c>
      <c r="BJ211" s="26" t="s">
        <v>118</v>
      </c>
      <c r="BK211" s="26" t="s">
        <v>118</v>
      </c>
      <c r="BL211" s="26">
        <v>18.063112314810279</v>
      </c>
      <c r="BM211" s="20" t="s">
        <v>712</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968</v>
      </c>
      <c r="F212" s="22" t="s">
        <v>980</v>
      </c>
      <c r="G212" s="28" t="s">
        <v>981</v>
      </c>
      <c r="H212" s="20" t="s">
        <v>106</v>
      </c>
      <c r="I212" s="20" t="s">
        <v>143</v>
      </c>
      <c r="J212" s="20" t="s">
        <v>154</v>
      </c>
      <c r="K212" s="20" t="s">
        <v>971</v>
      </c>
      <c r="L212" s="20" t="s">
        <v>982</v>
      </c>
      <c r="M212" s="20" t="s">
        <v>111</v>
      </c>
      <c r="N212" s="20">
        <v>0</v>
      </c>
      <c r="O212" s="33">
        <v>3.4699999999999998E-4</v>
      </c>
      <c r="P212" s="20" t="s">
        <v>138</v>
      </c>
      <c r="Q212" s="20">
        <v>0</v>
      </c>
      <c r="R212" s="33">
        <v>0.62</v>
      </c>
      <c r="S212" s="33" t="s">
        <v>1450</v>
      </c>
      <c r="T212" s="33">
        <v>0.62</v>
      </c>
      <c r="U212" s="33">
        <v>347</v>
      </c>
      <c r="V212" s="33" t="b">
        <v>1</v>
      </c>
      <c r="W212" s="33"/>
      <c r="X212" s="20" t="s">
        <v>138</v>
      </c>
      <c r="Y212" s="20" t="s">
        <v>167</v>
      </c>
      <c r="Z212" s="20" t="s">
        <v>338</v>
      </c>
      <c r="AA212" s="20" t="s">
        <v>147</v>
      </c>
      <c r="AB212" s="20">
        <v>1786.74</v>
      </c>
      <c r="AC212" s="20">
        <v>1800</v>
      </c>
      <c r="AD212" s="20" t="s">
        <v>983</v>
      </c>
      <c r="AE212" s="20" t="s">
        <v>115</v>
      </c>
      <c r="AF212" s="20">
        <v>0</v>
      </c>
      <c r="AG212" s="33" t="s">
        <v>761</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975</v>
      </c>
      <c r="BH212" s="26" t="s">
        <v>118</v>
      </c>
      <c r="BI212" s="26" t="s">
        <v>118</v>
      </c>
      <c r="BJ212" s="26" t="s">
        <v>118</v>
      </c>
      <c r="BK212" s="26" t="s">
        <v>118</v>
      </c>
      <c r="BL212" s="26">
        <v>63.01892415889025</v>
      </c>
      <c r="BM212" s="20" t="s">
        <v>712</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968</v>
      </c>
      <c r="F213" s="22" t="s">
        <v>984</v>
      </c>
      <c r="G213" s="23" t="s">
        <v>985</v>
      </c>
      <c r="H213" s="20" t="s">
        <v>106</v>
      </c>
      <c r="I213" s="20" t="s">
        <v>143</v>
      </c>
      <c r="J213" s="20" t="s">
        <v>154</v>
      </c>
      <c r="K213" s="20" t="s">
        <v>971</v>
      </c>
      <c r="L213" s="20" t="s">
        <v>986</v>
      </c>
      <c r="M213" s="20" t="s">
        <v>111</v>
      </c>
      <c r="N213" s="20">
        <v>0</v>
      </c>
      <c r="O213" s="33">
        <v>1.3600000000000001E-3</v>
      </c>
      <c r="P213" s="20" t="s">
        <v>138</v>
      </c>
      <c r="Q213" s="20">
        <v>0</v>
      </c>
      <c r="R213" s="33">
        <v>0.36</v>
      </c>
      <c r="S213" s="33" t="s">
        <v>1210</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987</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975</v>
      </c>
      <c r="BH213" s="26" t="s">
        <v>118</v>
      </c>
      <c r="BI213" s="26" t="s">
        <v>118</v>
      </c>
      <c r="BJ213" s="26" t="s">
        <v>118</v>
      </c>
      <c r="BK213" s="26" t="s">
        <v>118</v>
      </c>
      <c r="BL213" s="26">
        <v>7.9556770225377393</v>
      </c>
      <c r="BM213" s="20" t="s">
        <v>712</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968</v>
      </c>
      <c r="F214" s="22" t="s">
        <v>988</v>
      </c>
      <c r="G214" s="28" t="s">
        <v>989</v>
      </c>
      <c r="H214" s="20" t="s">
        <v>516</v>
      </c>
      <c r="I214" s="20" t="s">
        <v>143</v>
      </c>
      <c r="J214" s="20" t="s">
        <v>154</v>
      </c>
      <c r="K214" s="20" t="s">
        <v>971</v>
      </c>
      <c r="L214" s="20" t="s">
        <v>990</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991</v>
      </c>
      <c r="AE214" s="20" t="s">
        <v>127</v>
      </c>
      <c r="AF214" s="20" t="s">
        <v>116</v>
      </c>
      <c r="AG214" s="33" t="s">
        <v>974</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975</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968</v>
      </c>
      <c r="F215" s="22" t="s">
        <v>992</v>
      </c>
      <c r="G215" s="28" t="s">
        <v>993</v>
      </c>
      <c r="H215" s="20" t="s">
        <v>106</v>
      </c>
      <c r="I215" s="20" t="s">
        <v>143</v>
      </c>
      <c r="J215" s="20" t="s">
        <v>154</v>
      </c>
      <c r="K215" s="20" t="s">
        <v>971</v>
      </c>
      <c r="L215" s="20" t="s">
        <v>978</v>
      </c>
      <c r="M215" s="20" t="s">
        <v>111</v>
      </c>
      <c r="N215" s="20">
        <v>0</v>
      </c>
      <c r="O215" s="33">
        <v>3.3199999999999999E-4</v>
      </c>
      <c r="P215" s="20" t="s">
        <v>138</v>
      </c>
      <c r="Q215" s="20">
        <v>0</v>
      </c>
      <c r="R215" s="33">
        <v>0.91</v>
      </c>
      <c r="S215" s="33" t="s">
        <v>1450</v>
      </c>
      <c r="T215" s="33">
        <v>0.84</v>
      </c>
      <c r="U215" s="33">
        <v>159</v>
      </c>
      <c r="V215" s="33" t="b">
        <v>0</v>
      </c>
      <c r="W215" s="33" t="s">
        <v>1453</v>
      </c>
      <c r="X215" s="20" t="s">
        <v>138</v>
      </c>
      <c r="Y215" s="20" t="s">
        <v>167</v>
      </c>
      <c r="Z215" s="20" t="s">
        <v>338</v>
      </c>
      <c r="AA215" s="20" t="s">
        <v>147</v>
      </c>
      <c r="AB215" s="20">
        <v>2740.96</v>
      </c>
      <c r="AC215" s="20">
        <v>2748</v>
      </c>
      <c r="AD215" s="20">
        <v>0</v>
      </c>
      <c r="AE215" s="20">
        <v>0</v>
      </c>
      <c r="AF215" s="20">
        <v>0</v>
      </c>
      <c r="AG215" s="33" t="s">
        <v>994</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975</v>
      </c>
      <c r="BH215" s="26" t="s">
        <v>118</v>
      </c>
      <c r="BI215" s="26" t="s">
        <v>118</v>
      </c>
      <c r="BJ215" s="26" t="s">
        <v>118</v>
      </c>
      <c r="BK215" s="26" t="s">
        <v>118</v>
      </c>
      <c r="BL215" s="26">
        <v>18.063112314810279</v>
      </c>
      <c r="BM215" s="20" t="s">
        <v>712</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758</v>
      </c>
      <c r="F216" s="22" t="s">
        <v>995</v>
      </c>
      <c r="G216" s="28" t="s">
        <v>1668</v>
      </c>
      <c r="H216" s="20" t="s">
        <v>516</v>
      </c>
      <c r="I216" s="20" t="s">
        <v>143</v>
      </c>
      <c r="J216" s="20" t="s">
        <v>154</v>
      </c>
      <c r="K216" s="20" t="s">
        <v>971</v>
      </c>
      <c r="L216" s="20" t="s">
        <v>997</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761</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998</v>
      </c>
      <c r="BH216" s="26" t="s">
        <v>118</v>
      </c>
      <c r="BI216" s="26" t="s">
        <v>118</v>
      </c>
      <c r="BJ216" s="26" t="s">
        <v>118</v>
      </c>
      <c r="BK216" s="26" t="s">
        <v>118</v>
      </c>
      <c r="BL216" s="26">
        <v>3.5938808584251324E-2</v>
      </c>
      <c r="BM216" s="20" t="s">
        <v>999</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1535</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758</v>
      </c>
      <c r="F217" s="22" t="s">
        <v>1000</v>
      </c>
      <c r="G217" s="28" t="s">
        <v>1001</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761</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1535</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1002</v>
      </c>
      <c r="F218" s="22" t="s">
        <v>1003</v>
      </c>
      <c r="G218" s="28" t="s">
        <v>1004</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1005</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1536</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1002</v>
      </c>
      <c r="F219" s="22" t="s">
        <v>1006</v>
      </c>
      <c r="G219" s="28" t="s">
        <v>1007</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1008</v>
      </c>
      <c r="AE219" s="20" t="s">
        <v>127</v>
      </c>
      <c r="AF219" s="20" t="s">
        <v>116</v>
      </c>
      <c r="AG219" s="20" t="s">
        <v>503</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1002</v>
      </c>
      <c r="F220" s="22" t="s">
        <v>1009</v>
      </c>
      <c r="G220" s="43" t="s">
        <v>1010</v>
      </c>
      <c r="H220" s="20" t="s">
        <v>106</v>
      </c>
      <c r="I220" s="20" t="s">
        <v>118</v>
      </c>
      <c r="J220" s="20" t="s">
        <v>118</v>
      </c>
      <c r="K220" s="20" t="s">
        <v>1454</v>
      </c>
      <c r="L220" s="20" t="s">
        <v>1455</v>
      </c>
      <c r="M220" s="20" t="s">
        <v>118</v>
      </c>
      <c r="N220" s="20" t="s">
        <v>118</v>
      </c>
      <c r="O220" s="33">
        <v>0</v>
      </c>
      <c r="P220" s="20"/>
      <c r="Q220" s="20" t="s">
        <v>118</v>
      </c>
      <c r="R220" s="33">
        <v>0</v>
      </c>
      <c r="S220" s="33" t="s">
        <v>1454</v>
      </c>
      <c r="T220" s="33">
        <v>0</v>
      </c>
      <c r="U220" s="33">
        <v>0</v>
      </c>
      <c r="V220" s="33" t="b">
        <v>0</v>
      </c>
      <c r="W220" s="33"/>
      <c r="X220" s="20"/>
      <c r="Y220" s="20" t="s">
        <v>118</v>
      </c>
      <c r="Z220" s="20" t="s">
        <v>1364</v>
      </c>
      <c r="AA220" s="20" t="s">
        <v>118</v>
      </c>
      <c r="AB220" s="20" t="s">
        <v>118</v>
      </c>
      <c r="AC220" s="20" t="s">
        <v>118</v>
      </c>
      <c r="AD220" s="20" t="s">
        <v>1011</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1002</v>
      </c>
      <c r="F221" s="22" t="s">
        <v>1012</v>
      </c>
      <c r="G221" s="23" t="s">
        <v>1013</v>
      </c>
      <c r="H221" s="20" t="s">
        <v>106</v>
      </c>
      <c r="I221" s="20" t="s">
        <v>118</v>
      </c>
      <c r="J221" s="20" t="s">
        <v>118</v>
      </c>
      <c r="K221" s="20" t="s">
        <v>1456</v>
      </c>
      <c r="L221" s="20" t="s">
        <v>1457</v>
      </c>
      <c r="M221" s="20" t="s">
        <v>118</v>
      </c>
      <c r="N221" s="20" t="s">
        <v>118</v>
      </c>
      <c r="O221" s="33">
        <v>0</v>
      </c>
      <c r="P221" s="20"/>
      <c r="Q221" s="20" t="s">
        <v>118</v>
      </c>
      <c r="R221" s="33">
        <v>0</v>
      </c>
      <c r="S221" s="33" t="s">
        <v>1456</v>
      </c>
      <c r="T221" s="33">
        <v>0</v>
      </c>
      <c r="U221" s="33">
        <v>0</v>
      </c>
      <c r="V221" s="33" t="b">
        <v>0</v>
      </c>
      <c r="W221" s="33"/>
      <c r="X221" s="20"/>
      <c r="Y221" s="20" t="s">
        <v>118</v>
      </c>
      <c r="Z221" s="20" t="s">
        <v>1377</v>
      </c>
      <c r="AA221" s="20" t="s">
        <v>118</v>
      </c>
      <c r="AB221" s="20" t="s">
        <v>118</v>
      </c>
      <c r="AC221" s="20" t="s">
        <v>118</v>
      </c>
      <c r="AD221" s="20" t="s">
        <v>1014</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712</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1002</v>
      </c>
      <c r="F222" s="22" t="s">
        <v>1015</v>
      </c>
      <c r="G222" s="28" t="s">
        <v>1016</v>
      </c>
      <c r="H222" s="20" t="s">
        <v>106</v>
      </c>
      <c r="I222" s="20" t="s">
        <v>896</v>
      </c>
      <c r="J222" s="20" t="s">
        <v>1017</v>
      </c>
      <c r="K222" s="20" t="s">
        <v>1018</v>
      </c>
      <c r="L222" s="20" t="s">
        <v>1019</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520</v>
      </c>
      <c r="AB222" s="20" t="s">
        <v>1020</v>
      </c>
      <c r="AC222" s="20">
        <v>0</v>
      </c>
      <c r="AD222" s="20" t="s">
        <v>1021</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1022</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1537</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1002</v>
      </c>
      <c r="F223" s="22" t="s">
        <v>1023</v>
      </c>
      <c r="G223" s="28" t="s">
        <v>1024</v>
      </c>
      <c r="H223" s="20" t="s">
        <v>106</v>
      </c>
      <c r="I223" s="20" t="s">
        <v>896</v>
      </c>
      <c r="J223" s="20" t="s">
        <v>1017</v>
      </c>
      <c r="K223" s="20" t="s">
        <v>1018</v>
      </c>
      <c r="L223" s="20" t="s">
        <v>1019</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520</v>
      </c>
      <c r="AB223" s="20" t="s">
        <v>1020</v>
      </c>
      <c r="AC223" s="20">
        <v>0</v>
      </c>
      <c r="AD223" s="20" t="s">
        <v>1025</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1537</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1002</v>
      </c>
      <c r="F224" s="22" t="s">
        <v>1026</v>
      </c>
      <c r="G224" s="28" t="s">
        <v>1027</v>
      </c>
      <c r="H224" s="20" t="s">
        <v>152</v>
      </c>
      <c r="I224" s="20" t="s">
        <v>233</v>
      </c>
      <c r="J224" s="20">
        <v>0</v>
      </c>
      <c r="K224" s="20" t="s">
        <v>1028</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1011</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1002</v>
      </c>
      <c r="F225" s="22" t="s">
        <v>1029</v>
      </c>
      <c r="G225" s="27" t="s">
        <v>1030</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1031</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1002</v>
      </c>
      <c r="F226" s="22" t="s">
        <v>1032</v>
      </c>
      <c r="G226" s="27" t="s">
        <v>1033</v>
      </c>
      <c r="H226" s="20" t="s">
        <v>516</v>
      </c>
      <c r="I226" s="20" t="s">
        <v>143</v>
      </c>
      <c r="J226" s="20" t="s">
        <v>154</v>
      </c>
      <c r="K226" s="20" t="s">
        <v>1034</v>
      </c>
      <c r="L226" s="20" t="s">
        <v>1035</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1036</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1037</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1538</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1002</v>
      </c>
      <c r="F227" s="22" t="s">
        <v>1038</v>
      </c>
      <c r="G227" s="27" t="s">
        <v>1039</v>
      </c>
      <c r="H227" s="20" t="s">
        <v>516</v>
      </c>
      <c r="I227" s="20" t="s">
        <v>143</v>
      </c>
      <c r="J227" s="20" t="s">
        <v>154</v>
      </c>
      <c r="K227" s="20" t="s">
        <v>1034</v>
      </c>
      <c r="L227" s="20" t="s">
        <v>1040</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1041</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1037</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1538</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1002</v>
      </c>
      <c r="F228" s="22" t="s">
        <v>1042</v>
      </c>
      <c r="G228" s="27" t="s">
        <v>1043</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1044</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1539</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1045</v>
      </c>
      <c r="F229" s="22" t="s">
        <v>1046</v>
      </c>
      <c r="G229" s="28" t="s">
        <v>1047</v>
      </c>
      <c r="H229" s="20" t="s">
        <v>163</v>
      </c>
      <c r="I229" s="20" t="s">
        <v>728</v>
      </c>
      <c r="J229" s="20" t="s">
        <v>144</v>
      </c>
      <c r="K229" s="20" t="s">
        <v>729</v>
      </c>
      <c r="L229" s="20" t="s">
        <v>1048</v>
      </c>
      <c r="M229" s="20" t="s">
        <v>111</v>
      </c>
      <c r="N229" s="20">
        <v>2880000</v>
      </c>
      <c r="O229" s="71">
        <v>5.0967745646173235E-3</v>
      </c>
      <c r="P229" s="20" t="s">
        <v>138</v>
      </c>
      <c r="Q229" s="20">
        <v>249000000</v>
      </c>
      <c r="R229" s="33">
        <v>0.44065863423253948</v>
      </c>
      <c r="S229" s="33" t="s">
        <v>1210</v>
      </c>
      <c r="T229" s="33">
        <v>50.14</v>
      </c>
      <c r="U229" s="33">
        <v>4.71</v>
      </c>
      <c r="V229" s="33" t="b">
        <v>1</v>
      </c>
      <c r="W229" s="33"/>
      <c r="X229" s="20" t="s">
        <v>138</v>
      </c>
      <c r="Y229" s="20">
        <v>1100</v>
      </c>
      <c r="Z229" s="20" t="s">
        <v>139</v>
      </c>
      <c r="AA229" s="20" t="s">
        <v>147</v>
      </c>
      <c r="AB229" s="20" t="s">
        <v>118</v>
      </c>
      <c r="AC229" s="20">
        <v>87</v>
      </c>
      <c r="AD229" s="20" t="s">
        <v>1047</v>
      </c>
      <c r="AE229" s="20" t="s">
        <v>127</v>
      </c>
      <c r="AF229" s="20" t="s">
        <v>116</v>
      </c>
      <c r="AG229" s="33" t="s">
        <v>1049</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1739</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1540</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1045</v>
      </c>
      <c r="F230" s="22" t="s">
        <v>1050</v>
      </c>
      <c r="G230" s="28" t="s">
        <v>1051</v>
      </c>
      <c r="H230" s="20" t="s">
        <v>106</v>
      </c>
      <c r="I230" s="20" t="s">
        <v>107</v>
      </c>
      <c r="J230" s="20" t="s">
        <v>690</v>
      </c>
      <c r="K230" s="20" t="s">
        <v>1052</v>
      </c>
      <c r="L230" s="20" t="s">
        <v>1053</v>
      </c>
      <c r="M230" s="20" t="s">
        <v>111</v>
      </c>
      <c r="N230" s="20" t="s">
        <v>118</v>
      </c>
      <c r="O230" s="33">
        <v>0.03</v>
      </c>
      <c r="P230" s="20"/>
      <c r="Q230" s="20" t="s">
        <v>118</v>
      </c>
      <c r="R230" s="33">
        <v>2.39</v>
      </c>
      <c r="S230" s="33" t="e">
        <v>#N/A</v>
      </c>
      <c r="T230" s="33" t="e">
        <v>#N/A</v>
      </c>
      <c r="U230" s="33" t="e">
        <v>#N/A</v>
      </c>
      <c r="V230" s="33" t="e">
        <v>#N/A</v>
      </c>
      <c r="W230" s="33"/>
      <c r="X230" s="20"/>
      <c r="Y230" s="20">
        <v>1100</v>
      </c>
      <c r="Z230" s="20" t="s">
        <v>580</v>
      </c>
      <c r="AA230" s="20" t="s">
        <v>147</v>
      </c>
      <c r="AB230" s="20" t="s">
        <v>118</v>
      </c>
      <c r="AC230" s="20">
        <v>79.666666666666671</v>
      </c>
      <c r="AD230" s="20">
        <v>0</v>
      </c>
      <c r="AE230" s="20">
        <v>0</v>
      </c>
      <c r="AF230" s="20" t="s">
        <v>122</v>
      </c>
      <c r="AG230" s="20" t="s">
        <v>1049</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1740</v>
      </c>
      <c r="BH230" s="26"/>
      <c r="BI230" s="26"/>
      <c r="BJ230" s="26"/>
      <c r="BK230" s="26"/>
      <c r="BL230" s="26">
        <v>1.1074509260873111</v>
      </c>
      <c r="BM230" s="20" t="s">
        <v>712</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1495</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1045</v>
      </c>
      <c r="F231" s="22" t="s">
        <v>1054</v>
      </c>
      <c r="G231" s="28" t="s">
        <v>1055</v>
      </c>
      <c r="H231" s="20" t="s">
        <v>106</v>
      </c>
      <c r="I231" s="20" t="s">
        <v>118</v>
      </c>
      <c r="J231" s="20" t="s">
        <v>118</v>
      </c>
      <c r="K231" s="20" t="s">
        <v>1210</v>
      </c>
      <c r="L231" s="20" t="s">
        <v>118</v>
      </c>
      <c r="M231" s="20" t="s">
        <v>118</v>
      </c>
      <c r="N231" s="20" t="s">
        <v>118</v>
      </c>
      <c r="O231" s="33">
        <v>0.3</v>
      </c>
      <c r="P231" s="20"/>
      <c r="Q231" s="20" t="s">
        <v>118</v>
      </c>
      <c r="R231" s="33">
        <v>162.41999999999999</v>
      </c>
      <c r="S231" s="33" t="s">
        <v>1210</v>
      </c>
      <c r="T231" s="33">
        <v>162.41999999999999</v>
      </c>
      <c r="U231" s="33">
        <v>0.3</v>
      </c>
      <c r="V231" s="33" t="b">
        <v>1</v>
      </c>
      <c r="W231" s="33"/>
      <c r="X231" s="20"/>
      <c r="Y231" s="20" t="s">
        <v>118</v>
      </c>
      <c r="Z231" s="20" t="s">
        <v>1420</v>
      </c>
      <c r="AA231" s="20" t="s">
        <v>147</v>
      </c>
      <c r="AB231" s="20" t="s">
        <v>118</v>
      </c>
      <c r="AC231" s="20" t="s">
        <v>118</v>
      </c>
      <c r="AD231" s="20">
        <v>0</v>
      </c>
      <c r="AE231" s="20">
        <v>0</v>
      </c>
      <c r="AF231" s="20" t="s">
        <v>122</v>
      </c>
      <c r="AG231" s="20" t="s">
        <v>1049</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1495</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1045</v>
      </c>
      <c r="F232" s="22" t="s">
        <v>1056</v>
      </c>
      <c r="G232" s="28" t="s">
        <v>1057</v>
      </c>
      <c r="H232" s="20" t="s">
        <v>516</v>
      </c>
      <c r="I232" s="20" t="s">
        <v>233</v>
      </c>
      <c r="J232" s="20" t="s">
        <v>690</v>
      </c>
      <c r="K232" s="20" t="s">
        <v>1058</v>
      </c>
      <c r="L232" s="20" t="s">
        <v>1059</v>
      </c>
      <c r="M232" s="20" t="s">
        <v>1060</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1049</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1540</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1061</v>
      </c>
      <c r="F233" s="22" t="s">
        <v>1062</v>
      </c>
      <c r="G233" s="28" t="s">
        <v>1063</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1063</v>
      </c>
      <c r="AE233" s="20" t="s">
        <v>127</v>
      </c>
      <c r="AF233" s="20" t="s">
        <v>116</v>
      </c>
      <c r="AG233" s="20" t="s">
        <v>761</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1541</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1061</v>
      </c>
      <c r="F234" s="22" t="s">
        <v>1064</v>
      </c>
      <c r="G234" s="28" t="s">
        <v>1065</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1065</v>
      </c>
      <c r="AE234" s="20" t="s">
        <v>115</v>
      </c>
      <c r="AF234" s="20">
        <v>0</v>
      </c>
      <c r="AG234" s="20" t="s">
        <v>761</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1541</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1061</v>
      </c>
      <c r="F235" s="22" t="s">
        <v>1066</v>
      </c>
      <c r="G235" s="28" t="s">
        <v>1067</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1067</v>
      </c>
      <c r="AE235" s="20" t="s">
        <v>115</v>
      </c>
      <c r="AF235" s="20">
        <v>0</v>
      </c>
      <c r="AG235" s="20" t="s">
        <v>761</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1542</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1061</v>
      </c>
      <c r="F236" s="22" t="s">
        <v>1068</v>
      </c>
      <c r="G236" s="28" t="s">
        <v>1069</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1069</v>
      </c>
      <c r="AE236" s="20" t="s">
        <v>115</v>
      </c>
      <c r="AF236" s="20">
        <v>0</v>
      </c>
      <c r="AG236" s="20" t="s">
        <v>1049</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1070</v>
      </c>
      <c r="F237" s="22" t="s">
        <v>1071</v>
      </c>
      <c r="G237" s="28" t="s">
        <v>1072</v>
      </c>
      <c r="H237" s="20" t="s">
        <v>516</v>
      </c>
      <c r="I237" s="20" t="s">
        <v>265</v>
      </c>
      <c r="J237" s="20" t="s">
        <v>266</v>
      </c>
      <c r="K237" s="20" t="s">
        <v>267</v>
      </c>
      <c r="L237" s="20" t="s">
        <v>1073</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503</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1070</v>
      </c>
      <c r="F238" s="22" t="s">
        <v>1074</v>
      </c>
      <c r="G238" s="28" t="s">
        <v>1075</v>
      </c>
      <c r="H238" s="20" t="s">
        <v>106</v>
      </c>
      <c r="I238" s="20" t="s">
        <v>118</v>
      </c>
      <c r="J238" s="20" t="s">
        <v>118</v>
      </c>
      <c r="K238" s="20" t="s">
        <v>1458</v>
      </c>
      <c r="L238" s="20" t="s">
        <v>1459</v>
      </c>
      <c r="M238" s="20" t="s">
        <v>118</v>
      </c>
      <c r="N238" s="24" t="s">
        <v>118</v>
      </c>
      <c r="O238" s="70">
        <v>535</v>
      </c>
      <c r="P238" s="24"/>
      <c r="Q238" s="24" t="s">
        <v>118</v>
      </c>
      <c r="R238" s="70">
        <v>0.01</v>
      </c>
      <c r="S238" s="33" t="s">
        <v>1458</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1076</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1070</v>
      </c>
      <c r="F239" s="22" t="s">
        <v>1077</v>
      </c>
      <c r="G239" s="28" t="s">
        <v>1078</v>
      </c>
      <c r="H239" s="20" t="s">
        <v>516</v>
      </c>
      <c r="I239" s="20" t="s">
        <v>265</v>
      </c>
      <c r="J239" s="20" t="s">
        <v>266</v>
      </c>
      <c r="K239" s="20" t="s">
        <v>267</v>
      </c>
      <c r="L239" s="20" t="s">
        <v>1079</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761</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1070</v>
      </c>
      <c r="F240" s="22" t="s">
        <v>1080</v>
      </c>
      <c r="G240" s="45" t="s">
        <v>1081</v>
      </c>
      <c r="H240" s="20" t="s">
        <v>152</v>
      </c>
      <c r="I240" s="20" t="s">
        <v>265</v>
      </c>
      <c r="J240" s="20" t="s">
        <v>266</v>
      </c>
      <c r="K240" s="20" t="s">
        <v>267</v>
      </c>
      <c r="L240" s="20" t="s">
        <v>1082</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1070</v>
      </c>
      <c r="F241" s="22" t="s">
        <v>1083</v>
      </c>
      <c r="G241" s="28" t="s">
        <v>1084</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761</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1543</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1061</v>
      </c>
      <c r="F242" s="22" t="s">
        <v>1085</v>
      </c>
      <c r="G242" s="27" t="s">
        <v>1086</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1061</v>
      </c>
      <c r="F243" s="22" t="s">
        <v>1087</v>
      </c>
      <c r="G243" s="27" t="s">
        <v>1088</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1533</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1061</v>
      </c>
      <c r="F244" s="22" t="s">
        <v>1089</v>
      </c>
      <c r="G244" s="28" t="s">
        <v>1090</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1061</v>
      </c>
      <c r="F245" s="22" t="s">
        <v>1091</v>
      </c>
      <c r="G245" s="28" t="s">
        <v>1092</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1544</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1061</v>
      </c>
      <c r="F246" s="22" t="s">
        <v>1093</v>
      </c>
      <c r="G246" s="28" t="s">
        <v>1094</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1531</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1061</v>
      </c>
      <c r="F247" s="22" t="s">
        <v>1095</v>
      </c>
      <c r="G247" s="27" t="s">
        <v>1096</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1545</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1061</v>
      </c>
      <c r="F248" s="22" t="s">
        <v>1097</v>
      </c>
      <c r="G248" s="27" t="s">
        <v>1098</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1061</v>
      </c>
      <c r="F249" s="22" t="s">
        <v>1099</v>
      </c>
      <c r="G249" s="27" t="s">
        <v>1100</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1061</v>
      </c>
      <c r="F250" s="22" t="s">
        <v>1101</v>
      </c>
      <c r="G250" s="28" t="s">
        <v>1102</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1103</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1546</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1061</v>
      </c>
      <c r="F251" s="22" t="s">
        <v>1104</v>
      </c>
      <c r="G251" s="27" t="s">
        <v>1105</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290</v>
      </c>
      <c r="F252" s="22" t="s">
        <v>1106</v>
      </c>
      <c r="G252" s="28" t="s">
        <v>1107</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1108</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1061</v>
      </c>
      <c r="F253" s="22" t="s">
        <v>1109</v>
      </c>
      <c r="G253" s="28" t="s">
        <v>1110</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1541</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1111</v>
      </c>
      <c r="F254" s="22" t="s">
        <v>1112</v>
      </c>
      <c r="G254" s="23" t="s">
        <v>1113</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1114</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1111</v>
      </c>
      <c r="F255" s="22" t="s">
        <v>1115</v>
      </c>
      <c r="G255" s="23" t="s">
        <v>1116</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1114</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1111</v>
      </c>
      <c r="F256" s="22" t="s">
        <v>1117</v>
      </c>
      <c r="G256" s="28" t="s">
        <v>1118</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1119</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1111</v>
      </c>
      <c r="F257" s="22" t="s">
        <v>1120</v>
      </c>
      <c r="G257" s="23" t="s">
        <v>1121</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1114</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1111</v>
      </c>
      <c r="F258" s="22" t="s">
        <v>1122</v>
      </c>
      <c r="G258" s="28" t="s">
        <v>1123</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1124</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1111</v>
      </c>
      <c r="F259" s="22" t="s">
        <v>1125</v>
      </c>
      <c r="G259" s="23" t="s">
        <v>1126</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1127</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1111</v>
      </c>
      <c r="F260" s="22" t="s">
        <v>1128</v>
      </c>
      <c r="G260" s="23" t="s">
        <v>1129</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1127</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1111</v>
      </c>
      <c r="F261" s="22" t="s">
        <v>1130</v>
      </c>
      <c r="G261" s="28" t="s">
        <v>1131</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1114</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1111</v>
      </c>
      <c r="F262" s="22" t="s">
        <v>1132</v>
      </c>
      <c r="G262" s="23" t="s">
        <v>1133</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761</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1111</v>
      </c>
      <c r="F263" s="22" t="s">
        <v>1134</v>
      </c>
      <c r="G263" s="23" t="s">
        <v>1135</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761</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1111</v>
      </c>
      <c r="F264" s="22" t="s">
        <v>1136</v>
      </c>
      <c r="G264" s="23" t="s">
        <v>1137</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761</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1111</v>
      </c>
      <c r="F265" s="22" t="s">
        <v>1138</v>
      </c>
      <c r="G265" s="23" t="s">
        <v>1139</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1127</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1111</v>
      </c>
      <c r="F266" s="22" t="s">
        <v>1140</v>
      </c>
      <c r="G266" s="28" t="s">
        <v>1141</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1127</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1111</v>
      </c>
      <c r="F267" s="22" t="s">
        <v>1142</v>
      </c>
      <c r="G267" s="28" t="s">
        <v>1143</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1127</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1111</v>
      </c>
      <c r="F268" s="22" t="s">
        <v>1144</v>
      </c>
      <c r="G268" s="23" t="s">
        <v>1145</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1127</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1111</v>
      </c>
      <c r="F269" s="22" t="s">
        <v>1146</v>
      </c>
      <c r="G269" s="28" t="s">
        <v>1147</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1111</v>
      </c>
      <c r="F270" s="22" t="s">
        <v>1148</v>
      </c>
      <c r="G270" s="28" t="s">
        <v>1149</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1150</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1151</v>
      </c>
      <c r="G271" s="28" t="s">
        <v>1671</v>
      </c>
      <c r="H271" s="20" t="s">
        <v>516</v>
      </c>
      <c r="I271" s="20" t="s">
        <v>293</v>
      </c>
      <c r="J271" s="20" t="s">
        <v>154</v>
      </c>
      <c r="K271" s="20" t="s">
        <v>1153</v>
      </c>
      <c r="L271" s="20" t="s">
        <v>1154</v>
      </c>
      <c r="M271" s="20" t="s">
        <v>1155</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1156</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1736</v>
      </c>
      <c r="BH271" s="26" t="s">
        <v>118</v>
      </c>
      <c r="BI271" s="26" t="s">
        <v>118</v>
      </c>
      <c r="BJ271" s="26" t="s">
        <v>118</v>
      </c>
      <c r="BK271" s="26" t="s">
        <v>118</v>
      </c>
      <c r="BL271" s="26">
        <v>6.05</v>
      </c>
      <c r="BM271" s="20" t="s">
        <v>1157</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1527</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1158</v>
      </c>
      <c r="G272" s="28" t="s">
        <v>1672</v>
      </c>
      <c r="H272" s="20" t="s">
        <v>516</v>
      </c>
      <c r="I272" s="20" t="s">
        <v>1159</v>
      </c>
      <c r="J272" s="20" t="s">
        <v>1160</v>
      </c>
      <c r="K272" s="20" t="s">
        <v>1161</v>
      </c>
      <c r="L272" s="20" t="s">
        <v>1547</v>
      </c>
      <c r="M272" s="20" t="s">
        <v>1548</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634</v>
      </c>
      <c r="AA272" s="20" t="s">
        <v>147</v>
      </c>
      <c r="AB272" s="20">
        <v>167.74187787063173</v>
      </c>
      <c r="AC272" s="20">
        <v>167.74187787063173</v>
      </c>
      <c r="AD272" s="20" t="s">
        <v>610</v>
      </c>
      <c r="AE272" s="20" t="s">
        <v>115</v>
      </c>
      <c r="AF272" s="20" t="s">
        <v>275</v>
      </c>
      <c r="AG272" s="20" t="s">
        <v>1549</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1736</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1527</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1550</v>
      </c>
      <c r="E273" s="21" t="s">
        <v>103</v>
      </c>
      <c r="F273" s="22" t="s">
        <v>1162</v>
      </c>
      <c r="G273" s="28" t="s">
        <v>1163</v>
      </c>
      <c r="H273" s="20" t="s">
        <v>152</v>
      </c>
      <c r="I273" s="20" t="s">
        <v>164</v>
      </c>
      <c r="J273" s="20" t="s">
        <v>154</v>
      </c>
      <c r="K273" s="20" t="s">
        <v>608</v>
      </c>
      <c r="L273" s="20" t="s">
        <v>609</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1156</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1736</v>
      </c>
      <c r="BH273" s="26" t="s">
        <v>118</v>
      </c>
      <c r="BI273" s="26" t="s">
        <v>118</v>
      </c>
      <c r="BJ273" s="26" t="s">
        <v>118</v>
      </c>
      <c r="BK273" s="26" t="s">
        <v>118</v>
      </c>
      <c r="BL273" s="26">
        <v>5.74</v>
      </c>
      <c r="BM273" s="20" t="s">
        <v>1164</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1527</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1165</v>
      </c>
      <c r="G274" s="28" t="s">
        <v>1166</v>
      </c>
      <c r="H274" s="20" t="s">
        <v>152</v>
      </c>
      <c r="I274" s="20" t="s">
        <v>1159</v>
      </c>
      <c r="J274" s="20" t="s">
        <v>565</v>
      </c>
      <c r="K274" s="20" t="s">
        <v>566</v>
      </c>
      <c r="L274" s="20" t="s">
        <v>1167</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1168</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1527</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1169</v>
      </c>
      <c r="G275" s="28" t="s">
        <v>1170</v>
      </c>
      <c r="H275" s="20" t="s">
        <v>152</v>
      </c>
      <c r="I275" s="20" t="s">
        <v>1159</v>
      </c>
      <c r="J275" s="20" t="s">
        <v>565</v>
      </c>
      <c r="K275" s="20" t="s">
        <v>566</v>
      </c>
      <c r="L275" s="20" t="s">
        <v>1171</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1168</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1527</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1172</v>
      </c>
      <c r="G276" s="28" t="s">
        <v>1173</v>
      </c>
      <c r="H276" s="20" t="s">
        <v>152</v>
      </c>
      <c r="I276" s="20" t="s">
        <v>1174</v>
      </c>
      <c r="J276" s="20" t="s">
        <v>154</v>
      </c>
      <c r="K276" s="20" t="s">
        <v>1175</v>
      </c>
      <c r="L276" s="20" t="s">
        <v>1176</v>
      </c>
      <c r="M276" s="20" t="s">
        <v>111</v>
      </c>
      <c r="N276" s="20">
        <v>0</v>
      </c>
      <c r="O276" s="33">
        <v>7.02</v>
      </c>
      <c r="P276" s="20"/>
      <c r="Q276" s="20">
        <v>0</v>
      </c>
      <c r="R276" s="33">
        <v>378.04</v>
      </c>
      <c r="S276" s="33" t="e">
        <v>#N/A</v>
      </c>
      <c r="T276" s="33" t="e">
        <v>#N/A</v>
      </c>
      <c r="U276" s="33" t="e">
        <v>#N/A</v>
      </c>
      <c r="V276" s="33" t="e">
        <v>#N/A</v>
      </c>
      <c r="W276" s="33"/>
      <c r="X276" s="20"/>
      <c r="Y276" s="20" t="s">
        <v>112</v>
      </c>
      <c r="Z276" s="20" t="s">
        <v>1177</v>
      </c>
      <c r="AA276" s="20" t="s">
        <v>147</v>
      </c>
      <c r="AB276" s="20">
        <v>53.851851851851897</v>
      </c>
      <c r="AC276" s="20">
        <v>0</v>
      </c>
      <c r="AD276" s="20">
        <v>0</v>
      </c>
      <c r="AE276" s="20">
        <v>0</v>
      </c>
      <c r="AF276" s="20" t="s">
        <v>6</v>
      </c>
      <c r="AG276" s="33" t="s">
        <v>1156</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1178</v>
      </c>
      <c r="BH276" s="26" t="s">
        <v>118</v>
      </c>
      <c r="BI276" s="26" t="s">
        <v>118</v>
      </c>
      <c r="BJ276" s="26" t="s">
        <v>118</v>
      </c>
      <c r="BK276" s="26" t="s">
        <v>118</v>
      </c>
      <c r="BL276" s="26">
        <v>48.704999999999998</v>
      </c>
      <c r="BM276" s="20" t="s">
        <v>1179</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1527</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238</v>
      </c>
      <c r="E277" s="21" t="s">
        <v>103</v>
      </c>
      <c r="F277" s="22" t="s">
        <v>1180</v>
      </c>
      <c r="G277" s="28" t="s">
        <v>1181</v>
      </c>
      <c r="H277" s="20" t="s">
        <v>152</v>
      </c>
      <c r="I277" s="20" t="s">
        <v>164</v>
      </c>
      <c r="J277" s="20" t="s">
        <v>154</v>
      </c>
      <c r="K277" s="20" t="s">
        <v>1182</v>
      </c>
      <c r="L277" s="20" t="s">
        <v>1183</v>
      </c>
      <c r="M277" s="20" t="s">
        <v>1184</v>
      </c>
      <c r="N277" s="20">
        <v>12231</v>
      </c>
      <c r="O277" s="33">
        <v>0</v>
      </c>
      <c r="P277" s="20"/>
      <c r="Q277" s="20">
        <v>-1865874</v>
      </c>
      <c r="R277" s="33">
        <v>0</v>
      </c>
      <c r="S277" s="33" t="e">
        <v>#N/A</v>
      </c>
      <c r="T277" s="33" t="e">
        <v>#N/A</v>
      </c>
      <c r="U277" s="33" t="e">
        <v>#N/A</v>
      </c>
      <c r="V277" s="33" t="e">
        <v>#N/A</v>
      </c>
      <c r="W277" s="33"/>
      <c r="X277" s="20"/>
      <c r="Y277" s="20" t="s">
        <v>157</v>
      </c>
      <c r="Z277" s="20" t="s">
        <v>1177</v>
      </c>
      <c r="AA277" s="20" t="s">
        <v>1185</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1527</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1186</v>
      </c>
      <c r="G278" s="28" t="s">
        <v>1663</v>
      </c>
      <c r="H278" s="20" t="s">
        <v>516</v>
      </c>
      <c r="I278" s="20" t="s">
        <v>293</v>
      </c>
      <c r="J278" s="20" t="s">
        <v>154</v>
      </c>
      <c r="K278" s="20" t="s">
        <v>1153</v>
      </c>
      <c r="L278" s="20" t="s">
        <v>1154</v>
      </c>
      <c r="M278" s="20" t="s">
        <v>1551</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1156</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1736</v>
      </c>
      <c r="BH278" s="26" t="s">
        <v>118</v>
      </c>
      <c r="BI278" s="26" t="s">
        <v>118</v>
      </c>
      <c r="BJ278" s="26" t="s">
        <v>118</v>
      </c>
      <c r="BK278" s="26" t="s">
        <v>118</v>
      </c>
      <c r="BL278" s="26">
        <v>5.42</v>
      </c>
      <c r="BM278" s="20" t="s">
        <v>1157</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1527</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1188</v>
      </c>
      <c r="G279" s="28" t="s">
        <v>1664</v>
      </c>
      <c r="H279" s="20" t="s">
        <v>516</v>
      </c>
      <c r="I279" s="20" t="s">
        <v>293</v>
      </c>
      <c r="J279" s="20" t="s">
        <v>154</v>
      </c>
      <c r="K279" s="20" t="s">
        <v>1153</v>
      </c>
      <c r="L279" s="20" t="s">
        <v>1154</v>
      </c>
      <c r="M279" s="20" t="s">
        <v>1551</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1156</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1736</v>
      </c>
      <c r="BH279" s="26" t="s">
        <v>118</v>
      </c>
      <c r="BI279" s="26" t="s">
        <v>118</v>
      </c>
      <c r="BJ279" s="26" t="s">
        <v>118</v>
      </c>
      <c r="BK279" s="26" t="s">
        <v>118</v>
      </c>
      <c r="BL279" s="26">
        <v>1.66</v>
      </c>
      <c r="BM279" s="20" t="s">
        <v>1157</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1527</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1190</v>
      </c>
      <c r="G280" s="28" t="s">
        <v>1665</v>
      </c>
      <c r="H280" s="20" t="s">
        <v>516</v>
      </c>
      <c r="I280" s="20" t="s">
        <v>293</v>
      </c>
      <c r="J280" s="20" t="s">
        <v>154</v>
      </c>
      <c r="K280" s="20" t="s">
        <v>1153</v>
      </c>
      <c r="L280" s="20" t="s">
        <v>1154</v>
      </c>
      <c r="M280" s="20" t="s">
        <v>1551</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1156</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1736</v>
      </c>
      <c r="BH280" s="26" t="s">
        <v>118</v>
      </c>
      <c r="BI280" s="26" t="s">
        <v>118</v>
      </c>
      <c r="BJ280" s="26" t="s">
        <v>118</v>
      </c>
      <c r="BK280" s="26" t="s">
        <v>118</v>
      </c>
      <c r="BL280" s="26">
        <v>34.6</v>
      </c>
      <c r="BM280" s="20" t="s">
        <v>1157</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1527</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1192</v>
      </c>
      <c r="G281" s="28" t="s">
        <v>1666</v>
      </c>
      <c r="H281" s="20" t="s">
        <v>516</v>
      </c>
      <c r="I281" s="20" t="s">
        <v>293</v>
      </c>
      <c r="J281" s="20" t="s">
        <v>154</v>
      </c>
      <c r="K281" s="20" t="s">
        <v>1153</v>
      </c>
      <c r="L281" s="20" t="s">
        <v>1154</v>
      </c>
      <c r="M281" s="20" t="s">
        <v>1551</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1156</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1736</v>
      </c>
      <c r="BH281" s="26" t="s">
        <v>118</v>
      </c>
      <c r="BI281" s="26" t="s">
        <v>118</v>
      </c>
      <c r="BJ281" s="26" t="s">
        <v>118</v>
      </c>
      <c r="BK281" s="26" t="s">
        <v>118</v>
      </c>
      <c r="BL281" s="26">
        <v>4.95</v>
      </c>
      <c r="BM281" s="20" t="s">
        <v>1157</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1527</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1194</v>
      </c>
      <c r="G282" s="28" t="s">
        <v>1667</v>
      </c>
      <c r="H282" s="20" t="s">
        <v>516</v>
      </c>
      <c r="I282" s="20" t="s">
        <v>293</v>
      </c>
      <c r="J282" s="20" t="s">
        <v>154</v>
      </c>
      <c r="K282" s="20" t="s">
        <v>1153</v>
      </c>
      <c r="L282" s="20" t="s">
        <v>1154</v>
      </c>
      <c r="M282" s="20" t="s">
        <v>1551</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1196</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1197</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1527</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1198</v>
      </c>
      <c r="G283" s="28" t="s">
        <v>1199</v>
      </c>
      <c r="H283" s="20" t="s">
        <v>106</v>
      </c>
      <c r="I283" s="20" t="s">
        <v>118</v>
      </c>
      <c r="J283" s="20" t="s">
        <v>118</v>
      </c>
      <c r="K283" s="20" t="s">
        <v>1210</v>
      </c>
      <c r="L283" s="20" t="s">
        <v>118</v>
      </c>
      <c r="M283" s="20" t="s">
        <v>118</v>
      </c>
      <c r="N283" s="24" t="s">
        <v>118</v>
      </c>
      <c r="O283" s="70">
        <v>0.19</v>
      </c>
      <c r="P283" s="24"/>
      <c r="Q283" s="24" t="s">
        <v>118</v>
      </c>
      <c r="R283" s="70">
        <v>49.03</v>
      </c>
      <c r="S283" s="33" t="s">
        <v>1210</v>
      </c>
      <c r="T283" s="33">
        <v>49.03</v>
      </c>
      <c r="U283" s="33">
        <v>0.19</v>
      </c>
      <c r="V283" s="33" t="b">
        <v>1</v>
      </c>
      <c r="W283" s="33"/>
      <c r="X283" s="24"/>
      <c r="Y283" s="20" t="s">
        <v>118</v>
      </c>
      <c r="Z283" s="20" t="s">
        <v>1420</v>
      </c>
      <c r="AA283" s="20" t="s">
        <v>147</v>
      </c>
      <c r="AB283" s="20" t="s">
        <v>118</v>
      </c>
      <c r="AC283" s="20" t="s">
        <v>118</v>
      </c>
      <c r="AD283" s="20" t="s">
        <v>134</v>
      </c>
      <c r="AE283" s="20" t="s">
        <v>115</v>
      </c>
      <c r="AF283" s="20" t="s">
        <v>1200</v>
      </c>
      <c r="AG283" s="20" t="s">
        <v>1742</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1741</v>
      </c>
      <c r="BH283" s="26" t="s">
        <v>118</v>
      </c>
      <c r="BI283" s="26" t="s">
        <v>118</v>
      </c>
      <c r="BJ283" s="26" t="s">
        <v>118</v>
      </c>
      <c r="BK283" s="26" t="s">
        <v>118</v>
      </c>
      <c r="BL283" s="26">
        <v>1.512</v>
      </c>
      <c r="BM283" s="20" t="s">
        <v>1201</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1493</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758</v>
      </c>
      <c r="F284" s="22" t="s">
        <v>1202</v>
      </c>
      <c r="G284" s="47" t="s">
        <v>1203</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1204</v>
      </c>
      <c r="E285" s="21" t="s">
        <v>968</v>
      </c>
      <c r="F285" s="22" t="s">
        <v>1205</v>
      </c>
      <c r="G285" s="28" t="s">
        <v>1206</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1207</v>
      </c>
      <c r="AE285" s="20" t="s">
        <v>115</v>
      </c>
      <c r="AF285" s="20">
        <v>0</v>
      </c>
      <c r="AG285" s="33" t="s">
        <v>761</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975</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680</v>
      </c>
      <c r="F286" s="22" t="s">
        <v>1208</v>
      </c>
      <c r="G286" s="28" t="s">
        <v>1209</v>
      </c>
      <c r="H286" s="20" t="s">
        <v>152</v>
      </c>
      <c r="I286" s="20" t="s">
        <v>1210</v>
      </c>
      <c r="J286" s="20" t="s">
        <v>135</v>
      </c>
      <c r="K286" s="20" t="s">
        <v>1211</v>
      </c>
      <c r="L286" s="20" t="s">
        <v>1212</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761</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1213</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1495</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312</v>
      </c>
      <c r="E287" s="21" t="s">
        <v>680</v>
      </c>
      <c r="F287" s="22" t="s">
        <v>1214</v>
      </c>
      <c r="G287" s="28" t="s">
        <v>1215</v>
      </c>
      <c r="H287" s="20" t="s">
        <v>152</v>
      </c>
      <c r="I287" s="20" t="s">
        <v>1210</v>
      </c>
      <c r="J287" s="20" t="s">
        <v>135</v>
      </c>
      <c r="K287" s="20" t="s">
        <v>1211</v>
      </c>
      <c r="L287" s="20" t="s">
        <v>1216</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1217</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1495</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1218</v>
      </c>
      <c r="E288" s="21" t="s">
        <v>680</v>
      </c>
      <c r="F288" s="22" t="s">
        <v>1219</v>
      </c>
      <c r="G288" s="28" t="s">
        <v>1220</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1221</v>
      </c>
      <c r="G289" s="28" t="s">
        <v>1222</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1223</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1224</v>
      </c>
      <c r="BH289" s="26" t="s">
        <v>118</v>
      </c>
      <c r="BI289" s="26" t="s">
        <v>118</v>
      </c>
      <c r="BJ289" s="26" t="s">
        <v>118</v>
      </c>
      <c r="BK289" s="26" t="s">
        <v>118</v>
      </c>
      <c r="BL289" s="26">
        <v>86.095471236230111</v>
      </c>
      <c r="BM289" s="20" t="s">
        <v>1225</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1527</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1226</v>
      </c>
      <c r="E290" s="21" t="s">
        <v>103</v>
      </c>
      <c r="F290" s="22" t="s">
        <v>1227</v>
      </c>
      <c r="G290" s="28" t="s">
        <v>1228</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1156</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1527</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528</v>
      </c>
      <c r="E291" s="21" t="s">
        <v>103</v>
      </c>
      <c r="F291" s="22" t="s">
        <v>1229</v>
      </c>
      <c r="G291" s="28" t="s">
        <v>1230</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1156</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1527</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449</v>
      </c>
      <c r="F292" s="22" t="s">
        <v>1231</v>
      </c>
      <c r="G292" s="23" t="s">
        <v>1232</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1233</v>
      </c>
      <c r="AE292" s="20" t="s">
        <v>115</v>
      </c>
      <c r="AF292" s="20" t="s">
        <v>116</v>
      </c>
      <c r="AG292" s="20" t="s">
        <v>503</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1522</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449</v>
      </c>
      <c r="F293" s="22" t="s">
        <v>1234</v>
      </c>
      <c r="G293" s="23" t="s">
        <v>1235</v>
      </c>
      <c r="H293" s="20" t="s">
        <v>735</v>
      </c>
      <c r="I293" s="20" t="s">
        <v>107</v>
      </c>
      <c r="J293" s="20" t="s">
        <v>897</v>
      </c>
      <c r="K293" s="20" t="s">
        <v>1236</v>
      </c>
      <c r="L293" s="20" t="s">
        <v>1237</v>
      </c>
      <c r="M293" s="20" t="s">
        <v>1238</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1239</v>
      </c>
      <c r="AA293" s="20" t="s">
        <v>147</v>
      </c>
      <c r="AB293" s="20">
        <v>-30.1815</v>
      </c>
      <c r="AC293" s="20">
        <v>0</v>
      </c>
      <c r="AD293" s="20">
        <v>0</v>
      </c>
      <c r="AE293" s="20">
        <v>0</v>
      </c>
      <c r="AF293" s="20">
        <v>0</v>
      </c>
      <c r="AG293" s="20" t="s">
        <v>503</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1522</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449</v>
      </c>
      <c r="F294" s="22" t="s">
        <v>1240</v>
      </c>
      <c r="G294" s="23" t="s">
        <v>1241</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1242</v>
      </c>
      <c r="AE294" s="20" t="s">
        <v>115</v>
      </c>
      <c r="AF294" s="20" t="s">
        <v>116</v>
      </c>
      <c r="AG294" s="20" t="s">
        <v>503</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1522</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1648</v>
      </c>
      <c r="E295" s="21" t="s">
        <v>449</v>
      </c>
      <c r="F295" s="22" t="s">
        <v>1243</v>
      </c>
      <c r="G295" s="23" t="s">
        <v>1645</v>
      </c>
      <c r="H295" s="20" t="s">
        <v>735</v>
      </c>
      <c r="I295" s="20" t="s">
        <v>107</v>
      </c>
      <c r="J295" s="20" t="s">
        <v>897</v>
      </c>
      <c r="K295" s="20" t="s">
        <v>1236</v>
      </c>
      <c r="L295" s="20" t="s">
        <v>1245</v>
      </c>
      <c r="M295" s="20" t="s">
        <v>1238</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1239</v>
      </c>
      <c r="AA295" s="20" t="s">
        <v>147</v>
      </c>
      <c r="AB295" s="20">
        <v>127.35899999999999</v>
      </c>
      <c r="AC295" s="20">
        <v>127</v>
      </c>
      <c r="AD295" s="20" t="s">
        <v>1246</v>
      </c>
      <c r="AE295" s="20" t="s">
        <v>115</v>
      </c>
      <c r="AF295" s="20" t="s">
        <v>275</v>
      </c>
      <c r="AG295" s="33" t="s">
        <v>1247</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1248</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1249</v>
      </c>
      <c r="CS295" s="33" t="s">
        <v>1522</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449</v>
      </c>
      <c r="F296" s="22" t="s">
        <v>1250</v>
      </c>
      <c r="G296" s="23" t="s">
        <v>1646</v>
      </c>
      <c r="H296" s="20" t="s">
        <v>735</v>
      </c>
      <c r="I296" s="20" t="s">
        <v>107</v>
      </c>
      <c r="J296" s="20" t="s">
        <v>897</v>
      </c>
      <c r="K296" s="20" t="s">
        <v>1236</v>
      </c>
      <c r="L296" s="20" t="s">
        <v>1647</v>
      </c>
      <c r="M296" s="20" t="s">
        <v>1238</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1239</v>
      </c>
      <c r="AA296" s="20" t="s">
        <v>147</v>
      </c>
      <c r="AB296" s="20">
        <v>69.406400000000005</v>
      </c>
      <c r="AC296" s="20">
        <v>69</v>
      </c>
      <c r="AD296" s="20" t="s">
        <v>1252</v>
      </c>
      <c r="AE296" s="20" t="s">
        <v>115</v>
      </c>
      <c r="AF296" s="20" t="s">
        <v>275</v>
      </c>
      <c r="AG296" s="33" t="s">
        <v>1253</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1248</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1249</v>
      </c>
      <c r="CS296" s="33" t="s">
        <v>1522</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449</v>
      </c>
      <c r="F297" s="22" t="s">
        <v>1254</v>
      </c>
      <c r="G297" s="23" t="s">
        <v>1255</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1256</v>
      </c>
      <c r="AE297" s="20" t="s">
        <v>115</v>
      </c>
      <c r="AF297" s="20" t="s">
        <v>116</v>
      </c>
      <c r="AG297" s="20" t="s">
        <v>503</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1522</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1257</v>
      </c>
      <c r="E298" s="21" t="s">
        <v>449</v>
      </c>
      <c r="F298" s="22" t="s">
        <v>1258</v>
      </c>
      <c r="G298" s="23" t="s">
        <v>1259</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503</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1522</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255</v>
      </c>
      <c r="F299" s="22" t="s">
        <v>1260</v>
      </c>
      <c r="G299" s="23" t="s">
        <v>1261</v>
      </c>
      <c r="H299" s="20" t="s">
        <v>406</v>
      </c>
      <c r="I299" s="20" t="s">
        <v>143</v>
      </c>
      <c r="J299" s="20" t="s">
        <v>144</v>
      </c>
      <c r="K299" s="20" t="s">
        <v>258</v>
      </c>
      <c r="L299" s="20" t="s">
        <v>1592</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1262</v>
      </c>
      <c r="AE299" s="20" t="s">
        <v>115</v>
      </c>
      <c r="AF299" s="20" t="s">
        <v>116</v>
      </c>
      <c r="AG299" s="33" t="s">
        <v>1263</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1264</v>
      </c>
      <c r="BH299" s="26"/>
      <c r="BI299" s="26"/>
      <c r="BJ299" s="26"/>
      <c r="BK299" s="26"/>
      <c r="BL299" s="26">
        <v>1066.27</v>
      </c>
      <c r="BM299" s="20" t="s">
        <v>1265</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1530</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255</v>
      </c>
      <c r="F300" s="22" t="s">
        <v>1266</v>
      </c>
      <c r="G300" s="23" t="s">
        <v>1267</v>
      </c>
      <c r="H300" s="20" t="s">
        <v>406</v>
      </c>
      <c r="I300" s="20" t="s">
        <v>143</v>
      </c>
      <c r="J300" s="20" t="s">
        <v>144</v>
      </c>
      <c r="K300" s="20" t="s">
        <v>258</v>
      </c>
      <c r="L300" s="20" t="s">
        <v>1593</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1262</v>
      </c>
      <c r="AE300" s="20" t="s">
        <v>115</v>
      </c>
      <c r="AF300" s="20" t="s">
        <v>116</v>
      </c>
      <c r="AG300" s="33" t="s">
        <v>1263</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1264</v>
      </c>
      <c r="BH300" s="26"/>
      <c r="BI300" s="26"/>
      <c r="BJ300" s="26"/>
      <c r="BK300" s="26"/>
      <c r="BL300" s="26">
        <v>1574.27</v>
      </c>
      <c r="BM300" s="20" t="s">
        <v>1268</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1530</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1045</v>
      </c>
      <c r="F301" s="22" t="s">
        <v>1269</v>
      </c>
      <c r="G301" s="23" t="s">
        <v>1270</v>
      </c>
      <c r="H301" s="20" t="s">
        <v>163</v>
      </c>
      <c r="I301" s="20" t="s">
        <v>265</v>
      </c>
      <c r="J301" s="20" t="s">
        <v>266</v>
      </c>
      <c r="K301" s="20" t="s">
        <v>267</v>
      </c>
      <c r="L301" s="20" t="s">
        <v>1271</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1049</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758</v>
      </c>
      <c r="F302" s="22" t="s">
        <v>1272</v>
      </c>
      <c r="G302" s="23" t="s">
        <v>1273</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876</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758</v>
      </c>
      <c r="F303" s="22" t="s">
        <v>1274</v>
      </c>
      <c r="G303" s="23" t="s">
        <v>1275</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876</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1070</v>
      </c>
      <c r="F304" s="22" t="s">
        <v>1276</v>
      </c>
      <c r="G304" s="23" t="s">
        <v>1277</v>
      </c>
      <c r="H304" s="20" t="s">
        <v>335</v>
      </c>
      <c r="I304" s="20" t="s">
        <v>1278</v>
      </c>
      <c r="J304" s="20" t="s">
        <v>154</v>
      </c>
      <c r="K304" s="20" t="s">
        <v>1279</v>
      </c>
      <c r="L304" s="20" t="s">
        <v>1280</v>
      </c>
      <c r="M304" s="20" t="s">
        <v>111</v>
      </c>
      <c r="N304" s="20">
        <v>0</v>
      </c>
      <c r="O304" s="33">
        <v>0.72</v>
      </c>
      <c r="P304" s="20"/>
      <c r="Q304" s="20">
        <v>0</v>
      </c>
      <c r="R304" s="33">
        <v>10.19</v>
      </c>
      <c r="S304" s="33" t="e">
        <v>#N/A</v>
      </c>
      <c r="T304" s="33" t="e">
        <v>#N/A</v>
      </c>
      <c r="U304" s="33" t="e">
        <v>#N/A</v>
      </c>
      <c r="V304" s="33" t="e">
        <v>#N/A</v>
      </c>
      <c r="W304" s="33"/>
      <c r="X304" s="20"/>
      <c r="Y304" s="20" t="s">
        <v>167</v>
      </c>
      <c r="Z304" s="20" t="s">
        <v>840</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1070</v>
      </c>
      <c r="F305" s="22" t="s">
        <v>1281</v>
      </c>
      <c r="G305" s="23" t="s">
        <v>1282</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761</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1543</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1111</v>
      </c>
      <c r="F306" s="22" t="s">
        <v>1283</v>
      </c>
      <c r="G306" s="23" t="s">
        <v>1284</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1285</v>
      </c>
      <c r="G307" s="23" t="s">
        <v>1286</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647</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680</v>
      </c>
      <c r="F308" s="22" t="s">
        <v>1287</v>
      </c>
      <c r="G308" s="28" t="s">
        <v>1288</v>
      </c>
      <c r="H308" s="20" t="s">
        <v>152</v>
      </c>
      <c r="I308" s="20" t="s">
        <v>265</v>
      </c>
      <c r="J308" s="20" t="s">
        <v>266</v>
      </c>
      <c r="K308" s="20" t="s">
        <v>267</v>
      </c>
      <c r="L308" s="20" t="s">
        <v>1289</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1290</v>
      </c>
      <c r="AE308" s="20" t="s">
        <v>115</v>
      </c>
      <c r="AF308" s="20" t="s">
        <v>522</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1291</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1495</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680</v>
      </c>
      <c r="F309" s="22" t="s">
        <v>1292</v>
      </c>
      <c r="G309" s="28" t="s">
        <v>1293</v>
      </c>
      <c r="H309" s="20" t="s">
        <v>152</v>
      </c>
      <c r="I309" s="20" t="s">
        <v>1294</v>
      </c>
      <c r="J309" s="20" t="s">
        <v>154</v>
      </c>
      <c r="K309" s="20" t="s">
        <v>1594</v>
      </c>
      <c r="L309" s="20" t="s">
        <v>1595</v>
      </c>
      <c r="M309" s="20" t="s">
        <v>259</v>
      </c>
      <c r="N309" s="20">
        <v>28</v>
      </c>
      <c r="O309" s="33">
        <v>2.8E-3</v>
      </c>
      <c r="P309" s="20"/>
      <c r="Q309" s="20" t="s">
        <v>118</v>
      </c>
      <c r="R309" s="33">
        <v>9.9</v>
      </c>
      <c r="S309" s="33">
        <v>0</v>
      </c>
      <c r="T309" s="33">
        <v>0</v>
      </c>
      <c r="U309" s="33">
        <v>0</v>
      </c>
      <c r="V309" s="33" t="b">
        <v>0</v>
      </c>
      <c r="W309" s="33"/>
      <c r="X309" s="20"/>
      <c r="Y309" s="20">
        <v>1100</v>
      </c>
      <c r="Z309" s="20" t="s">
        <v>634</v>
      </c>
      <c r="AA309" s="20" t="s">
        <v>147</v>
      </c>
      <c r="AB309" s="20">
        <v>3570</v>
      </c>
      <c r="AC309" s="20" t="s">
        <v>118</v>
      </c>
      <c r="AD309" s="20" t="s">
        <v>1290</v>
      </c>
      <c r="AE309" s="20" t="s">
        <v>115</v>
      </c>
      <c r="AF309" s="20" t="s">
        <v>522</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1295</v>
      </c>
      <c r="BH309" s="26" t="s">
        <v>118</v>
      </c>
      <c r="BI309" s="26" t="s">
        <v>118</v>
      </c>
      <c r="BJ309" s="26" t="s">
        <v>118</v>
      </c>
      <c r="BK309" s="26" t="s">
        <v>118</v>
      </c>
      <c r="BL309" s="26">
        <v>9.9</v>
      </c>
      <c r="BM309" s="20" t="s">
        <v>1596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1495</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680</v>
      </c>
      <c r="F310" s="22" t="s">
        <v>1296</v>
      </c>
      <c r="G310" s="28" t="s">
        <v>1297</v>
      </c>
      <c r="H310" s="20" t="s">
        <v>152</v>
      </c>
      <c r="I310" s="20" t="s">
        <v>265</v>
      </c>
      <c r="J310" s="20" t="s">
        <v>266</v>
      </c>
      <c r="K310" s="20" t="s">
        <v>267</v>
      </c>
      <c r="L310" s="20" t="s">
        <v>1289</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1290</v>
      </c>
      <c r="AE310" s="20" t="s">
        <v>115</v>
      </c>
      <c r="AF310" s="20" t="s">
        <v>522</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975</v>
      </c>
      <c r="BH310" s="26" t="s">
        <v>118</v>
      </c>
      <c r="BI310" s="26" t="s">
        <v>118</v>
      </c>
      <c r="BJ310" s="26" t="s">
        <v>118</v>
      </c>
      <c r="BK310" s="26" t="s">
        <v>118</v>
      </c>
      <c r="BL310" s="26">
        <v>0.1</v>
      </c>
      <c r="BM310" s="20" t="s">
        <v>684</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1495</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353</v>
      </c>
      <c r="F311" s="22" t="s">
        <v>1298</v>
      </c>
      <c r="G311" s="28" t="s">
        <v>1299</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1300</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1301</v>
      </c>
      <c r="BH311" s="26" t="s">
        <v>118</v>
      </c>
      <c r="BI311" s="26" t="s">
        <v>118</v>
      </c>
      <c r="BJ311" s="26" t="s">
        <v>118</v>
      </c>
      <c r="BK311" s="26" t="s">
        <v>118</v>
      </c>
      <c r="BL311" s="26">
        <v>0.62</v>
      </c>
      <c r="BM311" s="20" t="s">
        <v>1735</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758</v>
      </c>
      <c r="F312" s="22" t="s">
        <v>1302</v>
      </c>
      <c r="G312" s="23" t="s">
        <v>1303</v>
      </c>
      <c r="H312" s="20" t="s">
        <v>516</v>
      </c>
      <c r="I312" s="20" t="s">
        <v>341</v>
      </c>
      <c r="J312" s="20" t="s">
        <v>154</v>
      </c>
      <c r="K312" s="20" t="s">
        <v>342</v>
      </c>
      <c r="L312" s="20" t="s">
        <v>1304</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1305</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1002</v>
      </c>
      <c r="F313" s="22" t="s">
        <v>1306</v>
      </c>
      <c r="G313" s="37" t="s">
        <v>1307</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1308</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1536</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1002</v>
      </c>
      <c r="F314" s="22" t="s">
        <v>1309</v>
      </c>
      <c r="G314" s="37" t="s">
        <v>1310</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1536</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758</v>
      </c>
      <c r="F315" s="22" t="s">
        <v>1311</v>
      </c>
      <c r="G315" s="37" t="s">
        <v>1312</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1535</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1070</v>
      </c>
      <c r="F316" s="22" t="s">
        <v>1313</v>
      </c>
      <c r="G316" s="37" t="s">
        <v>1314</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1543</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758</v>
      </c>
      <c r="F317" s="22" t="s">
        <v>1315</v>
      </c>
      <c r="G317" s="37" t="s">
        <v>1316</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1543</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758</v>
      </c>
      <c r="F318" s="22" t="s">
        <v>1317</v>
      </c>
      <c r="G318" s="37" t="s">
        <v>1318</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1543</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1002</v>
      </c>
      <c r="F319" s="22" t="s">
        <v>1319</v>
      </c>
      <c r="G319" s="37" t="s">
        <v>1320</v>
      </c>
      <c r="H319" s="20" t="s">
        <v>335</v>
      </c>
      <c r="I319" s="20" t="s">
        <v>153</v>
      </c>
      <c r="J319" s="20" t="s">
        <v>154</v>
      </c>
      <c r="K319" s="20" t="s">
        <v>1321</v>
      </c>
      <c r="L319" s="20" t="s">
        <v>1322</v>
      </c>
      <c r="M319" s="20" t="s">
        <v>1323</v>
      </c>
      <c r="N319" s="20">
        <v>0</v>
      </c>
      <c r="O319" s="33">
        <v>0</v>
      </c>
      <c r="P319" s="20"/>
      <c r="Q319" s="20">
        <v>0</v>
      </c>
      <c r="R319" s="33">
        <v>0</v>
      </c>
      <c r="S319" s="33" t="e">
        <v>#N/A</v>
      </c>
      <c r="T319" s="33" t="e">
        <v>#N/A</v>
      </c>
      <c r="U319" s="33" t="e">
        <v>#N/A</v>
      </c>
      <c r="V319" s="33" t="e">
        <v>#N/A</v>
      </c>
      <c r="W319" s="33"/>
      <c r="X319" s="20"/>
      <c r="Y319" s="20" t="s">
        <v>157</v>
      </c>
      <c r="Z319" s="20" t="s">
        <v>1177</v>
      </c>
      <c r="AA319" s="20" t="s">
        <v>169</v>
      </c>
      <c r="AB319" s="20">
        <v>0</v>
      </c>
      <c r="AC319" s="20">
        <v>0</v>
      </c>
      <c r="AD319" s="20">
        <v>0</v>
      </c>
      <c r="AE319" s="20">
        <v>0</v>
      </c>
      <c r="AF319" s="20">
        <v>0</v>
      </c>
      <c r="AG319" s="20" t="s">
        <v>1324</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1325</v>
      </c>
      <c r="BH319" s="26" t="s">
        <v>118</v>
      </c>
      <c r="BI319" s="26" t="s">
        <v>118</v>
      </c>
      <c r="BJ319" s="26" t="s">
        <v>118</v>
      </c>
      <c r="BK319" s="26" t="s">
        <v>118</v>
      </c>
      <c r="BL319" s="26">
        <v>117.75999999999999</v>
      </c>
      <c r="BM319" s="20" t="s">
        <v>1326</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758</v>
      </c>
      <c r="F320" s="22" t="s">
        <v>1327</v>
      </c>
      <c r="G320" s="37" t="s">
        <v>1328</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1543</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1204</v>
      </c>
      <c r="E321" s="21" t="s">
        <v>968</v>
      </c>
      <c r="F321" s="22" t="s">
        <v>1329</v>
      </c>
      <c r="G321" s="37" t="s">
        <v>1330</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1331</v>
      </c>
      <c r="AE321" s="20" t="s">
        <v>115</v>
      </c>
      <c r="AF321" s="20">
        <v>0</v>
      </c>
      <c r="AG321" s="33" t="s">
        <v>1332</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975</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1543</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1061</v>
      </c>
      <c r="F322" s="22" t="s">
        <v>1333</v>
      </c>
      <c r="G322" s="28" t="s">
        <v>1334</v>
      </c>
      <c r="H322" s="20" t="s">
        <v>118</v>
      </c>
      <c r="I322" s="20" t="s">
        <v>118</v>
      </c>
      <c r="J322" s="20" t="s">
        <v>154</v>
      </c>
      <c r="K322" s="20" t="s">
        <v>1335</v>
      </c>
      <c r="L322" s="20" t="s">
        <v>1334</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1336</v>
      </c>
      <c r="G323" s="28" t="s">
        <v>1337</v>
      </c>
      <c r="H323" s="20" t="s">
        <v>152</v>
      </c>
      <c r="I323" s="20" t="s">
        <v>153</v>
      </c>
      <c r="J323" s="20" t="s">
        <v>154</v>
      </c>
      <c r="K323" s="20" t="s">
        <v>1338</v>
      </c>
      <c r="L323" s="20" t="s">
        <v>1597</v>
      </c>
      <c r="M323" s="20" t="s">
        <v>573</v>
      </c>
      <c r="N323" s="24">
        <v>800</v>
      </c>
      <c r="O323" s="70">
        <v>0.08</v>
      </c>
      <c r="P323" s="24"/>
      <c r="Q323" s="24">
        <v>3576</v>
      </c>
      <c r="R323" s="70">
        <v>0.35759999999999997</v>
      </c>
      <c r="S323" s="33" t="e">
        <v>#N/A</v>
      </c>
      <c r="T323" s="33" t="e">
        <v>#N/A</v>
      </c>
      <c r="U323" s="33" t="e">
        <v>#N/A</v>
      </c>
      <c r="V323" s="33" t="e">
        <v>#N/A</v>
      </c>
      <c r="W323" s="33"/>
      <c r="X323" s="24"/>
      <c r="Y323" s="20">
        <v>1000</v>
      </c>
      <c r="Z323" s="20" t="s">
        <v>1460</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1339</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1552</v>
      </c>
      <c r="E324" s="21" t="s">
        <v>103</v>
      </c>
      <c r="F324" s="22" t="s">
        <v>1340</v>
      </c>
      <c r="G324" s="28" t="s">
        <v>1341</v>
      </c>
      <c r="H324" s="20" t="s">
        <v>152</v>
      </c>
      <c r="I324" s="20" t="s">
        <v>233</v>
      </c>
      <c r="J324" s="20" t="s">
        <v>1342</v>
      </c>
      <c r="K324" s="20" t="s">
        <v>1343</v>
      </c>
      <c r="L324" s="20" t="s">
        <v>1344</v>
      </c>
      <c r="M324" s="20" t="s">
        <v>1345</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1461</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1346</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290</v>
      </c>
      <c r="F325" s="22" t="s">
        <v>1553</v>
      </c>
      <c r="G325" s="77" t="s">
        <v>1554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290</v>
      </c>
      <c r="F326" s="117" t="s">
        <v>1555</v>
      </c>
      <c r="G326" s="77" t="s">
        <v>1556</v>
      </c>
      <c r="H326" s="116" t="s">
        <v>335</v>
      </c>
      <c r="I326" s="116" t="s">
        <v>107</v>
      </c>
      <c r="J326" s="116" t="s">
        <v>1557</v>
      </c>
      <c r="K326" s="116" t="s">
        <v>1558</v>
      </c>
      <c r="L326" s="116" t="s">
        <v>1559</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1560</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1561</v>
      </c>
      <c r="BH326" s="120" t="s">
        <v>118</v>
      </c>
      <c r="BI326" s="120" t="s">
        <v>118</v>
      </c>
      <c r="BJ326" s="120" t="s">
        <v>118</v>
      </c>
      <c r="BK326" s="120" t="s">
        <v>118</v>
      </c>
      <c r="BL326" s="120">
        <v>2.7126000000000006</v>
      </c>
      <c r="BM326" s="116" t="s">
        <v>1562</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758</v>
      </c>
      <c r="F327" s="117" t="s">
        <v>1633</v>
      </c>
      <c r="G327" s="20" t="s">
        <v>1635</v>
      </c>
      <c r="H327" s="111" t="s">
        <v>335</v>
      </c>
      <c r="I327" s="111" t="s">
        <v>153</v>
      </c>
      <c r="J327" s="111" t="s">
        <v>154</v>
      </c>
      <c r="K327" s="111" t="s">
        <v>336</v>
      </c>
      <c r="L327" s="24" t="s">
        <v>1631</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1629</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1630</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758</v>
      </c>
      <c r="F328" s="117" t="s">
        <v>1634</v>
      </c>
      <c r="G328" s="20" t="s">
        <v>1641</v>
      </c>
      <c r="H328" s="111" t="s">
        <v>163</v>
      </c>
      <c r="I328" s="111" t="s">
        <v>341</v>
      </c>
      <c r="J328" s="111" t="s">
        <v>154</v>
      </c>
      <c r="K328" s="111" t="s">
        <v>336</v>
      </c>
      <c r="L328" s="24" t="s">
        <v>1632</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1639</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1640</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1502</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1653</v>
      </c>
      <c r="E329" s="123" t="s">
        <v>103</v>
      </c>
      <c r="F329" s="117" t="s">
        <v>1654</v>
      </c>
      <c r="G329" s="124" t="s">
        <v>1655</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1421</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1656</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1657</v>
      </c>
      <c r="G330" s="130" t="s">
        <v>1661</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1421</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1742</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1741</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1658</v>
      </c>
      <c r="G331" s="130" t="s">
        <v>1662</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1421</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1742</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1741</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1347</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1348</v>
      </c>
      <c r="C341" s="51" t="s">
        <v>1349</v>
      </c>
      <c r="D341" s="51" t="s">
        <v>1350</v>
      </c>
      <c r="E341" s="51" t="s">
        <v>1351</v>
      </c>
      <c r="F341" s="51" t="s">
        <v>1352</v>
      </c>
      <c r="G341" s="51" t="s">
        <v>1353</v>
      </c>
      <c r="H341" t="s">
        <v>1581</v>
      </c>
      <c r="L341" t="s">
        <v>13</v>
      </c>
      <c r="M341" t="s">
        <v>102</v>
      </c>
      <c r="CO341" t="s">
        <v>1354</v>
      </c>
      <c r="CP341" t="s">
        <v>139</v>
      </c>
      <c r="CQ341">
        <v>0.55091649562481881</v>
      </c>
    </row>
    <row r="342" spans="1:95">
      <c r="A342" s="52" t="s">
        <v>1070</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1420</v>
      </c>
      <c r="CQ343">
        <v>0.46155601771321325</v>
      </c>
    </row>
    <row r="344" spans="1:95">
      <c r="A344" s="52" t="s">
        <v>1045</v>
      </c>
      <c r="B344" s="53">
        <v>4</v>
      </c>
      <c r="C344" s="53">
        <v>1</v>
      </c>
      <c r="D344" s="53">
        <v>0</v>
      </c>
      <c r="E344" s="53">
        <v>0</v>
      </c>
      <c r="F344" s="53">
        <v>0</v>
      </c>
      <c r="G344" s="54">
        <v>0.8</v>
      </c>
      <c r="H344">
        <v>5</v>
      </c>
      <c r="L344" t="s">
        <v>30</v>
      </c>
      <c r="CP344" t="s">
        <v>1356</v>
      </c>
      <c r="CQ344">
        <v>1.4849999999999999</v>
      </c>
    </row>
    <row r="345" spans="1:95">
      <c r="A345" s="52" t="s">
        <v>353</v>
      </c>
      <c r="B345" s="53">
        <v>7</v>
      </c>
      <c r="C345" s="53">
        <v>2</v>
      </c>
      <c r="D345" s="53">
        <v>0</v>
      </c>
      <c r="E345" s="53">
        <v>0</v>
      </c>
      <c r="F345" s="53">
        <v>0</v>
      </c>
      <c r="G345" s="54">
        <v>0.7</v>
      </c>
      <c r="H345">
        <v>10</v>
      </c>
      <c r="CP345" t="s">
        <v>1357</v>
      </c>
      <c r="CQ345">
        <v>1.444</v>
      </c>
    </row>
    <row r="346" spans="1:95">
      <c r="A346" s="52" t="s">
        <v>968</v>
      </c>
      <c r="B346" s="53">
        <v>6</v>
      </c>
      <c r="C346" s="53">
        <v>0</v>
      </c>
      <c r="D346" s="53">
        <v>0</v>
      </c>
      <c r="E346" s="53">
        <v>0</v>
      </c>
      <c r="F346" s="53">
        <v>0</v>
      </c>
      <c r="G346" s="54">
        <v>1</v>
      </c>
      <c r="H346">
        <v>6</v>
      </c>
      <c r="L346" t="s">
        <v>1359</v>
      </c>
      <c r="M346" t="s">
        <v>1360</v>
      </c>
      <c r="CP346" t="s">
        <v>1358</v>
      </c>
      <c r="CQ346">
        <v>1.421</v>
      </c>
    </row>
    <row r="347" spans="1:95">
      <c r="A347" s="52" t="s">
        <v>758</v>
      </c>
      <c r="B347" s="53">
        <v>23</v>
      </c>
      <c r="C347" s="53">
        <v>10</v>
      </c>
      <c r="D347" s="53">
        <v>0</v>
      </c>
      <c r="E347" s="53">
        <v>2</v>
      </c>
      <c r="F347" s="53">
        <v>0</v>
      </c>
      <c r="G347" s="54">
        <v>0.37704918032786883</v>
      </c>
      <c r="H347" s="55">
        <v>61</v>
      </c>
      <c r="L347" t="s">
        <v>1368</v>
      </c>
      <c r="CP347" t="s">
        <v>1361</v>
      </c>
      <c r="CQ347">
        <v>1.389</v>
      </c>
    </row>
    <row r="348" spans="1:95">
      <c r="A348" s="52" t="s">
        <v>1002</v>
      </c>
      <c r="B348" s="53">
        <v>3</v>
      </c>
      <c r="C348" s="53">
        <v>4</v>
      </c>
      <c r="D348" s="53">
        <v>0</v>
      </c>
      <c r="E348" s="53">
        <v>0</v>
      </c>
      <c r="F348" s="53">
        <v>1</v>
      </c>
      <c r="G348" s="54">
        <v>0.21428571428571427</v>
      </c>
      <c r="H348">
        <v>14</v>
      </c>
      <c r="CP348" t="s">
        <v>1362</v>
      </c>
      <c r="CQ348">
        <v>1.353</v>
      </c>
    </row>
    <row r="349" spans="1:95">
      <c r="A349" s="52" t="s">
        <v>680</v>
      </c>
      <c r="B349" s="53">
        <v>10</v>
      </c>
      <c r="C349" s="53">
        <v>3</v>
      </c>
      <c r="D349" s="53">
        <v>0</v>
      </c>
      <c r="E349" s="53">
        <v>0</v>
      </c>
      <c r="F349" s="53">
        <v>2</v>
      </c>
      <c r="G349" s="54">
        <v>0.45454545454545453</v>
      </c>
      <c r="H349">
        <v>22</v>
      </c>
      <c r="CP349" t="s">
        <v>1363</v>
      </c>
      <c r="CQ349">
        <v>1.3089999999999999</v>
      </c>
    </row>
    <row r="350" spans="1:95">
      <c r="A350" s="52" t="s">
        <v>1111</v>
      </c>
      <c r="B350" s="53">
        <v>0</v>
      </c>
      <c r="C350" s="53">
        <v>0</v>
      </c>
      <c r="D350" s="53">
        <v>0</v>
      </c>
      <c r="E350" s="53">
        <v>0</v>
      </c>
      <c r="F350" s="53">
        <v>0</v>
      </c>
      <c r="G350" s="54">
        <v>0</v>
      </c>
      <c r="H350">
        <v>17</v>
      </c>
      <c r="CP350" t="s">
        <v>1364</v>
      </c>
      <c r="CQ350">
        <v>1.268</v>
      </c>
    </row>
    <row r="351" spans="1:95">
      <c r="A351" s="52" t="s">
        <v>103</v>
      </c>
      <c r="B351" s="53">
        <v>37</v>
      </c>
      <c r="C351" s="53">
        <v>7</v>
      </c>
      <c r="D351" s="53">
        <v>0</v>
      </c>
      <c r="E351" s="53">
        <v>0</v>
      </c>
      <c r="F351" s="53">
        <v>0</v>
      </c>
      <c r="G351" s="54">
        <v>0.77083333333333337</v>
      </c>
      <c r="H351">
        <v>48</v>
      </c>
      <c r="CP351" t="s">
        <v>1365</v>
      </c>
      <c r="CQ351">
        <v>1.2330000000000001</v>
      </c>
    </row>
    <row r="352" spans="1:95">
      <c r="A352" s="52" t="s">
        <v>449</v>
      </c>
      <c r="B352" s="53">
        <v>9</v>
      </c>
      <c r="C352" s="53">
        <v>4</v>
      </c>
      <c r="D352" s="53">
        <v>0</v>
      </c>
      <c r="E352" s="53">
        <v>1</v>
      </c>
      <c r="F352" s="53">
        <v>0</v>
      </c>
      <c r="G352" s="54">
        <v>0.5</v>
      </c>
      <c r="H352">
        <v>18</v>
      </c>
      <c r="CP352" t="s">
        <v>1366</v>
      </c>
      <c r="CQ352">
        <v>1.1870000000000001</v>
      </c>
    </row>
    <row r="353" spans="1:95">
      <c r="A353" s="52" t="s">
        <v>290</v>
      </c>
      <c r="B353" s="53">
        <v>8</v>
      </c>
      <c r="C353" s="53">
        <v>2</v>
      </c>
      <c r="D353" s="53">
        <v>0</v>
      </c>
      <c r="E353" s="53">
        <v>0</v>
      </c>
      <c r="F353" s="53">
        <v>0</v>
      </c>
      <c r="G353" s="54">
        <v>0.66666666666666663</v>
      </c>
      <c r="H353">
        <v>12</v>
      </c>
      <c r="CP353" t="s">
        <v>1355</v>
      </c>
      <c r="CQ353">
        <v>1.1919999999999999</v>
      </c>
    </row>
    <row r="354" spans="1:95">
      <c r="A354" s="52" t="s">
        <v>1061</v>
      </c>
      <c r="B354" s="53">
        <v>0</v>
      </c>
      <c r="C354" s="53">
        <v>0</v>
      </c>
      <c r="D354" s="53">
        <v>0</v>
      </c>
      <c r="E354" s="53">
        <v>0</v>
      </c>
      <c r="F354" s="53">
        <v>0</v>
      </c>
      <c r="G354" s="54">
        <v>0</v>
      </c>
      <c r="H354">
        <v>16</v>
      </c>
      <c r="CP354" t="s">
        <v>1367</v>
      </c>
      <c r="CQ354">
        <v>1.1719999999999999</v>
      </c>
    </row>
    <row r="355" spans="1:95">
      <c r="B355" s="56">
        <v>128</v>
      </c>
      <c r="C355" s="56">
        <v>43</v>
      </c>
      <c r="D355" s="56">
        <v>0</v>
      </c>
      <c r="E355" s="56">
        <v>5</v>
      </c>
      <c r="F355" s="56">
        <v>6</v>
      </c>
      <c r="G355" s="57">
        <v>0.46376811594202899</v>
      </c>
      <c r="H355">
        <v>278</v>
      </c>
      <c r="CP355" t="s">
        <v>1369</v>
      </c>
      <c r="CQ355">
        <v>1.137</v>
      </c>
    </row>
    <row r="356" spans="1:95">
      <c r="B356" s="19"/>
      <c r="G356" s="58"/>
      <c r="CP356" t="s">
        <v>1370</v>
      </c>
      <c r="CQ356">
        <v>1.1140000000000001</v>
      </c>
    </row>
    <row r="357" spans="1:95" ht="126">
      <c r="B357" s="51" t="s">
        <v>1372</v>
      </c>
      <c r="C357" s="51" t="s">
        <v>1373</v>
      </c>
      <c r="D357" s="51" t="s">
        <v>1374</v>
      </c>
      <c r="E357" s="51" t="s">
        <v>1375</v>
      </c>
      <c r="L357" s="19"/>
      <c r="M357" s="19"/>
      <c r="N357" s="19"/>
      <c r="O357" s="19"/>
      <c r="P357" s="19"/>
      <c r="Q357" s="19"/>
      <c r="CP357" t="s">
        <v>1371</v>
      </c>
      <c r="CQ357">
        <v>1.097</v>
      </c>
    </row>
    <row r="358" spans="1:95">
      <c r="B358" s="59">
        <v>0.46043165467625902</v>
      </c>
      <c r="C358" s="59">
        <v>0.15467625899280577</v>
      </c>
      <c r="D358" s="59">
        <v>1.7985611510791366E-2</v>
      </c>
      <c r="E358" s="59">
        <v>2.1582733812949641E-2</v>
      </c>
      <c r="CP358" t="s">
        <v>1376</v>
      </c>
      <c r="CQ358">
        <v>1.08</v>
      </c>
    </row>
    <row r="359" spans="1:95">
      <c r="L359" s="19"/>
      <c r="M359" s="19"/>
      <c r="N359" s="19"/>
      <c r="O359" s="19"/>
      <c r="P359" s="19"/>
      <c r="Q359" s="19"/>
      <c r="CP359" t="s">
        <v>1377</v>
      </c>
      <c r="CQ359">
        <v>1.079</v>
      </c>
    </row>
    <row r="360" spans="1:95">
      <c r="CP360" t="s">
        <v>1378</v>
      </c>
      <c r="CQ360" s="85">
        <v>1.0649999999999999</v>
      </c>
    </row>
    <row r="361" spans="1:95">
      <c r="CP361" t="s">
        <v>1379</v>
      </c>
      <c r="CQ361">
        <v>1.0429999999999999</v>
      </c>
    </row>
    <row r="362" spans="1:95">
      <c r="A362" t="s">
        <v>1563</v>
      </c>
      <c r="B362" t="s">
        <v>1564</v>
      </c>
      <c r="C362">
        <v>4</v>
      </c>
      <c r="G362">
        <v>96</v>
      </c>
      <c r="CP362" t="s">
        <v>1380</v>
      </c>
      <c r="CQ362">
        <v>1.018</v>
      </c>
    </row>
    <row r="363" spans="1:95">
      <c r="B363" t="s">
        <v>1565</v>
      </c>
      <c r="C363">
        <v>11</v>
      </c>
      <c r="G363">
        <v>129</v>
      </c>
    </row>
    <row r="364" spans="1:95">
      <c r="B364" t="s">
        <v>1566</v>
      </c>
      <c r="C364">
        <v>56</v>
      </c>
      <c r="G364">
        <v>55</v>
      </c>
      <c r="Z364" t="s">
        <v>1462</v>
      </c>
    </row>
    <row r="365" spans="1:95">
      <c r="B365" t="s">
        <v>1582</v>
      </c>
      <c r="C365">
        <v>25</v>
      </c>
    </row>
    <row r="366" spans="1:95">
      <c r="C366">
        <v>278</v>
      </c>
    </row>
  </sheetData>
  <autoFilter ref="A3:CS331">
    <filterColumn colId="6">
      <filters>
        <filter val="Full combination DOTS  (MDR cases)"/>
        <filter val="Full DOTS (smear negative and extrapulmonary cases)"/>
        <filter val="Minimal DOTS (smear positive cases)"/>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1488</v>
      </c>
      <c r="C1" s="20" t="s">
        <v>1489</v>
      </c>
    </row>
    <row r="2" spans="1:5">
      <c r="A2" s="20" t="s">
        <v>1476</v>
      </c>
      <c r="B2" s="26">
        <v>821.32</v>
      </c>
      <c r="C2" s="26">
        <f>B2/$C$15*1000000000</f>
        <v>221708517.16813016</v>
      </c>
      <c r="D2" s="66">
        <f>C2/$C$13</f>
        <v>0.36047945716530388</v>
      </c>
    </row>
    <row r="3" spans="1:5">
      <c r="A3" s="20" t="s">
        <v>1477</v>
      </c>
      <c r="B3" s="26">
        <v>517.54999999999995</v>
      </c>
      <c r="C3" s="26">
        <f t="shared" ref="C3:C11" si="0">B3/$C$15*1000000000</f>
        <v>139708326.91321987</v>
      </c>
      <c r="D3" s="66">
        <f t="shared" ref="D3:D11" si="1">C3/$C$13</f>
        <v>0.22715402407819485</v>
      </c>
    </row>
    <row r="4" spans="1:5">
      <c r="A4" s="20" t="s">
        <v>1478</v>
      </c>
      <c r="B4" s="26">
        <v>244.77</v>
      </c>
      <c r="C4" s="26">
        <f t="shared" si="0"/>
        <v>66073629.945993304</v>
      </c>
      <c r="D4" s="66">
        <f t="shared" si="1"/>
        <v>0.10743018157399239</v>
      </c>
    </row>
    <row r="5" spans="1:5">
      <c r="A5" s="20" t="s">
        <v>1479</v>
      </c>
      <c r="B5" s="26">
        <v>276.95999999999998</v>
      </c>
      <c r="C5" s="26">
        <f t="shared" si="0"/>
        <v>74763053.273858339</v>
      </c>
      <c r="D5" s="66">
        <f t="shared" si="1"/>
        <v>0.1215584552385216</v>
      </c>
      <c r="E5" s="65">
        <f>C2+C5</f>
        <v>296471570.44198847</v>
      </c>
    </row>
    <row r="6" spans="1:5">
      <c r="A6" s="20" t="s">
        <v>1480</v>
      </c>
      <c r="B6" s="26">
        <v>115.75</v>
      </c>
      <c r="C6" s="26">
        <f t="shared" si="0"/>
        <v>31245751.792493872</v>
      </c>
      <c r="D6" s="66">
        <f t="shared" si="1"/>
        <v>5.080297224819063E-2</v>
      </c>
    </row>
    <row r="7" spans="1:5">
      <c r="A7" s="20" t="s">
        <v>1481</v>
      </c>
      <c r="B7" s="26">
        <v>84.77</v>
      </c>
      <c r="C7" s="26">
        <f t="shared" si="0"/>
        <v>22882957.921811711</v>
      </c>
      <c r="D7" s="66">
        <f t="shared" si="1"/>
        <v>3.7205770690964313E-2</v>
      </c>
    </row>
    <row r="8" spans="1:5">
      <c r="A8" s="20" t="s">
        <v>1482</v>
      </c>
      <c r="B8" s="26">
        <v>79.31</v>
      </c>
      <c r="C8" s="26">
        <f t="shared" si="0"/>
        <v>21409076.238986515</v>
      </c>
      <c r="D8" s="66">
        <f t="shared" si="1"/>
        <v>3.4809362669580984E-2</v>
      </c>
    </row>
    <row r="9" spans="1:5">
      <c r="A9" s="20" t="s">
        <v>1483</v>
      </c>
      <c r="B9" s="26">
        <v>61.38</v>
      </c>
      <c r="C9" s="26">
        <f t="shared" si="0"/>
        <v>16569021.555276664</v>
      </c>
      <c r="D9" s="66">
        <f t="shared" si="1"/>
        <v>2.6939839625001648E-2</v>
      </c>
    </row>
    <row r="10" spans="1:5">
      <c r="A10" s="20" t="s">
        <v>1484</v>
      </c>
      <c r="B10" s="26">
        <v>60.63</v>
      </c>
      <c r="C10" s="26">
        <f t="shared" si="0"/>
        <v>16366565.280163312</v>
      </c>
      <c r="D10" s="66">
        <f t="shared" si="1"/>
        <v>2.6610662698987451E-2</v>
      </c>
    </row>
    <row r="11" spans="1:5">
      <c r="A11" s="20" t="s">
        <v>1485</v>
      </c>
      <c r="B11" s="26">
        <v>15.97</v>
      </c>
      <c r="C11" s="26">
        <f t="shared" si="0"/>
        <v>4310968.9514136249</v>
      </c>
      <c r="D11" s="66">
        <f t="shared" si="1"/>
        <v>7.0092740112622396E-3</v>
      </c>
    </row>
    <row r="13" spans="1:5">
      <c r="A13" t="s">
        <v>1388</v>
      </c>
      <c r="B13" s="26">
        <f>SUM(B2:B11)</f>
        <v>2278.41</v>
      </c>
      <c r="C13" s="26">
        <f>SUM(C2:C11)</f>
        <v>615037869.04134738</v>
      </c>
    </row>
    <row r="15" spans="1:5" ht="20.25">
      <c r="B15" t="s">
        <v>1486</v>
      </c>
      <c r="C15" s="64">
        <v>3704.5036</v>
      </c>
    </row>
    <row r="17" spans="1:1">
      <c r="A17" t="s">
        <v>1487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7" workbookViewId="0">
      <selection activeCell="G14" sqref="G14"/>
    </sheetView>
  </sheetViews>
  <sheetFormatPr defaultColWidth="11" defaultRowHeight="15.75"/>
  <cols>
    <col min="1" max="2" width="14" customWidth="1"/>
    <col min="3" max="3" width="17" customWidth="1"/>
    <col min="4" max="4" width="23.625" bestFit="1" customWidth="1"/>
    <col min="5" max="7" width="14" customWidth="1"/>
    <col min="8" max="8" width="16.375" bestFit="1" customWidth="1"/>
  </cols>
  <sheetData>
    <row r="1" spans="1:8">
      <c r="A1" s="92"/>
      <c r="B1" s="154" t="s">
        <v>1599</v>
      </c>
      <c r="C1" s="154"/>
      <c r="D1" s="154"/>
      <c r="E1" s="154" t="s">
        <v>1600</v>
      </c>
      <c r="F1" s="154"/>
      <c r="G1" s="154"/>
      <c r="H1" s="93" t="s">
        <v>1601</v>
      </c>
    </row>
    <row r="2" spans="1:8" ht="75">
      <c r="A2" s="94"/>
      <c r="B2" s="93" t="s">
        <v>1602</v>
      </c>
      <c r="C2" s="93" t="s">
        <v>1603</v>
      </c>
      <c r="D2" s="93" t="s">
        <v>1604</v>
      </c>
      <c r="E2" s="95" t="s">
        <v>1605</v>
      </c>
      <c r="F2" s="95" t="s">
        <v>1606</v>
      </c>
      <c r="G2" s="95" t="s">
        <v>1607</v>
      </c>
      <c r="H2" s="95" t="s">
        <v>1608</v>
      </c>
    </row>
    <row r="3" spans="1:8">
      <c r="A3" s="96" t="s">
        <v>1609</v>
      </c>
      <c r="B3" s="96">
        <v>5831</v>
      </c>
      <c r="C3" s="97">
        <v>2250</v>
      </c>
      <c r="D3" s="98">
        <v>8081</v>
      </c>
      <c r="E3" s="99">
        <v>70560</v>
      </c>
      <c r="F3" s="99">
        <v>70560</v>
      </c>
      <c r="G3" s="99">
        <v>40560</v>
      </c>
      <c r="H3" s="100">
        <v>565065360</v>
      </c>
    </row>
    <row r="4" spans="1:8">
      <c r="A4" s="96" t="s">
        <v>1610</v>
      </c>
      <c r="B4" s="97">
        <v>7516</v>
      </c>
      <c r="C4" s="97">
        <v>19344</v>
      </c>
      <c r="D4" s="98">
        <v>26860</v>
      </c>
      <c r="E4" s="99">
        <v>53460</v>
      </c>
      <c r="F4" s="99">
        <v>53460</v>
      </c>
      <c r="G4" s="99">
        <v>30060</v>
      </c>
      <c r="H4" s="100">
        <v>1401534230.4000001</v>
      </c>
    </row>
    <row r="5" spans="1:8">
      <c r="A5" s="96" t="s">
        <v>1611</v>
      </c>
      <c r="B5" s="96">
        <v>348</v>
      </c>
      <c r="C5" s="97">
        <v>123</v>
      </c>
      <c r="D5" s="98">
        <v>471</v>
      </c>
      <c r="E5" s="99">
        <v>71940</v>
      </c>
      <c r="F5" s="99">
        <v>71940</v>
      </c>
      <c r="G5" s="99">
        <v>42240</v>
      </c>
      <c r="H5" s="100">
        <v>33606104.400000006</v>
      </c>
    </row>
    <row r="6" spans="1:8">
      <c r="A6" s="96" t="s">
        <v>1612</v>
      </c>
      <c r="B6" s="96">
        <v>3400</v>
      </c>
      <c r="C6" s="97">
        <v>1161</v>
      </c>
      <c r="D6" s="98">
        <v>4561</v>
      </c>
      <c r="E6" s="99">
        <v>75190</v>
      </c>
      <c r="F6" s="99">
        <v>75190</v>
      </c>
      <c r="G6" s="99">
        <v>44290</v>
      </c>
      <c r="H6" s="100">
        <v>340215097.59999996</v>
      </c>
    </row>
    <row r="7" spans="1:8">
      <c r="A7" s="96" t="s">
        <v>1613</v>
      </c>
      <c r="B7" s="98">
        <v>298</v>
      </c>
      <c r="C7" s="98">
        <v>117</v>
      </c>
      <c r="D7" s="98">
        <v>415</v>
      </c>
      <c r="E7" s="99">
        <v>75555</v>
      </c>
      <c r="F7" s="99">
        <v>75555</v>
      </c>
      <c r="G7" s="99">
        <v>44505</v>
      </c>
      <c r="H7" s="100">
        <v>31079228.400000002</v>
      </c>
    </row>
    <row r="8" spans="1:8">
      <c r="A8" s="96" t="s">
        <v>1614</v>
      </c>
      <c r="B8" s="98">
        <v>291</v>
      </c>
      <c r="C8" s="98">
        <v>156</v>
      </c>
      <c r="D8" s="98">
        <v>447</v>
      </c>
      <c r="E8" s="99">
        <v>75555</v>
      </c>
      <c r="F8" s="99">
        <v>75555</v>
      </c>
      <c r="G8" s="99">
        <v>44505</v>
      </c>
      <c r="H8" s="100">
        <v>33404956.200000003</v>
      </c>
    </row>
    <row r="9" spans="1:8">
      <c r="A9" s="96" t="s">
        <v>1615</v>
      </c>
      <c r="B9" s="98">
        <v>22</v>
      </c>
      <c r="C9" s="98">
        <v>24</v>
      </c>
      <c r="D9" s="98">
        <v>46</v>
      </c>
      <c r="E9" s="99">
        <v>75555</v>
      </c>
      <c r="F9" s="99">
        <v>75555</v>
      </c>
      <c r="G9" s="99">
        <v>44505</v>
      </c>
      <c r="H9" s="100">
        <v>3418894.8000000003</v>
      </c>
    </row>
    <row r="10" spans="1:8">
      <c r="A10" s="96" t="s">
        <v>1616</v>
      </c>
      <c r="B10" s="98">
        <v>171</v>
      </c>
      <c r="C10" s="98">
        <v>49</v>
      </c>
      <c r="D10" s="98">
        <v>220</v>
      </c>
      <c r="E10" s="99">
        <v>76380</v>
      </c>
      <c r="F10" s="99">
        <v>76380</v>
      </c>
      <c r="G10" s="99">
        <v>44880</v>
      </c>
      <c r="H10" s="100">
        <v>16686294</v>
      </c>
    </row>
    <row r="11" spans="1:8">
      <c r="A11" s="96" t="s">
        <v>1617</v>
      </c>
      <c r="B11" s="96"/>
      <c r="C11" s="96"/>
      <c r="D11" s="96"/>
      <c r="E11" s="99">
        <v>20646</v>
      </c>
      <c r="F11" s="99">
        <v>20646</v>
      </c>
      <c r="G11" s="99">
        <v>12276</v>
      </c>
      <c r="H11" s="100">
        <v>0</v>
      </c>
    </row>
    <row r="15" spans="1:8">
      <c r="E15" s="1"/>
    </row>
    <row r="18" spans="3:4">
      <c r="C18" s="67"/>
    </row>
    <row r="19" spans="3: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1411</v>
      </c>
      <c r="B1" t="s">
        <v>1412</v>
      </c>
      <c r="C1" t="s">
        <v>1386</v>
      </c>
      <c r="D1" t="s">
        <v>1387</v>
      </c>
      <c r="E1" t="s">
        <v>1388</v>
      </c>
      <c r="F1" t="s">
        <v>1389</v>
      </c>
      <c r="G1" t="s">
        <v>1578</v>
      </c>
    </row>
    <row r="2" spans="1:11">
      <c r="A2" t="s">
        <v>1390</v>
      </c>
      <c r="B2" t="s">
        <v>73</v>
      </c>
      <c r="C2" s="67">
        <v>2795</v>
      </c>
      <c r="D2" s="67">
        <v>903</v>
      </c>
      <c r="E2" s="67">
        <v>3698</v>
      </c>
      <c r="F2" s="2">
        <v>116164396.80000001</v>
      </c>
      <c r="G2" s="2">
        <f>F2/E2</f>
        <v>31412.762790697678</v>
      </c>
    </row>
    <row r="3" spans="1:11">
      <c r="A3" t="s">
        <v>1391</v>
      </c>
      <c r="B3" t="s">
        <v>74</v>
      </c>
      <c r="C3" s="67">
        <v>686</v>
      </c>
      <c r="D3" s="67">
        <v>123</v>
      </c>
      <c r="E3" s="67">
        <v>809</v>
      </c>
      <c r="F3" s="2">
        <v>42124963.200000003</v>
      </c>
      <c r="G3" s="2">
        <f t="shared" ref="G3:G21" si="0">F3/E3</f>
        <v>52070.411866501861</v>
      </c>
    </row>
    <row r="4" spans="1:11">
      <c r="A4" t="s">
        <v>1392</v>
      </c>
      <c r="B4" t="s">
        <v>75</v>
      </c>
      <c r="C4" s="67">
        <v>1167</v>
      </c>
      <c r="D4" s="67">
        <v>768</v>
      </c>
      <c r="E4" s="67">
        <v>1935</v>
      </c>
      <c r="F4" s="2">
        <v>99049651.199999988</v>
      </c>
      <c r="G4" s="2">
        <f t="shared" si="0"/>
        <v>51188.450232558134</v>
      </c>
    </row>
    <row r="5" spans="1:11">
      <c r="A5" t="s">
        <v>1393</v>
      </c>
      <c r="B5" t="s">
        <v>76</v>
      </c>
      <c r="C5" s="67">
        <v>4086</v>
      </c>
      <c r="D5" s="67">
        <v>9262</v>
      </c>
      <c r="E5" s="67">
        <v>13348</v>
      </c>
      <c r="F5" s="2">
        <v>261959592</v>
      </c>
      <c r="G5" s="2">
        <f t="shared" si="0"/>
        <v>19625.38148037159</v>
      </c>
    </row>
    <row r="6" spans="1:11">
      <c r="A6" t="s">
        <v>1394</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1395</v>
      </c>
      <c r="B7" t="s">
        <v>78</v>
      </c>
      <c r="C7" s="67">
        <v>199</v>
      </c>
      <c r="D7" s="67">
        <v>66</v>
      </c>
      <c r="E7" s="67">
        <v>265</v>
      </c>
      <c r="F7" s="2">
        <v>18915124.800000001</v>
      </c>
      <c r="G7" s="2">
        <f t="shared" si="0"/>
        <v>71377.829433962266</v>
      </c>
    </row>
    <row r="8" spans="1:11">
      <c r="A8" t="s">
        <v>1396</v>
      </c>
      <c r="B8" t="s">
        <v>79</v>
      </c>
      <c r="C8" s="67">
        <v>2</v>
      </c>
      <c r="D8" s="67">
        <v>1</v>
      </c>
      <c r="E8" s="67">
        <v>3</v>
      </c>
      <c r="F8" s="2">
        <v>213562.8</v>
      </c>
      <c r="G8" s="2">
        <f t="shared" si="0"/>
        <v>71187.599999999991</v>
      </c>
    </row>
    <row r="9" spans="1:11">
      <c r="A9" t="s">
        <v>1397</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1398</v>
      </c>
      <c r="B10" t="s">
        <v>81</v>
      </c>
      <c r="C10" s="67">
        <v>6</v>
      </c>
      <c r="D10" s="67">
        <v>6</v>
      </c>
      <c r="E10" s="67">
        <v>12</v>
      </c>
      <c r="F10" s="2">
        <v>853696.8</v>
      </c>
      <c r="G10" s="2">
        <f t="shared" si="0"/>
        <v>71141.400000000009</v>
      </c>
    </row>
    <row r="11" spans="1:11">
      <c r="A11" t="s">
        <v>1399</v>
      </c>
      <c r="B11" t="s">
        <v>82</v>
      </c>
      <c r="C11" s="67">
        <v>1098</v>
      </c>
      <c r="D11" s="67">
        <v>261</v>
      </c>
      <c r="E11" s="67">
        <v>1359</v>
      </c>
      <c r="F11" s="2">
        <v>100584158.39999999</v>
      </c>
      <c r="G11" s="2">
        <f t="shared" si="0"/>
        <v>74013.361589403969</v>
      </c>
      <c r="K11" s="2">
        <f>SUM(K6:K9)</f>
        <v>36768455.231010608</v>
      </c>
    </row>
    <row r="12" spans="1:11">
      <c r="A12" t="s">
        <v>1400</v>
      </c>
      <c r="B12" t="s">
        <v>83</v>
      </c>
      <c r="C12" s="67">
        <v>1198</v>
      </c>
      <c r="D12" s="67">
        <v>519</v>
      </c>
      <c r="E12" s="67">
        <v>1717</v>
      </c>
      <c r="F12" s="2">
        <v>134090294.39999999</v>
      </c>
      <c r="G12" s="2">
        <f t="shared" si="0"/>
        <v>78095.686895748397</v>
      </c>
      <c r="K12" s="65">
        <f>K11+14823578</f>
        <v>51592033.231010608</v>
      </c>
    </row>
    <row r="13" spans="1:11">
      <c r="A13" t="s">
        <v>1401</v>
      </c>
      <c r="B13" t="s">
        <v>84</v>
      </c>
      <c r="C13" s="67">
        <v>6</v>
      </c>
      <c r="D13" s="67">
        <v>3</v>
      </c>
      <c r="E13" s="67">
        <v>9</v>
      </c>
      <c r="F13" s="2">
        <v>183905.64</v>
      </c>
      <c r="G13" s="2">
        <f t="shared" si="0"/>
        <v>20433.960000000003</v>
      </c>
    </row>
    <row r="14" spans="1:11">
      <c r="A14" t="s">
        <v>1402</v>
      </c>
      <c r="B14" t="s">
        <v>85</v>
      </c>
      <c r="C14" s="67">
        <v>242</v>
      </c>
      <c r="D14" s="67">
        <v>72</v>
      </c>
      <c r="E14" s="67">
        <v>314</v>
      </c>
      <c r="F14" s="2">
        <v>23554364.399999999</v>
      </c>
      <c r="G14" s="2">
        <f t="shared" si="0"/>
        <v>75013.899363057324</v>
      </c>
    </row>
    <row r="15" spans="1:11">
      <c r="A15" t="s">
        <v>1403</v>
      </c>
      <c r="B15" t="s">
        <v>86</v>
      </c>
      <c r="C15" s="67">
        <v>5</v>
      </c>
      <c r="D15" s="67">
        <v>0</v>
      </c>
      <c r="E15" s="67">
        <v>5</v>
      </c>
      <c r="F15" s="2">
        <v>377775</v>
      </c>
      <c r="G15" s="2">
        <f t="shared" si="0"/>
        <v>75555</v>
      </c>
    </row>
    <row r="16" spans="1:11">
      <c r="A16" t="s">
        <v>1404</v>
      </c>
      <c r="B16" t="s">
        <v>87</v>
      </c>
      <c r="C16" s="67">
        <v>51</v>
      </c>
      <c r="D16" s="67">
        <v>45</v>
      </c>
      <c r="E16" s="67">
        <v>96</v>
      </c>
      <c r="F16" s="2">
        <v>7147089</v>
      </c>
      <c r="G16" s="2">
        <f t="shared" si="0"/>
        <v>74448.84375</v>
      </c>
    </row>
    <row r="17" spans="1:7">
      <c r="A17" t="s">
        <v>1405</v>
      </c>
      <c r="B17" t="s">
        <v>88</v>
      </c>
      <c r="C17" s="67">
        <v>291</v>
      </c>
      <c r="D17" s="67">
        <v>156</v>
      </c>
      <c r="E17" s="67">
        <v>447</v>
      </c>
      <c r="F17" s="2">
        <v>33404956.200000003</v>
      </c>
      <c r="G17" s="2">
        <f t="shared" si="0"/>
        <v>74731.445637583893</v>
      </c>
    </row>
    <row r="18" spans="1:7">
      <c r="A18" t="s">
        <v>1406</v>
      </c>
      <c r="B18" t="s">
        <v>89</v>
      </c>
      <c r="C18" s="67">
        <v>22</v>
      </c>
      <c r="D18" s="67">
        <v>24</v>
      </c>
      <c r="E18" s="67">
        <v>46</v>
      </c>
      <c r="F18" s="2">
        <v>3418894.8000000003</v>
      </c>
      <c r="G18" s="2">
        <f t="shared" si="0"/>
        <v>74323.8</v>
      </c>
    </row>
    <row r="19" spans="1:7">
      <c r="A19" t="s">
        <v>1407</v>
      </c>
      <c r="B19" t="s">
        <v>90</v>
      </c>
      <c r="C19" s="67">
        <v>125</v>
      </c>
      <c r="D19" s="67">
        <v>21</v>
      </c>
      <c r="E19" s="67">
        <v>146</v>
      </c>
      <c r="F19" s="2">
        <v>11301249.6</v>
      </c>
      <c r="G19" s="2">
        <f t="shared" si="0"/>
        <v>77405.819178082194</v>
      </c>
    </row>
    <row r="20" spans="1:7">
      <c r="A20" t="s">
        <v>1408</v>
      </c>
      <c r="B20" t="s">
        <v>91</v>
      </c>
      <c r="C20" s="67">
        <v>43</v>
      </c>
      <c r="D20" s="67">
        <v>28</v>
      </c>
      <c r="E20" s="67">
        <v>71</v>
      </c>
      <c r="F20" s="2">
        <v>5221543.2</v>
      </c>
      <c r="G20" s="2">
        <f t="shared" si="0"/>
        <v>73542.861971830993</v>
      </c>
    </row>
    <row r="21" spans="1:7">
      <c r="A21" t="s">
        <v>1409</v>
      </c>
      <c r="B21" t="s">
        <v>92</v>
      </c>
      <c r="C21" s="67">
        <v>3</v>
      </c>
      <c r="D21" s="67">
        <v>0</v>
      </c>
      <c r="E21" s="67">
        <v>3</v>
      </c>
      <c r="F21" s="2">
        <v>236520</v>
      </c>
      <c r="G21" s="2">
        <f t="shared" si="0"/>
        <v>78840</v>
      </c>
    </row>
    <row r="22" spans="1:7">
      <c r="A22" t="s">
        <v>1410</v>
      </c>
      <c r="B22" t="s">
        <v>93</v>
      </c>
      <c r="C22" s="67">
        <v>0</v>
      </c>
      <c r="D22" s="67">
        <v>0</v>
      </c>
      <c r="E22" s="67">
        <v>0</v>
      </c>
      <c r="F22" s="2">
        <v>0</v>
      </c>
      <c r="G22" s="2">
        <v>0</v>
      </c>
    </row>
    <row r="23" spans="1:7">
      <c r="G23" s="86"/>
    </row>
    <row r="24" spans="1:7">
      <c r="G24" s="86"/>
    </row>
    <row r="26" spans="1:7">
      <c r="B26" t="s">
        <v>1573</v>
      </c>
      <c r="C26" s="68">
        <f>SUM(E2:E4)</f>
        <v>6442</v>
      </c>
    </row>
    <row r="27" spans="1:7">
      <c r="B27" t="s">
        <v>1574</v>
      </c>
      <c r="C27" s="68">
        <f>SUM(E5:E6)</f>
        <v>18186</v>
      </c>
    </row>
    <row r="28" spans="1:7">
      <c r="B28" t="s">
        <v>1575</v>
      </c>
      <c r="C28" s="68">
        <f>SUM(E7:E9)</f>
        <v>319</v>
      </c>
    </row>
    <row r="29" spans="1:7">
      <c r="B29" t="s">
        <v>1576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2022-12-07T19:30:28Z</dcterms:modified>
</cp:coreProperties>
</file>