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chtblickit-my.sharepoint.com/personal/ruud_wijtvliet_lichtblick_de/Documents/Work_in_RM/python/2020_01_lichtblyck/scripts/2022_01 Spot trade influence 2021M12/"/>
    </mc:Choice>
  </mc:AlternateContent>
  <xr:revisionPtr revIDLastSave="113" documentId="11_ECD2C09371276CADB6D1C872E2DD123437BF31B6" xr6:coauthVersionLast="47" xr6:coauthVersionMax="47" xr10:uidLastSave="{4B0F6073-2234-4135-91B8-9C98C88BE728}"/>
  <bookViews>
    <workbookView xWindow="1875" yWindow="-120" windowWidth="27045" windowHeight="16440" xr2:uid="{00000000-000D-0000-FFFF-FFFF00000000}"/>
  </bookViews>
  <sheets>
    <sheet name="sheet_name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9" i="1" l="1"/>
  <c r="P39" i="1" s="1"/>
  <c r="Q40" i="1"/>
  <c r="P40" i="1" s="1"/>
  <c r="O40" i="1"/>
  <c r="O39" i="1"/>
  <c r="I37" i="1"/>
  <c r="G37" i="1"/>
  <c r="O37" i="1"/>
  <c r="Q37" i="1"/>
  <c r="P37" i="1" s="1"/>
  <c r="K37" i="1"/>
  <c r="M37" i="1"/>
  <c r="L37" i="1" s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5" i="1"/>
  <c r="H37" i="1" l="1"/>
  <c r="E37" i="1"/>
  <c r="I39" i="1" s="1"/>
</calcChain>
</file>

<file path=xl/sharedStrings.xml><?xml version="1.0" encoding="utf-8"?>
<sst xmlns="http://schemas.openxmlformats.org/spreadsheetml/2006/main" count="70" uniqueCount="47">
  <si>
    <t>unit</t>
  </si>
  <si>
    <t>offtake</t>
  </si>
  <si>
    <t>w</t>
  </si>
  <si>
    <t>q</t>
  </si>
  <si>
    <t>p</t>
  </si>
  <si>
    <t>r</t>
  </si>
  <si>
    <t>MW</t>
  </si>
  <si>
    <t>MWh</t>
  </si>
  <si>
    <t>Eur/MWh</t>
  </si>
  <si>
    <t>Eur</t>
  </si>
  <si>
    <t>ts_left</t>
  </si>
  <si>
    <t>Forward</t>
  </si>
  <si>
    <t>Spot</t>
  </si>
  <si>
    <t>Tariff</t>
  </si>
  <si>
    <t>Sourcing</t>
  </si>
  <si>
    <t>loss</t>
  </si>
  <si>
    <t>2021-12-01 00:00:00+01:00</t>
  </si>
  <si>
    <t>2021-12-02 00:00:00+01:00</t>
  </si>
  <si>
    <t>2021-12-03 00:00:00+01:00</t>
  </si>
  <si>
    <t>2021-12-04 00:00:00+01:00</t>
  </si>
  <si>
    <t>2021-12-05 00:00:00+01:00</t>
  </si>
  <si>
    <t>2021-12-06 00:00:00+01:00</t>
  </si>
  <si>
    <t>2021-12-07 00:00:00+01:00</t>
  </si>
  <si>
    <t>2021-12-08 00:00:00+01:00</t>
  </si>
  <si>
    <t>2021-12-09 00:00:00+01:00</t>
  </si>
  <si>
    <t>2021-12-10 00:00:00+01:00</t>
  </si>
  <si>
    <t>2021-12-11 00:00:00+01:00</t>
  </si>
  <si>
    <t>2021-12-12 00:00:00+01:00</t>
  </si>
  <si>
    <t>2021-12-13 00:00:00+01:00</t>
  </si>
  <si>
    <t>2021-12-14 00:00:00+01:00</t>
  </si>
  <si>
    <t>2021-12-15 00:00:00+01:00</t>
  </si>
  <si>
    <t>2021-12-16 00:00:00+01:00</t>
  </si>
  <si>
    <t>2021-12-17 00:00:00+01:00</t>
  </si>
  <si>
    <t>2021-12-18 00:00:00+01:00</t>
  </si>
  <si>
    <t>2021-12-19 00:00:00+01:00</t>
  </si>
  <si>
    <t>2021-12-20 00:00:00+01:00</t>
  </si>
  <si>
    <t>2021-12-21 00:00:00+01:00</t>
  </si>
  <si>
    <t>2021-12-22 00:00:00+01:00</t>
  </si>
  <si>
    <t>2021-12-23 00:00:00+01:00</t>
  </si>
  <si>
    <t>2021-12-24 00:00:00+01:00</t>
  </si>
  <si>
    <t>2021-12-25 00:00:00+01:00</t>
  </si>
  <si>
    <t>2021-12-26 00:00:00+01:00</t>
  </si>
  <si>
    <t>2021-12-27 00:00:00+01:00</t>
  </si>
  <si>
    <t>2021-12-28 00:00:00+01:00</t>
  </si>
  <si>
    <t>2021-12-29 00:00:00+01:00</t>
  </si>
  <si>
    <t>2021-12-30 00:00:00+01:00</t>
  </si>
  <si>
    <t>2021-12-31 00:00:00+01:00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</si>
</sst>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5" formatCode="#,##0.00%;\-#,##0.00%"/>
    <numFmt numFmtId="166" formatCode="#,##0%;\-#,##0%"/>
    <numFmt numFmtId="167" formatCode="#,##0.0000;\-#,##0.0000"/>
    <numFmt numFmtId="168" formatCode="yyyy\-mm\-dd\ hh:mm;;"/>
    <numFmt numFmtId="169" formatCode="yyyy\-mm\-dd;;"/>
    <numFmt numFmtId="170" formatCode="mmm\ yyyy;;"/>
    <numFmt numFmtId="171" formatCode="#,##0.00;\-#,##0.00"/>
    <numFmt numFmtId="172" formatCode="#,##0;\-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 applyFont="0" applyFill="0" applyBorder="0" applyProtection="0">
      <alignment vertical="top"/>
    </xf>
    <xf numFmtId="171" fontId="2" fillId="0" borderId="0" applyFont="0" applyFill="0" applyBorder="0" applyProtection="0">
      <alignment vertical="top"/>
    </xf>
    <xf numFmtId="172" fontId="2" fillId="0" borderId="0" applyFont="0" applyFill="0" applyBorder="0" applyProtection="0">
      <alignment vertical="top"/>
    </xf>
    <xf numFmtId="165" fontId="2" fillId="0" borderId="0" applyFont="0" applyFill="0" applyBorder="0" applyProtection="0">
      <alignment vertical="top"/>
    </xf>
    <xf numFmtId="166" fontId="2" fillId="0" borderId="0" applyFont="0" applyFill="0" applyBorder="0" applyProtection="0">
      <alignment vertical="top"/>
    </xf>
    <xf numFmtId="167" fontId="2" fillId="0" borderId="0" applyFont="0" applyFill="0" applyBorder="0" applyProtection="0">
      <alignment vertical="top"/>
    </xf>
    <xf numFmtId="168" fontId="2" fillId="0" borderId="0" applyFont="0" applyFill="0" applyBorder="0" applyProtection="0">
      <alignment vertical="top"/>
    </xf>
    <xf numFmtId="169" fontId="2" fillId="0" borderId="0" applyFont="0" applyFill="0" applyBorder="0" applyProtection="0">
      <alignment vertical="top"/>
    </xf>
    <xf numFmtId="170" fontId="2" fillId="0" borderId="0" applyFont="0" applyFill="0" applyBorder="0" applyProtection="0">
      <alignment vertical="top"/>
    </xf>
  </cellStyleXfs>
  <cellXfs count="8">
    <xf numFmtId="0" fontId="0" fillId="0" borderId="0" xfId="0">
      <alignment vertical="top"/>
    </xf>
    <xf numFmtId="0" fontId="1" fillId="0" borderId="1" xfId="0" applyFont="1" applyBorder="1" applyAlignment="1">
      <alignment horizontal="center" vertical="top"/>
    </xf>
    <xf numFmtId="171" fontId="0" fillId="0" borderId="0" xfId="1" applyFont="1">
      <alignment vertical="top"/>
    </xf>
    <xf numFmtId="172" fontId="0" fillId="0" borderId="0" xfId="2" applyFont="1">
      <alignment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</cellXfs>
  <cellStyles count="9">
    <cellStyle name="​​Date" xfId="7" xr:uid="{A31EC44A-7EF5-4C6A-BFB6-068C7DDDC3BC}"/>
    <cellStyle name="​​Month" xfId="8" xr:uid="{E5BC9496-A76B-42BA-882D-0130C83DB5C4}"/>
    <cellStyle name="​​Timestamp" xfId="6" xr:uid="{0752C857-7EB4-4C9A-B698-E07E366A1FD7}"/>
    <cellStyle name="​Factor [4]" xfId="5" xr:uid="{1C140DFD-76F4-4290-B8E0-93CB251F59C3}"/>
    <cellStyle name="​Percentage [0]" xfId="4" xr:uid="{E77E5791-AB25-4F6A-B49F-319FC6A3243C}"/>
    <cellStyle name="​Percentage [2]" xfId="3" xr:uid="{F87132D3-3430-410A-BCB9-C06958635E6C}"/>
    <cellStyle name="Normal" xfId="0" builtinId="0" customBuiltin="1"/>
    <cellStyle name="Number [0]" xfId="2" xr:uid="{6C96CDBD-21FB-487E-8554-D4CBA0A16434}"/>
    <cellStyle name="Number [2]" xfId="1" xr:uid="{27142550-171C-4BB0-9D4A-620CAD63EB7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B2C_P2H: December volumes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sheet_name!$J$1</c:f>
              <c:strCache>
                <c:ptCount val="1"/>
                <c:pt idx="0">
                  <c:v>Forward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sheet_name!$K$5:$K$35</c:f>
              <c:numCache>
                <c:formatCode>#,##0.00_);\(#,##0.00\)</c:formatCode>
                <c:ptCount val="31"/>
                <c:pt idx="0">
                  <c:v>7002.0709999999999</c:v>
                </c:pt>
                <c:pt idx="1">
                  <c:v>6996.66</c:v>
                </c:pt>
                <c:pt idx="2">
                  <c:v>7176.9290000000001</c:v>
                </c:pt>
                <c:pt idx="3">
                  <c:v>7984.6369999999997</c:v>
                </c:pt>
                <c:pt idx="4">
                  <c:v>7896.6210000000001</c:v>
                </c:pt>
                <c:pt idx="5">
                  <c:v>6887.68299999999</c:v>
                </c:pt>
                <c:pt idx="6">
                  <c:v>6837.7049999999899</c:v>
                </c:pt>
                <c:pt idx="7">
                  <c:v>6849.7240000000002</c:v>
                </c:pt>
                <c:pt idx="8">
                  <c:v>6850.2120000000004</c:v>
                </c:pt>
                <c:pt idx="9">
                  <c:v>6853.0649999999896</c:v>
                </c:pt>
                <c:pt idx="10">
                  <c:v>7709.1360000000004</c:v>
                </c:pt>
                <c:pt idx="11">
                  <c:v>7633.9319999999998</c:v>
                </c:pt>
                <c:pt idx="12">
                  <c:v>7039.5779999999904</c:v>
                </c:pt>
                <c:pt idx="13">
                  <c:v>7169.9620000000004</c:v>
                </c:pt>
                <c:pt idx="14">
                  <c:v>7104.8329999999996</c:v>
                </c:pt>
                <c:pt idx="15">
                  <c:v>7058.299</c:v>
                </c:pt>
                <c:pt idx="16">
                  <c:v>7088.72299999999</c:v>
                </c:pt>
                <c:pt idx="17">
                  <c:v>7797.32599999999</c:v>
                </c:pt>
                <c:pt idx="18">
                  <c:v>7747.5290000000005</c:v>
                </c:pt>
                <c:pt idx="19">
                  <c:v>7241.0529999999899</c:v>
                </c:pt>
                <c:pt idx="20">
                  <c:v>7292.3540000000003</c:v>
                </c:pt>
                <c:pt idx="21">
                  <c:v>6825.277</c:v>
                </c:pt>
                <c:pt idx="22">
                  <c:v>6516.335</c:v>
                </c:pt>
                <c:pt idx="23">
                  <c:v>6496.63</c:v>
                </c:pt>
                <c:pt idx="24">
                  <c:v>7370.0549999999903</c:v>
                </c:pt>
                <c:pt idx="25">
                  <c:v>7466.4489999999896</c:v>
                </c:pt>
                <c:pt idx="26">
                  <c:v>6932.5249999999996</c:v>
                </c:pt>
                <c:pt idx="27">
                  <c:v>7176.4179999999897</c:v>
                </c:pt>
                <c:pt idx="28">
                  <c:v>7275.9780000000001</c:v>
                </c:pt>
                <c:pt idx="29">
                  <c:v>7486.0230000000001</c:v>
                </c:pt>
                <c:pt idx="30">
                  <c:v>7469.7699999999904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9-41CC-9CF7-C57AAB8FF158}"/>
            </c:ext>
          </c:extLst>
        </c:ser>
        <c:ser>
          <c:idx val="1"/>
          <c:order val="1"/>
          <c:tx>
            <c:strRef>
              <c:f>sheet_name!$N$1</c:f>
              <c:strCache>
                <c:ptCount val="1"/>
                <c:pt idx="0">
                  <c:v>Spot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sheet_name!$O$5:$O$35</c:f>
              <c:numCache>
                <c:formatCode>#,##0.00_);\(#,##0.00\)</c:formatCode>
                <c:ptCount val="31"/>
                <c:pt idx="0">
                  <c:v>-154.20474999999999</c:v>
                </c:pt>
                <c:pt idx="1">
                  <c:v>217.25224999999699</c:v>
                </c:pt>
                <c:pt idx="2">
                  <c:v>894.44349999999804</c:v>
                </c:pt>
                <c:pt idx="3">
                  <c:v>7.1979999999875801</c:v>
                </c:pt>
                <c:pt idx="4">
                  <c:v>229.270749999994</c:v>
                </c:pt>
                <c:pt idx="5">
                  <c:v>1741.5967500000099</c:v>
                </c:pt>
                <c:pt idx="6">
                  <c:v>1864.49999999999</c:v>
                </c:pt>
                <c:pt idx="7">
                  <c:v>1986.0225</c:v>
                </c:pt>
                <c:pt idx="8">
                  <c:v>1866.23549999999</c:v>
                </c:pt>
                <c:pt idx="9">
                  <c:v>1955.24425</c:v>
                </c:pt>
                <c:pt idx="10">
                  <c:v>1183.0417500000001</c:v>
                </c:pt>
                <c:pt idx="11">
                  <c:v>508.26374999999803</c:v>
                </c:pt>
                <c:pt idx="12">
                  <c:v>-21.907249999995599</c:v>
                </c:pt>
                <c:pt idx="13">
                  <c:v>-439.97975000000599</c:v>
                </c:pt>
                <c:pt idx="14">
                  <c:v>-735.43949999999904</c:v>
                </c:pt>
                <c:pt idx="15">
                  <c:v>-701.39474999999595</c:v>
                </c:pt>
                <c:pt idx="16">
                  <c:v>-502.69574999999799</c:v>
                </c:pt>
                <c:pt idx="17">
                  <c:v>-1042.2102499999901</c:v>
                </c:pt>
                <c:pt idx="18">
                  <c:v>-874.36700000000496</c:v>
                </c:pt>
                <c:pt idx="19">
                  <c:v>642.03825000000199</c:v>
                </c:pt>
                <c:pt idx="20">
                  <c:v>1935.14724999999</c:v>
                </c:pt>
                <c:pt idx="21">
                  <c:v>3386.3494999999898</c:v>
                </c:pt>
                <c:pt idx="22">
                  <c:v>3414.39049999999</c:v>
                </c:pt>
                <c:pt idx="23">
                  <c:v>1999.59599999999</c:v>
                </c:pt>
                <c:pt idx="24">
                  <c:v>1322.3107500000001</c:v>
                </c:pt>
                <c:pt idx="25">
                  <c:v>1791.0505000000001</c:v>
                </c:pt>
                <c:pt idx="26">
                  <c:v>2164.0749999999898</c:v>
                </c:pt>
                <c:pt idx="27">
                  <c:v>1011.9204999999999</c:v>
                </c:pt>
                <c:pt idx="28">
                  <c:v>-209.922500000002</c:v>
                </c:pt>
                <c:pt idx="29">
                  <c:v>-2172.50675</c:v>
                </c:pt>
                <c:pt idx="30">
                  <c:v>-3121.5197499999899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39-41CC-9CF7-C57AAB8FF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1099546240"/>
        <c:axId val="1099551232"/>
      </c:barChart>
      <c:lineChart>
        <c:grouping val="standard"/>
        <c:varyColors val="0"/>
        <c:ser>
          <c:idx val="2"/>
          <c:order val="2"/>
          <c:tx>
            <c:strRef>
              <c:f>sheet_name!$B$1</c:f>
              <c:strCache>
                <c:ptCount val="1"/>
                <c:pt idx="0">
                  <c:v>offtake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sheet_name!$G$5:$G$35</c:f>
              <c:numCache>
                <c:formatCode>General</c:formatCode>
                <c:ptCount val="31"/>
                <c:pt idx="0">
                  <c:v>6847.86625</c:v>
                </c:pt>
                <c:pt idx="1">
                  <c:v>7213.9122500000003</c:v>
                </c:pt>
                <c:pt idx="2">
                  <c:v>8071.3725000000004</c:v>
                </c:pt>
                <c:pt idx="3">
                  <c:v>7991.83499999999</c:v>
                </c:pt>
                <c:pt idx="4">
                  <c:v>8125.8917499999998</c:v>
                </c:pt>
                <c:pt idx="5">
                  <c:v>8629.2797499999997</c:v>
                </c:pt>
                <c:pt idx="6">
                  <c:v>8702.2049999999908</c:v>
                </c:pt>
                <c:pt idx="7">
                  <c:v>8835.7464999999993</c:v>
                </c:pt>
                <c:pt idx="8">
                  <c:v>8716.4474999999893</c:v>
                </c:pt>
                <c:pt idx="9">
                  <c:v>8808.3092500000002</c:v>
                </c:pt>
                <c:pt idx="10">
                  <c:v>8892.1777500000007</c:v>
                </c:pt>
                <c:pt idx="11">
                  <c:v>8142.1957499999899</c:v>
                </c:pt>
                <c:pt idx="12">
                  <c:v>7017.6707500000002</c:v>
                </c:pt>
                <c:pt idx="13">
                  <c:v>6729.98225</c:v>
                </c:pt>
                <c:pt idx="14">
                  <c:v>6369.3935000000001</c:v>
                </c:pt>
                <c:pt idx="15">
                  <c:v>6356.9042499999996</c:v>
                </c:pt>
                <c:pt idx="16">
                  <c:v>6586.0272500000001</c:v>
                </c:pt>
                <c:pt idx="17">
                  <c:v>6755.1157499999999</c:v>
                </c:pt>
                <c:pt idx="18">
                  <c:v>6873.1620000000003</c:v>
                </c:pt>
                <c:pt idx="19">
                  <c:v>7883.0912500000004</c:v>
                </c:pt>
                <c:pt idx="20">
                  <c:v>9227.5012499999903</c:v>
                </c:pt>
                <c:pt idx="21">
                  <c:v>10211.6265</c:v>
                </c:pt>
                <c:pt idx="22">
                  <c:v>9930.7255000000005</c:v>
                </c:pt>
                <c:pt idx="23">
                  <c:v>8496.2259999999897</c:v>
                </c:pt>
                <c:pt idx="24">
                  <c:v>8692.3657499999899</c:v>
                </c:pt>
                <c:pt idx="25">
                  <c:v>9257.4994999999999</c:v>
                </c:pt>
                <c:pt idx="26">
                  <c:v>9096.5999999999894</c:v>
                </c:pt>
                <c:pt idx="27">
                  <c:v>8188.3384999999898</c:v>
                </c:pt>
                <c:pt idx="28">
                  <c:v>7066.0554999999904</c:v>
                </c:pt>
                <c:pt idx="29">
                  <c:v>5313.5162499999897</c:v>
                </c:pt>
                <c:pt idx="30">
                  <c:v>4348.2502500000001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39-41CC-9CF7-C57AAB8FF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546240"/>
        <c:axId val="1099551232"/>
      </c:lineChart>
      <c:catAx>
        <c:axId val="109954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51232"/>
        <c:crosses val="autoZero"/>
        <c:auto val="1"/>
        <c:lblAlgn val="ctr"/>
        <c:lblOffset val="100"/>
        <c:noMultiLvlLbl val="0"/>
      </c:catAx>
      <c:valAx>
        <c:axId val="10995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46240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GWh/day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B2C_P2H: December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sheet_name!$F$1</c:f>
              <c:strCache>
                <c:ptCount val="1"/>
                <c:pt idx="0">
                  <c:v>Sourcing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sheet_name!$H$5:$H$35</c:f>
              <c:numCache>
                <c:formatCode>General</c:formatCode>
                <c:ptCount val="31"/>
                <c:pt idx="0">
                  <c:v>50.047155684336801</c:v>
                </c:pt>
                <c:pt idx="1">
                  <c:v>43.3064584528816</c:v>
                </c:pt>
                <c:pt idx="2">
                  <c:v>59.1157480965337</c:v>
                </c:pt>
                <c:pt idx="3">
                  <c:v>37.893660419632504</c:v>
                </c:pt>
                <c:pt idx="4">
                  <c:v>38.767993874491502</c:v>
                </c:pt>
                <c:pt idx="5">
                  <c:v>78.757060427128394</c:v>
                </c:pt>
                <c:pt idx="6">
                  <c:v>72.091748194740404</c:v>
                </c:pt>
                <c:pt idx="7">
                  <c:v>68.231825781006805</c:v>
                </c:pt>
                <c:pt idx="8">
                  <c:v>85.873523920922906</c:v>
                </c:pt>
                <c:pt idx="9">
                  <c:v>82.335474144877693</c:v>
                </c:pt>
                <c:pt idx="10">
                  <c:v>63.524728843417101</c:v>
                </c:pt>
                <c:pt idx="11">
                  <c:v>45.2917106477421</c:v>
                </c:pt>
                <c:pt idx="12">
                  <c:v>43.688863036755002</c:v>
                </c:pt>
                <c:pt idx="13">
                  <c:v>34.830228888588302</c:v>
                </c:pt>
                <c:pt idx="14">
                  <c:v>26.407810204935</c:v>
                </c:pt>
                <c:pt idx="15">
                  <c:v>18.9775228415469</c:v>
                </c:pt>
                <c:pt idx="16">
                  <c:v>29.282319303984199</c:v>
                </c:pt>
                <c:pt idx="17">
                  <c:v>9.9978195247379595</c:v>
                </c:pt>
                <c:pt idx="18">
                  <c:v>33.2005852348723</c:v>
                </c:pt>
                <c:pt idx="19">
                  <c:v>60.753676413025602</c:v>
                </c:pt>
                <c:pt idx="20">
                  <c:v>103.451109149693</c:v>
                </c:pt>
                <c:pt idx="21">
                  <c:v>149.06745245938899</c:v>
                </c:pt>
                <c:pt idx="22">
                  <c:v>123.581750398975</c:v>
                </c:pt>
                <c:pt idx="23">
                  <c:v>60.626118301103602</c:v>
                </c:pt>
                <c:pt idx="24">
                  <c:v>52.3542936262049</c:v>
                </c:pt>
                <c:pt idx="25">
                  <c:v>53.447179556174298</c:v>
                </c:pt>
                <c:pt idx="26">
                  <c:v>54.471781035233001</c:v>
                </c:pt>
                <c:pt idx="27">
                  <c:v>46.617418315108999</c:v>
                </c:pt>
                <c:pt idx="28">
                  <c:v>35.730795493060398</c:v>
                </c:pt>
                <c:pt idx="29">
                  <c:v>37.524984206323197</c:v>
                </c:pt>
                <c:pt idx="30">
                  <c:v>51.742380789469699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B-4936-A01C-2B459021C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1099546240"/>
        <c:axId val="1099551232"/>
      </c:barChart>
      <c:lineChart>
        <c:grouping val="standard"/>
        <c:varyColors val="0"/>
        <c:ser>
          <c:idx val="2"/>
          <c:order val="1"/>
          <c:tx>
            <c:strRef>
              <c:f>sheet_name!$D$2</c:f>
              <c:strCache>
                <c:ptCount val="1"/>
                <c:pt idx="0">
                  <c:v>Tariff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sheet_name!$D$5:$D$35</c:f>
              <c:numCache>
                <c:formatCode>#,##0.00_);\(#,##0.00\)</c:formatCode>
                <c:ptCount val="31"/>
                <c:pt idx="0">
                  <c:v>40.51</c:v>
                </c:pt>
                <c:pt idx="1">
                  <c:v>40.51</c:v>
                </c:pt>
                <c:pt idx="2">
                  <c:v>40.51</c:v>
                </c:pt>
                <c:pt idx="3">
                  <c:v>40.51</c:v>
                </c:pt>
                <c:pt idx="4">
                  <c:v>40.51</c:v>
                </c:pt>
                <c:pt idx="5">
                  <c:v>40.51</c:v>
                </c:pt>
                <c:pt idx="6">
                  <c:v>40.51</c:v>
                </c:pt>
                <c:pt idx="7">
                  <c:v>40.51</c:v>
                </c:pt>
                <c:pt idx="8">
                  <c:v>40.51</c:v>
                </c:pt>
                <c:pt idx="9">
                  <c:v>40.51</c:v>
                </c:pt>
                <c:pt idx="10">
                  <c:v>40.51</c:v>
                </c:pt>
                <c:pt idx="11">
                  <c:v>40.51</c:v>
                </c:pt>
                <c:pt idx="12">
                  <c:v>40.51</c:v>
                </c:pt>
                <c:pt idx="13">
                  <c:v>40.51</c:v>
                </c:pt>
                <c:pt idx="14">
                  <c:v>40.51</c:v>
                </c:pt>
                <c:pt idx="15">
                  <c:v>40.51</c:v>
                </c:pt>
                <c:pt idx="16">
                  <c:v>40.51</c:v>
                </c:pt>
                <c:pt idx="17">
                  <c:v>40.51</c:v>
                </c:pt>
                <c:pt idx="18">
                  <c:v>40.51</c:v>
                </c:pt>
                <c:pt idx="19">
                  <c:v>40.51</c:v>
                </c:pt>
                <c:pt idx="20">
                  <c:v>40.51</c:v>
                </c:pt>
                <c:pt idx="21">
                  <c:v>40.51</c:v>
                </c:pt>
                <c:pt idx="22">
                  <c:v>40.51</c:v>
                </c:pt>
                <c:pt idx="23">
                  <c:v>40.51</c:v>
                </c:pt>
                <c:pt idx="24">
                  <c:v>40.51</c:v>
                </c:pt>
                <c:pt idx="25">
                  <c:v>40.51</c:v>
                </c:pt>
                <c:pt idx="26">
                  <c:v>40.51</c:v>
                </c:pt>
                <c:pt idx="27">
                  <c:v>40.51</c:v>
                </c:pt>
                <c:pt idx="28">
                  <c:v>40.51</c:v>
                </c:pt>
                <c:pt idx="29">
                  <c:v>40.51</c:v>
                </c:pt>
                <c:pt idx="30">
                  <c:v>40.51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B-4936-A01C-2B459021C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546240"/>
        <c:axId val="1099551232"/>
      </c:lineChart>
      <c:catAx>
        <c:axId val="109954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51232"/>
        <c:crosses val="autoZero"/>
        <c:auto val="1"/>
        <c:lblAlgn val="ctr"/>
        <c:lblOffset val="100"/>
        <c:noMultiLvlLbl val="0"/>
      </c:catAx>
      <c:valAx>
        <c:axId val="10995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Eur/MWh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4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3</xdr:row>
      <xdr:rowOff>123825</xdr:rowOff>
    </xdr:from>
    <xdr:to>
      <xdr:col>25</xdr:col>
      <xdr:colOff>304800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8E264E-AC7E-41B0-B09E-E385B316B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19</xdr:row>
      <xdr:rowOff>0</xdr:rowOff>
    </xdr:from>
    <xdr:to>
      <xdr:col>25</xdr:col>
      <xdr:colOff>304800</xdr:colOff>
      <xdr:row>33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4A2DE0-8A92-41BE-8246-FBF2FEE62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"/>
  <sheetViews>
    <sheetView tabSelected="1" topLeftCell="A10" workbookViewId="0">
      <selection activeCell="A45" sqref="A45:XFD82"/>
    </sheetView>
  </sheetViews>
  <sheetFormatPr defaultRowHeight="15" x14ac:dyDescent="0.25"/>
  <cols>
    <col min="1" max="1" width="18.28515625" bestFit="1" customWidth="1"/>
    <col min="2" max="2" width="9.28515625" bestFit="1" customWidth="1"/>
    <col min="3" max="3" width="9.7109375" bestFit="1" customWidth="1"/>
    <col min="4" max="4" width="9.28515625" bestFit="1" customWidth="1"/>
    <col min="5" max="5" width="13.28515625" bestFit="1" customWidth="1"/>
    <col min="9" max="9" width="12.42578125" bestFit="1" customWidth="1"/>
    <col min="13" max="13" width="10" bestFit="1" customWidth="1"/>
    <col min="14" max="15" width="9.28515625" bestFit="1" customWidth="1"/>
    <col min="16" max="16" width="9.7109375" bestFit="1" customWidth="1"/>
    <col min="17" max="17" width="10.7109375" bestFit="1" customWidth="1"/>
  </cols>
  <sheetData>
    <row r="1" spans="1:17" x14ac:dyDescent="0.25">
      <c r="A1" s="1"/>
      <c r="B1" s="5" t="s">
        <v>1</v>
      </c>
      <c r="C1" s="6"/>
      <c r="D1" s="6"/>
      <c r="E1" s="7"/>
      <c r="F1" s="4" t="s">
        <v>14</v>
      </c>
      <c r="G1" s="4"/>
      <c r="H1" s="4"/>
      <c r="I1" s="4"/>
      <c r="J1" s="4" t="s">
        <v>11</v>
      </c>
      <c r="K1" s="4"/>
      <c r="L1" s="4"/>
      <c r="M1" s="4"/>
      <c r="N1" s="4" t="s">
        <v>12</v>
      </c>
      <c r="O1" s="4"/>
      <c r="P1" s="4"/>
      <c r="Q1" s="4"/>
    </row>
    <row r="2" spans="1:17" x14ac:dyDescent="0.25">
      <c r="A2" s="1"/>
      <c r="B2" s="1" t="s">
        <v>2</v>
      </c>
      <c r="C2" s="1" t="s">
        <v>3</v>
      </c>
      <c r="D2" s="1" t="s">
        <v>13</v>
      </c>
      <c r="E2" s="1" t="s">
        <v>5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2</v>
      </c>
      <c r="O2" s="1" t="s">
        <v>3</v>
      </c>
      <c r="P2" s="1" t="s">
        <v>4</v>
      </c>
      <c r="Q2" s="1" t="s">
        <v>5</v>
      </c>
    </row>
    <row r="3" spans="1:17" x14ac:dyDescent="0.25">
      <c r="A3" s="1" t="s">
        <v>0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6</v>
      </c>
      <c r="O3" s="1" t="s">
        <v>7</v>
      </c>
      <c r="P3" s="1" t="s">
        <v>8</v>
      </c>
      <c r="Q3" s="1" t="s">
        <v>9</v>
      </c>
    </row>
    <row r="4" spans="1:17" x14ac:dyDescent="0.25">
      <c r="A4" s="1" t="s">
        <v>10</v>
      </c>
    </row>
    <row r="5" spans="1:17" x14ac:dyDescent="0.25">
      <c r="A5" t="s">
        <v>16</v>
      </c>
      <c r="B5">
        <v>-285.32776041666602</v>
      </c>
      <c r="C5">
        <v>-6847.86625</v>
      </c>
      <c r="D5" s="2">
        <v>40.51</v>
      </c>
      <c r="E5" s="3">
        <f>C5*D5</f>
        <v>-277407.06178749999</v>
      </c>
      <c r="F5">
        <v>285.32776041666602</v>
      </c>
      <c r="G5">
        <v>6847.86625</v>
      </c>
      <c r="H5">
        <v>50.047155684336801</v>
      </c>
      <c r="I5">
        <v>342716.228319266</v>
      </c>
      <c r="J5" s="2">
        <v>291.75295833333303</v>
      </c>
      <c r="K5" s="2">
        <v>7002.0709999999999</v>
      </c>
      <c r="L5" s="2">
        <v>51.690022044087499</v>
      </c>
      <c r="M5" s="3">
        <v>361937.20434426598</v>
      </c>
      <c r="N5" s="2">
        <v>-6.4251979166666997</v>
      </c>
      <c r="O5" s="2">
        <v>-154.20474999999999</v>
      </c>
      <c r="P5" s="2">
        <v>124.645810359278</v>
      </c>
      <c r="Q5" s="3">
        <v>-19220.976025</v>
      </c>
    </row>
    <row r="6" spans="1:17" x14ac:dyDescent="0.25">
      <c r="A6" t="s">
        <v>17</v>
      </c>
      <c r="B6">
        <v>-300.57967708333302</v>
      </c>
      <c r="C6">
        <v>-7213.9122500000003</v>
      </c>
      <c r="D6" s="2">
        <v>40.51</v>
      </c>
      <c r="E6" s="3">
        <f t="shared" ref="E6:E35" si="0">C6*D6</f>
        <v>-292235.58524749998</v>
      </c>
      <c r="F6">
        <v>300.57967708333302</v>
      </c>
      <c r="G6">
        <v>7213.9122500000003</v>
      </c>
      <c r="H6">
        <v>43.3064584528816</v>
      </c>
      <c r="I6">
        <v>312408.99113735801</v>
      </c>
      <c r="J6" s="2">
        <v>291.52749999999997</v>
      </c>
      <c r="K6" s="2">
        <v>6996.66</v>
      </c>
      <c r="L6" s="2">
        <v>51.500746802382601</v>
      </c>
      <c r="M6" s="3">
        <v>360333.215122358</v>
      </c>
      <c r="N6" s="2">
        <v>9.0521770833332393</v>
      </c>
      <c r="O6" s="2">
        <v>217.25224999999699</v>
      </c>
      <c r="P6" s="2">
        <v>-220.59253234431401</v>
      </c>
      <c r="Q6" s="3">
        <v>-47924.223984999597</v>
      </c>
    </row>
    <row r="7" spans="1:17" x14ac:dyDescent="0.25">
      <c r="A7" t="s">
        <v>18</v>
      </c>
      <c r="B7">
        <v>-336.3071875</v>
      </c>
      <c r="C7">
        <v>-8071.3725000000004</v>
      </c>
      <c r="D7" s="2">
        <v>40.51</v>
      </c>
      <c r="E7" s="3">
        <f t="shared" si="0"/>
        <v>-326971.29997499997</v>
      </c>
      <c r="F7">
        <v>336.3071875</v>
      </c>
      <c r="G7">
        <v>8071.3725000000004</v>
      </c>
      <c r="H7">
        <v>59.1157480965337</v>
      </c>
      <c r="I7">
        <v>477145.22350328899</v>
      </c>
      <c r="J7" s="2">
        <v>299.03870833333298</v>
      </c>
      <c r="K7" s="2">
        <v>7176.9290000000001</v>
      </c>
      <c r="L7" s="2">
        <v>50.716755831190397</v>
      </c>
      <c r="M7" s="3">
        <v>363990.55571078899</v>
      </c>
      <c r="N7" s="2">
        <v>37.268479166666602</v>
      </c>
      <c r="O7" s="2">
        <v>894.44349999999804</v>
      </c>
      <c r="P7" s="2">
        <v>126.508457820421</v>
      </c>
      <c r="Q7" s="3">
        <v>113154.66779249901</v>
      </c>
    </row>
    <row r="8" spans="1:17" x14ac:dyDescent="0.25">
      <c r="A8" t="s">
        <v>19</v>
      </c>
      <c r="B8">
        <v>-332.993124999999</v>
      </c>
      <c r="C8">
        <v>-7991.83499999999</v>
      </c>
      <c r="D8" s="2">
        <v>40.51</v>
      </c>
      <c r="E8" s="3">
        <f t="shared" si="0"/>
        <v>-323749.23584999959</v>
      </c>
      <c r="F8">
        <v>332.993124999999</v>
      </c>
      <c r="G8">
        <v>7991.83499999999</v>
      </c>
      <c r="H8">
        <v>37.893660419632504</v>
      </c>
      <c r="I8">
        <v>302839.88161973399</v>
      </c>
      <c r="J8" s="2">
        <v>332.69320833333302</v>
      </c>
      <c r="K8" s="2">
        <v>7984.6369999999997</v>
      </c>
      <c r="L8" s="2">
        <v>46.987011933304899</v>
      </c>
      <c r="M8" s="3">
        <v>375174.23400210799</v>
      </c>
      <c r="N8" s="2">
        <v>0.29991666666614902</v>
      </c>
      <c r="O8" s="2">
        <v>7.1979999999875801</v>
      </c>
      <c r="P8" s="2">
        <v>-10049.2292834813</v>
      </c>
      <c r="Q8" s="3">
        <v>-72334.352382374302</v>
      </c>
    </row>
    <row r="9" spans="1:17" x14ac:dyDescent="0.25">
      <c r="A9" t="s">
        <v>20</v>
      </c>
      <c r="B9">
        <v>-338.57882291666601</v>
      </c>
      <c r="C9">
        <v>-8125.8917499999998</v>
      </c>
      <c r="D9" s="2">
        <v>40.51</v>
      </c>
      <c r="E9" s="3">
        <f t="shared" si="0"/>
        <v>-329179.87479249999</v>
      </c>
      <c r="F9">
        <v>338.57882291666601</v>
      </c>
      <c r="G9">
        <v>8125.8917499999998</v>
      </c>
      <c r="H9">
        <v>38.767993874491502</v>
      </c>
      <c r="I9">
        <v>315024.52158878098</v>
      </c>
      <c r="J9" s="2">
        <v>329.02587499999998</v>
      </c>
      <c r="K9" s="2">
        <v>7896.6210000000001</v>
      </c>
      <c r="L9" s="2">
        <v>44.997616270146402</v>
      </c>
      <c r="M9" s="3">
        <v>355329.12158878002</v>
      </c>
      <c r="N9" s="2">
        <v>9.5529479166664206</v>
      </c>
      <c r="O9" s="2">
        <v>229.270749999994</v>
      </c>
      <c r="P9" s="2">
        <v>-175.794775391104</v>
      </c>
      <c r="Q9" s="3">
        <v>-40304.599999999002</v>
      </c>
    </row>
    <row r="10" spans="1:17" x14ac:dyDescent="0.25">
      <c r="A10" t="s">
        <v>21</v>
      </c>
      <c r="B10">
        <v>-359.55332291666599</v>
      </c>
      <c r="C10">
        <v>-8629.2797499999997</v>
      </c>
      <c r="D10" s="2">
        <v>40.51</v>
      </c>
      <c r="E10" s="3">
        <f t="shared" si="0"/>
        <v>-349572.12267249997</v>
      </c>
      <c r="F10">
        <v>359.55332291666599</v>
      </c>
      <c r="G10">
        <v>8629.2797499999997</v>
      </c>
      <c r="H10">
        <v>78.757060427128394</v>
      </c>
      <c r="I10">
        <v>679616.70671334595</v>
      </c>
      <c r="J10" s="2">
        <v>286.98679166666602</v>
      </c>
      <c r="K10" s="2">
        <v>6887.68299999999</v>
      </c>
      <c r="L10" s="2">
        <v>49.739762326219697</v>
      </c>
      <c r="M10" s="3">
        <v>342591.71539834398</v>
      </c>
      <c r="N10" s="2">
        <v>72.566531250000395</v>
      </c>
      <c r="O10" s="2">
        <v>1741.5967500000099</v>
      </c>
      <c r="P10" s="2">
        <v>193.51494042177001</v>
      </c>
      <c r="Q10" s="3">
        <v>337024.99131500197</v>
      </c>
    </row>
    <row r="11" spans="1:17" x14ac:dyDescent="0.25">
      <c r="A11" t="s">
        <v>22</v>
      </c>
      <c r="B11">
        <v>-362.59187499999899</v>
      </c>
      <c r="C11">
        <v>-8702.2049999999908</v>
      </c>
      <c r="D11" s="2">
        <v>40.51</v>
      </c>
      <c r="E11" s="3">
        <f t="shared" si="0"/>
        <v>-352526.32454999961</v>
      </c>
      <c r="F11">
        <v>362.59187499999899</v>
      </c>
      <c r="G11">
        <v>8702.2049999999908</v>
      </c>
      <c r="H11">
        <v>72.091748194740404</v>
      </c>
      <c r="I11">
        <v>627357.17159901001</v>
      </c>
      <c r="J11" s="2">
        <v>284.90437499999899</v>
      </c>
      <c r="K11" s="2">
        <v>6837.7049999999899</v>
      </c>
      <c r="L11" s="2">
        <v>52.231697311307101</v>
      </c>
      <c r="M11" s="3">
        <v>357144.93786401098</v>
      </c>
      <c r="N11" s="2">
        <v>77.687499999999901</v>
      </c>
      <c r="O11" s="2">
        <v>1864.49999999999</v>
      </c>
      <c r="P11" s="2">
        <v>144.924770037543</v>
      </c>
      <c r="Q11" s="3">
        <v>270212.23373499903</v>
      </c>
    </row>
    <row r="12" spans="1:17" x14ac:dyDescent="0.25">
      <c r="A12" t="s">
        <v>23</v>
      </c>
      <c r="B12">
        <v>-368.15610416666601</v>
      </c>
      <c r="C12">
        <v>-8835.7464999999993</v>
      </c>
      <c r="D12" s="2">
        <v>40.51</v>
      </c>
      <c r="E12" s="3">
        <f t="shared" si="0"/>
        <v>-357936.09071499994</v>
      </c>
      <c r="F12">
        <v>368.15610416666601</v>
      </c>
      <c r="G12">
        <v>8835.7464999999993</v>
      </c>
      <c r="H12">
        <v>68.231825781006805</v>
      </c>
      <c r="I12">
        <v>602879.11583313998</v>
      </c>
      <c r="J12" s="2">
        <v>285.40516666666599</v>
      </c>
      <c r="K12" s="2">
        <v>6849.7240000000002</v>
      </c>
      <c r="L12" s="2">
        <v>52.204562371876598</v>
      </c>
      <c r="M12" s="3">
        <v>357586.84378813999</v>
      </c>
      <c r="N12" s="2">
        <v>82.750937500000006</v>
      </c>
      <c r="O12" s="2">
        <v>1986.0225</v>
      </c>
      <c r="P12" s="2">
        <v>123.509311724816</v>
      </c>
      <c r="Q12" s="3">
        <v>245292.27204499999</v>
      </c>
    </row>
    <row r="13" spans="1:17" x14ac:dyDescent="0.25">
      <c r="A13" t="s">
        <v>24</v>
      </c>
      <c r="B13">
        <v>-363.18531249999899</v>
      </c>
      <c r="C13">
        <v>-8716.4474999999893</v>
      </c>
      <c r="D13" s="2">
        <v>40.51</v>
      </c>
      <c r="E13" s="3">
        <f t="shared" si="0"/>
        <v>-353103.28822499956</v>
      </c>
      <c r="F13">
        <v>363.18531249999899</v>
      </c>
      <c r="G13">
        <v>8716.4474999999893</v>
      </c>
      <c r="H13">
        <v>85.873523920922906</v>
      </c>
      <c r="I13">
        <v>748512.06289671804</v>
      </c>
      <c r="J13" s="2">
        <v>285.4255</v>
      </c>
      <c r="K13" s="2">
        <v>6850.2120000000004</v>
      </c>
      <c r="L13" s="2">
        <v>51.959727545909303</v>
      </c>
      <c r="M13" s="3">
        <v>355935.14915171801</v>
      </c>
      <c r="N13" s="2">
        <v>77.759812499999896</v>
      </c>
      <c r="O13" s="2">
        <v>1866.23549999999</v>
      </c>
      <c r="P13" s="2">
        <v>210.35764979553699</v>
      </c>
      <c r="Q13" s="3">
        <v>392576.91374499898</v>
      </c>
    </row>
    <row r="14" spans="1:17" x14ac:dyDescent="0.25">
      <c r="A14" t="s">
        <v>25</v>
      </c>
      <c r="B14">
        <v>-367.01288541666599</v>
      </c>
      <c r="C14">
        <v>-8808.3092500000002</v>
      </c>
      <c r="D14" s="2">
        <v>40.51</v>
      </c>
      <c r="E14" s="3">
        <f t="shared" si="0"/>
        <v>-356824.60771750001</v>
      </c>
      <c r="F14">
        <v>367.01288541666599</v>
      </c>
      <c r="G14">
        <v>8808.3092500000002</v>
      </c>
      <c r="H14">
        <v>82.335474144877693</v>
      </c>
      <c r="I14">
        <v>725236.31851346197</v>
      </c>
      <c r="J14" s="2">
        <v>285.54437499999898</v>
      </c>
      <c r="K14" s="2">
        <v>6853.0649999999896</v>
      </c>
      <c r="L14" s="2">
        <v>51.504539783799203</v>
      </c>
      <c r="M14" s="3">
        <v>352963.95893346198</v>
      </c>
      <c r="N14" s="2">
        <v>81.468510416666703</v>
      </c>
      <c r="O14" s="2">
        <v>1955.24425</v>
      </c>
      <c r="P14" s="2">
        <v>190.39685685305</v>
      </c>
      <c r="Q14" s="3">
        <v>372272.35957999999</v>
      </c>
    </row>
    <row r="15" spans="1:17" x14ac:dyDescent="0.25">
      <c r="A15" t="s">
        <v>26</v>
      </c>
      <c r="B15">
        <v>-370.50740624999997</v>
      </c>
      <c r="C15">
        <v>-8892.1777500000007</v>
      </c>
      <c r="D15" s="2">
        <v>40.51</v>
      </c>
      <c r="E15" s="3">
        <f t="shared" si="0"/>
        <v>-360222.12065250002</v>
      </c>
      <c r="F15">
        <v>370.50740624999997</v>
      </c>
      <c r="G15">
        <v>8892.1777500000007</v>
      </c>
      <c r="H15">
        <v>63.524728843417101</v>
      </c>
      <c r="I15">
        <v>564873.18039621704</v>
      </c>
      <c r="J15" s="2">
        <v>321.214</v>
      </c>
      <c r="K15" s="2">
        <v>7709.1360000000004</v>
      </c>
      <c r="L15" s="2">
        <v>47.882604193740598</v>
      </c>
      <c r="M15" s="3">
        <v>369133.50776371697</v>
      </c>
      <c r="N15" s="2">
        <v>49.293406249999997</v>
      </c>
      <c r="O15" s="2">
        <v>1183.0417500000001</v>
      </c>
      <c r="P15" s="2">
        <v>165.45457726449601</v>
      </c>
      <c r="Q15" s="3">
        <v>195739.67263250001</v>
      </c>
    </row>
    <row r="16" spans="1:17" x14ac:dyDescent="0.25">
      <c r="A16" t="s">
        <v>27</v>
      </c>
      <c r="B16">
        <v>-339.25815624999899</v>
      </c>
      <c r="C16">
        <v>-8142.1957499999899</v>
      </c>
      <c r="D16" s="2">
        <v>40.51</v>
      </c>
      <c r="E16" s="3">
        <f t="shared" si="0"/>
        <v>-329840.34983249957</v>
      </c>
      <c r="F16">
        <v>339.25815624999899</v>
      </c>
      <c r="G16">
        <v>8142.1957499999899</v>
      </c>
      <c r="H16">
        <v>45.2917106477421</v>
      </c>
      <c r="I16">
        <v>368773.97394627501</v>
      </c>
      <c r="J16" s="2">
        <v>318.08049999999997</v>
      </c>
      <c r="K16" s="2">
        <v>7633.9319999999998</v>
      </c>
      <c r="L16" s="2">
        <v>45.814942393222204</v>
      </c>
      <c r="M16" s="3">
        <v>349748.15481377603</v>
      </c>
      <c r="N16" s="2">
        <v>21.177656249999899</v>
      </c>
      <c r="O16" s="2">
        <v>508.26374999999803</v>
      </c>
      <c r="P16" s="2">
        <v>37.432964937003497</v>
      </c>
      <c r="Q16" s="3">
        <v>19025.819132499801</v>
      </c>
    </row>
    <row r="17" spans="1:17" x14ac:dyDescent="0.25">
      <c r="A17" t="s">
        <v>28</v>
      </c>
      <c r="B17">
        <v>-292.40294791666599</v>
      </c>
      <c r="C17">
        <v>-7017.6707500000002</v>
      </c>
      <c r="D17" s="2">
        <v>40.51</v>
      </c>
      <c r="E17" s="3">
        <f t="shared" si="0"/>
        <v>-284285.84208249999</v>
      </c>
      <c r="F17">
        <v>292.40294791666599</v>
      </c>
      <c r="G17">
        <v>7017.6707500000002</v>
      </c>
      <c r="H17">
        <v>43.688863036755002</v>
      </c>
      <c r="I17">
        <v>306594.05623379198</v>
      </c>
      <c r="J17" s="2">
        <v>293.31574999999901</v>
      </c>
      <c r="K17" s="2">
        <v>7039.5779999999904</v>
      </c>
      <c r="L17" s="2">
        <v>49.8149135404541</v>
      </c>
      <c r="M17" s="3">
        <v>350675.96943128301</v>
      </c>
      <c r="N17" s="2">
        <v>-0.91280208333315205</v>
      </c>
      <c r="O17" s="2">
        <v>-21.907249999995599</v>
      </c>
      <c r="P17" s="2">
        <v>2012.20660728752</v>
      </c>
      <c r="Q17" s="3">
        <v>-44081.913197490801</v>
      </c>
    </row>
    <row r="18" spans="1:17" x14ac:dyDescent="0.25">
      <c r="A18" t="s">
        <v>29</v>
      </c>
      <c r="B18">
        <v>-280.41592708333297</v>
      </c>
      <c r="C18">
        <v>-6729.98225</v>
      </c>
      <c r="D18" s="2">
        <v>40.51</v>
      </c>
      <c r="E18" s="3">
        <f t="shared" si="0"/>
        <v>-272631.58094750001</v>
      </c>
      <c r="F18">
        <v>280.41592708333297</v>
      </c>
      <c r="G18">
        <v>6729.98225</v>
      </c>
      <c r="H18">
        <v>34.830228888588302</v>
      </c>
      <c r="I18">
        <v>234406.82218363701</v>
      </c>
      <c r="J18" s="2">
        <v>298.748416666666</v>
      </c>
      <c r="K18" s="2">
        <v>7169.9620000000004</v>
      </c>
      <c r="L18" s="2">
        <v>52.292816223243399</v>
      </c>
      <c r="M18" s="3">
        <v>374937.50519363902</v>
      </c>
      <c r="N18" s="2">
        <v>-18.332489583333601</v>
      </c>
      <c r="O18" s="2">
        <v>-439.97975000000599</v>
      </c>
      <c r="P18" s="2">
        <v>319.40261571129099</v>
      </c>
      <c r="Q18" s="3">
        <v>-140530.68301000199</v>
      </c>
    </row>
    <row r="19" spans="1:17" x14ac:dyDescent="0.25">
      <c r="A19" t="s">
        <v>30</v>
      </c>
      <c r="B19">
        <v>-265.39139583333298</v>
      </c>
      <c r="C19">
        <v>-6369.3935000000001</v>
      </c>
      <c r="D19" s="2">
        <v>40.51</v>
      </c>
      <c r="E19" s="3">
        <f t="shared" si="0"/>
        <v>-258024.13068499998</v>
      </c>
      <c r="F19">
        <v>265.39139583333298</v>
      </c>
      <c r="G19">
        <v>6369.3935000000001</v>
      </c>
      <c r="H19">
        <v>26.407810204935</v>
      </c>
      <c r="I19">
        <v>168201.73466854601</v>
      </c>
      <c r="J19" s="2">
        <v>296.03470833333301</v>
      </c>
      <c r="K19" s="2">
        <v>7104.8329999999996</v>
      </c>
      <c r="L19" s="2">
        <v>52.535125331383</v>
      </c>
      <c r="M19" s="3">
        <v>373253.29211354599</v>
      </c>
      <c r="N19" s="2">
        <v>-30.643312499999901</v>
      </c>
      <c r="O19" s="2">
        <v>-735.43949999999904</v>
      </c>
      <c r="P19" s="2">
        <v>278.81499082521299</v>
      </c>
      <c r="Q19" s="3">
        <v>-205051.55744499899</v>
      </c>
    </row>
    <row r="20" spans="1:17" x14ac:dyDescent="0.25">
      <c r="A20" t="s">
        <v>31</v>
      </c>
      <c r="B20">
        <v>-264.87101041666602</v>
      </c>
      <c r="C20">
        <v>-6356.9042499999996</v>
      </c>
      <c r="D20" s="2">
        <v>40.51</v>
      </c>
      <c r="E20" s="3">
        <f t="shared" si="0"/>
        <v>-257518.19116749996</v>
      </c>
      <c r="F20">
        <v>264.87101041666602</v>
      </c>
      <c r="G20">
        <v>6356.9042499999996</v>
      </c>
      <c r="H20">
        <v>18.9775228415469</v>
      </c>
      <c r="I20">
        <v>120638.295605901</v>
      </c>
      <c r="J20" s="2">
        <v>294.095791666666</v>
      </c>
      <c r="K20" s="2">
        <v>7058.299</v>
      </c>
      <c r="L20" s="2">
        <v>52.248230934025401</v>
      </c>
      <c r="M20" s="3">
        <v>368783.6361534</v>
      </c>
      <c r="N20" s="2">
        <v>-29.224781249999801</v>
      </c>
      <c r="O20" s="2">
        <v>-701.39474999999595</v>
      </c>
      <c r="P20" s="2">
        <v>353.78842021201302</v>
      </c>
      <c r="Q20" s="3">
        <v>-248145.340547498</v>
      </c>
    </row>
    <row r="21" spans="1:17" x14ac:dyDescent="0.25">
      <c r="A21" t="s">
        <v>32</v>
      </c>
      <c r="B21">
        <v>-274.41780208333302</v>
      </c>
      <c r="C21">
        <v>-6586.0272500000001</v>
      </c>
      <c r="D21" s="2">
        <v>40.51</v>
      </c>
      <c r="E21" s="3">
        <f t="shared" si="0"/>
        <v>-266799.96389750001</v>
      </c>
      <c r="F21">
        <v>274.41780208333302</v>
      </c>
      <c r="G21">
        <v>6586.0272500000001</v>
      </c>
      <c r="H21">
        <v>29.282319303984199</v>
      </c>
      <c r="I21">
        <v>192854.15287924101</v>
      </c>
      <c r="J21" s="2">
        <v>295.36345833333303</v>
      </c>
      <c r="K21" s="2">
        <v>7088.72299999999</v>
      </c>
      <c r="L21" s="2">
        <v>51.301507822952097</v>
      </c>
      <c r="M21" s="3">
        <v>363662.17843923997</v>
      </c>
      <c r="N21" s="2">
        <v>-20.9456562499999</v>
      </c>
      <c r="O21" s="2">
        <v>-502.69574999999799</v>
      </c>
      <c r="P21" s="2">
        <v>339.78410511726003</v>
      </c>
      <c r="Q21" s="3">
        <v>-170808.02555999899</v>
      </c>
    </row>
    <row r="22" spans="1:17" x14ac:dyDescent="0.25">
      <c r="A22" t="s">
        <v>33</v>
      </c>
      <c r="B22">
        <v>-281.46315625</v>
      </c>
      <c r="C22">
        <v>-6755.1157499999999</v>
      </c>
      <c r="D22" s="2">
        <v>40.51</v>
      </c>
      <c r="E22" s="3">
        <f t="shared" si="0"/>
        <v>-273649.73903249996</v>
      </c>
      <c r="F22">
        <v>281.46315625</v>
      </c>
      <c r="G22">
        <v>6755.1157499999999</v>
      </c>
      <c r="H22">
        <v>9.9978195247379595</v>
      </c>
      <c r="I22">
        <v>67536.428137214898</v>
      </c>
      <c r="J22" s="2">
        <v>324.88858333333297</v>
      </c>
      <c r="K22" s="2">
        <v>7797.32599999999</v>
      </c>
      <c r="L22" s="2">
        <v>47.7067055478011</v>
      </c>
      <c r="M22" s="3">
        <v>371984.73554221302</v>
      </c>
      <c r="N22" s="2">
        <v>-43.425427083333098</v>
      </c>
      <c r="O22" s="2">
        <v>-1042.2102499999901</v>
      </c>
      <c r="P22" s="2">
        <v>292.11793628492899</v>
      </c>
      <c r="Q22" s="3">
        <v>-304448.30740499799</v>
      </c>
    </row>
    <row r="23" spans="1:17" x14ac:dyDescent="0.25">
      <c r="A23" t="s">
        <v>34</v>
      </c>
      <c r="B23">
        <v>-286.38175000000001</v>
      </c>
      <c r="C23">
        <v>-6873.1620000000003</v>
      </c>
      <c r="D23" s="2">
        <v>40.51</v>
      </c>
      <c r="E23" s="3">
        <f t="shared" si="0"/>
        <v>-278431.79262000002</v>
      </c>
      <c r="F23">
        <v>286.38175000000001</v>
      </c>
      <c r="G23">
        <v>6873.1620000000003</v>
      </c>
      <c r="H23">
        <v>33.2005852348723</v>
      </c>
      <c r="I23">
        <v>228193.00081408501</v>
      </c>
      <c r="J23" s="2">
        <v>322.81370833333301</v>
      </c>
      <c r="K23" s="2">
        <v>7747.5290000000005</v>
      </c>
      <c r="L23" s="2">
        <v>45.568220680308002</v>
      </c>
      <c r="M23" s="3">
        <v>353041.11119908601</v>
      </c>
      <c r="N23" s="2">
        <v>-36.431958333333498</v>
      </c>
      <c r="O23" s="2">
        <v>-874.36700000000496</v>
      </c>
      <c r="P23" s="2">
        <v>142.78685081321601</v>
      </c>
      <c r="Q23" s="3">
        <v>-124848.11038500001</v>
      </c>
    </row>
    <row r="24" spans="1:17" x14ac:dyDescent="0.25">
      <c r="A24" t="s">
        <v>35</v>
      </c>
      <c r="B24">
        <v>-328.462135416666</v>
      </c>
      <c r="C24">
        <v>-7883.0912500000004</v>
      </c>
      <c r="D24" s="2">
        <v>40.51</v>
      </c>
      <c r="E24" s="3">
        <f t="shared" si="0"/>
        <v>-319344.02653749997</v>
      </c>
      <c r="F24">
        <v>328.462135416666</v>
      </c>
      <c r="G24">
        <v>7883.0912500000004</v>
      </c>
      <c r="H24">
        <v>60.753676413025602</v>
      </c>
      <c r="I24">
        <v>478926.77493685298</v>
      </c>
      <c r="J24" s="2">
        <v>301.71054166666602</v>
      </c>
      <c r="K24" s="2">
        <v>7241.0529999999899</v>
      </c>
      <c r="L24" s="2">
        <v>49.653715982240897</v>
      </c>
      <c r="M24" s="3">
        <v>359545.18907435302</v>
      </c>
      <c r="N24" s="2">
        <v>26.751593750000001</v>
      </c>
      <c r="O24" s="2">
        <v>642.03825000000199</v>
      </c>
      <c r="P24" s="2">
        <v>185.941547660906</v>
      </c>
      <c r="Q24" s="3">
        <v>119381.5858625</v>
      </c>
    </row>
    <row r="25" spans="1:17" x14ac:dyDescent="0.25">
      <c r="A25" t="s">
        <v>36</v>
      </c>
      <c r="B25">
        <v>-384.47921874999901</v>
      </c>
      <c r="C25">
        <v>-9227.5012499999903</v>
      </c>
      <c r="D25" s="2">
        <v>40.51</v>
      </c>
      <c r="E25" s="3">
        <f t="shared" si="0"/>
        <v>-373806.07563749957</v>
      </c>
      <c r="F25">
        <v>384.47921874999901</v>
      </c>
      <c r="G25">
        <v>9227.5012499999903</v>
      </c>
      <c r="H25">
        <v>103.451109149693</v>
      </c>
      <c r="I25">
        <v>954595.23899268301</v>
      </c>
      <c r="J25" s="2">
        <v>303.84808333333302</v>
      </c>
      <c r="K25" s="2">
        <v>7292.3540000000003</v>
      </c>
      <c r="L25" s="2">
        <v>44.150096075997503</v>
      </c>
      <c r="M25" s="3">
        <v>321958.12972018501</v>
      </c>
      <c r="N25" s="2">
        <v>80.631135416666496</v>
      </c>
      <c r="O25" s="2">
        <v>1935.14724999999</v>
      </c>
      <c r="P25" s="2">
        <v>326.919364545772</v>
      </c>
      <c r="Q25" s="3">
        <v>632637.10927249806</v>
      </c>
    </row>
    <row r="26" spans="1:17" x14ac:dyDescent="0.25">
      <c r="A26" t="s">
        <v>37</v>
      </c>
      <c r="B26">
        <v>-425.48443750000001</v>
      </c>
      <c r="C26">
        <v>-10211.6265</v>
      </c>
      <c r="D26" s="2">
        <v>40.51</v>
      </c>
      <c r="E26" s="3">
        <f t="shared" si="0"/>
        <v>-413672.98951499996</v>
      </c>
      <c r="F26">
        <v>425.48443750000001</v>
      </c>
      <c r="G26">
        <v>10211.6265</v>
      </c>
      <c r="H26">
        <v>149.06745245938899</v>
      </c>
      <c r="I26">
        <v>1522221.1478217801</v>
      </c>
      <c r="J26" s="2">
        <v>284.38654166666601</v>
      </c>
      <c r="K26" s="2">
        <v>6825.277</v>
      </c>
      <c r="L26" s="2">
        <v>44.201021754031402</v>
      </c>
      <c r="M26" s="3">
        <v>301684.21715429</v>
      </c>
      <c r="N26" s="2">
        <v>141.09789583333301</v>
      </c>
      <c r="O26" s="2">
        <v>3386.3494999999898</v>
      </c>
      <c r="P26" s="2">
        <v>360.42851769065697</v>
      </c>
      <c r="Q26" s="3">
        <v>1220536.93066749</v>
      </c>
    </row>
    <row r="27" spans="1:17" x14ac:dyDescent="0.25">
      <c r="A27" t="s">
        <v>38</v>
      </c>
      <c r="B27">
        <v>-413.780229166666</v>
      </c>
      <c r="C27">
        <v>-9930.7255000000005</v>
      </c>
      <c r="D27" s="2">
        <v>40.51</v>
      </c>
      <c r="E27" s="3">
        <f t="shared" si="0"/>
        <v>-402293.69000499998</v>
      </c>
      <c r="F27">
        <v>413.780229166666</v>
      </c>
      <c r="G27">
        <v>9930.7255000000005</v>
      </c>
      <c r="H27">
        <v>123.581750398975</v>
      </c>
      <c r="I27">
        <v>1227256.44002174</v>
      </c>
      <c r="J27" s="2">
        <v>271.51395833333299</v>
      </c>
      <c r="K27" s="2">
        <v>6516.335</v>
      </c>
      <c r="L27" s="2">
        <v>46.389468698163398</v>
      </c>
      <c r="M27" s="3">
        <v>302289.31850924698</v>
      </c>
      <c r="N27" s="2">
        <v>142.26627083333301</v>
      </c>
      <c r="O27" s="2">
        <v>3414.39049999999</v>
      </c>
      <c r="P27" s="2">
        <v>270.90255830798998</v>
      </c>
      <c r="Q27" s="3">
        <v>924967.12151249801</v>
      </c>
    </row>
    <row r="28" spans="1:17" x14ac:dyDescent="0.25">
      <c r="A28" t="s">
        <v>39</v>
      </c>
      <c r="B28">
        <v>-354.00941666666603</v>
      </c>
      <c r="C28">
        <v>-8496.2259999999897</v>
      </c>
      <c r="D28" s="2">
        <v>40.51</v>
      </c>
      <c r="E28" s="3">
        <f t="shared" si="0"/>
        <v>-344182.11525999958</v>
      </c>
      <c r="F28">
        <v>354.00941666666603</v>
      </c>
      <c r="G28">
        <v>8496.2259999999897</v>
      </c>
      <c r="H28">
        <v>60.626118301103602</v>
      </c>
      <c r="I28">
        <v>515093.20258891198</v>
      </c>
      <c r="J28" s="2">
        <v>270.69291666666601</v>
      </c>
      <c r="K28" s="2">
        <v>6496.63</v>
      </c>
      <c r="L28" s="2">
        <v>36.341729917497602</v>
      </c>
      <c r="M28" s="3">
        <v>236098.77283391199</v>
      </c>
      <c r="N28" s="2">
        <v>83.316499999999706</v>
      </c>
      <c r="O28" s="2">
        <v>1999.59599999999</v>
      </c>
      <c r="P28" s="2">
        <v>139.52539900809899</v>
      </c>
      <c r="Q28" s="3">
        <v>278994.429754999</v>
      </c>
    </row>
    <row r="29" spans="1:17" x14ac:dyDescent="0.25">
      <c r="A29" t="s">
        <v>40</v>
      </c>
      <c r="B29">
        <v>-362.18190624999897</v>
      </c>
      <c r="C29">
        <v>-8692.3657499999899</v>
      </c>
      <c r="D29" s="2">
        <v>40.51</v>
      </c>
      <c r="E29" s="3">
        <f t="shared" si="0"/>
        <v>-352127.73653249955</v>
      </c>
      <c r="F29">
        <v>362.18190624999897</v>
      </c>
      <c r="G29">
        <v>8692.3657499999899</v>
      </c>
      <c r="H29">
        <v>52.3542936262049</v>
      </c>
      <c r="I29">
        <v>455082.66878186702</v>
      </c>
      <c r="J29" s="2">
        <v>307.08562499999903</v>
      </c>
      <c r="K29" s="2">
        <v>7370.0549999999903</v>
      </c>
      <c r="L29" s="2">
        <v>36.458536133294302</v>
      </c>
      <c r="M29" s="3">
        <v>268701.41652186599</v>
      </c>
      <c r="N29" s="2">
        <v>55.096281250000096</v>
      </c>
      <c r="O29" s="2">
        <v>1322.3107500000001</v>
      </c>
      <c r="P29" s="2">
        <v>140.951173738851</v>
      </c>
      <c r="Q29" s="3">
        <v>186381.252260001</v>
      </c>
    </row>
    <row r="30" spans="1:17" x14ac:dyDescent="0.25">
      <c r="A30" t="s">
        <v>41</v>
      </c>
      <c r="B30">
        <v>-385.72914583333301</v>
      </c>
      <c r="C30">
        <v>-9257.4994999999999</v>
      </c>
      <c r="D30" s="2">
        <v>40.51</v>
      </c>
      <c r="E30" s="3">
        <f t="shared" si="0"/>
        <v>-375021.30474499997</v>
      </c>
      <c r="F30">
        <v>385.72914583333301</v>
      </c>
      <c r="G30">
        <v>9257.4994999999999</v>
      </c>
      <c r="H30">
        <v>53.447179556174298</v>
      </c>
      <c r="I30">
        <v>494787.23801769398</v>
      </c>
      <c r="J30" s="2">
        <v>311.10204166666603</v>
      </c>
      <c r="K30" s="2">
        <v>7466.4489999999896</v>
      </c>
      <c r="L30" s="2">
        <v>36.879294690179101</v>
      </c>
      <c r="M30" s="3">
        <v>275357.37296019302</v>
      </c>
      <c r="N30" s="2">
        <v>74.627104166666797</v>
      </c>
      <c r="O30" s="2">
        <v>1791.0505000000001</v>
      </c>
      <c r="P30" s="2">
        <v>122.514616454142</v>
      </c>
      <c r="Q30" s="3">
        <v>219429.86505749999</v>
      </c>
    </row>
    <row r="31" spans="1:17" x14ac:dyDescent="0.25">
      <c r="A31" t="s">
        <v>42</v>
      </c>
      <c r="B31">
        <v>-379.02499999999901</v>
      </c>
      <c r="C31">
        <v>-9096.5999999999894</v>
      </c>
      <c r="D31" s="2">
        <v>40.51</v>
      </c>
      <c r="E31" s="3">
        <f t="shared" si="0"/>
        <v>-368503.26599999954</v>
      </c>
      <c r="F31">
        <v>379.02499999999901</v>
      </c>
      <c r="G31">
        <v>9096.5999999999894</v>
      </c>
      <c r="H31">
        <v>54.471781035233001</v>
      </c>
      <c r="I31">
        <v>495508.00336510001</v>
      </c>
      <c r="J31" s="2">
        <v>288.855208333333</v>
      </c>
      <c r="K31" s="2">
        <v>6932.5249999999996</v>
      </c>
      <c r="L31" s="2">
        <v>43.536115680809097</v>
      </c>
      <c r="M31" s="3">
        <v>301815.21036010102</v>
      </c>
      <c r="N31" s="2">
        <v>90.169791666666399</v>
      </c>
      <c r="O31" s="2">
        <v>2164.0749999999898</v>
      </c>
      <c r="P31" s="2">
        <v>89.503733930200994</v>
      </c>
      <c r="Q31" s="3">
        <v>193692.793004999</v>
      </c>
    </row>
    <row r="32" spans="1:17" x14ac:dyDescent="0.25">
      <c r="A32" t="s">
        <v>43</v>
      </c>
      <c r="B32">
        <v>-341.18077083333299</v>
      </c>
      <c r="C32">
        <v>-8188.3384999999898</v>
      </c>
      <c r="D32" s="2">
        <v>40.51</v>
      </c>
      <c r="E32" s="3">
        <f t="shared" si="0"/>
        <v>-331709.5926349996</v>
      </c>
      <c r="F32">
        <v>341.18077083333299</v>
      </c>
      <c r="G32">
        <v>8188.3384999999898</v>
      </c>
      <c r="H32">
        <v>46.617418315108999</v>
      </c>
      <c r="I32">
        <v>381719.20116021199</v>
      </c>
      <c r="J32" s="2">
        <v>299.01741666666601</v>
      </c>
      <c r="K32" s="2">
        <v>7176.4179999999897</v>
      </c>
      <c r="L32" s="2">
        <v>44.629721874507901</v>
      </c>
      <c r="M32" s="3">
        <v>320281.53939521202</v>
      </c>
      <c r="N32" s="2">
        <v>42.1633541666667</v>
      </c>
      <c r="O32" s="2">
        <v>1011.9204999999999</v>
      </c>
      <c r="P32" s="2">
        <v>60.7139214641861</v>
      </c>
      <c r="Q32" s="3">
        <v>61437.661765000099</v>
      </c>
    </row>
    <row r="33" spans="1:17" x14ac:dyDescent="0.25">
      <c r="A33" t="s">
        <v>44</v>
      </c>
      <c r="B33">
        <v>-294.41897916666602</v>
      </c>
      <c r="C33">
        <v>-7066.0554999999904</v>
      </c>
      <c r="D33" s="2">
        <v>40.51</v>
      </c>
      <c r="E33" s="3">
        <f t="shared" si="0"/>
        <v>-286245.90830499958</v>
      </c>
      <c r="F33">
        <v>294.41897916666602</v>
      </c>
      <c r="G33">
        <v>7066.0554999999904</v>
      </c>
      <c r="H33">
        <v>35.730795493060398</v>
      </c>
      <c r="I33">
        <v>252475.784013114</v>
      </c>
      <c r="J33" s="2">
        <v>303.16575</v>
      </c>
      <c r="K33" s="2">
        <v>7275.9780000000001</v>
      </c>
      <c r="L33" s="2">
        <v>44.038604659142003</v>
      </c>
      <c r="M33" s="3">
        <v>320423.91865061503</v>
      </c>
      <c r="N33" s="2">
        <v>-8.7467708333334304</v>
      </c>
      <c r="O33" s="2">
        <v>-209.922500000002</v>
      </c>
      <c r="P33" s="2">
        <v>323.68199996427199</v>
      </c>
      <c r="Q33" s="3">
        <v>-67948.134637500698</v>
      </c>
    </row>
    <row r="34" spans="1:17" x14ac:dyDescent="0.25">
      <c r="A34" t="s">
        <v>45</v>
      </c>
      <c r="B34">
        <v>-221.39651041666599</v>
      </c>
      <c r="C34">
        <v>-5313.5162499999897</v>
      </c>
      <c r="D34" s="2">
        <v>40.51</v>
      </c>
      <c r="E34" s="3">
        <f t="shared" si="0"/>
        <v>-215250.54328749957</v>
      </c>
      <c r="F34">
        <v>221.39651041666599</v>
      </c>
      <c r="G34">
        <v>5313.5162499999897</v>
      </c>
      <c r="H34">
        <v>37.524984206323197</v>
      </c>
      <c r="I34">
        <v>199389.61336129101</v>
      </c>
      <c r="J34" s="2">
        <v>311.91762499999999</v>
      </c>
      <c r="K34" s="2">
        <v>7486.0230000000001</v>
      </c>
      <c r="L34" s="2">
        <v>45.816577245193002</v>
      </c>
      <c r="M34" s="3">
        <v>342983.95103879197</v>
      </c>
      <c r="N34" s="2">
        <v>-90.5211145833334</v>
      </c>
      <c r="O34" s="2">
        <v>-2172.50675</v>
      </c>
      <c r="P34" s="2">
        <v>66.096152602287503</v>
      </c>
      <c r="Q34" s="3">
        <v>-143594.33767750001</v>
      </c>
    </row>
    <row r="35" spans="1:17" x14ac:dyDescent="0.25">
      <c r="A35" t="s">
        <v>46</v>
      </c>
      <c r="B35">
        <v>-181.17709375000001</v>
      </c>
      <c r="C35">
        <v>-4348.2502500000001</v>
      </c>
      <c r="D35" s="2">
        <v>40.51</v>
      </c>
      <c r="E35" s="3">
        <f t="shared" si="0"/>
        <v>-176147.6176275</v>
      </c>
      <c r="F35">
        <v>181.17709375000001</v>
      </c>
      <c r="G35">
        <v>4348.2502500000001</v>
      </c>
      <c r="H35">
        <v>51.742380789469699</v>
      </c>
      <c r="I35">
        <v>224988.820203407</v>
      </c>
      <c r="J35" s="2">
        <v>311.24041666666602</v>
      </c>
      <c r="K35" s="2">
        <v>7469.7699999999904</v>
      </c>
      <c r="L35" s="2">
        <v>34.670165409498097</v>
      </c>
      <c r="M35" s="3">
        <v>258978.16147090701</v>
      </c>
      <c r="N35" s="2">
        <v>-130.06332291666601</v>
      </c>
      <c r="O35" s="2">
        <v>-3121.5197499999899</v>
      </c>
      <c r="P35" s="2">
        <v>10.888715750556999</v>
      </c>
      <c r="Q35" s="3">
        <v>-33989.341267499898</v>
      </c>
    </row>
    <row r="37" spans="1:17" x14ac:dyDescent="0.25">
      <c r="E37" s="3">
        <f>SUM(E5:E35)</f>
        <v>-9859214.068537496</v>
      </c>
      <c r="G37" s="3">
        <f t="shared" ref="G37:I37" si="1">SUM(G5:G35)</f>
        <v>243377.29124999995</v>
      </c>
      <c r="H37">
        <f>I37/G37</f>
        <v>59.939248748022493</v>
      </c>
      <c r="I37" s="3">
        <f t="shared" si="1"/>
        <v>14587851.999853665</v>
      </c>
      <c r="K37" s="3">
        <f t="shared" ref="K37:M37" si="2">SUM(K5:K35)</f>
        <v>223233.49199999985</v>
      </c>
      <c r="L37">
        <f>M37/K37</f>
        <v>46.894057564818958</v>
      </c>
      <c r="M37" s="3">
        <f t="shared" si="2"/>
        <v>10468324.224243546</v>
      </c>
      <c r="O37" s="3">
        <f>SUM(O5:O35)</f>
        <v>20143.799249999942</v>
      </c>
      <c r="P37" s="2">
        <f>Q37/O37</f>
        <v>204.50599832154973</v>
      </c>
      <c r="Q37" s="3">
        <f>SUM(Q5:Q35)</f>
        <v>4119527.7756101228</v>
      </c>
    </row>
    <row r="39" spans="1:17" x14ac:dyDescent="0.25">
      <c r="H39" t="s">
        <v>15</v>
      </c>
      <c r="I39" s="3">
        <f>I37+E37</f>
        <v>4728637.931316169</v>
      </c>
      <c r="O39" s="3">
        <f>SUMIFS(O$5:O$35, $O$5:$O$35, "&lt;0")</f>
        <v>-9976.1479999999829</v>
      </c>
      <c r="P39" s="2">
        <f>Q39/O39</f>
        <v>150.62594572148387</v>
      </c>
      <c r="Q39" s="3">
        <f t="shared" ref="P39:Q39" si="3">SUMIFS(Q$5:Q$35, $O$5:$O$35, "&lt;0")</f>
        <v>-1502666.7271574873</v>
      </c>
    </row>
    <row r="40" spans="1:17" x14ac:dyDescent="0.25">
      <c r="O40" s="3">
        <f>SUMIFS(O$5:O$35, $O$5:$O$35, "&gt;0")</f>
        <v>30119.947249999917</v>
      </c>
      <c r="P40" s="2">
        <f>Q40/O40</f>
        <v>186.66017095257783</v>
      </c>
      <c r="Q40" s="3">
        <f t="shared" ref="P40:Q40" si="4">SUMIFS(Q$5:Q$35, $O$5:$O$35, "&gt;0")</f>
        <v>5622194.5027676113</v>
      </c>
    </row>
  </sheetData>
  <mergeCells count="4">
    <mergeCell ref="F1:I1"/>
    <mergeCell ref="J1:M1"/>
    <mergeCell ref="N1:Q1"/>
    <mergeCell ref="B1:E1"/>
  </mergeCells>
  <pageMargins left="0.7" right="0.7" top="0.75" bottom="0.75" header="0.3" footer="0.3"/>
  <pageSetup paperSize="9" orientation="portrait" horizontalDpi="300" verticalDpi="300" r:id="rId1"/>
  <customProperties>
    <customPr name="ID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Ruud Wijtvliet</cp:lastModifiedBy>
  <dcterms:created xsi:type="dcterms:W3CDTF">2021-12-14T18:01:57Z</dcterms:created>
  <dcterms:modified xsi:type="dcterms:W3CDTF">2022-01-10T11:50:45Z</dcterms:modified>
</cp:coreProperties>
</file>