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302" documentId="11_6591E93A46733CAEED66E4F54A5DCE3A8746E0B1" xr6:coauthVersionLast="47" xr6:coauthVersionMax="47" xr10:uidLastSave="{741C1320-E3A6-4313-B99C-C78C6804FBC1}"/>
  <bookViews>
    <workbookView xWindow="1875" yWindow="-120" windowWidth="27045" windowHeight="16440" activeTab="1" xr2:uid="{00000000-000D-0000-FFFF-FFFF00000000}"/>
  </bookViews>
  <sheets>
    <sheet name="p2h_daily" sheetId="1" r:id="rId1"/>
    <sheet name="p2h_monthly" sheetId="3" r:id="rId2"/>
    <sheet name="gasb2c_monthly" sheetId="4" r:id="rId3"/>
  </sheets>
  <externalReferences>
    <externalReference r:id="rId4"/>
  </externalReferences>
  <definedNames>
    <definedName name="res_h">[1]Standardized_Formulas!$J$1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T7" i="4"/>
  <c r="T6" i="4"/>
  <c r="L6" i="4" s="1"/>
  <c r="T5" i="4"/>
  <c r="S5" i="4" s="1"/>
  <c r="R5" i="4"/>
  <c r="R6" i="4"/>
  <c r="R7" i="4"/>
  <c r="S7" i="4"/>
  <c r="O6" i="4"/>
  <c r="O7" i="4"/>
  <c r="O5" i="4"/>
  <c r="P7" i="4"/>
  <c r="P6" i="4"/>
  <c r="P5" i="4"/>
  <c r="N7" i="4"/>
  <c r="N6" i="4"/>
  <c r="N5" i="4"/>
  <c r="L7" i="4"/>
  <c r="K7" i="4" s="1"/>
  <c r="C5" i="4"/>
  <c r="J6" i="4"/>
  <c r="J7" i="4"/>
  <c r="J5" i="4"/>
  <c r="K48" i="4"/>
  <c r="K47" i="4"/>
  <c r="K46" i="4"/>
  <c r="K33" i="4"/>
  <c r="K32" i="4"/>
  <c r="K31" i="4"/>
  <c r="G33" i="4"/>
  <c r="G32" i="4"/>
  <c r="G31" i="4"/>
  <c r="N45" i="4"/>
  <c r="M45" i="4"/>
  <c r="J45" i="4"/>
  <c r="I45" i="4"/>
  <c r="K45" i="4" s="1"/>
  <c r="D7" i="4" s="1"/>
  <c r="F45" i="4"/>
  <c r="E45" i="4"/>
  <c r="C7" i="4" s="1"/>
  <c r="N30" i="4"/>
  <c r="M30" i="4"/>
  <c r="J30" i="4"/>
  <c r="K30" i="4" s="1"/>
  <c r="D6" i="4" s="1"/>
  <c r="I30" i="4"/>
  <c r="F30" i="4"/>
  <c r="E30" i="4"/>
  <c r="G30" i="4" s="1"/>
  <c r="F15" i="4"/>
  <c r="E15" i="4"/>
  <c r="I15" i="4"/>
  <c r="C6" i="4" l="1"/>
  <c r="S6" i="4"/>
  <c r="L5" i="4"/>
  <c r="K5" i="4" s="1"/>
  <c r="K6" i="4"/>
  <c r="J15" i="4" l="1"/>
  <c r="K15" i="4" s="1"/>
  <c r="D5" i="4" s="1"/>
  <c r="K16" i="4"/>
  <c r="K17" i="4"/>
  <c r="K18" i="4"/>
  <c r="G48" i="4"/>
  <c r="G47" i="4"/>
  <c r="G46" i="4"/>
  <c r="G16" i="4"/>
  <c r="G17" i="4"/>
  <c r="G18" i="4"/>
  <c r="G15" i="4"/>
  <c r="G45" i="4" l="1"/>
  <c r="E7" i="4" l="1"/>
  <c r="F7" i="4" s="1"/>
  <c r="E6" i="4"/>
  <c r="F6" i="4" s="1"/>
  <c r="H6" i="4" s="1"/>
  <c r="E5" i="4"/>
  <c r="F5" i="4" s="1"/>
  <c r="G6" i="3"/>
  <c r="G7" i="3"/>
  <c r="G5" i="3"/>
  <c r="H6" i="3"/>
  <c r="H7" i="3"/>
  <c r="H5" i="3"/>
  <c r="E7" i="3"/>
  <c r="F7" i="3" s="1"/>
  <c r="E6" i="3"/>
  <c r="F6" i="3" s="1"/>
  <c r="E5" i="3"/>
  <c r="F5" i="3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5" i="1"/>
  <c r="G5" i="4" l="1"/>
  <c r="H5" i="4"/>
  <c r="G7" i="4"/>
  <c r="H7" i="4"/>
  <c r="G6" i="4"/>
</calcChain>
</file>

<file path=xl/sharedStrings.xml><?xml version="1.0" encoding="utf-8"?>
<sst xmlns="http://schemas.openxmlformats.org/spreadsheetml/2006/main" count="241" uniqueCount="43">
  <si>
    <t>offtake</t>
  </si>
  <si>
    <t>w</t>
  </si>
  <si>
    <t>q</t>
  </si>
  <si>
    <t>p</t>
  </si>
  <si>
    <t>r</t>
  </si>
  <si>
    <t>unit</t>
  </si>
  <si>
    <t>MW</t>
  </si>
  <si>
    <t>MWh</t>
  </si>
  <si>
    <t>Eur/MWh</t>
  </si>
  <si>
    <t>Eur</t>
  </si>
  <si>
    <t>ts_left</t>
  </si>
  <si>
    <t>Forward</t>
  </si>
  <si>
    <t>Spot</t>
  </si>
  <si>
    <t>Tariff</t>
  </si>
  <si>
    <t>Sourcing</t>
  </si>
  <si>
    <t>2021-M10</t>
  </si>
  <si>
    <t>2021-M11</t>
  </si>
  <si>
    <t>2021-M12</t>
  </si>
  <si>
    <t>Max</t>
  </si>
  <si>
    <t>EUR</t>
  </si>
  <si>
    <t>EUR/MWh</t>
  </si>
  <si>
    <t>Euro/MWh</t>
  </si>
  <si>
    <t/>
  </si>
  <si>
    <t>Rundung der Plausi</t>
  </si>
  <si>
    <t>Portfolio Gesamt</t>
  </si>
  <si>
    <t>Termin</t>
  </si>
  <si>
    <t>EP
+
PaR</t>
  </si>
  <si>
    <t>Flexible Produkte</t>
  </si>
  <si>
    <t>Biogas</t>
  </si>
  <si>
    <t>Erdgasspeicher (Aussp.)</t>
  </si>
  <si>
    <t>Temperaturprodukt</t>
  </si>
  <si>
    <t>Strukturierungsprodukt</t>
  </si>
  <si>
    <t xml:space="preserve">ToP </t>
  </si>
  <si>
    <t>Grundgebühr</t>
  </si>
  <si>
    <t>Risikoaufschlag</t>
  </si>
  <si>
    <t>DEZ</t>
  </si>
  <si>
    <t>OKT</t>
  </si>
  <si>
    <t>Ist</t>
  </si>
  <si>
    <t>Plan</t>
  </si>
  <si>
    <t>NOV</t>
  </si>
  <si>
    <t>Actual</t>
  </si>
  <si>
    <t>(Values: Net result)</t>
  </si>
  <si>
    <t>FSP2020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</si>
</sst>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  <numFmt numFmtId="170" formatCode="yyyy\-mm\-dd"/>
    <numFmt numFmtId="171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171" fontId="2" fillId="0" borderId="0" applyFont="0" applyFill="0" applyBorder="0" applyAlignment="0" applyProtection="0"/>
  </cellStyleXfs>
  <cellXfs count="13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9" fontId="0" fillId="0" borderId="0" xfId="1" applyFont="1">
      <alignment vertical="top"/>
    </xf>
    <xf numFmtId="0" fontId="1" fillId="0" borderId="1" xfId="0" applyFont="1" applyBorder="1" applyAlignment="1">
      <alignment horizontal="center" vertical="top"/>
    </xf>
    <xf numFmtId="37" fontId="0" fillId="0" borderId="0" xfId="2" applyFont="1">
      <alignment vertical="top"/>
    </xf>
    <xf numFmtId="39" fontId="0" fillId="0" borderId="0" xfId="10" applyFont="1">
      <alignment vertical="top"/>
    </xf>
    <xf numFmtId="0" fontId="3" fillId="0" borderId="1" xfId="0" applyFont="1" applyBorder="1" applyAlignment="1">
      <alignment horizontal="center" vertical="top"/>
    </xf>
    <xf numFmtId="168" fontId="1" fillId="0" borderId="1" xfId="7" applyFont="1" applyBorder="1">
      <alignment vertical="top"/>
    </xf>
    <xf numFmtId="169" fontId="3" fillId="0" borderId="1" xfId="8" applyFont="1" applyBorder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2">
    <cellStyle name="​​Date" xfId="7" xr:uid="{CAF9E428-2F4E-4FB3-A879-6B0B13CBCDEE}"/>
    <cellStyle name="​​Date 2" xfId="9" xr:uid="{01A3C01E-D296-44AF-AAFB-4471C38BF335}"/>
    <cellStyle name="​​Month" xfId="8" xr:uid="{FF8C3A9A-6D9A-4B12-B2CE-2C1F8DBC77A6}"/>
    <cellStyle name="​​Timestamp" xfId="6" xr:uid="{00B1161F-3EF5-4D06-9C51-9142BF8EE119}"/>
    <cellStyle name="​Factor [4]" xfId="5" xr:uid="{FA2A89DC-EC7A-4177-BA6A-60A7D9C28033}"/>
    <cellStyle name="​Percentage [0]" xfId="4" xr:uid="{D64215F9-2A72-4F7A-ABC0-D2FF9A2DBE9D}"/>
    <cellStyle name="​Percentage [2]" xfId="3" xr:uid="{5508B91A-8859-43A1-82E1-7EBC42CA6541}"/>
    <cellStyle name="Komma 2" xfId="11" xr:uid="{00F349C9-BD73-48AF-B307-92E984BAB53B}"/>
    <cellStyle name="Normal" xfId="0" builtinId="0" customBuiltin="1"/>
    <cellStyle name="Number [0]" xfId="2" xr:uid="{649E2588-8B22-4501-AF40-B5E4CD5051A5}"/>
    <cellStyle name="Number [2]" xfId="1" xr:uid="{3BEB32D8-4A87-40D3-BABD-2F60E31C5054}"/>
    <cellStyle name="Number [2] 2" xfId="10" xr:uid="{08CCC1D1-61BC-4362-A100-826F9D15B0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p2h_daily!$J$1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p2h_daily!$K$5:$K$96</c:f>
              <c:numCache>
                <c:formatCode>#,##0_);\(#,##0\)</c:formatCode>
                <c:ptCount val="92"/>
                <c:pt idx="0">
                  <c:v>3018.369999999999</c:v>
                </c:pt>
                <c:pt idx="1">
                  <c:v>3832.010000000002</c:v>
                </c:pt>
                <c:pt idx="2">
                  <c:v>3731.2080000000001</c:v>
                </c:pt>
                <c:pt idx="3">
                  <c:v>3110.3590000000022</c:v>
                </c:pt>
                <c:pt idx="4">
                  <c:v>3249.844000000001</c:v>
                </c:pt>
                <c:pt idx="5">
                  <c:v>3342.034000000001</c:v>
                </c:pt>
                <c:pt idx="6">
                  <c:v>3505.8510000000001</c:v>
                </c:pt>
                <c:pt idx="7">
                  <c:v>3637.6249999999982</c:v>
                </c:pt>
                <c:pt idx="8">
                  <c:v>4731.0859999999957</c:v>
                </c:pt>
                <c:pt idx="9">
                  <c:v>4676.4889999999996</c:v>
                </c:pt>
                <c:pt idx="10">
                  <c:v>4050.367999999999</c:v>
                </c:pt>
                <c:pt idx="11">
                  <c:v>4123.9140000000016</c:v>
                </c:pt>
                <c:pt idx="12">
                  <c:v>4355.4690000000037</c:v>
                </c:pt>
                <c:pt idx="13">
                  <c:v>4516.4990000000034</c:v>
                </c:pt>
                <c:pt idx="14">
                  <c:v>4486.1969999999983</c:v>
                </c:pt>
                <c:pt idx="15">
                  <c:v>5253.4609999999984</c:v>
                </c:pt>
                <c:pt idx="16">
                  <c:v>5166.167000000004</c:v>
                </c:pt>
                <c:pt idx="17">
                  <c:v>4363.7790000000023</c:v>
                </c:pt>
                <c:pt idx="18">
                  <c:v>4352.4959999999983</c:v>
                </c:pt>
                <c:pt idx="19">
                  <c:v>4441.3239999999996</c:v>
                </c:pt>
                <c:pt idx="20">
                  <c:v>4484.8649999999998</c:v>
                </c:pt>
                <c:pt idx="21">
                  <c:v>4654.9750000000004</c:v>
                </c:pt>
                <c:pt idx="22">
                  <c:v>5430.6340000000037</c:v>
                </c:pt>
                <c:pt idx="23">
                  <c:v>5345.3620000000019</c:v>
                </c:pt>
                <c:pt idx="24">
                  <c:v>4389.0469999999968</c:v>
                </c:pt>
                <c:pt idx="25">
                  <c:v>4364.5819999999967</c:v>
                </c:pt>
                <c:pt idx="26">
                  <c:v>4406.4889999999996</c:v>
                </c:pt>
                <c:pt idx="27">
                  <c:v>4515.3120000000026</c:v>
                </c:pt>
                <c:pt idx="28">
                  <c:v>4616.232</c:v>
                </c:pt>
                <c:pt idx="29">
                  <c:v>5385.0980000000009</c:v>
                </c:pt>
                <c:pt idx="30">
                  <c:v>5687.9860000000026</c:v>
                </c:pt>
                <c:pt idx="31">
                  <c:v>5271.6820000000034</c:v>
                </c:pt>
                <c:pt idx="32">
                  <c:v>5238.7020000000048</c:v>
                </c:pt>
                <c:pt idx="33">
                  <c:v>5280.7599999999993</c:v>
                </c:pt>
                <c:pt idx="34">
                  <c:v>5233.8400000000029</c:v>
                </c:pt>
                <c:pt idx="35">
                  <c:v>5206.0239999999994</c:v>
                </c:pt>
                <c:pt idx="36">
                  <c:v>5963.4929999999968</c:v>
                </c:pt>
                <c:pt idx="37">
                  <c:v>5963.3780000000006</c:v>
                </c:pt>
                <c:pt idx="38">
                  <c:v>5302.8290000000025</c:v>
                </c:pt>
                <c:pt idx="39">
                  <c:v>5500.9440000000013</c:v>
                </c:pt>
                <c:pt idx="40">
                  <c:v>5547.1979999999976</c:v>
                </c:pt>
                <c:pt idx="41">
                  <c:v>5545.1429999999991</c:v>
                </c:pt>
                <c:pt idx="42">
                  <c:v>5716.4940000000024</c:v>
                </c:pt>
                <c:pt idx="43">
                  <c:v>6628.7789999999977</c:v>
                </c:pt>
                <c:pt idx="44">
                  <c:v>6615.7289999999985</c:v>
                </c:pt>
                <c:pt idx="45">
                  <c:v>5877.0360000000028</c:v>
                </c:pt>
                <c:pt idx="46">
                  <c:v>5917.1150000000007</c:v>
                </c:pt>
                <c:pt idx="47">
                  <c:v>5959.3760000000066</c:v>
                </c:pt>
                <c:pt idx="48">
                  <c:v>5929.0459999999975</c:v>
                </c:pt>
                <c:pt idx="49">
                  <c:v>5918.7690000000021</c:v>
                </c:pt>
                <c:pt idx="50">
                  <c:v>6790.6400000000031</c:v>
                </c:pt>
                <c:pt idx="51">
                  <c:v>6944.8569999999963</c:v>
                </c:pt>
                <c:pt idx="52">
                  <c:v>6233.5319999999974</c:v>
                </c:pt>
                <c:pt idx="53">
                  <c:v>6264.8009999999967</c:v>
                </c:pt>
                <c:pt idx="54">
                  <c:v>6446.8670000000029</c:v>
                </c:pt>
                <c:pt idx="55">
                  <c:v>6460.5679999999957</c:v>
                </c:pt>
                <c:pt idx="56">
                  <c:v>6518.6199999999981</c:v>
                </c:pt>
                <c:pt idx="57">
                  <c:v>7544.9879999999994</c:v>
                </c:pt>
                <c:pt idx="58">
                  <c:v>7605.5400000000027</c:v>
                </c:pt>
                <c:pt idx="59">
                  <c:v>6845.0819999999994</c:v>
                </c:pt>
                <c:pt idx="60">
                  <c:v>6830.956000000001</c:v>
                </c:pt>
                <c:pt idx="61">
                  <c:v>7002.0710000000008</c:v>
                </c:pt>
                <c:pt idx="62">
                  <c:v>6996.6600000000053</c:v>
                </c:pt>
                <c:pt idx="63">
                  <c:v>7176.9290000000019</c:v>
                </c:pt>
                <c:pt idx="64">
                  <c:v>7984.6370000000088</c:v>
                </c:pt>
                <c:pt idx="65">
                  <c:v>7896.6210000000074</c:v>
                </c:pt>
                <c:pt idx="66">
                  <c:v>6887.6829999999954</c:v>
                </c:pt>
                <c:pt idx="67">
                  <c:v>6837.7049999999972</c:v>
                </c:pt>
                <c:pt idx="68">
                  <c:v>6849.7240000000011</c:v>
                </c:pt>
                <c:pt idx="69">
                  <c:v>6850.2120000000004</c:v>
                </c:pt>
                <c:pt idx="70">
                  <c:v>6853.0649999999987</c:v>
                </c:pt>
                <c:pt idx="71">
                  <c:v>7709.1360000000004</c:v>
                </c:pt>
                <c:pt idx="72">
                  <c:v>7633.9319999999998</c:v>
                </c:pt>
                <c:pt idx="73">
                  <c:v>7039.5779999999959</c:v>
                </c:pt>
                <c:pt idx="74">
                  <c:v>7169.9620000000068</c:v>
                </c:pt>
                <c:pt idx="75">
                  <c:v>7104.8330000000014</c:v>
                </c:pt>
                <c:pt idx="76">
                  <c:v>7058.299</c:v>
                </c:pt>
                <c:pt idx="77">
                  <c:v>7088.7229999999981</c:v>
                </c:pt>
                <c:pt idx="78">
                  <c:v>7797.3259999999973</c:v>
                </c:pt>
                <c:pt idx="79">
                  <c:v>7747.5290000000086</c:v>
                </c:pt>
                <c:pt idx="80">
                  <c:v>7241.052999999999</c:v>
                </c:pt>
                <c:pt idx="81">
                  <c:v>7292.3540000000012</c:v>
                </c:pt>
                <c:pt idx="82">
                  <c:v>6825.2770000000019</c:v>
                </c:pt>
                <c:pt idx="83">
                  <c:v>6516.3350000000091</c:v>
                </c:pt>
                <c:pt idx="84">
                  <c:v>6496.6300000000019</c:v>
                </c:pt>
                <c:pt idx="85">
                  <c:v>7370.0549999999948</c:v>
                </c:pt>
                <c:pt idx="86">
                  <c:v>7466.448999999996</c:v>
                </c:pt>
                <c:pt idx="87">
                  <c:v>6932.5250000000042</c:v>
                </c:pt>
                <c:pt idx="88">
                  <c:v>7176.4179999999969</c:v>
                </c:pt>
                <c:pt idx="89">
                  <c:v>7275.978000000001</c:v>
                </c:pt>
                <c:pt idx="90">
                  <c:v>7486.023000000002</c:v>
                </c:pt>
                <c:pt idx="91">
                  <c:v>7469.7699999999977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6E2-BB68-7557B6053E51}"/>
            </c:ext>
          </c:extLst>
        </c:ser>
        <c:ser>
          <c:idx val="1"/>
          <c:order val="1"/>
          <c:tx>
            <c:strRef>
              <c:f>p2h_daily!$N$1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p2h_daily!$O$5:$O$96</c:f>
              <c:numCache>
                <c:formatCode>#,##0_);\(#,##0\)</c:formatCode>
                <c:ptCount val="92"/>
                <c:pt idx="0">
                  <c:v>459.67874999999958</c:v>
                </c:pt>
                <c:pt idx="1">
                  <c:v>-839.99300000000176</c:v>
                </c:pt>
                <c:pt idx="2">
                  <c:v>-1673.62925</c:v>
                </c:pt>
                <c:pt idx="3">
                  <c:v>-814.69925000000285</c:v>
                </c:pt>
                <c:pt idx="4">
                  <c:v>-459.03225000000111</c:v>
                </c:pt>
                <c:pt idx="5">
                  <c:v>-58.729750000000877</c:v>
                </c:pt>
                <c:pt idx="6">
                  <c:v>398.08749999999958</c:v>
                </c:pt>
                <c:pt idx="7">
                  <c:v>371.76225000000068</c:v>
                </c:pt>
                <c:pt idx="8">
                  <c:v>-185.68499999999679</c:v>
                </c:pt>
                <c:pt idx="9">
                  <c:v>646.80525000000034</c:v>
                </c:pt>
                <c:pt idx="10">
                  <c:v>1366.9580000000039</c:v>
                </c:pt>
                <c:pt idx="11">
                  <c:v>1186.380999999998</c:v>
                </c:pt>
                <c:pt idx="12">
                  <c:v>1281.818999999997</c:v>
                </c:pt>
                <c:pt idx="13">
                  <c:v>419.76099999999678</c:v>
                </c:pt>
                <c:pt idx="14">
                  <c:v>330.04775000000058</c:v>
                </c:pt>
                <c:pt idx="15">
                  <c:v>-55.048499999998057</c:v>
                </c:pt>
                <c:pt idx="16">
                  <c:v>159.95274999999759</c:v>
                </c:pt>
                <c:pt idx="17">
                  <c:v>701.65849999999955</c:v>
                </c:pt>
                <c:pt idx="18">
                  <c:v>98.810750000002372</c:v>
                </c:pt>
                <c:pt idx="19">
                  <c:v>-1482.6189999999999</c:v>
                </c:pt>
                <c:pt idx="20">
                  <c:v>-1194.4419999999991</c:v>
                </c:pt>
                <c:pt idx="21">
                  <c:v>-153.31049999999959</c:v>
                </c:pt>
                <c:pt idx="22">
                  <c:v>38.476749999996173</c:v>
                </c:pt>
                <c:pt idx="23">
                  <c:v>766.76550000000225</c:v>
                </c:pt>
                <c:pt idx="24">
                  <c:v>1891.5720000000019</c:v>
                </c:pt>
                <c:pt idx="25">
                  <c:v>1281.3910000000019</c:v>
                </c:pt>
                <c:pt idx="26">
                  <c:v>458.57250000000113</c:v>
                </c:pt>
                <c:pt idx="27">
                  <c:v>396.06649999999809</c:v>
                </c:pt>
                <c:pt idx="28">
                  <c:v>426.02574999999888</c:v>
                </c:pt>
                <c:pt idx="29">
                  <c:v>-296.91500000000087</c:v>
                </c:pt>
                <c:pt idx="30">
                  <c:v>-1026.2237500000051</c:v>
                </c:pt>
                <c:pt idx="31">
                  <c:v>-716.59850000000188</c:v>
                </c:pt>
                <c:pt idx="32">
                  <c:v>-239.6212500000056</c:v>
                </c:pt>
                <c:pt idx="33">
                  <c:v>476.8837500000036</c:v>
                </c:pt>
                <c:pt idx="34">
                  <c:v>790.37324999999782</c:v>
                </c:pt>
                <c:pt idx="35">
                  <c:v>992.09724999999889</c:v>
                </c:pt>
                <c:pt idx="36">
                  <c:v>285.3927500000018</c:v>
                </c:pt>
                <c:pt idx="37">
                  <c:v>71.265749999999571</c:v>
                </c:pt>
                <c:pt idx="38">
                  <c:v>711.79799999999614</c:v>
                </c:pt>
                <c:pt idx="39">
                  <c:v>867.8909999999978</c:v>
                </c:pt>
                <c:pt idx="40">
                  <c:v>1242.239250000001</c:v>
                </c:pt>
                <c:pt idx="41">
                  <c:v>1452.6940000000041</c:v>
                </c:pt>
                <c:pt idx="42">
                  <c:v>1149.387999999997</c:v>
                </c:pt>
                <c:pt idx="43">
                  <c:v>-40.3017499999969</c:v>
                </c:pt>
                <c:pt idx="44">
                  <c:v>-346.6434999999974</c:v>
                </c:pt>
                <c:pt idx="45">
                  <c:v>609.35474999999678</c:v>
                </c:pt>
                <c:pt idx="46">
                  <c:v>969.59874999999829</c:v>
                </c:pt>
                <c:pt idx="47">
                  <c:v>520.51099999999406</c:v>
                </c:pt>
                <c:pt idx="48">
                  <c:v>302.22225000000441</c:v>
                </c:pt>
                <c:pt idx="49">
                  <c:v>-321.25925000000188</c:v>
                </c:pt>
                <c:pt idx="50">
                  <c:v>-1225.936000000002</c:v>
                </c:pt>
                <c:pt idx="51">
                  <c:v>-924.63774999999532</c:v>
                </c:pt>
                <c:pt idx="52">
                  <c:v>764.1997500000025</c:v>
                </c:pt>
                <c:pt idx="53">
                  <c:v>1200.156000000002</c:v>
                </c:pt>
                <c:pt idx="54">
                  <c:v>1286.5110000000011</c:v>
                </c:pt>
                <c:pt idx="55">
                  <c:v>1797.854000000003</c:v>
                </c:pt>
                <c:pt idx="56">
                  <c:v>1661.3430000000019</c:v>
                </c:pt>
                <c:pt idx="57">
                  <c:v>801.98999999999796</c:v>
                </c:pt>
                <c:pt idx="58">
                  <c:v>1041.7082500000031</c:v>
                </c:pt>
                <c:pt idx="59">
                  <c:v>2011.5269999999989</c:v>
                </c:pt>
                <c:pt idx="60">
                  <c:v>1427.9654999999991</c:v>
                </c:pt>
                <c:pt idx="61">
                  <c:v>-154.20475000000079</c:v>
                </c:pt>
                <c:pt idx="62">
                  <c:v>217.2522499999977</c:v>
                </c:pt>
                <c:pt idx="63">
                  <c:v>894.44349999999849</c:v>
                </c:pt>
                <c:pt idx="64">
                  <c:v>7.1979999999875872</c:v>
                </c:pt>
                <c:pt idx="65">
                  <c:v>229.27074999999419</c:v>
                </c:pt>
                <c:pt idx="66">
                  <c:v>1741.5967500000111</c:v>
                </c:pt>
                <c:pt idx="67">
                  <c:v>1864.4999999999991</c:v>
                </c:pt>
                <c:pt idx="68">
                  <c:v>1986.0225000000021</c:v>
                </c:pt>
                <c:pt idx="69">
                  <c:v>1866.235499999998</c:v>
                </c:pt>
                <c:pt idx="70">
                  <c:v>1955.244250000002</c:v>
                </c:pt>
                <c:pt idx="71">
                  <c:v>1183.0417500000001</c:v>
                </c:pt>
                <c:pt idx="72">
                  <c:v>508.26374999999831</c:v>
                </c:pt>
                <c:pt idx="73">
                  <c:v>-21.90724999999566</c:v>
                </c:pt>
                <c:pt idx="74">
                  <c:v>-439.97975000000679</c:v>
                </c:pt>
                <c:pt idx="75">
                  <c:v>-735.4394999999995</c:v>
                </c:pt>
                <c:pt idx="76">
                  <c:v>-701.39474999999675</c:v>
                </c:pt>
                <c:pt idx="77">
                  <c:v>-502.69574999999799</c:v>
                </c:pt>
                <c:pt idx="78">
                  <c:v>-1042.210249999996</c:v>
                </c:pt>
                <c:pt idx="79">
                  <c:v>-874.36700000000565</c:v>
                </c:pt>
                <c:pt idx="80">
                  <c:v>642.03825000000234</c:v>
                </c:pt>
                <c:pt idx="81">
                  <c:v>1935.1472499999959</c:v>
                </c:pt>
                <c:pt idx="82">
                  <c:v>3386.349499999998</c:v>
                </c:pt>
                <c:pt idx="83">
                  <c:v>3414.3904999999932</c:v>
                </c:pt>
                <c:pt idx="84">
                  <c:v>1999.595999999995</c:v>
                </c:pt>
                <c:pt idx="85">
                  <c:v>1322.310750000004</c:v>
                </c:pt>
                <c:pt idx="86">
                  <c:v>1791.0505000000039</c:v>
                </c:pt>
                <c:pt idx="87">
                  <c:v>2164.0749999999939</c:v>
                </c:pt>
                <c:pt idx="88">
                  <c:v>1011.920500000002</c:v>
                </c:pt>
                <c:pt idx="89">
                  <c:v>-209.9225000000024</c:v>
                </c:pt>
                <c:pt idx="90">
                  <c:v>-2172.5067500000032</c:v>
                </c:pt>
                <c:pt idx="91">
                  <c:v>-3121.5197499999958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6E2-BB68-7557B605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p2h_daily!$B$1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p2h_daily!$G$5:$G$96</c:f>
              <c:numCache>
                <c:formatCode>#,##0_);\(#,##0\)</c:formatCode>
                <c:ptCount val="92"/>
                <c:pt idx="0">
                  <c:v>3478.048749999999</c:v>
                </c:pt>
                <c:pt idx="1">
                  <c:v>2992.0169999999998</c:v>
                </c:pt>
                <c:pt idx="2">
                  <c:v>2057.5787499999992</c:v>
                </c:pt>
                <c:pt idx="3">
                  <c:v>2295.6597499999989</c:v>
                </c:pt>
                <c:pt idx="4">
                  <c:v>2790.8117499999989</c:v>
                </c:pt>
                <c:pt idx="5">
                  <c:v>3283.3042500000001</c:v>
                </c:pt>
                <c:pt idx="6">
                  <c:v>3903.9385000000002</c:v>
                </c:pt>
                <c:pt idx="7">
                  <c:v>4009.3872499999989</c:v>
                </c:pt>
                <c:pt idx="8">
                  <c:v>4545.4009999999989</c:v>
                </c:pt>
                <c:pt idx="9">
                  <c:v>5323.2942499999999</c:v>
                </c:pt>
                <c:pt idx="10">
                  <c:v>5417.3260000000028</c:v>
                </c:pt>
                <c:pt idx="11">
                  <c:v>5310.2949999999992</c:v>
                </c:pt>
                <c:pt idx="12">
                  <c:v>5637.2879999999996</c:v>
                </c:pt>
                <c:pt idx="13">
                  <c:v>4936.26</c:v>
                </c:pt>
                <c:pt idx="14">
                  <c:v>4816.2447499999989</c:v>
                </c:pt>
                <c:pt idx="15">
                  <c:v>5198.4124999999995</c:v>
                </c:pt>
                <c:pt idx="16">
                  <c:v>5326.1197500000017</c:v>
                </c:pt>
                <c:pt idx="17">
                  <c:v>5065.4375000000018</c:v>
                </c:pt>
                <c:pt idx="18">
                  <c:v>4451.3067500000006</c:v>
                </c:pt>
                <c:pt idx="19">
                  <c:v>2958.704999999999</c:v>
                </c:pt>
                <c:pt idx="20">
                  <c:v>3290.4230000000011</c:v>
                </c:pt>
                <c:pt idx="21">
                  <c:v>4501.6645000000008</c:v>
                </c:pt>
                <c:pt idx="22">
                  <c:v>5469.1107499999998</c:v>
                </c:pt>
                <c:pt idx="23">
                  <c:v>6112.1275000000041</c:v>
                </c:pt>
                <c:pt idx="24">
                  <c:v>6280.6189999999988</c:v>
                </c:pt>
                <c:pt idx="25">
                  <c:v>5645.972999999999</c:v>
                </c:pt>
                <c:pt idx="26">
                  <c:v>4865.0615000000007</c:v>
                </c:pt>
                <c:pt idx="27">
                  <c:v>4911.3785000000007</c:v>
                </c:pt>
                <c:pt idx="28">
                  <c:v>5042.2577499999989</c:v>
                </c:pt>
                <c:pt idx="29">
                  <c:v>5088.183</c:v>
                </c:pt>
                <c:pt idx="30">
                  <c:v>4661.7622499999979</c:v>
                </c:pt>
                <c:pt idx="31">
                  <c:v>4555.0835000000006</c:v>
                </c:pt>
                <c:pt idx="32">
                  <c:v>4999.0807499999992</c:v>
                </c:pt>
                <c:pt idx="33">
                  <c:v>5757.6437500000029</c:v>
                </c:pt>
                <c:pt idx="34">
                  <c:v>6024.2132500000007</c:v>
                </c:pt>
                <c:pt idx="35">
                  <c:v>6198.1212499999983</c:v>
                </c:pt>
                <c:pt idx="36">
                  <c:v>6248.8857499999986</c:v>
                </c:pt>
                <c:pt idx="37">
                  <c:v>6034.6437500000002</c:v>
                </c:pt>
                <c:pt idx="38">
                  <c:v>6014.6269999999986</c:v>
                </c:pt>
                <c:pt idx="39">
                  <c:v>6368.8349999999991</c:v>
                </c:pt>
                <c:pt idx="40">
                  <c:v>6789.437249999999</c:v>
                </c:pt>
                <c:pt idx="41">
                  <c:v>6997.8370000000032</c:v>
                </c:pt>
                <c:pt idx="42">
                  <c:v>6865.8819999999996</c:v>
                </c:pt>
                <c:pt idx="43">
                  <c:v>6588.4772500000008</c:v>
                </c:pt>
                <c:pt idx="44">
                  <c:v>6269.0855000000001</c:v>
                </c:pt>
                <c:pt idx="45">
                  <c:v>6486.3907499999996</c:v>
                </c:pt>
                <c:pt idx="46">
                  <c:v>6886.713749999999</c:v>
                </c:pt>
                <c:pt idx="47">
                  <c:v>6479.8870000000024</c:v>
                </c:pt>
                <c:pt idx="48">
                  <c:v>6231.2682500000019</c:v>
                </c:pt>
                <c:pt idx="49">
                  <c:v>5597.5097500000002</c:v>
                </c:pt>
                <c:pt idx="50">
                  <c:v>5564.7040000000006</c:v>
                </c:pt>
                <c:pt idx="51">
                  <c:v>6020.219250000001</c:v>
                </c:pt>
                <c:pt idx="52">
                  <c:v>6997.7317499999999</c:v>
                </c:pt>
                <c:pt idx="53">
                  <c:v>7464.9569999999994</c:v>
                </c:pt>
                <c:pt idx="54">
                  <c:v>7733.3780000000042</c:v>
                </c:pt>
                <c:pt idx="55">
                  <c:v>8258.4219999999987</c:v>
                </c:pt>
                <c:pt idx="56">
                  <c:v>8179.9629999999997</c:v>
                </c:pt>
                <c:pt idx="57">
                  <c:v>8346.9779999999973</c:v>
                </c:pt>
                <c:pt idx="58">
                  <c:v>8647.248250000006</c:v>
                </c:pt>
                <c:pt idx="59">
                  <c:v>8856.6089999999986</c:v>
                </c:pt>
                <c:pt idx="60">
                  <c:v>8258.9215000000004</c:v>
                </c:pt>
                <c:pt idx="61">
                  <c:v>6847.86625</c:v>
                </c:pt>
                <c:pt idx="62">
                  <c:v>7213.912250000003</c:v>
                </c:pt>
                <c:pt idx="63">
                  <c:v>8071.3725000000004</c:v>
                </c:pt>
                <c:pt idx="64">
                  <c:v>7991.8349999999964</c:v>
                </c:pt>
                <c:pt idx="65">
                  <c:v>8125.8917500000016</c:v>
                </c:pt>
                <c:pt idx="66">
                  <c:v>8629.2797500000052</c:v>
                </c:pt>
                <c:pt idx="67">
                  <c:v>8702.2049999999963</c:v>
                </c:pt>
                <c:pt idx="68">
                  <c:v>8835.7465000000029</c:v>
                </c:pt>
                <c:pt idx="69">
                  <c:v>8716.4474999999984</c:v>
                </c:pt>
                <c:pt idx="70">
                  <c:v>8808.3092500000002</c:v>
                </c:pt>
                <c:pt idx="71">
                  <c:v>8892.1777500000007</c:v>
                </c:pt>
                <c:pt idx="72">
                  <c:v>8142.195749999998</c:v>
                </c:pt>
                <c:pt idx="73">
                  <c:v>7017.6707500000002</c:v>
                </c:pt>
                <c:pt idx="74">
                  <c:v>6729.98225</c:v>
                </c:pt>
                <c:pt idx="75">
                  <c:v>6369.393500000001</c:v>
                </c:pt>
                <c:pt idx="76">
                  <c:v>6356.9042500000032</c:v>
                </c:pt>
                <c:pt idx="77">
                  <c:v>6586.0272500000001</c:v>
                </c:pt>
                <c:pt idx="78">
                  <c:v>6755.1157500000008</c:v>
                </c:pt>
                <c:pt idx="79">
                  <c:v>6873.162000000003</c:v>
                </c:pt>
                <c:pt idx="80">
                  <c:v>7883.0912500000013</c:v>
                </c:pt>
                <c:pt idx="81">
                  <c:v>9227.5012499999975</c:v>
                </c:pt>
                <c:pt idx="82">
                  <c:v>10211.6265</c:v>
                </c:pt>
                <c:pt idx="83">
                  <c:v>9930.7255000000023</c:v>
                </c:pt>
                <c:pt idx="84">
                  <c:v>8496.2259999999969</c:v>
                </c:pt>
                <c:pt idx="85">
                  <c:v>8692.365749999999</c:v>
                </c:pt>
                <c:pt idx="86">
                  <c:v>9257.4994999999999</c:v>
                </c:pt>
                <c:pt idx="87">
                  <c:v>9096.5999999999985</c:v>
                </c:pt>
                <c:pt idx="88">
                  <c:v>8188.3384999999989</c:v>
                </c:pt>
                <c:pt idx="89">
                  <c:v>7066.0554999999986</c:v>
                </c:pt>
                <c:pt idx="90">
                  <c:v>5313.5162499999988</c:v>
                </c:pt>
                <c:pt idx="91">
                  <c:v>4348.2502500000019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6-46E2-BB68-7557B605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yyyy\-mm\-dd;;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2021-Q4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p2h_daily!$F$1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p2h_daily!$H$5:$H$96</c:f>
              <c:numCache>
                <c:formatCode>#,##0.00_);\(#,##0.00\)</c:formatCode>
                <c:ptCount val="92"/>
                <c:pt idx="0">
                  <c:v>36.547621495740337</c:v>
                </c:pt>
                <c:pt idx="1">
                  <c:v>6.2073889339155164</c:v>
                </c:pt>
                <c:pt idx="2">
                  <c:v>21.722848744573088</c:v>
                </c:pt>
                <c:pt idx="3">
                  <c:v>-4.9222478767622277</c:v>
                </c:pt>
                <c:pt idx="4">
                  <c:v>13.226604678635031</c:v>
                </c:pt>
                <c:pt idx="5">
                  <c:v>28.249471034665241</c:v>
                </c:pt>
                <c:pt idx="6">
                  <c:v>51.24377703234132</c:v>
                </c:pt>
                <c:pt idx="7">
                  <c:v>42.627933364972861</c:v>
                </c:pt>
                <c:pt idx="8">
                  <c:v>25.544523627000132</c:v>
                </c:pt>
                <c:pt idx="9">
                  <c:v>41.104564176108873</c:v>
                </c:pt>
                <c:pt idx="10">
                  <c:v>58.63338885660535</c:v>
                </c:pt>
                <c:pt idx="11">
                  <c:v>54.989715215555769</c:v>
                </c:pt>
                <c:pt idx="12">
                  <c:v>62.494062095168061</c:v>
                </c:pt>
                <c:pt idx="13">
                  <c:v>42.547421739278647</c:v>
                </c:pt>
                <c:pt idx="14">
                  <c:v>36.573822921873507</c:v>
                </c:pt>
                <c:pt idx="15">
                  <c:v>28.370064935598371</c:v>
                </c:pt>
                <c:pt idx="16">
                  <c:v>29.082395504024589</c:v>
                </c:pt>
                <c:pt idx="17">
                  <c:v>46.098852489381272</c:v>
                </c:pt>
                <c:pt idx="18">
                  <c:v>34.900944353341878</c:v>
                </c:pt>
                <c:pt idx="19">
                  <c:v>33.359644370761757</c:v>
                </c:pt>
                <c:pt idx="20">
                  <c:v>28.901516349992882</c:v>
                </c:pt>
                <c:pt idx="21">
                  <c:v>33.550093700170272</c:v>
                </c:pt>
                <c:pt idx="22">
                  <c:v>26.68173538612162</c:v>
                </c:pt>
                <c:pt idx="23">
                  <c:v>40.73940559235561</c:v>
                </c:pt>
                <c:pt idx="24">
                  <c:v>59.779349249240099</c:v>
                </c:pt>
                <c:pt idx="25">
                  <c:v>57.626056667688012</c:v>
                </c:pt>
                <c:pt idx="26">
                  <c:v>43.173019235749621</c:v>
                </c:pt>
                <c:pt idx="27">
                  <c:v>42.761564733102468</c:v>
                </c:pt>
                <c:pt idx="28">
                  <c:v>40.165136558850087</c:v>
                </c:pt>
                <c:pt idx="29">
                  <c:v>28.182989507281821</c:v>
                </c:pt>
                <c:pt idx="30">
                  <c:v>23.283673425069178</c:v>
                </c:pt>
                <c:pt idx="31">
                  <c:v>43.367922830809079</c:v>
                </c:pt>
                <c:pt idx="32">
                  <c:v>40.628743089954519</c:v>
                </c:pt>
                <c:pt idx="33">
                  <c:v>56.796114731085247</c:v>
                </c:pt>
                <c:pt idx="34">
                  <c:v>61.742061342708077</c:v>
                </c:pt>
                <c:pt idx="35">
                  <c:v>60.020119653399682</c:v>
                </c:pt>
                <c:pt idx="36">
                  <c:v>45.749963738571608</c:v>
                </c:pt>
                <c:pt idx="37">
                  <c:v>41.989196322494273</c:v>
                </c:pt>
                <c:pt idx="38">
                  <c:v>54.419380228762797</c:v>
                </c:pt>
                <c:pt idx="39">
                  <c:v>64.104019367923016</c:v>
                </c:pt>
                <c:pt idx="40">
                  <c:v>67.0936240295799</c:v>
                </c:pt>
                <c:pt idx="41">
                  <c:v>74.131227003434191</c:v>
                </c:pt>
                <c:pt idx="42">
                  <c:v>66.529447931504194</c:v>
                </c:pt>
                <c:pt idx="43">
                  <c:v>39.065171693297401</c:v>
                </c:pt>
                <c:pt idx="44">
                  <c:v>36.341847101900008</c:v>
                </c:pt>
                <c:pt idx="45">
                  <c:v>57.705967952834122</c:v>
                </c:pt>
                <c:pt idx="46">
                  <c:v>67.882469226646506</c:v>
                </c:pt>
                <c:pt idx="47">
                  <c:v>59.37141839549755</c:v>
                </c:pt>
                <c:pt idx="48">
                  <c:v>50.198876667544233</c:v>
                </c:pt>
                <c:pt idx="49">
                  <c:v>42.947361063726113</c:v>
                </c:pt>
                <c:pt idx="50">
                  <c:v>28.836801539051109</c:v>
                </c:pt>
                <c:pt idx="51">
                  <c:v>20.932092413479982</c:v>
                </c:pt>
                <c:pt idx="52">
                  <c:v>59.66252474559667</c:v>
                </c:pt>
                <c:pt idx="53">
                  <c:v>73.207121433538589</c:v>
                </c:pt>
                <c:pt idx="54">
                  <c:v>79.48293462370836</c:v>
                </c:pt>
                <c:pt idx="55">
                  <c:v>84.383591988288984</c:v>
                </c:pt>
                <c:pt idx="56">
                  <c:v>73.682080050052747</c:v>
                </c:pt>
                <c:pt idx="57">
                  <c:v>52.66359934952461</c:v>
                </c:pt>
                <c:pt idx="58">
                  <c:v>58.850680261490858</c:v>
                </c:pt>
                <c:pt idx="59">
                  <c:v>79.065822541380953</c:v>
                </c:pt>
                <c:pt idx="60">
                  <c:v>59.885554765012699</c:v>
                </c:pt>
                <c:pt idx="61">
                  <c:v>50.04715568433685</c:v>
                </c:pt>
                <c:pt idx="62">
                  <c:v>43.306458452881628</c:v>
                </c:pt>
                <c:pt idx="63">
                  <c:v>59.115748096533743</c:v>
                </c:pt>
                <c:pt idx="64">
                  <c:v>37.893660419632553</c:v>
                </c:pt>
                <c:pt idx="65">
                  <c:v>38.767993874491573</c:v>
                </c:pt>
                <c:pt idx="66">
                  <c:v>78.757060427128422</c:v>
                </c:pt>
                <c:pt idx="67">
                  <c:v>72.091748194740433</c:v>
                </c:pt>
                <c:pt idx="68">
                  <c:v>68.231825781006805</c:v>
                </c:pt>
                <c:pt idx="69">
                  <c:v>85.873523920922906</c:v>
                </c:pt>
                <c:pt idx="70">
                  <c:v>82.335474144877722</c:v>
                </c:pt>
                <c:pt idx="71">
                  <c:v>63.524728843417172</c:v>
                </c:pt>
                <c:pt idx="72">
                  <c:v>45.291710647742157</c:v>
                </c:pt>
                <c:pt idx="73">
                  <c:v>43.688863036755087</c:v>
                </c:pt>
                <c:pt idx="74">
                  <c:v>34.830228888588387</c:v>
                </c:pt>
                <c:pt idx="75">
                  <c:v>26.407810204935011</c:v>
                </c:pt>
                <c:pt idx="76">
                  <c:v>18.977522841546939</c:v>
                </c:pt>
                <c:pt idx="77">
                  <c:v>29.282319303984281</c:v>
                </c:pt>
                <c:pt idx="78">
                  <c:v>9.9978195247379684</c:v>
                </c:pt>
                <c:pt idx="79">
                  <c:v>33.200585234872321</c:v>
                </c:pt>
                <c:pt idx="80">
                  <c:v>60.753676413025623</c:v>
                </c:pt>
                <c:pt idx="81">
                  <c:v>103.45110914969359</c:v>
                </c:pt>
                <c:pt idx="82">
                  <c:v>149.0674524593893</c:v>
                </c:pt>
                <c:pt idx="83">
                  <c:v>123.5817503989759</c:v>
                </c:pt>
                <c:pt idx="84">
                  <c:v>60.62611830110361</c:v>
                </c:pt>
                <c:pt idx="85">
                  <c:v>52.354293626204957</c:v>
                </c:pt>
                <c:pt idx="86">
                  <c:v>53.447179556174319</c:v>
                </c:pt>
                <c:pt idx="87">
                  <c:v>54.471781035233029</c:v>
                </c:pt>
                <c:pt idx="88">
                  <c:v>46.61741831510907</c:v>
                </c:pt>
                <c:pt idx="89">
                  <c:v>35.730795493060413</c:v>
                </c:pt>
                <c:pt idx="90">
                  <c:v>37.524984206323253</c:v>
                </c:pt>
                <c:pt idx="91">
                  <c:v>51.742380789469792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9FB-A4C2-D9527470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p2h_daily!$D$2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p2h_daily!$D$5:$D$96</c:f>
              <c:numCache>
                <c:formatCode>#,##0.00_);\(#,##0.00\)</c:formatCode>
                <c:ptCount val="92"/>
                <c:pt idx="0">
                  <c:v>42.18</c:v>
                </c:pt>
                <c:pt idx="1">
                  <c:v>42.18</c:v>
                </c:pt>
                <c:pt idx="2">
                  <c:v>42.18</c:v>
                </c:pt>
                <c:pt idx="3">
                  <c:v>42.18</c:v>
                </c:pt>
                <c:pt idx="4">
                  <c:v>42.18</c:v>
                </c:pt>
                <c:pt idx="5">
                  <c:v>42.18</c:v>
                </c:pt>
                <c:pt idx="6">
                  <c:v>42.18</c:v>
                </c:pt>
                <c:pt idx="7">
                  <c:v>42.18</c:v>
                </c:pt>
                <c:pt idx="8">
                  <c:v>42.18</c:v>
                </c:pt>
                <c:pt idx="9">
                  <c:v>42.18</c:v>
                </c:pt>
                <c:pt idx="10">
                  <c:v>42.18</c:v>
                </c:pt>
                <c:pt idx="11">
                  <c:v>42.18</c:v>
                </c:pt>
                <c:pt idx="12">
                  <c:v>42.18</c:v>
                </c:pt>
                <c:pt idx="13">
                  <c:v>42.18</c:v>
                </c:pt>
                <c:pt idx="14">
                  <c:v>42.18</c:v>
                </c:pt>
                <c:pt idx="15">
                  <c:v>42.18</c:v>
                </c:pt>
                <c:pt idx="16">
                  <c:v>42.18</c:v>
                </c:pt>
                <c:pt idx="17">
                  <c:v>42.18</c:v>
                </c:pt>
                <c:pt idx="18">
                  <c:v>42.18</c:v>
                </c:pt>
                <c:pt idx="19">
                  <c:v>42.18</c:v>
                </c:pt>
                <c:pt idx="20">
                  <c:v>42.18</c:v>
                </c:pt>
                <c:pt idx="21">
                  <c:v>42.18</c:v>
                </c:pt>
                <c:pt idx="22">
                  <c:v>42.18</c:v>
                </c:pt>
                <c:pt idx="23">
                  <c:v>42.18</c:v>
                </c:pt>
                <c:pt idx="24">
                  <c:v>42.18</c:v>
                </c:pt>
                <c:pt idx="25">
                  <c:v>42.18</c:v>
                </c:pt>
                <c:pt idx="26">
                  <c:v>42.18</c:v>
                </c:pt>
                <c:pt idx="27">
                  <c:v>42.18</c:v>
                </c:pt>
                <c:pt idx="28">
                  <c:v>42.18</c:v>
                </c:pt>
                <c:pt idx="29">
                  <c:v>42.18</c:v>
                </c:pt>
                <c:pt idx="30">
                  <c:v>42.18</c:v>
                </c:pt>
                <c:pt idx="31">
                  <c:v>43.26</c:v>
                </c:pt>
                <c:pt idx="32">
                  <c:v>43.26</c:v>
                </c:pt>
                <c:pt idx="33">
                  <c:v>43.26</c:v>
                </c:pt>
                <c:pt idx="34">
                  <c:v>43.26</c:v>
                </c:pt>
                <c:pt idx="35">
                  <c:v>43.26</c:v>
                </c:pt>
                <c:pt idx="36">
                  <c:v>43.26</c:v>
                </c:pt>
                <c:pt idx="37">
                  <c:v>43.26</c:v>
                </c:pt>
                <c:pt idx="38">
                  <c:v>43.26</c:v>
                </c:pt>
                <c:pt idx="39">
                  <c:v>43.26</c:v>
                </c:pt>
                <c:pt idx="40">
                  <c:v>43.26</c:v>
                </c:pt>
                <c:pt idx="41">
                  <c:v>43.26</c:v>
                </c:pt>
                <c:pt idx="42">
                  <c:v>43.26</c:v>
                </c:pt>
                <c:pt idx="43">
                  <c:v>43.26</c:v>
                </c:pt>
                <c:pt idx="44">
                  <c:v>43.26</c:v>
                </c:pt>
                <c:pt idx="45">
                  <c:v>43.26</c:v>
                </c:pt>
                <c:pt idx="46">
                  <c:v>43.26</c:v>
                </c:pt>
                <c:pt idx="47">
                  <c:v>43.26</c:v>
                </c:pt>
                <c:pt idx="48">
                  <c:v>43.26</c:v>
                </c:pt>
                <c:pt idx="49">
                  <c:v>43.26</c:v>
                </c:pt>
                <c:pt idx="50">
                  <c:v>43.26</c:v>
                </c:pt>
                <c:pt idx="51">
                  <c:v>43.26</c:v>
                </c:pt>
                <c:pt idx="52">
                  <c:v>43.26</c:v>
                </c:pt>
                <c:pt idx="53">
                  <c:v>43.26</c:v>
                </c:pt>
                <c:pt idx="54">
                  <c:v>43.26</c:v>
                </c:pt>
                <c:pt idx="55">
                  <c:v>43.26</c:v>
                </c:pt>
                <c:pt idx="56">
                  <c:v>43.26</c:v>
                </c:pt>
                <c:pt idx="57">
                  <c:v>43.26</c:v>
                </c:pt>
                <c:pt idx="58">
                  <c:v>43.26</c:v>
                </c:pt>
                <c:pt idx="59">
                  <c:v>43.26</c:v>
                </c:pt>
                <c:pt idx="60">
                  <c:v>43.26</c:v>
                </c:pt>
                <c:pt idx="61">
                  <c:v>40.51</c:v>
                </c:pt>
                <c:pt idx="62">
                  <c:v>40.51</c:v>
                </c:pt>
                <c:pt idx="63">
                  <c:v>40.51</c:v>
                </c:pt>
                <c:pt idx="64">
                  <c:v>40.51</c:v>
                </c:pt>
                <c:pt idx="65">
                  <c:v>40.51</c:v>
                </c:pt>
                <c:pt idx="66">
                  <c:v>40.51</c:v>
                </c:pt>
                <c:pt idx="67">
                  <c:v>40.51</c:v>
                </c:pt>
                <c:pt idx="68">
                  <c:v>40.51</c:v>
                </c:pt>
                <c:pt idx="69">
                  <c:v>40.51</c:v>
                </c:pt>
                <c:pt idx="70">
                  <c:v>40.51</c:v>
                </c:pt>
                <c:pt idx="71">
                  <c:v>40.51</c:v>
                </c:pt>
                <c:pt idx="72">
                  <c:v>40.51</c:v>
                </c:pt>
                <c:pt idx="73">
                  <c:v>40.51</c:v>
                </c:pt>
                <c:pt idx="74">
                  <c:v>40.51</c:v>
                </c:pt>
                <c:pt idx="75">
                  <c:v>40.51</c:v>
                </c:pt>
                <c:pt idx="76">
                  <c:v>40.51</c:v>
                </c:pt>
                <c:pt idx="77">
                  <c:v>40.51</c:v>
                </c:pt>
                <c:pt idx="78">
                  <c:v>40.51</c:v>
                </c:pt>
                <c:pt idx="79">
                  <c:v>40.51</c:v>
                </c:pt>
                <c:pt idx="80">
                  <c:v>40.51</c:v>
                </c:pt>
                <c:pt idx="81">
                  <c:v>40.51</c:v>
                </c:pt>
                <c:pt idx="82">
                  <c:v>40.51</c:v>
                </c:pt>
                <c:pt idx="83">
                  <c:v>40.51</c:v>
                </c:pt>
                <c:pt idx="84">
                  <c:v>40.51</c:v>
                </c:pt>
                <c:pt idx="85">
                  <c:v>40.51</c:v>
                </c:pt>
                <c:pt idx="86">
                  <c:v>40.51</c:v>
                </c:pt>
                <c:pt idx="87">
                  <c:v>40.51</c:v>
                </c:pt>
                <c:pt idx="88">
                  <c:v>40.51</c:v>
                </c:pt>
                <c:pt idx="89">
                  <c:v>40.51</c:v>
                </c:pt>
                <c:pt idx="90">
                  <c:v>40.51</c:v>
                </c:pt>
                <c:pt idx="91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9FB-A4C2-D9527470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Offset val="100"/>
        <c:baseTimeUnit val="days"/>
        <c:majorUnit val="1"/>
        <c:majorTimeUnit val="months"/>
        <c:minorUnit val="1"/>
        <c:minorTimeUnit val="day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p2h_monthly!$M$1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p2h_monthly!$N$5:$N$7</c:f>
              <c:numCache>
                <c:formatCode>#,##0_);\(#,##0\)</c:formatCode>
                <c:ptCount val="3"/>
                <c:pt idx="0">
                  <c:v>135225.13199999899</c:v>
                </c:pt>
                <c:pt idx="1">
                  <c:v>183102.78799999901</c:v>
                </c:pt>
                <c:pt idx="2">
                  <c:v>223233.49199999901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DF9-A442-F1A0E99BA961}"/>
            </c:ext>
          </c:extLst>
        </c:ser>
        <c:ser>
          <c:idx val="1"/>
          <c:order val="1"/>
          <c:tx>
            <c:strRef>
              <c:f>p2h_monthly!$Q$1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p2h_monthly!$R$5:$R$7</c:f>
              <c:numCache>
                <c:formatCode>#,##0_);\(#,##0\)</c:formatCode>
                <c:ptCount val="3"/>
                <c:pt idx="0">
                  <c:v>4440.2652500000504</c:v>
                </c:pt>
                <c:pt idx="1">
                  <c:v>18619.9662500003</c:v>
                </c:pt>
                <c:pt idx="2">
                  <c:v>20143.7992500008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DF9-A442-F1A0E99B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</a:t>
            </a:r>
            <a:r>
              <a:rPr lang="en-US" baseline="0"/>
              <a:t>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p2h_monthly!$I$1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p2h_monthly!$K$5:$K$7</c:f>
              <c:numCache>
                <c:formatCode>#,##0.00_);\(#,##0.00\)</c:formatCode>
                <c:ptCount val="3"/>
                <c:pt idx="0">
                  <c:v>38.442486054292701</c:v>
                </c:pt>
                <c:pt idx="1">
                  <c:v>58.250895709232701</c:v>
                </c:pt>
                <c:pt idx="2">
                  <c:v>59.939248748022699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4-4659-AF08-9F11493818B6}"/>
            </c:ext>
          </c:extLst>
        </c:ser>
        <c:ser>
          <c:idx val="2"/>
          <c:order val="1"/>
          <c:tx>
            <c:strRef>
              <c:f>p2h_monthly!$D$2</c:f>
              <c:strCache>
                <c:ptCount val="1"/>
                <c:pt idx="0">
                  <c:v>FSP2020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p2h_monthly!$D$5:$D$7</c:f>
              <c:numCache>
                <c:formatCode>#,##0.00_);\(#,##0.00\)</c:formatCode>
                <c:ptCount val="3"/>
                <c:pt idx="0">
                  <c:v>42.18</c:v>
                </c:pt>
                <c:pt idx="1">
                  <c:v>43.26</c:v>
                </c:pt>
                <c:pt idx="2">
                  <c:v>40.51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4-4659-AF08-9F114938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</a:t>
            </a:r>
            <a:r>
              <a:rPr lang="en-US" baseline="0"/>
              <a:t>sourcing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p2h_monthly!$L$8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p2h_monthly!$L$5:$L$7</c:f>
              <c:numCache>
                <c:formatCode>#,##0_);\(#,##0\)</c:formatCode>
                <c:ptCount val="3"/>
                <c:pt idx="0">
                  <c:v>5369085.08605038</c:v>
                </c:pt>
                <c:pt idx="1">
                  <c:v>11750531.119995899</c:v>
                </c:pt>
                <c:pt idx="2">
                  <c:v>14587851.9998537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12-4D06-A40B-1FBDA7607151}"/>
            </c:ext>
          </c:extLst>
        </c:ser>
        <c:ser>
          <c:idx val="3"/>
          <c:order val="1"/>
          <c:tx>
            <c:strRef>
              <c:f>p2h_monthly!$F$8</c:f>
              <c:strCache>
                <c:ptCount val="1"/>
                <c:pt idx="0">
                  <c:v>FSP2020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p2h_monthly!$F$5:$F$7</c:f>
              <c:numCache>
                <c:formatCode>#,##0_);\(#,##0\)</c:formatCode>
                <c:ptCount val="3"/>
                <c:pt idx="0">
                  <c:v>5891086.4560049577</c:v>
                </c:pt>
                <c:pt idx="1">
                  <c:v>8726526.3488549571</c:v>
                </c:pt>
                <c:pt idx="2">
                  <c:v>9859214.0685374998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12-4D06-A40B-1FBDA760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p2h_monthly!$G$8</c:f>
              <c:strCache>
                <c:ptCount val="1"/>
                <c:pt idx="0">
                  <c:v>(Values: Net result)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AA199C4-59B5-4630-8C65-82B98F47C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12-4D06-A40B-1FBDA76071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621F0F-1C11-453A-9DA3-AA2F99C6C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12-4D06-A40B-1FBDA76071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6037BD-7A5F-41F0-8C10-60DED7A35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12-4D06-A40B-1FBDA760715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p2h_monthly!$H$5:$H$7</c:f>
              <c:numCache>
                <c:formatCode>#,##0_);\(#,##0\)</c:formatCode>
                <c:ptCount val="3"/>
                <c:pt idx="0">
                  <c:v>5891086.4560049577</c:v>
                </c:pt>
                <c:pt idx="1">
                  <c:v>11750531.119995899</c:v>
                </c:pt>
                <c:pt idx="2">
                  <c:v>14587851.9998537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p2h_monthly!$G$5:$G$7</c15:f>
                <c15:dlblRangeCache>
                  <c:ptCount val="3"/>
                  <c:pt idx="0">
                    <c:v>0.52</c:v>
                  </c:pt>
                  <c:pt idx="1">
                    <c:v>-3.02</c:v>
                  </c:pt>
                  <c:pt idx="2">
                    <c:v>-4.73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712-4D06-A40B-1FBDA760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MEur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B2C Legacy: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gasb2c_monthly!$M$1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gasb2c_monthly!$N$5:$N$7</c:f>
              <c:numCache>
                <c:formatCode>#,##0_);\(#,##0\)</c:formatCode>
                <c:ptCount val="3"/>
                <c:pt idx="0">
                  <c:v>68964.956000000006</c:v>
                </c:pt>
                <c:pt idx="1">
                  <c:v>112601.304</c:v>
                </c:pt>
                <c:pt idx="2">
                  <c:v>134844.59100000001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A01-A303-5BFF95969EE3}"/>
            </c:ext>
          </c:extLst>
        </c:ser>
        <c:ser>
          <c:idx val="1"/>
          <c:order val="1"/>
          <c:tx>
            <c:strRef>
              <c:f>gasb2c_monthly!$Q$1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gasb2c_monthly!$R$5:$R$7</c:f>
              <c:numCache>
                <c:formatCode>#,##0_);\(#,##0\)</c:formatCode>
                <c:ptCount val="3"/>
                <c:pt idx="0">
                  <c:v>2679.2711452540061</c:v>
                </c:pt>
                <c:pt idx="1">
                  <c:v>-3509.2470113113959</c:v>
                </c:pt>
                <c:pt idx="2">
                  <c:v>9369.5987048221286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4-4A01-A303-5BFF9596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Gas B2C Legacy</a:t>
            </a:r>
            <a:r>
              <a:rPr lang="en-US"/>
              <a:t>: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gasb2c_monthly!$I$1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gasb2c_monthly!$K$5:$K$7</c:f>
              <c:numCache>
                <c:formatCode>#,##0.00_);\(#,##0.00\)</c:formatCode>
                <c:ptCount val="3"/>
                <c:pt idx="0">
                  <c:v>20.72214368581513</c:v>
                </c:pt>
                <c:pt idx="1">
                  <c:v>20.479031627450826</c:v>
                </c:pt>
                <c:pt idx="2">
                  <c:v>25.857002152683112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B30-A4C3-D6A7114B19C7}"/>
            </c:ext>
          </c:extLst>
        </c:ser>
        <c:ser>
          <c:idx val="2"/>
          <c:order val="1"/>
          <c:tx>
            <c:strRef>
              <c:f>gasb2c_monthly!$D$2</c:f>
              <c:strCache>
                <c:ptCount val="1"/>
                <c:pt idx="0">
                  <c:v>FSP2020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gasb2c_monthly!$D$5:$D$7</c:f>
              <c:numCache>
                <c:formatCode>#,##0.00_);\(#,##0.00\)</c:formatCode>
                <c:ptCount val="3"/>
                <c:pt idx="0">
                  <c:v>18.185224180535251</c:v>
                </c:pt>
                <c:pt idx="1">
                  <c:v>17.639230443304921</c:v>
                </c:pt>
                <c:pt idx="2">
                  <c:v>20.569759314283562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B30-A4C3-D6A7114B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Gas B2C Legacy</a:t>
            </a:r>
            <a:r>
              <a:rPr lang="en-US"/>
              <a:t>: sourcing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gasb2c_monthly!$L$8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gasb2c_monthly!$L$5:$L$7</c:f>
              <c:numCache>
                <c:formatCode>#,##0_);\(#,##0\)</c:formatCode>
                <c:ptCount val="3"/>
                <c:pt idx="0">
                  <c:v>1484621.9691631305</c:v>
                </c:pt>
                <c:pt idx="1">
                  <c:v>2234099.6853750218</c:v>
                </c:pt>
                <c:pt idx="2">
                  <c:v>3728946.6136450367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BA6-97A9-A90F9F743E3C}"/>
            </c:ext>
          </c:extLst>
        </c:ser>
        <c:ser>
          <c:idx val="3"/>
          <c:order val="1"/>
          <c:tx>
            <c:strRef>
              <c:f>gasb2c_monthly!$F$8</c:f>
              <c:strCache>
                <c:ptCount val="1"/>
                <c:pt idx="0">
                  <c:v>FSP2020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gasb2c_monthly!$F$5:$F$7</c:f>
              <c:numCache>
                <c:formatCode>#,##0_);\(#,##0\)</c:formatCode>
                <c:ptCount val="3"/>
                <c:pt idx="0">
                  <c:v>1302866.3318776332</c:v>
                </c:pt>
                <c:pt idx="1">
                  <c:v>1924299.9327576314</c:v>
                </c:pt>
                <c:pt idx="2">
                  <c:v>2966451.1719326219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F-4BA6-97A9-A90F9F74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gasb2c_monthly!$G$8</c:f>
              <c:strCache>
                <c:ptCount val="1"/>
                <c:pt idx="0">
                  <c:v>(Values: Net result)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44C7D37-F8AE-4D98-A7C1-CA92D88E9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7F-4BA6-97A9-A90F9F743E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2E0032-C51A-464A-A775-91F268D86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7F-4BA6-97A9-A90F9F743E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404AEF-A3CA-47C5-B5F6-003C29B15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7F-4BA6-97A9-A90F9F743E3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gasb2c_monthly!$H$5:$H$7</c:f>
              <c:numCache>
                <c:formatCode>#,##0_);\(#,##0\)</c:formatCode>
                <c:ptCount val="3"/>
                <c:pt idx="0">
                  <c:v>1484621.9691631305</c:v>
                </c:pt>
                <c:pt idx="1">
                  <c:v>2234099.6853750218</c:v>
                </c:pt>
                <c:pt idx="2">
                  <c:v>3728946.6136450367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gasb2c_monthly!$G$5:$G$7</c15:f>
                <c15:dlblRangeCache>
                  <c:ptCount val="3"/>
                  <c:pt idx="0">
                    <c:v>-0.18</c:v>
                  </c:pt>
                  <c:pt idx="1">
                    <c:v>-0.31</c:v>
                  </c:pt>
                  <c:pt idx="2">
                    <c:v>-0.76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B7F-4BA6-97A9-A90F9F74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majorUnit val="1000000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MEur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3</xdr:row>
      <xdr:rowOff>180975</xdr:rowOff>
    </xdr:from>
    <xdr:to>
      <xdr:col>24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4BD5A-D747-4421-BC0B-B27E4EE1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19</xdr:row>
      <xdr:rowOff>57150</xdr:rowOff>
    </xdr:from>
    <xdr:to>
      <xdr:col>24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E3EDD-474D-4B46-85BB-B67E3254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3</xdr:row>
      <xdr:rowOff>180975</xdr:rowOff>
    </xdr:from>
    <xdr:to>
      <xdr:col>27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107A6-ED17-41D8-9137-052DCFFB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19</xdr:row>
      <xdr:rowOff>57150</xdr:rowOff>
    </xdr:from>
    <xdr:to>
      <xdr:col>27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B1584-4171-4FAB-9756-8343B156A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F4691-3706-46F6-ADEF-A7CC61E4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3</xdr:row>
      <xdr:rowOff>180975</xdr:rowOff>
    </xdr:from>
    <xdr:to>
      <xdr:col>27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1B4B5-7439-4F82-BE3D-5FFB7DA06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19</xdr:row>
      <xdr:rowOff>57150</xdr:rowOff>
    </xdr:from>
    <xdr:to>
      <xdr:col>27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F54E6-29F8-4C70-B4AA-AAC49C1A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AC90-B074-47F0-AC87-7DF4860A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AlternateStartup" Target="us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s"/>
      <sheetName val="readme"/>
      <sheetName val="documentation"/>
      <sheetName val="Standardized_Formulas"/>
      <sheetName val="model_template"/>
      <sheetName val="readme_template"/>
    </sheetNames>
    <sheetDataSet>
      <sheetData sheetId="0"/>
      <sheetData sheetId="1"/>
      <sheetData sheetId="2"/>
      <sheetData sheetId="3">
        <row r="1">
          <cell r="J1">
            <v>1.0000000001164153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opLeftCell="K1" workbookViewId="0">
      <selection activeCell="AA22" sqref="AA22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5" width="9.7109375" customWidth="1"/>
    <col min="6" max="8" width="9.28515625" bestFit="1" customWidth="1"/>
    <col min="9" max="9" width="11.42578125" bestFit="1" customWidth="1"/>
    <col min="10" max="12" width="9.28515625" bestFit="1" customWidth="1"/>
    <col min="13" max="13" width="10" bestFit="1" customWidth="1"/>
    <col min="14" max="15" width="9.28515625" bestFit="1" customWidth="1"/>
    <col min="16" max="16" width="9.7109375" bestFit="1" customWidth="1"/>
    <col min="17" max="17" width="11.42578125" bestFit="1" customWidth="1"/>
  </cols>
  <sheetData>
    <row r="1" spans="1:17" x14ac:dyDescent="0.25">
      <c r="A1" s="1"/>
      <c r="B1" s="11" t="s">
        <v>0</v>
      </c>
      <c r="C1" s="11"/>
      <c r="D1" s="2"/>
      <c r="E1" s="2"/>
      <c r="F1" s="12" t="s">
        <v>14</v>
      </c>
      <c r="G1" s="11"/>
      <c r="H1" s="11"/>
      <c r="I1" s="11"/>
      <c r="J1" s="11" t="s">
        <v>11</v>
      </c>
      <c r="K1" s="11"/>
      <c r="L1" s="11"/>
      <c r="M1" s="11"/>
      <c r="N1" s="11" t="s">
        <v>12</v>
      </c>
      <c r="O1" s="11"/>
      <c r="P1" s="11"/>
      <c r="Q1" s="11"/>
    </row>
    <row r="2" spans="1:17" x14ac:dyDescent="0.25">
      <c r="A2" s="1"/>
      <c r="B2" s="1" t="s">
        <v>1</v>
      </c>
      <c r="C2" s="1" t="s">
        <v>2</v>
      </c>
      <c r="D2" s="7" t="s">
        <v>13</v>
      </c>
      <c r="E2" s="2"/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</row>
    <row r="3" spans="1:17" x14ac:dyDescent="0.25">
      <c r="A3" s="1" t="s">
        <v>5</v>
      </c>
      <c r="B3" s="1" t="s">
        <v>6</v>
      </c>
      <c r="C3" s="1" t="s">
        <v>7</v>
      </c>
      <c r="D3" s="2"/>
      <c r="E3" s="2"/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25">
      <c r="A4" s="1" t="s">
        <v>10</v>
      </c>
    </row>
    <row r="5" spans="1:17" x14ac:dyDescent="0.25">
      <c r="A5" s="8">
        <v>44470</v>
      </c>
      <c r="B5" s="5">
        <v>-144.91869791666659</v>
      </c>
      <c r="C5" s="5">
        <v>-3478.048749999999</v>
      </c>
      <c r="D5" s="6">
        <v>42.18</v>
      </c>
      <c r="E5" s="5">
        <f>D5*C5</f>
        <v>-146704.09627499996</v>
      </c>
      <c r="F5" s="5">
        <v>144.91869791666659</v>
      </c>
      <c r="G5" s="5">
        <v>3478.048749999999</v>
      </c>
      <c r="H5" s="3">
        <v>36.547621495740337</v>
      </c>
      <c r="I5" s="5">
        <v>127114.40925873281</v>
      </c>
      <c r="J5" s="5">
        <v>125.7654166666666</v>
      </c>
      <c r="K5" s="5">
        <v>3018.369999999999</v>
      </c>
      <c r="L5" s="3">
        <v>30.75011590982313</v>
      </c>
      <c r="M5" s="5">
        <v>92815.227358732838</v>
      </c>
      <c r="N5" s="5">
        <v>19.153281249999981</v>
      </c>
      <c r="O5" s="5">
        <v>459.67874999999958</v>
      </c>
      <c r="P5" s="3">
        <v>74.615548140957145</v>
      </c>
      <c r="Q5" s="5">
        <v>34299.181899999967</v>
      </c>
    </row>
    <row r="6" spans="1:17" x14ac:dyDescent="0.25">
      <c r="A6" s="8">
        <v>44471</v>
      </c>
      <c r="B6" s="5">
        <v>-124.66737500000001</v>
      </c>
      <c r="C6" s="5">
        <v>-2992.0169999999998</v>
      </c>
      <c r="D6" s="6">
        <v>42.18</v>
      </c>
      <c r="E6" s="5">
        <f t="shared" ref="E6:E69" si="0">D6*C6</f>
        <v>-126203.27705999999</v>
      </c>
      <c r="F6" s="5">
        <v>124.66737500000001</v>
      </c>
      <c r="G6" s="5">
        <v>2992.0169999999998</v>
      </c>
      <c r="H6" s="3">
        <v>6.2073889339155164</v>
      </c>
      <c r="I6" s="5">
        <v>18572.613215887101</v>
      </c>
      <c r="J6" s="5">
        <v>159.66708333333341</v>
      </c>
      <c r="K6" s="5">
        <v>3832.010000000002</v>
      </c>
      <c r="L6" s="3">
        <v>31.235968953861601</v>
      </c>
      <c r="M6" s="5">
        <v>119696.5453908873</v>
      </c>
      <c r="N6" s="5">
        <v>-34.999708333333409</v>
      </c>
      <c r="O6" s="5">
        <v>-839.99300000000176</v>
      </c>
      <c r="P6" s="3">
        <v>120.3866367636396</v>
      </c>
      <c r="Q6" s="5">
        <v>-101123.9321750002</v>
      </c>
    </row>
    <row r="7" spans="1:17" x14ac:dyDescent="0.25">
      <c r="A7" s="8">
        <v>44472</v>
      </c>
      <c r="B7" s="5">
        <v>-85.732447916666629</v>
      </c>
      <c r="C7" s="5">
        <v>-2057.5787499999992</v>
      </c>
      <c r="D7" s="6">
        <v>42.18</v>
      </c>
      <c r="E7" s="5">
        <f t="shared" si="0"/>
        <v>-86788.671674999961</v>
      </c>
      <c r="F7" s="5">
        <v>85.732447916666629</v>
      </c>
      <c r="G7" s="5">
        <v>2057.5787499999992</v>
      </c>
      <c r="H7" s="3">
        <v>21.722848744573088</v>
      </c>
      <c r="I7" s="5">
        <v>44696.471966297737</v>
      </c>
      <c r="J7" s="5">
        <v>155.46700000000001</v>
      </c>
      <c r="K7" s="5">
        <v>3731.2080000000001</v>
      </c>
      <c r="L7" s="3">
        <v>28.417300700952008</v>
      </c>
      <c r="M7" s="5">
        <v>106030.8597137977</v>
      </c>
      <c r="N7" s="5">
        <v>-69.734552083333355</v>
      </c>
      <c r="O7" s="5">
        <v>-1673.62925</v>
      </c>
      <c r="P7" s="3">
        <v>36.647535735587788</v>
      </c>
      <c r="Q7" s="5">
        <v>-61334.387747499997</v>
      </c>
    </row>
    <row r="8" spans="1:17" x14ac:dyDescent="0.25">
      <c r="A8" s="8">
        <v>44473</v>
      </c>
      <c r="B8" s="5">
        <v>-95.652489583333306</v>
      </c>
      <c r="C8" s="5">
        <v>-2295.6597499999989</v>
      </c>
      <c r="D8" s="6">
        <v>42.18</v>
      </c>
      <c r="E8" s="5">
        <f t="shared" si="0"/>
        <v>-96830.928254999948</v>
      </c>
      <c r="F8" s="5">
        <v>95.652489583333306</v>
      </c>
      <c r="G8" s="5">
        <v>2295.6597499999989</v>
      </c>
      <c r="H8" s="3">
        <v>-4.9222478767622277</v>
      </c>
      <c r="I8" s="5">
        <v>-11299.806330206</v>
      </c>
      <c r="J8" s="5">
        <v>129.5982916666668</v>
      </c>
      <c r="K8" s="5">
        <v>3110.3590000000022</v>
      </c>
      <c r="L8" s="3">
        <v>30.525405017489721</v>
      </c>
      <c r="M8" s="5">
        <v>94944.968224794386</v>
      </c>
      <c r="N8" s="5">
        <v>-33.945802083333447</v>
      </c>
      <c r="O8" s="5">
        <v>-814.69925000000285</v>
      </c>
      <c r="P8" s="3">
        <v>130.40981019069309</v>
      </c>
      <c r="Q8" s="5">
        <v>-106244.7745550004</v>
      </c>
    </row>
    <row r="9" spans="1:17" x14ac:dyDescent="0.25">
      <c r="A9" s="8">
        <v>44474</v>
      </c>
      <c r="B9" s="5">
        <v>-116.28382291666659</v>
      </c>
      <c r="C9" s="5">
        <v>-2790.8117499999989</v>
      </c>
      <c r="D9" s="6">
        <v>42.18</v>
      </c>
      <c r="E9" s="5">
        <f t="shared" si="0"/>
        <v>-117716.43961499995</v>
      </c>
      <c r="F9" s="5">
        <v>116.28382291666659</v>
      </c>
      <c r="G9" s="5">
        <v>2790.8117499999989</v>
      </c>
      <c r="H9" s="3">
        <v>13.226604678635031</v>
      </c>
      <c r="I9" s="5">
        <v>36912.963749739618</v>
      </c>
      <c r="J9" s="5">
        <v>135.4101666666667</v>
      </c>
      <c r="K9" s="5">
        <v>3249.844000000001</v>
      </c>
      <c r="L9" s="3">
        <v>32.581404900432062</v>
      </c>
      <c r="M9" s="5">
        <v>105884.4832272397</v>
      </c>
      <c r="N9" s="5">
        <v>-19.12634375000005</v>
      </c>
      <c r="O9" s="5">
        <v>-459.03225000000111</v>
      </c>
      <c r="P9" s="3">
        <v>150.25419124146501</v>
      </c>
      <c r="Q9" s="5">
        <v>-68971.519477500129</v>
      </c>
    </row>
    <row r="10" spans="1:17" x14ac:dyDescent="0.25">
      <c r="A10" s="8">
        <v>44475</v>
      </c>
      <c r="B10" s="5">
        <v>-136.80434374999999</v>
      </c>
      <c r="C10" s="5">
        <v>-3283.3042500000001</v>
      </c>
      <c r="D10" s="6">
        <v>42.18</v>
      </c>
      <c r="E10" s="5">
        <f t="shared" si="0"/>
        <v>-138489.773265</v>
      </c>
      <c r="F10" s="5">
        <v>136.80434374999999</v>
      </c>
      <c r="G10" s="5">
        <v>3283.3042500000001</v>
      </c>
      <c r="H10" s="3">
        <v>28.249471034665241</v>
      </c>
      <c r="I10" s="5">
        <v>92751.608308368275</v>
      </c>
      <c r="J10" s="5">
        <v>139.2514166666667</v>
      </c>
      <c r="K10" s="5">
        <v>3342.034000000001</v>
      </c>
      <c r="L10" s="3">
        <v>33.137632536314271</v>
      </c>
      <c r="M10" s="5">
        <v>110747.0946158686</v>
      </c>
      <c r="N10" s="5">
        <v>-2.4470729166667029</v>
      </c>
      <c r="O10" s="5">
        <v>-58.729750000000877</v>
      </c>
      <c r="P10" s="3">
        <v>306.4117641825485</v>
      </c>
      <c r="Q10" s="5">
        <v>-17995.486307500301</v>
      </c>
    </row>
    <row r="11" spans="1:17" x14ac:dyDescent="0.25">
      <c r="A11" s="8">
        <v>44476</v>
      </c>
      <c r="B11" s="5">
        <v>-162.66410416666659</v>
      </c>
      <c r="C11" s="5">
        <v>-3903.9385000000002</v>
      </c>
      <c r="D11" s="6">
        <v>42.18</v>
      </c>
      <c r="E11" s="5">
        <f t="shared" si="0"/>
        <v>-164668.12593000001</v>
      </c>
      <c r="F11" s="5">
        <v>162.66410416666659</v>
      </c>
      <c r="G11" s="5">
        <v>3903.9385000000002</v>
      </c>
      <c r="H11" s="3">
        <v>51.24377703234132</v>
      </c>
      <c r="I11" s="5">
        <v>200052.554041973</v>
      </c>
      <c r="J11" s="5">
        <v>146.077125</v>
      </c>
      <c r="K11" s="5">
        <v>3505.8510000000001</v>
      </c>
      <c r="L11" s="3">
        <v>33.30230879805589</v>
      </c>
      <c r="M11" s="5">
        <v>116752.93260197309</v>
      </c>
      <c r="N11" s="5">
        <v>16.586979166666652</v>
      </c>
      <c r="O11" s="5">
        <v>398.08749999999958</v>
      </c>
      <c r="P11" s="3">
        <v>209.24952790529741</v>
      </c>
      <c r="Q11" s="5">
        <v>83299.621439999988</v>
      </c>
    </row>
    <row r="12" spans="1:17" x14ac:dyDescent="0.25">
      <c r="A12" s="8">
        <v>44477</v>
      </c>
      <c r="B12" s="5">
        <v>-167.05780208333331</v>
      </c>
      <c r="C12" s="5">
        <v>-4009.3872499999989</v>
      </c>
      <c r="D12" s="6">
        <v>42.18</v>
      </c>
      <c r="E12" s="5">
        <f t="shared" si="0"/>
        <v>-169115.95420499996</v>
      </c>
      <c r="F12" s="5">
        <v>167.05780208333331</v>
      </c>
      <c r="G12" s="5">
        <v>4009.3872499999989</v>
      </c>
      <c r="H12" s="3">
        <v>42.627933364972861</v>
      </c>
      <c r="I12" s="5">
        <v>170911.8925273717</v>
      </c>
      <c r="J12" s="5">
        <v>151.56770833333329</v>
      </c>
      <c r="K12" s="5">
        <v>3637.6249999999982</v>
      </c>
      <c r="L12" s="3">
        <v>33.4012580941883</v>
      </c>
      <c r="M12" s="5">
        <v>121501.25147487169</v>
      </c>
      <c r="N12" s="5">
        <v>15.49009375000003</v>
      </c>
      <c r="O12" s="5">
        <v>371.76225000000068</v>
      </c>
      <c r="P12" s="3">
        <v>132.90924791987351</v>
      </c>
      <c r="Q12" s="5">
        <v>49410.641052500083</v>
      </c>
    </row>
    <row r="13" spans="1:17" x14ac:dyDescent="0.25">
      <c r="A13" s="8">
        <v>44478</v>
      </c>
      <c r="B13" s="5">
        <v>-189.3917083333333</v>
      </c>
      <c r="C13" s="5">
        <v>-4545.4009999999989</v>
      </c>
      <c r="D13" s="6">
        <v>42.18</v>
      </c>
      <c r="E13" s="5">
        <f t="shared" si="0"/>
        <v>-191725.01417999994</v>
      </c>
      <c r="F13" s="5">
        <v>189.3917083333333</v>
      </c>
      <c r="G13" s="5">
        <v>4545.4009999999989</v>
      </c>
      <c r="H13" s="3">
        <v>25.544523627000132</v>
      </c>
      <c r="I13" s="5">
        <v>116110.10323869</v>
      </c>
      <c r="J13" s="5">
        <v>197.12858333333321</v>
      </c>
      <c r="K13" s="5">
        <v>4731.0859999999957</v>
      </c>
      <c r="L13" s="3">
        <v>32.554747994158092</v>
      </c>
      <c r="M13" s="5">
        <v>154019.31246868931</v>
      </c>
      <c r="N13" s="5">
        <v>-7.7368749999998654</v>
      </c>
      <c r="O13" s="5">
        <v>-185.68499999999679</v>
      </c>
      <c r="P13" s="3">
        <v>204.15870549586651</v>
      </c>
      <c r="Q13" s="5">
        <v>-37909.209229999309</v>
      </c>
    </row>
    <row r="14" spans="1:17" x14ac:dyDescent="0.25">
      <c r="A14" s="8">
        <v>44479</v>
      </c>
      <c r="B14" s="5">
        <v>-221.80392708333329</v>
      </c>
      <c r="C14" s="5">
        <v>-5323.2942499999999</v>
      </c>
      <c r="D14" s="6">
        <v>42.18</v>
      </c>
      <c r="E14" s="5">
        <f t="shared" si="0"/>
        <v>-224536.551465</v>
      </c>
      <c r="F14" s="5">
        <v>221.80392708333329</v>
      </c>
      <c r="G14" s="5">
        <v>5323.2942499999999</v>
      </c>
      <c r="H14" s="3">
        <v>41.104564176108873</v>
      </c>
      <c r="I14" s="5">
        <v>218811.69012743639</v>
      </c>
      <c r="J14" s="5">
        <v>194.85370833333329</v>
      </c>
      <c r="K14" s="5">
        <v>4676.4889999999996</v>
      </c>
      <c r="L14" s="3">
        <v>30.35453517904914</v>
      </c>
      <c r="M14" s="5">
        <v>141952.64986493631</v>
      </c>
      <c r="N14" s="5">
        <v>26.950218750000019</v>
      </c>
      <c r="O14" s="5">
        <v>646.80525000000034</v>
      </c>
      <c r="P14" s="3">
        <v>118.8287204881222</v>
      </c>
      <c r="Q14" s="5">
        <v>76859.040262500028</v>
      </c>
    </row>
    <row r="15" spans="1:17" x14ac:dyDescent="0.25">
      <c r="A15" s="8">
        <v>44480</v>
      </c>
      <c r="B15" s="5">
        <v>-225.7219166666668</v>
      </c>
      <c r="C15" s="5">
        <v>-5417.3260000000028</v>
      </c>
      <c r="D15" s="6">
        <v>42.18</v>
      </c>
      <c r="E15" s="5">
        <f t="shared" si="0"/>
        <v>-228502.81068000011</v>
      </c>
      <c r="F15" s="5">
        <v>225.7219166666668</v>
      </c>
      <c r="G15" s="5">
        <v>5417.3260000000028</v>
      </c>
      <c r="H15" s="3">
        <v>58.63338885660535</v>
      </c>
      <c r="I15" s="5">
        <v>317636.18192099861</v>
      </c>
      <c r="J15" s="5">
        <v>168.7653333333333</v>
      </c>
      <c r="K15" s="5">
        <v>4050.367999999999</v>
      </c>
      <c r="L15" s="3">
        <v>32.720820018945957</v>
      </c>
      <c r="M15" s="5">
        <v>132531.36233849809</v>
      </c>
      <c r="N15" s="5">
        <v>56.956583333333491</v>
      </c>
      <c r="O15" s="5">
        <v>1366.9580000000039</v>
      </c>
      <c r="P15" s="3">
        <v>135.41368467977799</v>
      </c>
      <c r="Q15" s="5">
        <v>185104.81958250061</v>
      </c>
    </row>
    <row r="16" spans="1:17" x14ac:dyDescent="0.25">
      <c r="A16" s="8">
        <v>44481</v>
      </c>
      <c r="B16" s="5">
        <v>-221.26229166666661</v>
      </c>
      <c r="C16" s="5">
        <v>-5310.2949999999992</v>
      </c>
      <c r="D16" s="6">
        <v>42.18</v>
      </c>
      <c r="E16" s="5">
        <f t="shared" si="0"/>
        <v>-223988.24309999996</v>
      </c>
      <c r="F16" s="5">
        <v>221.26229166666661</v>
      </c>
      <c r="G16" s="5">
        <v>5310.2949999999992</v>
      </c>
      <c r="H16" s="3">
        <v>54.989715215555769</v>
      </c>
      <c r="I16" s="5">
        <v>292011.60976058972</v>
      </c>
      <c r="J16" s="5">
        <v>171.8297500000001</v>
      </c>
      <c r="K16" s="5">
        <v>4123.9140000000016</v>
      </c>
      <c r="L16" s="3">
        <v>35.071419826671907</v>
      </c>
      <c r="M16" s="5">
        <v>144631.51922308991</v>
      </c>
      <c r="N16" s="5">
        <v>49.432541666666573</v>
      </c>
      <c r="O16" s="5">
        <v>1186.380999999998</v>
      </c>
      <c r="P16" s="3">
        <v>124.2266106229787</v>
      </c>
      <c r="Q16" s="5">
        <v>147380.09053749981</v>
      </c>
    </row>
    <row r="17" spans="1:17" x14ac:dyDescent="0.25">
      <c r="A17" s="8">
        <v>44482</v>
      </c>
      <c r="B17" s="5">
        <v>-234.887</v>
      </c>
      <c r="C17" s="5">
        <v>-5637.2879999999996</v>
      </c>
      <c r="D17" s="6">
        <v>42.18</v>
      </c>
      <c r="E17" s="5">
        <f t="shared" si="0"/>
        <v>-237780.80783999999</v>
      </c>
      <c r="F17" s="5">
        <v>234.887</v>
      </c>
      <c r="G17" s="5">
        <v>5637.2879999999996</v>
      </c>
      <c r="H17" s="3">
        <v>62.494062095168061</v>
      </c>
      <c r="I17" s="5">
        <v>352297.02632034582</v>
      </c>
      <c r="J17" s="5">
        <v>181.47787500000021</v>
      </c>
      <c r="K17" s="5">
        <v>4355.4690000000037</v>
      </c>
      <c r="L17" s="3">
        <v>35.93240430430027</v>
      </c>
      <c r="M17" s="5">
        <v>156502.47304284651</v>
      </c>
      <c r="N17" s="5">
        <v>53.409124999999868</v>
      </c>
      <c r="O17" s="5">
        <v>1281.818999999997</v>
      </c>
      <c r="P17" s="3">
        <v>152.74742633515331</v>
      </c>
      <c r="Q17" s="5">
        <v>195794.5532774993</v>
      </c>
    </row>
    <row r="18" spans="1:17" x14ac:dyDescent="0.25">
      <c r="A18" s="8">
        <v>44483</v>
      </c>
      <c r="B18" s="5">
        <v>-205.67750000000001</v>
      </c>
      <c r="C18" s="5">
        <v>-4936.26</v>
      </c>
      <c r="D18" s="6">
        <v>42.18</v>
      </c>
      <c r="E18" s="5">
        <f t="shared" si="0"/>
        <v>-208211.44680000001</v>
      </c>
      <c r="F18" s="5">
        <v>205.67750000000001</v>
      </c>
      <c r="G18" s="5">
        <v>4936.26</v>
      </c>
      <c r="H18" s="3">
        <v>42.547421739278647</v>
      </c>
      <c r="I18" s="5">
        <v>210025.13603473161</v>
      </c>
      <c r="J18" s="5">
        <v>188.1874583333335</v>
      </c>
      <c r="K18" s="5">
        <v>4516.4990000000034</v>
      </c>
      <c r="L18" s="3">
        <v>35.845524790824022</v>
      </c>
      <c r="M18" s="5">
        <v>161896.276872232</v>
      </c>
      <c r="N18" s="5">
        <v>17.490041666666531</v>
      </c>
      <c r="O18" s="5">
        <v>419.76099999999678</v>
      </c>
      <c r="P18" s="3">
        <v>114.6577675451031</v>
      </c>
      <c r="Q18" s="5">
        <v>48128.859162499633</v>
      </c>
    </row>
    <row r="19" spans="1:17" x14ac:dyDescent="0.25">
      <c r="A19" s="8">
        <v>44484</v>
      </c>
      <c r="B19" s="5">
        <v>-200.6768645833333</v>
      </c>
      <c r="C19" s="5">
        <v>-4816.2447499999989</v>
      </c>
      <c r="D19" s="6">
        <v>42.18</v>
      </c>
      <c r="E19" s="5">
        <f t="shared" si="0"/>
        <v>-203149.20355499996</v>
      </c>
      <c r="F19" s="5">
        <v>200.6768645833333</v>
      </c>
      <c r="G19" s="5">
        <v>4816.2447499999989</v>
      </c>
      <c r="H19" s="3">
        <v>36.573822921873507</v>
      </c>
      <c r="I19" s="5">
        <v>176148.4826349029</v>
      </c>
      <c r="J19" s="5">
        <v>186.9248749999999</v>
      </c>
      <c r="K19" s="5">
        <v>4486.1969999999983</v>
      </c>
      <c r="L19" s="3">
        <v>35.22520349137654</v>
      </c>
      <c r="M19" s="5">
        <v>158027.20222740289</v>
      </c>
      <c r="N19" s="5">
        <v>13.75198958333336</v>
      </c>
      <c r="O19" s="5">
        <v>330.04775000000058</v>
      </c>
      <c r="P19" s="3">
        <v>54.905026340885499</v>
      </c>
      <c r="Q19" s="5">
        <v>18121.280407500031</v>
      </c>
    </row>
    <row r="20" spans="1:17" x14ac:dyDescent="0.25">
      <c r="A20" s="8">
        <v>44485</v>
      </c>
      <c r="B20" s="5">
        <v>-216.60052083333329</v>
      </c>
      <c r="C20" s="5">
        <v>-5198.4124999999995</v>
      </c>
      <c r="D20" s="6">
        <v>42.18</v>
      </c>
      <c r="E20" s="5">
        <f t="shared" si="0"/>
        <v>-219269.03924999997</v>
      </c>
      <c r="F20" s="5">
        <v>216.60052083333329</v>
      </c>
      <c r="G20" s="5">
        <v>5198.4124999999995</v>
      </c>
      <c r="H20" s="3">
        <v>28.370064935598371</v>
      </c>
      <c r="I20" s="5">
        <v>147479.3001870263</v>
      </c>
      <c r="J20" s="5">
        <v>218.89420833333321</v>
      </c>
      <c r="K20" s="5">
        <v>5253.4609999999984</v>
      </c>
      <c r="L20" s="3">
        <v>32.919377485532962</v>
      </c>
      <c r="M20" s="5">
        <v>172940.66576452539</v>
      </c>
      <c r="N20" s="5">
        <v>-2.2936874999999191</v>
      </c>
      <c r="O20" s="5">
        <v>-55.048499999998057</v>
      </c>
      <c r="P20" s="3">
        <v>462.52605570542312</v>
      </c>
      <c r="Q20" s="5">
        <v>-25461.36557749908</v>
      </c>
    </row>
    <row r="21" spans="1:17" x14ac:dyDescent="0.25">
      <c r="A21" s="8">
        <v>44486</v>
      </c>
      <c r="B21" s="5">
        <v>-221.9216562500001</v>
      </c>
      <c r="C21" s="5">
        <v>-5326.1197500000017</v>
      </c>
      <c r="D21" s="6">
        <v>42.18</v>
      </c>
      <c r="E21" s="5">
        <f t="shared" si="0"/>
        <v>-224655.73105500007</v>
      </c>
      <c r="F21" s="5">
        <v>221.9216562500001</v>
      </c>
      <c r="G21" s="5">
        <v>5326.1197500000017</v>
      </c>
      <c r="H21" s="3">
        <v>29.082395504024589</v>
      </c>
      <c r="I21" s="5">
        <v>154896.32107129661</v>
      </c>
      <c r="J21" s="5">
        <v>215.2569583333335</v>
      </c>
      <c r="K21" s="5">
        <v>5166.167000000004</v>
      </c>
      <c r="L21" s="3">
        <v>30.511619854487179</v>
      </c>
      <c r="M21" s="5">
        <v>157628.1236087966</v>
      </c>
      <c r="N21" s="5">
        <v>6.6646979166665687</v>
      </c>
      <c r="O21" s="5">
        <v>159.95274999999759</v>
      </c>
      <c r="P21" s="3">
        <v>-17.078809445289451</v>
      </c>
      <c r="Q21" s="5">
        <v>-2731.8025374999829</v>
      </c>
    </row>
    <row r="22" spans="1:17" x14ac:dyDescent="0.25">
      <c r="A22" s="8">
        <v>44487</v>
      </c>
      <c r="B22" s="5">
        <v>-211.0598958333334</v>
      </c>
      <c r="C22" s="5">
        <v>-5065.4375000000018</v>
      </c>
      <c r="D22" s="6">
        <v>42.18</v>
      </c>
      <c r="E22" s="5">
        <f t="shared" si="0"/>
        <v>-213660.15375000008</v>
      </c>
      <c r="F22" s="5">
        <v>211.0598958333334</v>
      </c>
      <c r="G22" s="5">
        <v>5065.4375000000018</v>
      </c>
      <c r="H22" s="3">
        <v>46.098852489381272</v>
      </c>
      <c r="I22" s="5">
        <v>233510.85610668029</v>
      </c>
      <c r="J22" s="5">
        <v>181.82412500000009</v>
      </c>
      <c r="K22" s="5">
        <v>4363.7790000000023</v>
      </c>
      <c r="L22" s="3">
        <v>33.483206017463367</v>
      </c>
      <c r="M22" s="5">
        <v>146113.31127168029</v>
      </c>
      <c r="N22" s="5">
        <v>29.235770833333319</v>
      </c>
      <c r="O22" s="5">
        <v>701.65849999999955</v>
      </c>
      <c r="P22" s="3">
        <v>124.5585207547546</v>
      </c>
      <c r="Q22" s="5">
        <v>87397.544834999935</v>
      </c>
    </row>
    <row r="23" spans="1:17" x14ac:dyDescent="0.25">
      <c r="A23" s="8">
        <v>44488</v>
      </c>
      <c r="B23" s="5">
        <v>-185.47111458333339</v>
      </c>
      <c r="C23" s="5">
        <v>-4451.3067500000006</v>
      </c>
      <c r="D23" s="6">
        <v>42.18</v>
      </c>
      <c r="E23" s="5">
        <f t="shared" si="0"/>
        <v>-187756.11871500002</v>
      </c>
      <c r="F23" s="5">
        <v>185.47111458333339</v>
      </c>
      <c r="G23" s="5">
        <v>4451.3067500000006</v>
      </c>
      <c r="H23" s="3">
        <v>34.900944353341878</v>
      </c>
      <c r="I23" s="5">
        <v>155354.80918140509</v>
      </c>
      <c r="J23" s="5">
        <v>181.3539999999999</v>
      </c>
      <c r="K23" s="5">
        <v>4352.4959999999983</v>
      </c>
      <c r="L23" s="3">
        <v>35.965792567392413</v>
      </c>
      <c r="M23" s="5">
        <v>156540.96828640511</v>
      </c>
      <c r="N23" s="5">
        <v>4.1171145833334322</v>
      </c>
      <c r="O23" s="5">
        <v>98.810750000002372</v>
      </c>
      <c r="P23" s="3">
        <v>-12.004352815862751</v>
      </c>
      <c r="Q23" s="5">
        <v>-1186.1591050000391</v>
      </c>
    </row>
    <row r="24" spans="1:17" x14ac:dyDescent="0.25">
      <c r="A24" s="8">
        <v>44489</v>
      </c>
      <c r="B24" s="5">
        <v>-123.279375</v>
      </c>
      <c r="C24" s="5">
        <v>-2958.704999999999</v>
      </c>
      <c r="D24" s="6">
        <v>42.18</v>
      </c>
      <c r="E24" s="5">
        <f t="shared" si="0"/>
        <v>-124798.17689999996</v>
      </c>
      <c r="F24" s="5">
        <v>123.279375</v>
      </c>
      <c r="G24" s="5">
        <v>2958.704999999999</v>
      </c>
      <c r="H24" s="3">
        <v>33.359644370761757</v>
      </c>
      <c r="I24" s="5">
        <v>98701.346597994663</v>
      </c>
      <c r="J24" s="5">
        <v>185.05516666666671</v>
      </c>
      <c r="K24" s="5">
        <v>4441.3239999999996</v>
      </c>
      <c r="L24" s="3">
        <v>36.323847078707757</v>
      </c>
      <c r="M24" s="5">
        <v>161325.9738029947</v>
      </c>
      <c r="N24" s="5">
        <v>-61.77579166666667</v>
      </c>
      <c r="O24" s="5">
        <v>-1482.6189999999999</v>
      </c>
      <c r="P24" s="3">
        <v>42.239191056502037</v>
      </c>
      <c r="Q24" s="5">
        <v>-62624.627205000012</v>
      </c>
    </row>
    <row r="25" spans="1:17" x14ac:dyDescent="0.25">
      <c r="A25" s="8">
        <v>44490</v>
      </c>
      <c r="B25" s="5">
        <v>-137.10095833333341</v>
      </c>
      <c r="C25" s="5">
        <v>-3290.4230000000011</v>
      </c>
      <c r="D25" s="6">
        <v>42.18</v>
      </c>
      <c r="E25" s="5">
        <f t="shared" si="0"/>
        <v>-138790.04214000003</v>
      </c>
      <c r="F25" s="5">
        <v>137.10095833333341</v>
      </c>
      <c r="G25" s="5">
        <v>3290.4230000000011</v>
      </c>
      <c r="H25" s="3">
        <v>28.901516349992882</v>
      </c>
      <c r="I25" s="5">
        <v>95098.214132892652</v>
      </c>
      <c r="J25" s="5">
        <v>186.86937499999999</v>
      </c>
      <c r="K25" s="5">
        <v>4484.8649999999998</v>
      </c>
      <c r="L25" s="3">
        <v>35.983695110196777</v>
      </c>
      <c r="M25" s="5">
        <v>161382.01477039259</v>
      </c>
      <c r="N25" s="5">
        <v>-49.768416666666631</v>
      </c>
      <c r="O25" s="5">
        <v>-1194.4419999999991</v>
      </c>
      <c r="P25" s="3">
        <v>55.493528055359782</v>
      </c>
      <c r="Q25" s="5">
        <v>-66283.800637499997</v>
      </c>
    </row>
    <row r="26" spans="1:17" x14ac:dyDescent="0.25">
      <c r="A26" s="8">
        <v>44491</v>
      </c>
      <c r="B26" s="5">
        <v>-187.5693541666667</v>
      </c>
      <c r="C26" s="5">
        <v>-4501.6645000000008</v>
      </c>
      <c r="D26" s="6">
        <v>42.18</v>
      </c>
      <c r="E26" s="5">
        <f t="shared" si="0"/>
        <v>-189880.20861000003</v>
      </c>
      <c r="F26" s="5">
        <v>187.5693541666667</v>
      </c>
      <c r="G26" s="5">
        <v>4501.6645000000008</v>
      </c>
      <c r="H26" s="3">
        <v>33.550093700170272</v>
      </c>
      <c r="I26" s="5">
        <v>151031.26578173021</v>
      </c>
      <c r="J26" s="5">
        <v>193.95729166666669</v>
      </c>
      <c r="K26" s="5">
        <v>4654.9750000000004</v>
      </c>
      <c r="L26" s="3">
        <v>35.820703674397848</v>
      </c>
      <c r="M26" s="5">
        <v>166744.48008673009</v>
      </c>
      <c r="N26" s="5">
        <v>-6.3879374999999827</v>
      </c>
      <c r="O26" s="5">
        <v>-153.31049999999959</v>
      </c>
      <c r="P26" s="3">
        <v>102.49274710473181</v>
      </c>
      <c r="Q26" s="5">
        <v>-15713.214304999939</v>
      </c>
    </row>
    <row r="27" spans="1:17" x14ac:dyDescent="0.25">
      <c r="A27" s="8">
        <v>44492</v>
      </c>
      <c r="B27" s="5">
        <v>-227.87961458333331</v>
      </c>
      <c r="C27" s="5">
        <v>-5469.1107499999998</v>
      </c>
      <c r="D27" s="6">
        <v>42.18</v>
      </c>
      <c r="E27" s="5">
        <f t="shared" si="0"/>
        <v>-230687.09143499998</v>
      </c>
      <c r="F27" s="5">
        <v>227.87961458333331</v>
      </c>
      <c r="G27" s="5">
        <v>5469.1107499999998</v>
      </c>
      <c r="H27" s="3">
        <v>26.68173538612162</v>
      </c>
      <c r="I27" s="5">
        <v>145925.36582889309</v>
      </c>
      <c r="J27" s="5">
        <v>226.27641666666679</v>
      </c>
      <c r="K27" s="5">
        <v>5430.6340000000037</v>
      </c>
      <c r="L27" s="3">
        <v>33.139496538781607</v>
      </c>
      <c r="M27" s="5">
        <v>179968.47664638981</v>
      </c>
      <c r="N27" s="5">
        <v>1.6031979166665069</v>
      </c>
      <c r="O27" s="5">
        <v>38.476749999996173</v>
      </c>
      <c r="P27" s="3">
        <v>-884.77095434256057</v>
      </c>
      <c r="Q27" s="5">
        <v>-34043.11081749673</v>
      </c>
    </row>
    <row r="28" spans="1:17" x14ac:dyDescent="0.25">
      <c r="A28" s="8">
        <v>44493</v>
      </c>
      <c r="B28" s="5">
        <v>-254.6719791666668</v>
      </c>
      <c r="C28" s="5">
        <v>-6112.1275000000041</v>
      </c>
      <c r="D28" s="6">
        <v>42.18</v>
      </c>
      <c r="E28" s="5">
        <f t="shared" si="0"/>
        <v>-257809.53795000017</v>
      </c>
      <c r="F28" s="5">
        <v>254.6719791666668</v>
      </c>
      <c r="G28" s="5">
        <v>6112.1275000000041</v>
      </c>
      <c r="H28" s="3">
        <v>40.73940559235561</v>
      </c>
      <c r="I28" s="5">
        <v>249004.4412546907</v>
      </c>
      <c r="J28" s="5">
        <v>222.72341666666671</v>
      </c>
      <c r="K28" s="5">
        <v>5345.3620000000019</v>
      </c>
      <c r="L28" s="3">
        <v>30.825689903170321</v>
      </c>
      <c r="M28" s="5">
        <v>164774.47143219039</v>
      </c>
      <c r="N28" s="5">
        <v>31.94856250000009</v>
      </c>
      <c r="O28" s="5">
        <v>766.76550000000225</v>
      </c>
      <c r="P28" s="3">
        <v>109.85101680044301</v>
      </c>
      <c r="Q28" s="5">
        <v>84229.969822500323</v>
      </c>
    </row>
    <row r="29" spans="1:17" x14ac:dyDescent="0.25">
      <c r="A29" s="8">
        <v>44494</v>
      </c>
      <c r="B29" s="5">
        <v>-261.69245833333332</v>
      </c>
      <c r="C29" s="5">
        <v>-6280.6189999999988</v>
      </c>
      <c r="D29" s="6">
        <v>42.18</v>
      </c>
      <c r="E29" s="5">
        <f t="shared" si="0"/>
        <v>-264916.50941999996</v>
      </c>
      <c r="F29" s="5">
        <v>261.69245833333332</v>
      </c>
      <c r="G29" s="5">
        <v>6280.6189999999988</v>
      </c>
      <c r="H29" s="3">
        <v>59.779349249240099</v>
      </c>
      <c r="I29" s="5">
        <v>375451.31670241302</v>
      </c>
      <c r="J29" s="5">
        <v>182.87695833333319</v>
      </c>
      <c r="K29" s="5">
        <v>4389.0469999999968</v>
      </c>
      <c r="L29" s="3">
        <v>33.585542949850613</v>
      </c>
      <c r="M29" s="5">
        <v>147408.52652741291</v>
      </c>
      <c r="N29" s="5">
        <v>78.815500000000085</v>
      </c>
      <c r="O29" s="5">
        <v>1891.5720000000019</v>
      </c>
      <c r="P29" s="3">
        <v>120.55728789335009</v>
      </c>
      <c r="Q29" s="5">
        <v>228042.79017500021</v>
      </c>
    </row>
    <row r="30" spans="1:17" x14ac:dyDescent="0.25">
      <c r="A30" s="8">
        <v>44495</v>
      </c>
      <c r="B30" s="5">
        <v>-235.248875</v>
      </c>
      <c r="C30" s="5">
        <v>-5645.972999999999</v>
      </c>
      <c r="D30" s="6">
        <v>42.18</v>
      </c>
      <c r="E30" s="5">
        <f t="shared" si="0"/>
        <v>-238147.14113999996</v>
      </c>
      <c r="F30" s="5">
        <v>235.248875</v>
      </c>
      <c r="G30" s="5">
        <v>5645.972999999999</v>
      </c>
      <c r="H30" s="3">
        <v>57.626056667688012</v>
      </c>
      <c r="I30" s="5">
        <v>325355.16004223638</v>
      </c>
      <c r="J30" s="5">
        <v>181.8575833333332</v>
      </c>
      <c r="K30" s="5">
        <v>4364.5819999999967</v>
      </c>
      <c r="L30" s="3">
        <v>36.044186100120541</v>
      </c>
      <c r="M30" s="5">
        <v>157317.80585723621</v>
      </c>
      <c r="N30" s="5">
        <v>53.391291666666767</v>
      </c>
      <c r="O30" s="5">
        <v>1281.3910000000019</v>
      </c>
      <c r="P30" s="3">
        <v>131.1366742742847</v>
      </c>
      <c r="Q30" s="5">
        <v>168037.35418500029</v>
      </c>
    </row>
    <row r="31" spans="1:17" x14ac:dyDescent="0.25">
      <c r="A31" s="8">
        <v>44496</v>
      </c>
      <c r="B31" s="5">
        <v>-202.71089583333341</v>
      </c>
      <c r="C31" s="5">
        <v>-4865.0615000000007</v>
      </c>
      <c r="D31" s="6">
        <v>42.18</v>
      </c>
      <c r="E31" s="5">
        <f t="shared" si="0"/>
        <v>-205208.29407000003</v>
      </c>
      <c r="F31" s="5">
        <v>202.71089583333341</v>
      </c>
      <c r="G31" s="5">
        <v>4865.0615000000007</v>
      </c>
      <c r="H31" s="3">
        <v>43.173019235749621</v>
      </c>
      <c r="I31" s="5">
        <v>210039.3937226049</v>
      </c>
      <c r="J31" s="5">
        <v>183.60370833333329</v>
      </c>
      <c r="K31" s="5">
        <v>4406.4889999999996</v>
      </c>
      <c r="L31" s="3">
        <v>36.306078367631187</v>
      </c>
      <c r="M31" s="5">
        <v>159982.33496010481</v>
      </c>
      <c r="N31" s="5">
        <v>19.107187500000052</v>
      </c>
      <c r="O31" s="5">
        <v>458.57250000000113</v>
      </c>
      <c r="P31" s="3">
        <v>109.15844007763221</v>
      </c>
      <c r="Q31" s="5">
        <v>50057.058762500128</v>
      </c>
    </row>
    <row r="32" spans="1:17" x14ac:dyDescent="0.25">
      <c r="A32" s="8">
        <v>44497</v>
      </c>
      <c r="B32" s="5">
        <v>-204.64077083333339</v>
      </c>
      <c r="C32" s="5">
        <v>-4911.3785000000007</v>
      </c>
      <c r="D32" s="6">
        <v>42.18</v>
      </c>
      <c r="E32" s="5">
        <f t="shared" si="0"/>
        <v>-207161.94513000004</v>
      </c>
      <c r="F32" s="5">
        <v>204.64077083333339</v>
      </c>
      <c r="G32" s="5">
        <v>4911.3785000000007</v>
      </c>
      <c r="H32" s="3">
        <v>42.761564733102468</v>
      </c>
      <c r="I32" s="5">
        <v>210018.2296565178</v>
      </c>
      <c r="J32" s="5">
        <v>188.13800000000009</v>
      </c>
      <c r="K32" s="5">
        <v>4515.3120000000026</v>
      </c>
      <c r="L32" s="3">
        <v>35.935936864167502</v>
      </c>
      <c r="M32" s="5">
        <v>162261.96695401799</v>
      </c>
      <c r="N32" s="5">
        <v>16.502770833333251</v>
      </c>
      <c r="O32" s="5">
        <v>396.06649999999809</v>
      </c>
      <c r="P32" s="3">
        <v>120.576374680767</v>
      </c>
      <c r="Q32" s="5">
        <v>47756.262702499793</v>
      </c>
    </row>
    <row r="33" spans="1:17" x14ac:dyDescent="0.25">
      <c r="A33" s="8">
        <v>44498</v>
      </c>
      <c r="B33" s="5">
        <v>-210.09407291666659</v>
      </c>
      <c r="C33" s="5">
        <v>-5042.2577499999989</v>
      </c>
      <c r="D33" s="6">
        <v>42.18</v>
      </c>
      <c r="E33" s="5">
        <f t="shared" si="0"/>
        <v>-212682.43189499996</v>
      </c>
      <c r="F33" s="5">
        <v>210.09407291666659</v>
      </c>
      <c r="G33" s="5">
        <v>5042.2577499999989</v>
      </c>
      <c r="H33" s="3">
        <v>40.165136558850087</v>
      </c>
      <c r="I33" s="5">
        <v>202522.9710936702</v>
      </c>
      <c r="J33" s="5">
        <v>192.34299999999999</v>
      </c>
      <c r="K33" s="5">
        <v>4616.232</v>
      </c>
      <c r="L33" s="3">
        <v>35.854997562117823</v>
      </c>
      <c r="M33" s="5">
        <v>165514.9871061703</v>
      </c>
      <c r="N33" s="5">
        <v>17.751072916666619</v>
      </c>
      <c r="O33" s="5">
        <v>426.02574999999888</v>
      </c>
      <c r="P33" s="3">
        <v>86.867951027608072</v>
      </c>
      <c r="Q33" s="5">
        <v>37007.983987499902</v>
      </c>
    </row>
    <row r="34" spans="1:17" x14ac:dyDescent="0.25">
      <c r="A34" s="8">
        <v>44499</v>
      </c>
      <c r="B34" s="5">
        <v>-212.00762499999999</v>
      </c>
      <c r="C34" s="5">
        <v>-5088.183</v>
      </c>
      <c r="D34" s="6">
        <v>42.18</v>
      </c>
      <c r="E34" s="5">
        <f t="shared" si="0"/>
        <v>-214619.55893999999</v>
      </c>
      <c r="F34" s="5">
        <v>212.00762499999999</v>
      </c>
      <c r="G34" s="5">
        <v>5088.183</v>
      </c>
      <c r="H34" s="3">
        <v>28.182989507281821</v>
      </c>
      <c r="I34" s="5">
        <v>143400.2081001297</v>
      </c>
      <c r="J34" s="5">
        <v>224.3790833333334</v>
      </c>
      <c r="K34" s="5">
        <v>5385.0980000000009</v>
      </c>
      <c r="L34" s="3">
        <v>33.598591775419827</v>
      </c>
      <c r="M34" s="5">
        <v>180931.70937262979</v>
      </c>
      <c r="N34" s="5">
        <v>-12.37145833333337</v>
      </c>
      <c r="O34" s="5">
        <v>-296.91500000000087</v>
      </c>
      <c r="P34" s="3">
        <v>126.4048676304666</v>
      </c>
      <c r="Q34" s="5">
        <v>-37531.501272500092</v>
      </c>
    </row>
    <row r="35" spans="1:17" x14ac:dyDescent="0.25">
      <c r="A35" s="8">
        <v>44500</v>
      </c>
      <c r="B35" s="5">
        <v>-186.4704899999999</v>
      </c>
      <c r="C35" s="5">
        <v>-4661.7622499999979</v>
      </c>
      <c r="D35" s="6">
        <v>42.18</v>
      </c>
      <c r="E35" s="5">
        <f t="shared" si="0"/>
        <v>-196633.13170499992</v>
      </c>
      <c r="F35" s="5">
        <v>186.4704899999999</v>
      </c>
      <c r="G35" s="5">
        <v>4661.7622499999979</v>
      </c>
      <c r="H35" s="3">
        <v>23.283673425069178</v>
      </c>
      <c r="I35" s="5">
        <v>108542.9498143157</v>
      </c>
      <c r="J35" s="5">
        <v>227.51944000000009</v>
      </c>
      <c r="K35" s="5">
        <v>5687.9860000000026</v>
      </c>
      <c r="L35" s="3">
        <v>30.746270708000321</v>
      </c>
      <c r="M35" s="5">
        <v>174884.35733931599</v>
      </c>
      <c r="N35" s="5">
        <v>-41.04895000000019</v>
      </c>
      <c r="O35" s="5">
        <v>-1026.2237500000051</v>
      </c>
      <c r="P35" s="3">
        <v>64.646143226562458</v>
      </c>
      <c r="Q35" s="5">
        <v>-66341.407525000322</v>
      </c>
    </row>
    <row r="36" spans="1:17" x14ac:dyDescent="0.25">
      <c r="A36" s="8">
        <v>44501</v>
      </c>
      <c r="B36" s="5">
        <v>-189.79514583333341</v>
      </c>
      <c r="C36" s="5">
        <v>-4555.0835000000006</v>
      </c>
      <c r="D36" s="6">
        <v>43.26</v>
      </c>
      <c r="E36" s="5">
        <f t="shared" si="0"/>
        <v>-197052.91221000001</v>
      </c>
      <c r="F36" s="5">
        <v>189.79514583333341</v>
      </c>
      <c r="G36" s="5">
        <v>4555.0835000000006</v>
      </c>
      <c r="H36" s="3">
        <v>43.367922830809079</v>
      </c>
      <c r="I36" s="5">
        <v>197544.50971589179</v>
      </c>
      <c r="J36" s="5">
        <v>219.6534166666668</v>
      </c>
      <c r="K36" s="5">
        <v>5271.6820000000034</v>
      </c>
      <c r="L36" s="3">
        <v>49.893622819223893</v>
      </c>
      <c r="M36" s="5">
        <v>263023.31333089189</v>
      </c>
      <c r="N36" s="5">
        <v>-29.85827083333341</v>
      </c>
      <c r="O36" s="5">
        <v>-716.59850000000188</v>
      </c>
      <c r="P36" s="3">
        <v>91.374463685034243</v>
      </c>
      <c r="Q36" s="5">
        <v>-65478.803615000179</v>
      </c>
    </row>
    <row r="37" spans="1:17" x14ac:dyDescent="0.25">
      <c r="A37" s="8">
        <v>44502</v>
      </c>
      <c r="B37" s="5">
        <v>-208.29503124999999</v>
      </c>
      <c r="C37" s="5">
        <v>-4999.0807499999992</v>
      </c>
      <c r="D37" s="6">
        <v>43.26</v>
      </c>
      <c r="E37" s="5">
        <f t="shared" si="0"/>
        <v>-216260.23324499995</v>
      </c>
      <c r="F37" s="5">
        <v>208.29503124999999</v>
      </c>
      <c r="G37" s="5">
        <v>4999.0807499999992</v>
      </c>
      <c r="H37" s="3">
        <v>40.628743089954519</v>
      </c>
      <c r="I37" s="5">
        <v>203106.3674776871</v>
      </c>
      <c r="J37" s="5">
        <v>218.27925000000019</v>
      </c>
      <c r="K37" s="5">
        <v>5238.7020000000048</v>
      </c>
      <c r="L37" s="3">
        <v>52.182391787639098</v>
      </c>
      <c r="M37" s="5">
        <v>273368.00022268877</v>
      </c>
      <c r="N37" s="5">
        <v>-9.9842187500002328</v>
      </c>
      <c r="O37" s="5">
        <v>-239.6212500000056</v>
      </c>
      <c r="P37" s="3">
        <v>293.21954019103072</v>
      </c>
      <c r="Q37" s="5">
        <v>-70261.632745001654</v>
      </c>
    </row>
    <row r="38" spans="1:17" x14ac:dyDescent="0.25">
      <c r="A38" s="8">
        <v>44503</v>
      </c>
      <c r="B38" s="5">
        <v>-239.90182291666679</v>
      </c>
      <c r="C38" s="5">
        <v>-5757.6437500000029</v>
      </c>
      <c r="D38" s="6">
        <v>43.26</v>
      </c>
      <c r="E38" s="5">
        <f t="shared" si="0"/>
        <v>-249075.66862500011</v>
      </c>
      <c r="F38" s="5">
        <v>239.90182291666679</v>
      </c>
      <c r="G38" s="5">
        <v>5757.6437500000029</v>
      </c>
      <c r="H38" s="3">
        <v>56.796114731085247</v>
      </c>
      <c r="I38" s="5">
        <v>327011.79500571609</v>
      </c>
      <c r="J38" s="5">
        <v>220.03166666666661</v>
      </c>
      <c r="K38" s="5">
        <v>5280.7599999999993</v>
      </c>
      <c r="L38" s="3">
        <v>52.653713488818987</v>
      </c>
      <c r="M38" s="5">
        <v>278051.62404321571</v>
      </c>
      <c r="N38" s="5">
        <v>19.87015625000015</v>
      </c>
      <c r="O38" s="5">
        <v>476.8837500000036</v>
      </c>
      <c r="P38" s="3">
        <v>102.66688886442449</v>
      </c>
      <c r="Q38" s="5">
        <v>48960.170962500371</v>
      </c>
    </row>
    <row r="39" spans="1:17" x14ac:dyDescent="0.25">
      <c r="A39" s="8">
        <v>44504</v>
      </c>
      <c r="B39" s="5">
        <v>-251.00888541666669</v>
      </c>
      <c r="C39" s="5">
        <v>-6024.2132500000007</v>
      </c>
      <c r="D39" s="6">
        <v>43.26</v>
      </c>
      <c r="E39" s="5">
        <f t="shared" si="0"/>
        <v>-260607.46519500003</v>
      </c>
      <c r="F39" s="5">
        <v>251.00888541666669</v>
      </c>
      <c r="G39" s="5">
        <v>6024.2132500000007</v>
      </c>
      <c r="H39" s="3">
        <v>61.742061342708077</v>
      </c>
      <c r="I39" s="5">
        <v>371947.34402305481</v>
      </c>
      <c r="J39" s="5">
        <v>218.0766666666668</v>
      </c>
      <c r="K39" s="5">
        <v>5233.8400000000029</v>
      </c>
      <c r="L39" s="3">
        <v>51.933701363731942</v>
      </c>
      <c r="M39" s="5">
        <v>271812.68354555487</v>
      </c>
      <c r="N39" s="5">
        <v>32.932218749999912</v>
      </c>
      <c r="O39" s="5">
        <v>790.37324999999782</v>
      </c>
      <c r="P39" s="3">
        <v>126.69287640681181</v>
      </c>
      <c r="Q39" s="5">
        <v>100134.6604774999</v>
      </c>
    </row>
    <row r="40" spans="1:17" x14ac:dyDescent="0.25">
      <c r="A40" s="8">
        <v>44505</v>
      </c>
      <c r="B40" s="5">
        <v>-258.25505208333328</v>
      </c>
      <c r="C40" s="5">
        <v>-6198.1212499999983</v>
      </c>
      <c r="D40" s="6">
        <v>43.26</v>
      </c>
      <c r="E40" s="5">
        <f t="shared" si="0"/>
        <v>-268130.72527499992</v>
      </c>
      <c r="F40" s="5">
        <v>258.25505208333328</v>
      </c>
      <c r="G40" s="5">
        <v>6198.1212499999983</v>
      </c>
      <c r="H40" s="3">
        <v>60.020119653399682</v>
      </c>
      <c r="I40" s="5">
        <v>372011.97905127908</v>
      </c>
      <c r="J40" s="5">
        <v>216.91766666666661</v>
      </c>
      <c r="K40" s="5">
        <v>5206.0239999999994</v>
      </c>
      <c r="L40" s="3">
        <v>51.226708324583051</v>
      </c>
      <c r="M40" s="5">
        <v>266687.47297877911</v>
      </c>
      <c r="N40" s="5">
        <v>41.337385416666621</v>
      </c>
      <c r="O40" s="5">
        <v>992.09724999999889</v>
      </c>
      <c r="P40" s="3">
        <v>106.1634895898563</v>
      </c>
      <c r="Q40" s="5">
        <v>105324.50607249991</v>
      </c>
    </row>
    <row r="41" spans="1:17" x14ac:dyDescent="0.25">
      <c r="A41" s="8">
        <v>44506</v>
      </c>
      <c r="B41" s="5">
        <v>-260.37023958333327</v>
      </c>
      <c r="C41" s="5">
        <v>-6248.8857499999986</v>
      </c>
      <c r="D41" s="6">
        <v>43.26</v>
      </c>
      <c r="E41" s="5">
        <f t="shared" si="0"/>
        <v>-270326.79754499992</v>
      </c>
      <c r="F41" s="5">
        <v>260.37023958333327</v>
      </c>
      <c r="G41" s="5">
        <v>6248.8857499999986</v>
      </c>
      <c r="H41" s="3">
        <v>45.749963738571608</v>
      </c>
      <c r="I41" s="5">
        <v>285886.29646897683</v>
      </c>
      <c r="J41" s="5">
        <v>248.4788749999999</v>
      </c>
      <c r="K41" s="5">
        <v>5963.4929999999968</v>
      </c>
      <c r="L41" s="3">
        <v>47.591769686235388</v>
      </c>
      <c r="M41" s="5">
        <v>283813.18538147683</v>
      </c>
      <c r="N41" s="5">
        <v>11.891364583333409</v>
      </c>
      <c r="O41" s="5">
        <v>285.3927500000018</v>
      </c>
      <c r="P41" s="3">
        <v>7.2640636018257938</v>
      </c>
      <c r="Q41" s="5">
        <v>2073.1110874999808</v>
      </c>
    </row>
    <row r="42" spans="1:17" x14ac:dyDescent="0.25">
      <c r="A42" s="8">
        <v>44507</v>
      </c>
      <c r="B42" s="5">
        <v>-251.4434895833333</v>
      </c>
      <c r="C42" s="5">
        <v>-6034.6437500000002</v>
      </c>
      <c r="D42" s="6">
        <v>43.26</v>
      </c>
      <c r="E42" s="5">
        <f t="shared" si="0"/>
        <v>-261058.68862500001</v>
      </c>
      <c r="F42" s="5">
        <v>251.4434895833333</v>
      </c>
      <c r="G42" s="5">
        <v>6034.6437500000002</v>
      </c>
      <c r="H42" s="3">
        <v>41.989196322494273</v>
      </c>
      <c r="I42" s="5">
        <v>253389.84115506301</v>
      </c>
      <c r="J42" s="5">
        <v>248.4740833333334</v>
      </c>
      <c r="K42" s="5">
        <v>5963.3780000000006</v>
      </c>
      <c r="L42" s="3">
        <v>45.560322352542961</v>
      </c>
      <c r="M42" s="5">
        <v>271693.42399006302</v>
      </c>
      <c r="N42" s="5">
        <v>2.9694062499999818</v>
      </c>
      <c r="O42" s="5">
        <v>71.265749999999571</v>
      </c>
      <c r="P42" s="3">
        <v>-256.83561647776162</v>
      </c>
      <c r="Q42" s="5">
        <v>-18303.582834999928</v>
      </c>
    </row>
    <row r="43" spans="1:17" x14ac:dyDescent="0.25">
      <c r="A43" s="8">
        <v>44508</v>
      </c>
      <c r="B43" s="5">
        <v>-250.60945833333329</v>
      </c>
      <c r="C43" s="5">
        <v>-6014.6269999999986</v>
      </c>
      <c r="D43" s="6">
        <v>43.26</v>
      </c>
      <c r="E43" s="5">
        <f t="shared" si="0"/>
        <v>-260192.76401999992</v>
      </c>
      <c r="F43" s="5">
        <v>250.60945833333329</v>
      </c>
      <c r="G43" s="5">
        <v>6014.6269999999986</v>
      </c>
      <c r="H43" s="3">
        <v>54.419380228762797</v>
      </c>
      <c r="I43" s="5">
        <v>327312.27364718291</v>
      </c>
      <c r="J43" s="5">
        <v>220.9512083333334</v>
      </c>
      <c r="K43" s="5">
        <v>5302.8290000000025</v>
      </c>
      <c r="L43" s="3">
        <v>49.576546740368791</v>
      </c>
      <c r="M43" s="5">
        <v>262895.94977468322</v>
      </c>
      <c r="N43" s="5">
        <v>29.658249999999839</v>
      </c>
      <c r="O43" s="5">
        <v>711.79799999999614</v>
      </c>
      <c r="P43" s="3">
        <v>90.498039995195271</v>
      </c>
      <c r="Q43" s="5">
        <v>64416.323872499663</v>
      </c>
    </row>
    <row r="44" spans="1:17" x14ac:dyDescent="0.25">
      <c r="A44" s="8">
        <v>44509</v>
      </c>
      <c r="B44" s="5">
        <v>-265.36812500000002</v>
      </c>
      <c r="C44" s="5">
        <v>-6368.8349999999991</v>
      </c>
      <c r="D44" s="6">
        <v>43.26</v>
      </c>
      <c r="E44" s="5">
        <f t="shared" si="0"/>
        <v>-275515.80209999997</v>
      </c>
      <c r="F44" s="5">
        <v>265.36812500000002</v>
      </c>
      <c r="G44" s="5">
        <v>6368.8349999999991</v>
      </c>
      <c r="H44" s="3">
        <v>64.104019367923016</v>
      </c>
      <c r="I44" s="5">
        <v>408267.9221911059</v>
      </c>
      <c r="J44" s="5">
        <v>229.20599999999999</v>
      </c>
      <c r="K44" s="5">
        <v>5500.9440000000013</v>
      </c>
      <c r="L44" s="3">
        <v>51.784648504166938</v>
      </c>
      <c r="M44" s="5">
        <v>284864.45148110623</v>
      </c>
      <c r="N44" s="5">
        <v>36.162124999999911</v>
      </c>
      <c r="O44" s="5">
        <v>867.8909999999978</v>
      </c>
      <c r="P44" s="3">
        <v>142.1877525057871</v>
      </c>
      <c r="Q44" s="5">
        <v>123403.4707099997</v>
      </c>
    </row>
    <row r="45" spans="1:17" x14ac:dyDescent="0.25">
      <c r="A45" s="8">
        <v>44510</v>
      </c>
      <c r="B45" s="5">
        <v>-282.89321875000002</v>
      </c>
      <c r="C45" s="5">
        <v>-6789.437249999999</v>
      </c>
      <c r="D45" s="6">
        <v>43.26</v>
      </c>
      <c r="E45" s="5">
        <f t="shared" si="0"/>
        <v>-293711.05543499993</v>
      </c>
      <c r="F45" s="5">
        <v>282.89321875000002</v>
      </c>
      <c r="G45" s="5">
        <v>6789.437249999999</v>
      </c>
      <c r="H45" s="3">
        <v>67.0936240295799</v>
      </c>
      <c r="I45" s="5">
        <v>455527.95022392482</v>
      </c>
      <c r="J45" s="5">
        <v>231.13324999999989</v>
      </c>
      <c r="K45" s="5">
        <v>5547.1979999999976</v>
      </c>
      <c r="L45" s="3">
        <v>51.95898854546467</v>
      </c>
      <c r="M45" s="5">
        <v>288226.79734142439</v>
      </c>
      <c r="N45" s="5">
        <v>51.759968750000063</v>
      </c>
      <c r="O45" s="5">
        <v>1242.239250000001</v>
      </c>
      <c r="P45" s="3">
        <v>134.67707841504779</v>
      </c>
      <c r="Q45" s="5">
        <v>167301.15288250041</v>
      </c>
    </row>
    <row r="46" spans="1:17" x14ac:dyDescent="0.25">
      <c r="A46" s="8">
        <v>44511</v>
      </c>
      <c r="B46" s="5">
        <v>-291.5765416666668</v>
      </c>
      <c r="C46" s="5">
        <v>-6997.8370000000032</v>
      </c>
      <c r="D46" s="6">
        <v>43.26</v>
      </c>
      <c r="E46" s="5">
        <f t="shared" si="0"/>
        <v>-302726.42862000014</v>
      </c>
      <c r="F46" s="5">
        <v>291.5765416666668</v>
      </c>
      <c r="G46" s="5">
        <v>6997.8370000000032</v>
      </c>
      <c r="H46" s="3">
        <v>74.131227003434191</v>
      </c>
      <c r="I46" s="5">
        <v>518758.24318003119</v>
      </c>
      <c r="J46" s="5">
        <v>231.04762500000001</v>
      </c>
      <c r="K46" s="5">
        <v>5545.1429999999991</v>
      </c>
      <c r="L46" s="3">
        <v>51.347997057069684</v>
      </c>
      <c r="M46" s="5">
        <v>284731.98644503049</v>
      </c>
      <c r="N46" s="5">
        <v>60.528916666666838</v>
      </c>
      <c r="O46" s="5">
        <v>1452.6940000000041</v>
      </c>
      <c r="P46" s="3">
        <v>161.09810926113829</v>
      </c>
      <c r="Q46" s="5">
        <v>234026.2567350007</v>
      </c>
    </row>
    <row r="47" spans="1:17" x14ac:dyDescent="0.25">
      <c r="A47" s="8">
        <v>44512</v>
      </c>
      <c r="B47" s="5">
        <v>-286.07841666666673</v>
      </c>
      <c r="C47" s="5">
        <v>-6865.8819999999996</v>
      </c>
      <c r="D47" s="6">
        <v>43.26</v>
      </c>
      <c r="E47" s="5">
        <f t="shared" si="0"/>
        <v>-297018.05531999998</v>
      </c>
      <c r="F47" s="5">
        <v>286.07841666666673</v>
      </c>
      <c r="G47" s="5">
        <v>6865.8819999999996</v>
      </c>
      <c r="H47" s="3">
        <v>66.529447931504194</v>
      </c>
      <c r="I47" s="5">
        <v>456783.3390228519</v>
      </c>
      <c r="J47" s="5">
        <v>238.18725000000009</v>
      </c>
      <c r="K47" s="5">
        <v>5716.4940000000024</v>
      </c>
      <c r="L47" s="3">
        <v>51.038475201382553</v>
      </c>
      <c r="M47" s="5">
        <v>291761.13725785218</v>
      </c>
      <c r="N47" s="5">
        <v>47.89116666666655</v>
      </c>
      <c r="O47" s="5">
        <v>1149.387999999997</v>
      </c>
      <c r="P47" s="3">
        <v>143.57397307523661</v>
      </c>
      <c r="Q47" s="5">
        <v>165022.20176499971</v>
      </c>
    </row>
    <row r="48" spans="1:17" x14ac:dyDescent="0.25">
      <c r="A48" s="8">
        <v>44513</v>
      </c>
      <c r="B48" s="5">
        <v>-274.51988541666668</v>
      </c>
      <c r="C48" s="5">
        <v>-6588.4772500000008</v>
      </c>
      <c r="D48" s="6">
        <v>43.26</v>
      </c>
      <c r="E48" s="5">
        <f t="shared" si="0"/>
        <v>-285017.52583500004</v>
      </c>
      <c r="F48" s="5">
        <v>274.51988541666668</v>
      </c>
      <c r="G48" s="5">
        <v>6588.4772500000008</v>
      </c>
      <c r="H48" s="3">
        <v>39.065171693297401</v>
      </c>
      <c r="I48" s="5">
        <v>257379.9949686339</v>
      </c>
      <c r="J48" s="5">
        <v>276.19912499999992</v>
      </c>
      <c r="K48" s="5">
        <v>6628.7789999999977</v>
      </c>
      <c r="L48" s="3">
        <v>46.878652744514469</v>
      </c>
      <c r="M48" s="5">
        <v>310748.22886112978</v>
      </c>
      <c r="N48" s="5">
        <v>-1.6792395833332039</v>
      </c>
      <c r="O48" s="5">
        <v>-40.3017499999969</v>
      </c>
      <c r="P48" s="3">
        <v>1324.216290669759</v>
      </c>
      <c r="Q48" s="5">
        <v>-53368.233892495853</v>
      </c>
    </row>
    <row r="49" spans="1:17" x14ac:dyDescent="0.25">
      <c r="A49" s="8">
        <v>44514</v>
      </c>
      <c r="B49" s="5">
        <v>-261.21189583333341</v>
      </c>
      <c r="C49" s="5">
        <v>-6269.0855000000001</v>
      </c>
      <c r="D49" s="6">
        <v>43.26</v>
      </c>
      <c r="E49" s="5">
        <f t="shared" si="0"/>
        <v>-271200.63873000001</v>
      </c>
      <c r="F49" s="5">
        <v>261.21189583333341</v>
      </c>
      <c r="G49" s="5">
        <v>6269.0855000000001</v>
      </c>
      <c r="H49" s="3">
        <v>36.341847101900008</v>
      </c>
      <c r="I49" s="5">
        <v>227830.14670973839</v>
      </c>
      <c r="J49" s="5">
        <v>275.65537499999988</v>
      </c>
      <c r="K49" s="5">
        <v>6615.7289999999985</v>
      </c>
      <c r="L49" s="3">
        <v>44.342782257970057</v>
      </c>
      <c r="M49" s="5">
        <v>293359.83052473789</v>
      </c>
      <c r="N49" s="5">
        <v>-14.44347916666656</v>
      </c>
      <c r="O49" s="5">
        <v>-346.6434999999974</v>
      </c>
      <c r="P49" s="3">
        <v>189.04056708116579</v>
      </c>
      <c r="Q49" s="5">
        <v>-65529.683814999597</v>
      </c>
    </row>
    <row r="50" spans="1:17" x14ac:dyDescent="0.25">
      <c r="A50" s="8">
        <v>44515</v>
      </c>
      <c r="B50" s="5">
        <v>-270.26628125000002</v>
      </c>
      <c r="C50" s="5">
        <v>-6486.3907499999996</v>
      </c>
      <c r="D50" s="6">
        <v>43.26</v>
      </c>
      <c r="E50" s="5">
        <f t="shared" si="0"/>
        <v>-280601.26384499995</v>
      </c>
      <c r="F50" s="5">
        <v>270.26628125000002</v>
      </c>
      <c r="G50" s="5">
        <v>6486.3907499999996</v>
      </c>
      <c r="H50" s="3">
        <v>57.705967952834122</v>
      </c>
      <c r="I50" s="5">
        <v>374303.45674905973</v>
      </c>
      <c r="J50" s="5">
        <v>244.87650000000011</v>
      </c>
      <c r="K50" s="5">
        <v>5877.0360000000028</v>
      </c>
      <c r="L50" s="3">
        <v>49.192476655589651</v>
      </c>
      <c r="M50" s="5">
        <v>289105.95623406011</v>
      </c>
      <c r="N50" s="5">
        <v>25.389781249999871</v>
      </c>
      <c r="O50" s="5">
        <v>609.35474999999678</v>
      </c>
      <c r="P50" s="3">
        <v>139.8159290872845</v>
      </c>
      <c r="Q50" s="5">
        <v>85197.500514999541</v>
      </c>
    </row>
    <row r="51" spans="1:17" x14ac:dyDescent="0.25">
      <c r="A51" s="8">
        <v>44516</v>
      </c>
      <c r="B51" s="5">
        <v>-286.94640624999988</v>
      </c>
      <c r="C51" s="5">
        <v>-6886.713749999999</v>
      </c>
      <c r="D51" s="6">
        <v>43.26</v>
      </c>
      <c r="E51" s="5">
        <f t="shared" si="0"/>
        <v>-297919.23682499997</v>
      </c>
      <c r="F51" s="5">
        <v>286.94640624999988</v>
      </c>
      <c r="G51" s="5">
        <v>6886.713749999999</v>
      </c>
      <c r="H51" s="3">
        <v>67.882469226646506</v>
      </c>
      <c r="I51" s="5">
        <v>467487.13420709828</v>
      </c>
      <c r="J51" s="5">
        <v>246.54645833333339</v>
      </c>
      <c r="K51" s="5">
        <v>5917.1150000000007</v>
      </c>
      <c r="L51" s="3">
        <v>51.694364539914908</v>
      </c>
      <c r="M51" s="5">
        <v>305881.49983459862</v>
      </c>
      <c r="N51" s="5">
        <v>40.399947916666598</v>
      </c>
      <c r="O51" s="5">
        <v>969.59874999999829</v>
      </c>
      <c r="P51" s="3">
        <v>166.672692567415</v>
      </c>
      <c r="Q51" s="5">
        <v>161605.6343724996</v>
      </c>
    </row>
    <row r="52" spans="1:17" x14ac:dyDescent="0.25">
      <c r="A52" s="8">
        <v>44517</v>
      </c>
      <c r="B52" s="5">
        <v>-269.99529166666667</v>
      </c>
      <c r="C52" s="5">
        <v>-6479.8870000000024</v>
      </c>
      <c r="D52" s="6">
        <v>43.26</v>
      </c>
      <c r="E52" s="5">
        <f t="shared" si="0"/>
        <v>-280319.91162000009</v>
      </c>
      <c r="F52" s="5">
        <v>269.99529166666667</v>
      </c>
      <c r="G52" s="5">
        <v>6479.8870000000024</v>
      </c>
      <c r="H52" s="3">
        <v>59.37141839549755</v>
      </c>
      <c r="I52" s="5">
        <v>384720.08223254548</v>
      </c>
      <c r="J52" s="5">
        <v>248.30733333333359</v>
      </c>
      <c r="K52" s="5">
        <v>5959.3760000000066</v>
      </c>
      <c r="L52" s="3">
        <v>51.688986481981694</v>
      </c>
      <c r="M52" s="5">
        <v>308034.10550504649</v>
      </c>
      <c r="N52" s="5">
        <v>21.687958333333089</v>
      </c>
      <c r="O52" s="5">
        <v>520.51099999999406</v>
      </c>
      <c r="P52" s="3">
        <v>147.328253826528</v>
      </c>
      <c r="Q52" s="5">
        <v>76685.976727499045</v>
      </c>
    </row>
    <row r="53" spans="1:17" x14ac:dyDescent="0.25">
      <c r="A53" s="8">
        <v>44518</v>
      </c>
      <c r="B53" s="5">
        <v>-259.63617708333339</v>
      </c>
      <c r="C53" s="5">
        <v>-6231.2682500000019</v>
      </c>
      <c r="D53" s="6">
        <v>43.26</v>
      </c>
      <c r="E53" s="5">
        <f t="shared" si="0"/>
        <v>-269564.66449500009</v>
      </c>
      <c r="F53" s="5">
        <v>259.63617708333339</v>
      </c>
      <c r="G53" s="5">
        <v>6231.2682500000019</v>
      </c>
      <c r="H53" s="3">
        <v>50.198876667544233</v>
      </c>
      <c r="I53" s="5">
        <v>312802.66636413417</v>
      </c>
      <c r="J53" s="5">
        <v>247.0435833333332</v>
      </c>
      <c r="K53" s="5">
        <v>5929.0459999999975</v>
      </c>
      <c r="L53" s="3">
        <v>51.407172650395069</v>
      </c>
      <c r="M53" s="5">
        <v>304795.49137413409</v>
      </c>
      <c r="N53" s="5">
        <v>12.59259375000018</v>
      </c>
      <c r="O53" s="5">
        <v>302.22225000000441</v>
      </c>
      <c r="P53" s="3">
        <v>26.49432657588893</v>
      </c>
      <c r="Q53" s="5">
        <v>8007.1749900000632</v>
      </c>
    </row>
    <row r="54" spans="1:17" x14ac:dyDescent="0.25">
      <c r="A54" s="8">
        <v>44519</v>
      </c>
      <c r="B54" s="5">
        <v>-233.22957291666671</v>
      </c>
      <c r="C54" s="5">
        <v>-5597.5097500000002</v>
      </c>
      <c r="D54" s="6">
        <v>43.26</v>
      </c>
      <c r="E54" s="5">
        <f t="shared" si="0"/>
        <v>-242148.27178499999</v>
      </c>
      <c r="F54" s="5">
        <v>233.22957291666671</v>
      </c>
      <c r="G54" s="5">
        <v>5597.5097500000002</v>
      </c>
      <c r="H54" s="3">
        <v>42.947361063726113</v>
      </c>
      <c r="I54" s="5">
        <v>240398.2722909773</v>
      </c>
      <c r="J54" s="5">
        <v>246.61537500000011</v>
      </c>
      <c r="K54" s="5">
        <v>5918.7690000000021</v>
      </c>
      <c r="L54" s="3">
        <v>51.259940190008692</v>
      </c>
      <c r="M54" s="5">
        <v>303395.74493847758</v>
      </c>
      <c r="N54" s="5">
        <v>-13.385802083333409</v>
      </c>
      <c r="O54" s="5">
        <v>-321.25925000000188</v>
      </c>
      <c r="P54" s="3">
        <v>196.09543584348151</v>
      </c>
      <c r="Q54" s="5">
        <v>-62997.472647500363</v>
      </c>
    </row>
    <row r="55" spans="1:17" x14ac:dyDescent="0.25">
      <c r="A55" s="8">
        <v>44520</v>
      </c>
      <c r="B55" s="5">
        <v>-231.86266666666671</v>
      </c>
      <c r="C55" s="5">
        <v>-5564.7040000000006</v>
      </c>
      <c r="D55" s="6">
        <v>43.26</v>
      </c>
      <c r="E55" s="5">
        <f t="shared" si="0"/>
        <v>-240729.09504000001</v>
      </c>
      <c r="F55" s="5">
        <v>231.86266666666671</v>
      </c>
      <c r="G55" s="5">
        <v>5564.7040000000006</v>
      </c>
      <c r="H55" s="3">
        <v>28.836801539051109</v>
      </c>
      <c r="I55" s="5">
        <v>160468.26487156391</v>
      </c>
      <c r="J55" s="5">
        <v>282.94333333333338</v>
      </c>
      <c r="K55" s="5">
        <v>6790.6400000000031</v>
      </c>
      <c r="L55" s="3">
        <v>47.142807130706977</v>
      </c>
      <c r="M55" s="5">
        <v>320129.83181406418</v>
      </c>
      <c r="N55" s="5">
        <v>-51.080666666666772</v>
      </c>
      <c r="O55" s="5">
        <v>-1225.936000000002</v>
      </c>
      <c r="P55" s="3">
        <v>130.2364617259791</v>
      </c>
      <c r="Q55" s="5">
        <v>-159661.5669425003</v>
      </c>
    </row>
    <row r="56" spans="1:17" x14ac:dyDescent="0.25">
      <c r="A56" s="8">
        <v>44521</v>
      </c>
      <c r="B56" s="5">
        <v>-250.84246875000011</v>
      </c>
      <c r="C56" s="5">
        <v>-6020.219250000001</v>
      </c>
      <c r="D56" s="6">
        <v>43.26</v>
      </c>
      <c r="E56" s="5">
        <f t="shared" si="0"/>
        <v>-260434.68475500002</v>
      </c>
      <c r="F56" s="5">
        <v>250.84246875000011</v>
      </c>
      <c r="G56" s="5">
        <v>6020.219250000001</v>
      </c>
      <c r="H56" s="3">
        <v>20.932092413479982</v>
      </c>
      <c r="I56" s="5">
        <v>126015.7856904112</v>
      </c>
      <c r="J56" s="5">
        <v>289.36904166666648</v>
      </c>
      <c r="K56" s="5">
        <v>6944.8569999999963</v>
      </c>
      <c r="L56" s="3">
        <v>44.37605364162436</v>
      </c>
      <c r="M56" s="5">
        <v>308185.34676541027</v>
      </c>
      <c r="N56" s="5">
        <v>-38.526572916666467</v>
      </c>
      <c r="O56" s="5">
        <v>-924.63774999999532</v>
      </c>
      <c r="P56" s="3">
        <v>197.01722223108459</v>
      </c>
      <c r="Q56" s="5">
        <v>-182169.5610749991</v>
      </c>
    </row>
    <row r="57" spans="1:17" x14ac:dyDescent="0.25">
      <c r="A57" s="8">
        <v>44522</v>
      </c>
      <c r="B57" s="5">
        <v>-291.57215624999998</v>
      </c>
      <c r="C57" s="5">
        <v>-6997.7317499999999</v>
      </c>
      <c r="D57" s="6">
        <v>43.26</v>
      </c>
      <c r="E57" s="5">
        <f t="shared" si="0"/>
        <v>-302721.875505</v>
      </c>
      <c r="F57" s="5">
        <v>291.57215624999998</v>
      </c>
      <c r="G57" s="5">
        <v>6997.7317499999999</v>
      </c>
      <c r="H57" s="3">
        <v>59.66252474559667</v>
      </c>
      <c r="I57" s="5">
        <v>417502.34369742248</v>
      </c>
      <c r="J57" s="5">
        <v>259.73049999999989</v>
      </c>
      <c r="K57" s="5">
        <v>6233.5319999999974</v>
      </c>
      <c r="L57" s="3">
        <v>49.061747102192179</v>
      </c>
      <c r="M57" s="5">
        <v>305827.97053742211</v>
      </c>
      <c r="N57" s="5">
        <v>31.841656250000099</v>
      </c>
      <c r="O57" s="5">
        <v>764.1997500000025</v>
      </c>
      <c r="P57" s="3">
        <v>146.1324387504707</v>
      </c>
      <c r="Q57" s="5">
        <v>111674.3731600004</v>
      </c>
    </row>
    <row r="58" spans="1:17" x14ac:dyDescent="0.25">
      <c r="A58" s="8">
        <v>44523</v>
      </c>
      <c r="B58" s="5">
        <v>-311.03987499999988</v>
      </c>
      <c r="C58" s="5">
        <v>-7464.9569999999994</v>
      </c>
      <c r="D58" s="6">
        <v>43.26</v>
      </c>
      <c r="E58" s="5">
        <f t="shared" si="0"/>
        <v>-322934.03981999995</v>
      </c>
      <c r="F58" s="5">
        <v>311.03987499999988</v>
      </c>
      <c r="G58" s="5">
        <v>7464.9569999999994</v>
      </c>
      <c r="H58" s="3">
        <v>73.207121433538589</v>
      </c>
      <c r="I58" s="5">
        <v>546488.0135951438</v>
      </c>
      <c r="J58" s="5">
        <v>261.03337499999992</v>
      </c>
      <c r="K58" s="5">
        <v>6264.8009999999967</v>
      </c>
      <c r="L58" s="3">
        <v>51.441889887666633</v>
      </c>
      <c r="M58" s="5">
        <v>322273.20321014361</v>
      </c>
      <c r="N58" s="5">
        <v>50.006500000000067</v>
      </c>
      <c r="O58" s="5">
        <v>1200.156000000002</v>
      </c>
      <c r="P58" s="3">
        <v>186.821388540323</v>
      </c>
      <c r="Q58" s="5">
        <v>224214.81038500031</v>
      </c>
    </row>
    <row r="59" spans="1:17" x14ac:dyDescent="0.25">
      <c r="A59" s="8">
        <v>44524</v>
      </c>
      <c r="B59" s="5">
        <v>-322.22408333333351</v>
      </c>
      <c r="C59" s="5">
        <v>-7733.3780000000042</v>
      </c>
      <c r="D59" s="6">
        <v>43.26</v>
      </c>
      <c r="E59" s="5">
        <f t="shared" si="0"/>
        <v>-334545.93228000018</v>
      </c>
      <c r="F59" s="5">
        <v>322.22408333333351</v>
      </c>
      <c r="G59" s="5">
        <v>7733.3780000000042</v>
      </c>
      <c r="H59" s="3">
        <v>79.48293462370836</v>
      </c>
      <c r="I59" s="5">
        <v>614671.57799442485</v>
      </c>
      <c r="J59" s="5">
        <v>268.61945833333351</v>
      </c>
      <c r="K59" s="5">
        <v>6446.8670000000029</v>
      </c>
      <c r="L59" s="3">
        <v>51.760198346642547</v>
      </c>
      <c r="M59" s="5">
        <v>333691.11463442462</v>
      </c>
      <c r="N59" s="5">
        <v>53.604625000000063</v>
      </c>
      <c r="O59" s="5">
        <v>1286.5110000000011</v>
      </c>
      <c r="P59" s="3">
        <v>218.40502207909611</v>
      </c>
      <c r="Q59" s="5">
        <v>280980.46336000029</v>
      </c>
    </row>
    <row r="60" spans="1:17" x14ac:dyDescent="0.25">
      <c r="A60" s="8">
        <v>44525</v>
      </c>
      <c r="B60" s="5">
        <v>-344.10091666666659</v>
      </c>
      <c r="C60" s="5">
        <v>-8258.4219999999987</v>
      </c>
      <c r="D60" s="6">
        <v>43.26</v>
      </c>
      <c r="E60" s="5">
        <f t="shared" si="0"/>
        <v>-357259.33571999992</v>
      </c>
      <c r="F60" s="5">
        <v>344.10091666666659</v>
      </c>
      <c r="G60" s="5">
        <v>8258.4219999999987</v>
      </c>
      <c r="H60" s="3">
        <v>84.383591988288984</v>
      </c>
      <c r="I60" s="5">
        <v>696875.31251510943</v>
      </c>
      <c r="J60" s="5">
        <v>269.19033333333317</v>
      </c>
      <c r="K60" s="5">
        <v>6460.5679999999957</v>
      </c>
      <c r="L60" s="3">
        <v>51.487446296921419</v>
      </c>
      <c r="M60" s="5">
        <v>332638.14794760878</v>
      </c>
      <c r="N60" s="5">
        <v>74.910583333333463</v>
      </c>
      <c r="O60" s="5">
        <v>1797.854000000003</v>
      </c>
      <c r="P60" s="3">
        <v>202.59551919538521</v>
      </c>
      <c r="Q60" s="5">
        <v>364237.16456750059</v>
      </c>
    </row>
    <row r="61" spans="1:17" x14ac:dyDescent="0.25">
      <c r="A61" s="8">
        <v>44526</v>
      </c>
      <c r="B61" s="5">
        <v>-340.83179166666667</v>
      </c>
      <c r="C61" s="5">
        <v>-8179.9629999999997</v>
      </c>
      <c r="D61" s="6">
        <v>43.26</v>
      </c>
      <c r="E61" s="5">
        <f t="shared" si="0"/>
        <v>-353865.19937999995</v>
      </c>
      <c r="F61" s="5">
        <v>340.83179166666667</v>
      </c>
      <c r="G61" s="5">
        <v>8179.9629999999997</v>
      </c>
      <c r="H61" s="3">
        <v>73.682080050052747</v>
      </c>
      <c r="I61" s="5">
        <v>602716.68857246963</v>
      </c>
      <c r="J61" s="5">
        <v>271.60916666666662</v>
      </c>
      <c r="K61" s="5">
        <v>6518.6199999999981</v>
      </c>
      <c r="L61" s="3">
        <v>50.752824149892056</v>
      </c>
      <c r="M61" s="5">
        <v>330838.37455996929</v>
      </c>
      <c r="N61" s="5">
        <v>69.222625000000065</v>
      </c>
      <c r="O61" s="5">
        <v>1661.3430000000019</v>
      </c>
      <c r="P61" s="3">
        <v>163.64971833781459</v>
      </c>
      <c r="Q61" s="5">
        <v>271878.31401250028</v>
      </c>
    </row>
    <row r="62" spans="1:17" x14ac:dyDescent="0.25">
      <c r="A62" s="8">
        <v>44527</v>
      </c>
      <c r="B62" s="5">
        <v>-347.79074999999989</v>
      </c>
      <c r="C62" s="5">
        <v>-8346.9779999999973</v>
      </c>
      <c r="D62" s="6">
        <v>43.26</v>
      </c>
      <c r="E62" s="5">
        <f t="shared" si="0"/>
        <v>-361090.26827999984</v>
      </c>
      <c r="F62" s="5">
        <v>347.79074999999989</v>
      </c>
      <c r="G62" s="5">
        <v>8346.9779999999973</v>
      </c>
      <c r="H62" s="3">
        <v>52.66359934952461</v>
      </c>
      <c r="I62" s="5">
        <v>439581.90517129609</v>
      </c>
      <c r="J62" s="5">
        <v>314.37450000000001</v>
      </c>
      <c r="K62" s="5">
        <v>7544.9879999999994</v>
      </c>
      <c r="L62" s="3">
        <v>46.198844379712263</v>
      </c>
      <c r="M62" s="5">
        <v>348569.72645879642</v>
      </c>
      <c r="N62" s="5">
        <v>33.416249999999913</v>
      </c>
      <c r="O62" s="5">
        <v>801.98999999999796</v>
      </c>
      <c r="P62" s="3">
        <v>113.4829345908303</v>
      </c>
      <c r="Q62" s="5">
        <v>91012.178712499735</v>
      </c>
    </row>
    <row r="63" spans="1:17" x14ac:dyDescent="0.25">
      <c r="A63" s="8">
        <v>44528</v>
      </c>
      <c r="B63" s="5">
        <v>-360.30201041666692</v>
      </c>
      <c r="C63" s="5">
        <v>-8647.248250000006</v>
      </c>
      <c r="D63" s="6">
        <v>43.26</v>
      </c>
      <c r="E63" s="5">
        <f t="shared" si="0"/>
        <v>-374079.95929500024</v>
      </c>
      <c r="F63" s="5">
        <v>360.30201041666692</v>
      </c>
      <c r="G63" s="5">
        <v>8647.248250000006</v>
      </c>
      <c r="H63" s="3">
        <v>58.850680261490858</v>
      </c>
      <c r="I63" s="5">
        <v>508896.44190248672</v>
      </c>
      <c r="J63" s="5">
        <v>316.89750000000009</v>
      </c>
      <c r="K63" s="5">
        <v>7605.5400000000027</v>
      </c>
      <c r="L63" s="3">
        <v>43.826045069776256</v>
      </c>
      <c r="M63" s="5">
        <v>333320.73881998629</v>
      </c>
      <c r="N63" s="5">
        <v>43.404510416666803</v>
      </c>
      <c r="O63" s="5">
        <v>1041.7082500000031</v>
      </c>
      <c r="P63" s="3">
        <v>168.54594660501141</v>
      </c>
      <c r="Q63" s="5">
        <v>175575.7030825004</v>
      </c>
    </row>
    <row r="64" spans="1:17" x14ac:dyDescent="0.25">
      <c r="A64" s="8">
        <v>44529</v>
      </c>
      <c r="B64" s="5">
        <v>-369.02537499999988</v>
      </c>
      <c r="C64" s="5">
        <v>-8856.6089999999986</v>
      </c>
      <c r="D64" s="6">
        <v>43.26</v>
      </c>
      <c r="E64" s="5">
        <f t="shared" si="0"/>
        <v>-383136.90533999994</v>
      </c>
      <c r="F64" s="5">
        <v>369.02537499999988</v>
      </c>
      <c r="G64" s="5">
        <v>8856.6089999999986</v>
      </c>
      <c r="H64" s="3">
        <v>79.065822541380953</v>
      </c>
      <c r="I64" s="5">
        <v>700255.07551239734</v>
      </c>
      <c r="J64" s="5">
        <v>285.21174999999999</v>
      </c>
      <c r="K64" s="5">
        <v>6845.0819999999994</v>
      </c>
      <c r="L64" s="3">
        <v>48.889830546938342</v>
      </c>
      <c r="M64" s="5">
        <v>334654.89905989781</v>
      </c>
      <c r="N64" s="5">
        <v>83.813624999999959</v>
      </c>
      <c r="O64" s="5">
        <v>2011.5269999999989</v>
      </c>
      <c r="P64" s="3">
        <v>181.75255736189459</v>
      </c>
      <c r="Q64" s="5">
        <v>365600.17645249958</v>
      </c>
    </row>
    <row r="65" spans="1:17" x14ac:dyDescent="0.25">
      <c r="A65" s="8">
        <v>44530</v>
      </c>
      <c r="B65" s="5">
        <v>-344.12172916666668</v>
      </c>
      <c r="C65" s="5">
        <v>-8258.9215000000004</v>
      </c>
      <c r="D65" s="6">
        <v>43.26</v>
      </c>
      <c r="E65" s="5">
        <f t="shared" si="0"/>
        <v>-357280.94409</v>
      </c>
      <c r="F65" s="5">
        <v>344.12172916666668</v>
      </c>
      <c r="G65" s="5">
        <v>8258.9215000000004</v>
      </c>
      <c r="H65" s="3">
        <v>59.885554765012699</v>
      </c>
      <c r="I65" s="5">
        <v>494590.09578819078</v>
      </c>
      <c r="J65" s="5">
        <v>284.62316666666669</v>
      </c>
      <c r="K65" s="5">
        <v>6830.956000000001</v>
      </c>
      <c r="L65" s="3">
        <v>51.407228348153737</v>
      </c>
      <c r="M65" s="5">
        <v>351160.51492819091</v>
      </c>
      <c r="N65" s="5">
        <v>59.49856249999997</v>
      </c>
      <c r="O65" s="5">
        <v>1427.9654999999991</v>
      </c>
      <c r="P65" s="3">
        <v>100.44330963178029</v>
      </c>
      <c r="Q65" s="5">
        <v>143429.58085999999</v>
      </c>
    </row>
    <row r="66" spans="1:17" x14ac:dyDescent="0.25">
      <c r="A66" s="8">
        <v>44531</v>
      </c>
      <c r="B66" s="5">
        <v>-285.32776041666659</v>
      </c>
      <c r="C66" s="5">
        <v>-6847.86625</v>
      </c>
      <c r="D66" s="6">
        <v>40.51</v>
      </c>
      <c r="E66" s="5">
        <f t="shared" si="0"/>
        <v>-277407.06178749999</v>
      </c>
      <c r="F66" s="5">
        <v>285.32776041666659</v>
      </c>
      <c r="G66" s="5">
        <v>6847.86625</v>
      </c>
      <c r="H66" s="3">
        <v>50.04715568433685</v>
      </c>
      <c r="I66" s="5">
        <v>342716.228319266</v>
      </c>
      <c r="J66" s="5">
        <v>291.75295833333342</v>
      </c>
      <c r="K66" s="5">
        <v>7002.0710000000008</v>
      </c>
      <c r="L66" s="3">
        <v>51.690022044087527</v>
      </c>
      <c r="M66" s="5">
        <v>361937.20434426609</v>
      </c>
      <c r="N66" s="5">
        <v>-6.4251979166666997</v>
      </c>
      <c r="O66" s="5">
        <v>-154.20475000000079</v>
      </c>
      <c r="P66" s="3">
        <v>124.6458103592788</v>
      </c>
      <c r="Q66" s="5">
        <v>-19220.976025000102</v>
      </c>
    </row>
    <row r="67" spans="1:17" x14ac:dyDescent="0.25">
      <c r="A67" s="8">
        <v>44532</v>
      </c>
      <c r="B67" s="5">
        <v>-300.57967708333348</v>
      </c>
      <c r="C67" s="5">
        <v>-7213.912250000003</v>
      </c>
      <c r="D67" s="6">
        <v>40.51</v>
      </c>
      <c r="E67" s="5">
        <f t="shared" si="0"/>
        <v>-292235.5852475001</v>
      </c>
      <c r="F67" s="5">
        <v>300.57967708333348</v>
      </c>
      <c r="G67" s="5">
        <v>7213.912250000003</v>
      </c>
      <c r="H67" s="3">
        <v>43.306458452881628</v>
      </c>
      <c r="I67" s="5">
        <v>312408.99113735888</v>
      </c>
      <c r="J67" s="5">
        <v>291.5275000000002</v>
      </c>
      <c r="K67" s="5">
        <v>6996.6600000000053</v>
      </c>
      <c r="L67" s="3">
        <v>51.500746802382601</v>
      </c>
      <c r="M67" s="5">
        <v>360333.21512235852</v>
      </c>
      <c r="N67" s="5">
        <v>9.0521770833332393</v>
      </c>
      <c r="O67" s="5">
        <v>217.2522499999977</v>
      </c>
      <c r="P67" s="3">
        <v>-220.59253234431449</v>
      </c>
      <c r="Q67" s="5">
        <v>-47924.223984999611</v>
      </c>
    </row>
    <row r="68" spans="1:17" x14ac:dyDescent="0.25">
      <c r="A68" s="8">
        <v>44533</v>
      </c>
      <c r="B68" s="5">
        <v>-336.3071875</v>
      </c>
      <c r="C68" s="5">
        <v>-8071.3725000000004</v>
      </c>
      <c r="D68" s="6">
        <v>40.51</v>
      </c>
      <c r="E68" s="5">
        <f t="shared" si="0"/>
        <v>-326971.29997499997</v>
      </c>
      <c r="F68" s="5">
        <v>336.3071875</v>
      </c>
      <c r="G68" s="5">
        <v>8071.3725000000004</v>
      </c>
      <c r="H68" s="3">
        <v>59.115748096533743</v>
      </c>
      <c r="I68" s="5">
        <v>477145.22350328969</v>
      </c>
      <c r="J68" s="5">
        <v>299.03870833333337</v>
      </c>
      <c r="K68" s="5">
        <v>7176.9290000000019</v>
      </c>
      <c r="L68" s="3">
        <v>50.716755831190447</v>
      </c>
      <c r="M68" s="5">
        <v>363990.55571078992</v>
      </c>
      <c r="N68" s="5">
        <v>37.268479166666602</v>
      </c>
      <c r="O68" s="5">
        <v>894.44349999999849</v>
      </c>
      <c r="P68" s="3">
        <v>126.5084578204213</v>
      </c>
      <c r="Q68" s="5">
        <v>113154.66779249979</v>
      </c>
    </row>
    <row r="69" spans="1:17" x14ac:dyDescent="0.25">
      <c r="A69" s="8">
        <v>44534</v>
      </c>
      <c r="B69" s="5">
        <v>-332.99312499999979</v>
      </c>
      <c r="C69" s="5">
        <v>-7991.8349999999964</v>
      </c>
      <c r="D69" s="6">
        <v>40.51</v>
      </c>
      <c r="E69" s="5">
        <f t="shared" si="0"/>
        <v>-323749.23584999982</v>
      </c>
      <c r="F69" s="5">
        <v>332.99312499999979</v>
      </c>
      <c r="G69" s="5">
        <v>7991.8349999999964</v>
      </c>
      <c r="H69" s="3">
        <v>37.893660419632553</v>
      </c>
      <c r="I69" s="5">
        <v>302839.88161973399</v>
      </c>
      <c r="J69" s="5">
        <v>332.6932083333337</v>
      </c>
      <c r="K69" s="5">
        <v>7984.6370000000088</v>
      </c>
      <c r="L69" s="3">
        <v>46.987011933304913</v>
      </c>
      <c r="M69" s="5">
        <v>375174.23400210828</v>
      </c>
      <c r="N69" s="5">
        <v>0.29991666666614952</v>
      </c>
      <c r="O69" s="5">
        <v>7.1979999999875872</v>
      </c>
      <c r="P69" s="3">
        <v>-10049.229283481391</v>
      </c>
      <c r="Q69" s="5">
        <v>-72334.352382374302</v>
      </c>
    </row>
    <row r="70" spans="1:17" x14ac:dyDescent="0.25">
      <c r="A70" s="8">
        <v>44535</v>
      </c>
      <c r="B70" s="5">
        <v>-338.57882291666681</v>
      </c>
      <c r="C70" s="5">
        <v>-8125.8917500000016</v>
      </c>
      <c r="D70" s="6">
        <v>40.51</v>
      </c>
      <c r="E70" s="5">
        <f t="shared" ref="E70:E96" si="1">D70*C70</f>
        <v>-329179.87479250005</v>
      </c>
      <c r="F70" s="5">
        <v>338.57882291666681</v>
      </c>
      <c r="G70" s="5">
        <v>8125.8917500000016</v>
      </c>
      <c r="H70" s="3">
        <v>38.767993874491573</v>
      </c>
      <c r="I70" s="5">
        <v>315024.52158878162</v>
      </c>
      <c r="J70" s="5">
        <v>329.02587500000033</v>
      </c>
      <c r="K70" s="5">
        <v>7896.6210000000074</v>
      </c>
      <c r="L70" s="3">
        <v>44.997616270146473</v>
      </c>
      <c r="M70" s="5">
        <v>355329.1215887806</v>
      </c>
      <c r="N70" s="5">
        <v>9.552947916666426</v>
      </c>
      <c r="O70" s="5">
        <v>229.27074999999419</v>
      </c>
      <c r="P70" s="3">
        <v>-175.79477539110431</v>
      </c>
      <c r="Q70" s="5">
        <v>-40304.599999999009</v>
      </c>
    </row>
    <row r="71" spans="1:17" x14ac:dyDescent="0.25">
      <c r="A71" s="8">
        <v>44536</v>
      </c>
      <c r="B71" s="5">
        <v>-359.5533229166669</v>
      </c>
      <c r="C71" s="5">
        <v>-8629.2797500000052</v>
      </c>
      <c r="D71" s="6">
        <v>40.51</v>
      </c>
      <c r="E71" s="5">
        <f t="shared" si="1"/>
        <v>-349572.12267250021</v>
      </c>
      <c r="F71" s="5">
        <v>359.5533229166669</v>
      </c>
      <c r="G71" s="5">
        <v>8629.2797500000052</v>
      </c>
      <c r="H71" s="3">
        <v>78.757060427128422</v>
      </c>
      <c r="I71" s="5">
        <v>679616.70671334607</v>
      </c>
      <c r="J71" s="5">
        <v>286.98679166666642</v>
      </c>
      <c r="K71" s="5">
        <v>6887.6829999999954</v>
      </c>
      <c r="L71" s="3">
        <v>49.739762326219747</v>
      </c>
      <c r="M71" s="5">
        <v>342591.71539834398</v>
      </c>
      <c r="N71" s="5">
        <v>72.566531250000438</v>
      </c>
      <c r="O71" s="5">
        <v>1741.5967500000111</v>
      </c>
      <c r="P71" s="3">
        <v>193.514940421771</v>
      </c>
      <c r="Q71" s="5">
        <v>337024.99131500197</v>
      </c>
    </row>
    <row r="72" spans="1:17" x14ac:dyDescent="0.25">
      <c r="A72" s="8">
        <v>44537</v>
      </c>
      <c r="B72" s="5">
        <v>-362.59187499999979</v>
      </c>
      <c r="C72" s="5">
        <v>-8702.2049999999963</v>
      </c>
      <c r="D72" s="6">
        <v>40.51</v>
      </c>
      <c r="E72" s="5">
        <f t="shared" si="1"/>
        <v>-352526.32454999984</v>
      </c>
      <c r="F72" s="5">
        <v>362.59187499999979</v>
      </c>
      <c r="G72" s="5">
        <v>8702.2049999999963</v>
      </c>
      <c r="H72" s="3">
        <v>72.091748194740433</v>
      </c>
      <c r="I72" s="5">
        <v>627357.17159901094</v>
      </c>
      <c r="J72" s="5">
        <v>284.9043749999999</v>
      </c>
      <c r="K72" s="5">
        <v>6837.7049999999972</v>
      </c>
      <c r="L72" s="3">
        <v>52.231697311307101</v>
      </c>
      <c r="M72" s="5">
        <v>357144.93786401098</v>
      </c>
      <c r="N72" s="5">
        <v>77.687499999999957</v>
      </c>
      <c r="O72" s="5">
        <v>1864.4999999999991</v>
      </c>
      <c r="P72" s="3">
        <v>144.9247700375436</v>
      </c>
      <c r="Q72" s="5">
        <v>270212.2337349999</v>
      </c>
    </row>
    <row r="73" spans="1:17" x14ac:dyDescent="0.25">
      <c r="A73" s="8">
        <v>44538</v>
      </c>
      <c r="B73" s="5">
        <v>-368.15610416666681</v>
      </c>
      <c r="C73" s="5">
        <v>-8835.7465000000029</v>
      </c>
      <c r="D73" s="6">
        <v>40.51</v>
      </c>
      <c r="E73" s="5">
        <f t="shared" si="1"/>
        <v>-357936.09071500011</v>
      </c>
      <c r="F73" s="5">
        <v>368.15610416666681</v>
      </c>
      <c r="G73" s="5">
        <v>8835.7465000000029</v>
      </c>
      <c r="H73" s="3">
        <v>68.231825781006805</v>
      </c>
      <c r="I73" s="5">
        <v>602879.11583314079</v>
      </c>
      <c r="J73" s="5">
        <v>285.40516666666667</v>
      </c>
      <c r="K73" s="5">
        <v>6849.7240000000011</v>
      </c>
      <c r="L73" s="3">
        <v>52.204562371876683</v>
      </c>
      <c r="M73" s="5">
        <v>357586.84378814063</v>
      </c>
      <c r="N73" s="5">
        <v>82.750937500000077</v>
      </c>
      <c r="O73" s="5">
        <v>1986.0225000000021</v>
      </c>
      <c r="P73" s="3">
        <v>123.5093117248168</v>
      </c>
      <c r="Q73" s="5">
        <v>245292.27204500019</v>
      </c>
    </row>
    <row r="74" spans="1:17" x14ac:dyDescent="0.25">
      <c r="A74" s="8">
        <v>44539</v>
      </c>
      <c r="B74" s="5">
        <v>-363.18531250000001</v>
      </c>
      <c r="C74" s="5">
        <v>-8716.4474999999984</v>
      </c>
      <c r="D74" s="6">
        <v>40.51</v>
      </c>
      <c r="E74" s="5">
        <f t="shared" si="1"/>
        <v>-353103.28822499991</v>
      </c>
      <c r="F74" s="5">
        <v>363.18531250000001</v>
      </c>
      <c r="G74" s="5">
        <v>8716.4474999999984</v>
      </c>
      <c r="H74" s="3">
        <v>85.873523920922906</v>
      </c>
      <c r="I74" s="5">
        <v>748512.0628967185</v>
      </c>
      <c r="J74" s="5">
        <v>285.4255</v>
      </c>
      <c r="K74" s="5">
        <v>6850.2120000000004</v>
      </c>
      <c r="L74" s="3">
        <v>51.959727545909317</v>
      </c>
      <c r="M74" s="5">
        <v>355935.14915171859</v>
      </c>
      <c r="N74" s="5">
        <v>77.75981249999991</v>
      </c>
      <c r="O74" s="5">
        <v>1866.235499999998</v>
      </c>
      <c r="P74" s="3">
        <v>210.35764979553781</v>
      </c>
      <c r="Q74" s="5">
        <v>392576.91374499991</v>
      </c>
    </row>
    <row r="75" spans="1:17" x14ac:dyDescent="0.25">
      <c r="A75" s="8">
        <v>44540</v>
      </c>
      <c r="B75" s="5">
        <v>-367.01288541666668</v>
      </c>
      <c r="C75" s="5">
        <v>-8808.3092500000002</v>
      </c>
      <c r="D75" s="6">
        <v>40.51</v>
      </c>
      <c r="E75" s="5">
        <f t="shared" si="1"/>
        <v>-356824.60771750001</v>
      </c>
      <c r="F75" s="5">
        <v>367.01288541666668</v>
      </c>
      <c r="G75" s="5">
        <v>8808.3092500000002</v>
      </c>
      <c r="H75" s="3">
        <v>82.335474144877722</v>
      </c>
      <c r="I75" s="5">
        <v>725236.31851346232</v>
      </c>
      <c r="J75" s="5">
        <v>285.54437499999989</v>
      </c>
      <c r="K75" s="5">
        <v>6853.0649999999987</v>
      </c>
      <c r="L75" s="3">
        <v>51.504539783799217</v>
      </c>
      <c r="M75" s="5">
        <v>352963.95893346198</v>
      </c>
      <c r="N75" s="5">
        <v>81.468510416666732</v>
      </c>
      <c r="O75" s="5">
        <v>1955.244250000002</v>
      </c>
      <c r="P75" s="3">
        <v>190.39685685305051</v>
      </c>
      <c r="Q75" s="5">
        <v>372272.35958000028</v>
      </c>
    </row>
    <row r="76" spans="1:17" x14ac:dyDescent="0.25">
      <c r="A76" s="8">
        <v>44541</v>
      </c>
      <c r="B76" s="5">
        <v>-370.50740624999997</v>
      </c>
      <c r="C76" s="5">
        <v>-8892.1777500000007</v>
      </c>
      <c r="D76" s="6">
        <v>40.51</v>
      </c>
      <c r="E76" s="5">
        <f t="shared" si="1"/>
        <v>-360222.12065250002</v>
      </c>
      <c r="F76" s="5">
        <v>370.50740624999997</v>
      </c>
      <c r="G76" s="5">
        <v>8892.1777500000007</v>
      </c>
      <c r="H76" s="3">
        <v>63.524728843417172</v>
      </c>
      <c r="I76" s="5">
        <v>564873.18039621739</v>
      </c>
      <c r="J76" s="5">
        <v>321.214</v>
      </c>
      <c r="K76" s="5">
        <v>7709.1360000000004</v>
      </c>
      <c r="L76" s="3">
        <v>47.882604193740683</v>
      </c>
      <c r="M76" s="5">
        <v>369133.50776371732</v>
      </c>
      <c r="N76" s="5">
        <v>49.293406250000011</v>
      </c>
      <c r="O76" s="5">
        <v>1183.0417500000001</v>
      </c>
      <c r="P76" s="3">
        <v>165.45457726449649</v>
      </c>
      <c r="Q76" s="5">
        <v>195739.67263250021</v>
      </c>
    </row>
    <row r="77" spans="1:17" x14ac:dyDescent="0.25">
      <c r="A77" s="8">
        <v>44542</v>
      </c>
      <c r="B77" s="5">
        <v>-339.2581562499999</v>
      </c>
      <c r="C77" s="5">
        <v>-8142.195749999998</v>
      </c>
      <c r="D77" s="6">
        <v>40.51</v>
      </c>
      <c r="E77" s="5">
        <f t="shared" si="1"/>
        <v>-329840.34983249992</v>
      </c>
      <c r="F77" s="5">
        <v>339.2581562499999</v>
      </c>
      <c r="G77" s="5">
        <v>8142.195749999998</v>
      </c>
      <c r="H77" s="3">
        <v>45.291710647742157</v>
      </c>
      <c r="I77" s="5">
        <v>368773.97394627589</v>
      </c>
      <c r="J77" s="5">
        <v>318.08049999999997</v>
      </c>
      <c r="K77" s="5">
        <v>7633.9319999999998</v>
      </c>
      <c r="L77" s="3">
        <v>45.814942393222267</v>
      </c>
      <c r="M77" s="5">
        <v>349748.15481377603</v>
      </c>
      <c r="N77" s="5">
        <v>21.177656249999931</v>
      </c>
      <c r="O77" s="5">
        <v>508.26374999999831</v>
      </c>
      <c r="P77" s="3">
        <v>37.432964937003561</v>
      </c>
      <c r="Q77" s="5">
        <v>19025.819132499881</v>
      </c>
    </row>
    <row r="78" spans="1:17" x14ac:dyDescent="0.25">
      <c r="A78" s="8">
        <v>44543</v>
      </c>
      <c r="B78" s="5">
        <v>-292.40294791666668</v>
      </c>
      <c r="C78" s="5">
        <v>-7017.6707500000002</v>
      </c>
      <c r="D78" s="6">
        <v>40.51</v>
      </c>
      <c r="E78" s="5">
        <f t="shared" si="1"/>
        <v>-284285.84208249999</v>
      </c>
      <c r="F78" s="5">
        <v>292.40294791666668</v>
      </c>
      <c r="G78" s="5">
        <v>7017.6707500000002</v>
      </c>
      <c r="H78" s="3">
        <v>43.688863036755087</v>
      </c>
      <c r="I78" s="5">
        <v>306594.05623379239</v>
      </c>
      <c r="J78" s="5">
        <v>293.31574999999981</v>
      </c>
      <c r="K78" s="5">
        <v>7039.5779999999959</v>
      </c>
      <c r="L78" s="3">
        <v>49.814913540454192</v>
      </c>
      <c r="M78" s="5">
        <v>350675.96943128319</v>
      </c>
      <c r="N78" s="5">
        <v>-0.91280208333315238</v>
      </c>
      <c r="O78" s="5">
        <v>-21.90724999999566</v>
      </c>
      <c r="P78" s="3">
        <v>2012.206607287523</v>
      </c>
      <c r="Q78" s="5">
        <v>-44081.913197490852</v>
      </c>
    </row>
    <row r="79" spans="1:17" x14ac:dyDescent="0.25">
      <c r="A79" s="8">
        <v>44544</v>
      </c>
      <c r="B79" s="5">
        <v>-280.41592708333332</v>
      </c>
      <c r="C79" s="5">
        <v>-6729.98225</v>
      </c>
      <c r="D79" s="6">
        <v>40.51</v>
      </c>
      <c r="E79" s="5">
        <f t="shared" si="1"/>
        <v>-272631.58094750001</v>
      </c>
      <c r="F79" s="5">
        <v>280.41592708333332</v>
      </c>
      <c r="G79" s="5">
        <v>6729.98225</v>
      </c>
      <c r="H79" s="3">
        <v>34.830228888588387</v>
      </c>
      <c r="I79" s="5">
        <v>234406.82218363709</v>
      </c>
      <c r="J79" s="5">
        <v>298.74841666666703</v>
      </c>
      <c r="K79" s="5">
        <v>7169.9620000000068</v>
      </c>
      <c r="L79" s="3">
        <v>52.292816223243427</v>
      </c>
      <c r="M79" s="5">
        <v>374937.50519363931</v>
      </c>
      <c r="N79" s="5">
        <v>-18.332489583333619</v>
      </c>
      <c r="O79" s="5">
        <v>-439.97975000000679</v>
      </c>
      <c r="P79" s="3">
        <v>319.40261571129128</v>
      </c>
      <c r="Q79" s="5">
        <v>-140530.68301000219</v>
      </c>
    </row>
    <row r="80" spans="1:17" x14ac:dyDescent="0.25">
      <c r="A80" s="8">
        <v>44545</v>
      </c>
      <c r="B80" s="5">
        <v>-265.39139583333338</v>
      </c>
      <c r="C80" s="5">
        <v>-6369.393500000001</v>
      </c>
      <c r="D80" s="6">
        <v>40.51</v>
      </c>
      <c r="E80" s="5">
        <f t="shared" si="1"/>
        <v>-258024.13068500004</v>
      </c>
      <c r="F80" s="5">
        <v>265.39139583333338</v>
      </c>
      <c r="G80" s="5">
        <v>6369.393500000001</v>
      </c>
      <c r="H80" s="3">
        <v>26.407810204935011</v>
      </c>
      <c r="I80" s="5">
        <v>168201.73466854679</v>
      </c>
      <c r="J80" s="5">
        <v>296.03470833333341</v>
      </c>
      <c r="K80" s="5">
        <v>7104.8330000000014</v>
      </c>
      <c r="L80" s="3">
        <v>52.535125331383092</v>
      </c>
      <c r="M80" s="5">
        <v>373253.29211354657</v>
      </c>
      <c r="N80" s="5">
        <v>-30.643312499999979</v>
      </c>
      <c r="O80" s="5">
        <v>-735.4394999999995</v>
      </c>
      <c r="P80" s="3">
        <v>278.81499082521401</v>
      </c>
      <c r="Q80" s="5">
        <v>-205051.55744499981</v>
      </c>
    </row>
    <row r="81" spans="1:17" x14ac:dyDescent="0.25">
      <c r="A81" s="8">
        <v>44546</v>
      </c>
      <c r="B81" s="5">
        <v>-264.87101041666682</v>
      </c>
      <c r="C81" s="5">
        <v>-6356.9042500000032</v>
      </c>
      <c r="D81" s="6">
        <v>40.51</v>
      </c>
      <c r="E81" s="5">
        <f t="shared" si="1"/>
        <v>-257518.19116750013</v>
      </c>
      <c r="F81" s="5">
        <v>264.87101041666682</v>
      </c>
      <c r="G81" s="5">
        <v>6356.9042500000032</v>
      </c>
      <c r="H81" s="3">
        <v>18.977522841546939</v>
      </c>
      <c r="I81" s="5">
        <v>120638.29560590191</v>
      </c>
      <c r="J81" s="5">
        <v>294.09579166666668</v>
      </c>
      <c r="K81" s="5">
        <v>7058.299</v>
      </c>
      <c r="L81" s="3">
        <v>52.248230934025408</v>
      </c>
      <c r="M81" s="5">
        <v>368783.63615340058</v>
      </c>
      <c r="N81" s="5">
        <v>-29.224781249999861</v>
      </c>
      <c r="O81" s="5">
        <v>-701.39474999999675</v>
      </c>
      <c r="P81" s="3">
        <v>353.78842021201319</v>
      </c>
      <c r="Q81" s="5">
        <v>-248145.34054749881</v>
      </c>
    </row>
    <row r="82" spans="1:17" x14ac:dyDescent="0.25">
      <c r="A82" s="8">
        <v>44547</v>
      </c>
      <c r="B82" s="5">
        <v>-274.41780208333341</v>
      </c>
      <c r="C82" s="5">
        <v>-6586.0272500000001</v>
      </c>
      <c r="D82" s="6">
        <v>40.51</v>
      </c>
      <c r="E82" s="5">
        <f t="shared" si="1"/>
        <v>-266799.96389750001</v>
      </c>
      <c r="F82" s="5">
        <v>274.41780208333341</v>
      </c>
      <c r="G82" s="5">
        <v>6586.0272500000001</v>
      </c>
      <c r="H82" s="3">
        <v>29.282319303984281</v>
      </c>
      <c r="I82" s="5">
        <v>192854.1528792415</v>
      </c>
      <c r="J82" s="5">
        <v>295.36345833333331</v>
      </c>
      <c r="K82" s="5">
        <v>7088.7229999999981</v>
      </c>
      <c r="L82" s="3">
        <v>51.301507822952182</v>
      </c>
      <c r="M82" s="5">
        <v>363662.17843924102</v>
      </c>
      <c r="N82" s="5">
        <v>-20.945656249999921</v>
      </c>
      <c r="O82" s="5">
        <v>-502.69574999999799</v>
      </c>
      <c r="P82" s="3">
        <v>339.78410511726059</v>
      </c>
      <c r="Q82" s="5">
        <v>-170808.02555999951</v>
      </c>
    </row>
    <row r="83" spans="1:17" x14ac:dyDescent="0.25">
      <c r="A83" s="8">
        <v>44548</v>
      </c>
      <c r="B83" s="5">
        <v>-281.46315625000011</v>
      </c>
      <c r="C83" s="5">
        <v>-6755.1157500000008</v>
      </c>
      <c r="D83" s="6">
        <v>40.51</v>
      </c>
      <c r="E83" s="5">
        <f t="shared" si="1"/>
        <v>-273649.73903250002</v>
      </c>
      <c r="F83" s="5">
        <v>281.46315625000011</v>
      </c>
      <c r="G83" s="5">
        <v>6755.1157500000008</v>
      </c>
      <c r="H83" s="3">
        <v>9.9978195247379684</v>
      </c>
      <c r="I83" s="5">
        <v>67536.428137214971</v>
      </c>
      <c r="J83" s="5">
        <v>324.8885833333332</v>
      </c>
      <c r="K83" s="5">
        <v>7797.3259999999973</v>
      </c>
      <c r="L83" s="3">
        <v>47.706705547801143</v>
      </c>
      <c r="M83" s="5">
        <v>371984.73554221389</v>
      </c>
      <c r="N83" s="5">
        <v>-43.425427083333183</v>
      </c>
      <c r="O83" s="5">
        <v>-1042.210249999996</v>
      </c>
      <c r="P83" s="3">
        <v>292.11793628492899</v>
      </c>
      <c r="Q83" s="5">
        <v>-304448.30740499892</v>
      </c>
    </row>
    <row r="84" spans="1:17" x14ac:dyDescent="0.25">
      <c r="A84" s="8">
        <v>44549</v>
      </c>
      <c r="B84" s="5">
        <v>-286.38175000000012</v>
      </c>
      <c r="C84" s="5">
        <v>-6873.162000000003</v>
      </c>
      <c r="D84" s="6">
        <v>40.51</v>
      </c>
      <c r="E84" s="5">
        <f t="shared" si="1"/>
        <v>-278431.79262000008</v>
      </c>
      <c r="F84" s="5">
        <v>286.38175000000012</v>
      </c>
      <c r="G84" s="5">
        <v>6873.162000000003</v>
      </c>
      <c r="H84" s="3">
        <v>33.200585234872321</v>
      </c>
      <c r="I84" s="5">
        <v>228193.00081408559</v>
      </c>
      <c r="J84" s="5">
        <v>322.81370833333369</v>
      </c>
      <c r="K84" s="5">
        <v>7747.5290000000086</v>
      </c>
      <c r="L84" s="3">
        <v>45.568220680308002</v>
      </c>
      <c r="M84" s="5">
        <v>353041.11119908642</v>
      </c>
      <c r="N84" s="5">
        <v>-36.431958333333569</v>
      </c>
      <c r="O84" s="5">
        <v>-874.36700000000565</v>
      </c>
      <c r="P84" s="3">
        <v>142.7868508132168</v>
      </c>
      <c r="Q84" s="5">
        <v>-124848.11038500079</v>
      </c>
    </row>
    <row r="85" spans="1:17" x14ac:dyDescent="0.25">
      <c r="A85" s="8">
        <v>44550</v>
      </c>
      <c r="B85" s="5">
        <v>-328.46213541666668</v>
      </c>
      <c r="C85" s="5">
        <v>-7883.0912500000013</v>
      </c>
      <c r="D85" s="6">
        <v>40.51</v>
      </c>
      <c r="E85" s="5">
        <f t="shared" si="1"/>
        <v>-319344.02653750003</v>
      </c>
      <c r="F85" s="5">
        <v>328.46213541666668</v>
      </c>
      <c r="G85" s="5">
        <v>7883.0912500000013</v>
      </c>
      <c r="H85" s="3">
        <v>60.753676413025623</v>
      </c>
      <c r="I85" s="5">
        <v>478926.77493685368</v>
      </c>
      <c r="J85" s="5">
        <v>301.71054166666659</v>
      </c>
      <c r="K85" s="5">
        <v>7241.052999999999</v>
      </c>
      <c r="L85" s="3">
        <v>49.653715982240897</v>
      </c>
      <c r="M85" s="5">
        <v>359545.18907435337</v>
      </c>
      <c r="N85" s="5">
        <v>26.751593750000101</v>
      </c>
      <c r="O85" s="5">
        <v>642.03825000000234</v>
      </c>
      <c r="P85" s="3">
        <v>185.94154766090631</v>
      </c>
      <c r="Q85" s="5">
        <v>119381.5858625003</v>
      </c>
    </row>
    <row r="86" spans="1:17" x14ac:dyDescent="0.25">
      <c r="A86" s="8">
        <v>44551</v>
      </c>
      <c r="B86" s="5">
        <v>-384.47921874999992</v>
      </c>
      <c r="C86" s="5">
        <v>-9227.5012499999975</v>
      </c>
      <c r="D86" s="6">
        <v>40.51</v>
      </c>
      <c r="E86" s="5">
        <f t="shared" si="1"/>
        <v>-373806.07563749986</v>
      </c>
      <c r="F86" s="5">
        <v>384.47921874999992</v>
      </c>
      <c r="G86" s="5">
        <v>9227.5012499999975</v>
      </c>
      <c r="H86" s="3">
        <v>103.45110914969359</v>
      </c>
      <c r="I86" s="5">
        <v>954595.23899268359</v>
      </c>
      <c r="J86" s="5">
        <v>303.84808333333342</v>
      </c>
      <c r="K86" s="5">
        <v>7292.3540000000012</v>
      </c>
      <c r="L86" s="3">
        <v>44.150096075997602</v>
      </c>
      <c r="M86" s="5">
        <v>321958.12972018542</v>
      </c>
      <c r="N86" s="5">
        <v>80.63113541666651</v>
      </c>
      <c r="O86" s="5">
        <v>1935.1472499999959</v>
      </c>
      <c r="P86" s="3">
        <v>326.91936454577262</v>
      </c>
      <c r="Q86" s="5">
        <v>632637.10927249817</v>
      </c>
    </row>
    <row r="87" spans="1:17" x14ac:dyDescent="0.25">
      <c r="A87" s="8">
        <v>44552</v>
      </c>
      <c r="B87" s="5">
        <v>-425.48443750000001</v>
      </c>
      <c r="C87" s="5">
        <v>-10211.6265</v>
      </c>
      <c r="D87" s="6">
        <v>40.51</v>
      </c>
      <c r="E87" s="5">
        <f t="shared" si="1"/>
        <v>-413672.98951499996</v>
      </c>
      <c r="F87" s="5">
        <v>425.48443750000001</v>
      </c>
      <c r="G87" s="5">
        <v>10211.6265</v>
      </c>
      <c r="H87" s="3">
        <v>149.0674524593893</v>
      </c>
      <c r="I87" s="5">
        <v>1522221.1478217901</v>
      </c>
      <c r="J87" s="5">
        <v>284.38654166666669</v>
      </c>
      <c r="K87" s="5">
        <v>6825.2770000000019</v>
      </c>
      <c r="L87" s="3">
        <v>44.201021754031409</v>
      </c>
      <c r="M87" s="5">
        <v>301684.21715429029</v>
      </c>
      <c r="N87" s="5">
        <v>141.0978958333333</v>
      </c>
      <c r="O87" s="5">
        <v>3386.349499999998</v>
      </c>
      <c r="P87" s="3">
        <v>360.42851769065783</v>
      </c>
      <c r="Q87" s="5">
        <v>1220536.9306675</v>
      </c>
    </row>
    <row r="88" spans="1:17" x14ac:dyDescent="0.25">
      <c r="A88" s="8">
        <v>44553</v>
      </c>
      <c r="B88" s="5">
        <v>-413.78022916666669</v>
      </c>
      <c r="C88" s="5">
        <v>-9930.7255000000023</v>
      </c>
      <c r="D88" s="6">
        <v>40.51</v>
      </c>
      <c r="E88" s="5">
        <f t="shared" si="1"/>
        <v>-402293.6900050001</v>
      </c>
      <c r="F88" s="5">
        <v>413.78022916666669</v>
      </c>
      <c r="G88" s="5">
        <v>9930.7255000000023</v>
      </c>
      <c r="H88" s="3">
        <v>123.5817503989759</v>
      </c>
      <c r="I88" s="5">
        <v>1227256.4400217461</v>
      </c>
      <c r="J88" s="5">
        <v>271.51395833333368</v>
      </c>
      <c r="K88" s="5">
        <v>6516.3350000000091</v>
      </c>
      <c r="L88" s="3">
        <v>46.389468698163491</v>
      </c>
      <c r="M88" s="5">
        <v>302289.31850924762</v>
      </c>
      <c r="N88" s="5">
        <v>142.26627083333301</v>
      </c>
      <c r="O88" s="5">
        <v>3414.3904999999932</v>
      </c>
      <c r="P88" s="3">
        <v>270.90255830799077</v>
      </c>
      <c r="Q88" s="5">
        <v>924967.12151249812</v>
      </c>
    </row>
    <row r="89" spans="1:17" x14ac:dyDescent="0.25">
      <c r="A89" s="8">
        <v>44554</v>
      </c>
      <c r="B89" s="5">
        <v>-354.00941666666648</v>
      </c>
      <c r="C89" s="5">
        <v>-8496.2259999999969</v>
      </c>
      <c r="D89" s="6">
        <v>40.51</v>
      </c>
      <c r="E89" s="5">
        <f t="shared" si="1"/>
        <v>-344182.11525999987</v>
      </c>
      <c r="F89" s="5">
        <v>354.00941666666648</v>
      </c>
      <c r="G89" s="5">
        <v>8496.2259999999969</v>
      </c>
      <c r="H89" s="3">
        <v>60.62611830110361</v>
      </c>
      <c r="I89" s="5">
        <v>515093.20258891222</v>
      </c>
      <c r="J89" s="5">
        <v>270.69291666666669</v>
      </c>
      <c r="K89" s="5">
        <v>6496.6300000000019</v>
      </c>
      <c r="L89" s="3">
        <v>36.341729917497673</v>
      </c>
      <c r="M89" s="5">
        <v>236098.7728339129</v>
      </c>
      <c r="N89" s="5">
        <v>83.316499999999792</v>
      </c>
      <c r="O89" s="5">
        <v>1999.595999999995</v>
      </c>
      <c r="P89" s="3">
        <v>139.52539900809961</v>
      </c>
      <c r="Q89" s="5">
        <v>278994.42975499918</v>
      </c>
    </row>
    <row r="90" spans="1:17" x14ac:dyDescent="0.25">
      <c r="A90" s="8">
        <v>44555</v>
      </c>
      <c r="B90" s="5">
        <v>-362.18190624999988</v>
      </c>
      <c r="C90" s="5">
        <v>-8692.365749999999</v>
      </c>
      <c r="D90" s="6">
        <v>40.51</v>
      </c>
      <c r="E90" s="5">
        <f t="shared" si="1"/>
        <v>-352127.73653249996</v>
      </c>
      <c r="F90" s="5">
        <v>362.18190624999988</v>
      </c>
      <c r="G90" s="5">
        <v>8692.365749999999</v>
      </c>
      <c r="H90" s="3">
        <v>52.354293626204957</v>
      </c>
      <c r="I90" s="5">
        <v>455082.66878186731</v>
      </c>
      <c r="J90" s="5">
        <v>307.08562499999982</v>
      </c>
      <c r="K90" s="5">
        <v>7370.0549999999948</v>
      </c>
      <c r="L90" s="3">
        <v>36.458536133294309</v>
      </c>
      <c r="M90" s="5">
        <v>268701.41652186622</v>
      </c>
      <c r="N90" s="5">
        <v>55.096281250000168</v>
      </c>
      <c r="O90" s="5">
        <v>1322.310750000004</v>
      </c>
      <c r="P90" s="3">
        <v>140.951173738851</v>
      </c>
      <c r="Q90" s="5">
        <v>186381.252260001</v>
      </c>
    </row>
    <row r="91" spans="1:17" x14ac:dyDescent="0.25">
      <c r="A91" s="8">
        <v>44556</v>
      </c>
      <c r="B91" s="5">
        <v>-385.72914583333329</v>
      </c>
      <c r="C91" s="5">
        <v>-9257.4994999999999</v>
      </c>
      <c r="D91" s="6">
        <v>40.51</v>
      </c>
      <c r="E91" s="5">
        <f t="shared" si="1"/>
        <v>-375021.30474499997</v>
      </c>
      <c r="F91" s="5">
        <v>385.72914583333329</v>
      </c>
      <c r="G91" s="5">
        <v>9257.4994999999999</v>
      </c>
      <c r="H91" s="3">
        <v>53.447179556174319</v>
      </c>
      <c r="I91" s="5">
        <v>494787.23801769398</v>
      </c>
      <c r="J91" s="5">
        <v>311.10204166666648</v>
      </c>
      <c r="K91" s="5">
        <v>7466.448999999996</v>
      </c>
      <c r="L91" s="3">
        <v>36.879294690179172</v>
      </c>
      <c r="M91" s="5">
        <v>275357.37296019337</v>
      </c>
      <c r="N91" s="5">
        <v>74.627104166666825</v>
      </c>
      <c r="O91" s="5">
        <v>1791.0505000000039</v>
      </c>
      <c r="P91" s="3">
        <v>122.5146164541424</v>
      </c>
      <c r="Q91" s="5">
        <v>219429.86505750049</v>
      </c>
    </row>
    <row r="92" spans="1:17" x14ac:dyDescent="0.25">
      <c r="A92" s="8">
        <v>44557</v>
      </c>
      <c r="B92" s="5">
        <v>-379.02499999999992</v>
      </c>
      <c r="C92" s="5">
        <v>-9096.5999999999985</v>
      </c>
      <c r="D92" s="6">
        <v>40.51</v>
      </c>
      <c r="E92" s="5">
        <f t="shared" si="1"/>
        <v>-368503.26599999995</v>
      </c>
      <c r="F92" s="5">
        <v>379.02499999999992</v>
      </c>
      <c r="G92" s="5">
        <v>9096.5999999999985</v>
      </c>
      <c r="H92" s="3">
        <v>54.471781035233029</v>
      </c>
      <c r="I92" s="5">
        <v>495508.00336510071</v>
      </c>
      <c r="J92" s="5">
        <v>288.85520833333351</v>
      </c>
      <c r="K92" s="5">
        <v>6932.5250000000042</v>
      </c>
      <c r="L92" s="3">
        <v>43.536115680809118</v>
      </c>
      <c r="M92" s="5">
        <v>301815.21036010142</v>
      </c>
      <c r="N92" s="5">
        <v>90.169791666666427</v>
      </c>
      <c r="O92" s="5">
        <v>2164.0749999999939</v>
      </c>
      <c r="P92" s="3">
        <v>89.503733930201037</v>
      </c>
      <c r="Q92" s="5">
        <v>193692.79300499929</v>
      </c>
    </row>
    <row r="93" spans="1:17" x14ac:dyDescent="0.25">
      <c r="A93" s="8">
        <v>44558</v>
      </c>
      <c r="B93" s="5">
        <v>-341.18077083333333</v>
      </c>
      <c r="C93" s="5">
        <v>-8188.3384999999989</v>
      </c>
      <c r="D93" s="6">
        <v>40.51</v>
      </c>
      <c r="E93" s="5">
        <f t="shared" si="1"/>
        <v>-331709.59263499995</v>
      </c>
      <c r="F93" s="5">
        <v>341.18077083333333</v>
      </c>
      <c r="G93" s="5">
        <v>8188.3384999999989</v>
      </c>
      <c r="H93" s="3">
        <v>46.61741831510907</v>
      </c>
      <c r="I93" s="5">
        <v>381719.20116021269</v>
      </c>
      <c r="J93" s="5">
        <v>299.01741666666652</v>
      </c>
      <c r="K93" s="5">
        <v>7176.4179999999969</v>
      </c>
      <c r="L93" s="3">
        <v>44.629721874507972</v>
      </c>
      <c r="M93" s="5">
        <v>320281.5393952126</v>
      </c>
      <c r="N93" s="5">
        <v>42.16335416666675</v>
      </c>
      <c r="O93" s="5">
        <v>1011.920500000002</v>
      </c>
      <c r="P93" s="3">
        <v>60.71392146418615</v>
      </c>
      <c r="Q93" s="5">
        <v>61437.661765000099</v>
      </c>
    </row>
    <row r="94" spans="1:17" x14ac:dyDescent="0.25">
      <c r="A94" s="8">
        <v>44559</v>
      </c>
      <c r="B94" s="5">
        <v>-294.41897916666659</v>
      </c>
      <c r="C94" s="5">
        <v>-7066.0554999999986</v>
      </c>
      <c r="D94" s="6">
        <v>40.51</v>
      </c>
      <c r="E94" s="5">
        <f t="shared" si="1"/>
        <v>-286245.90830499993</v>
      </c>
      <c r="F94" s="5">
        <v>294.41897916666659</v>
      </c>
      <c r="G94" s="5">
        <v>7066.0554999999986</v>
      </c>
      <c r="H94" s="3">
        <v>35.730795493060413</v>
      </c>
      <c r="I94" s="5">
        <v>252475.78401311461</v>
      </c>
      <c r="J94" s="5">
        <v>303.16575000000012</v>
      </c>
      <c r="K94" s="5">
        <v>7275.978000000001</v>
      </c>
      <c r="L94" s="3">
        <v>44.038604659142081</v>
      </c>
      <c r="M94" s="5">
        <v>320423.91865061532</v>
      </c>
      <c r="N94" s="5">
        <v>-8.746770833333434</v>
      </c>
      <c r="O94" s="5">
        <v>-209.9225000000024</v>
      </c>
      <c r="P94" s="3">
        <v>323.68199996427222</v>
      </c>
      <c r="Q94" s="5">
        <v>-67948.134637500698</v>
      </c>
    </row>
    <row r="95" spans="1:17" x14ac:dyDescent="0.25">
      <c r="A95" s="8">
        <v>44560</v>
      </c>
      <c r="B95" s="5">
        <v>-221.39651041666659</v>
      </c>
      <c r="C95" s="5">
        <v>-5313.5162499999988</v>
      </c>
      <c r="D95" s="6">
        <v>40.51</v>
      </c>
      <c r="E95" s="5">
        <f t="shared" si="1"/>
        <v>-215250.54328749995</v>
      </c>
      <c r="F95" s="5">
        <v>221.39651041666659</v>
      </c>
      <c r="G95" s="5">
        <v>5313.5162499999988</v>
      </c>
      <c r="H95" s="3">
        <v>37.524984206323253</v>
      </c>
      <c r="I95" s="5">
        <v>199389.61336129191</v>
      </c>
      <c r="J95" s="5">
        <v>311.9176250000001</v>
      </c>
      <c r="K95" s="5">
        <v>7486.023000000002</v>
      </c>
      <c r="L95" s="3">
        <v>45.816577245193059</v>
      </c>
      <c r="M95" s="5">
        <v>342983.95103879197</v>
      </c>
      <c r="N95" s="5">
        <v>-90.521114583333471</v>
      </c>
      <c r="O95" s="5">
        <v>-2172.5067500000032</v>
      </c>
      <c r="P95" s="3">
        <v>66.096152602287589</v>
      </c>
      <c r="Q95" s="5">
        <v>-143594.33767750009</v>
      </c>
    </row>
    <row r="96" spans="1:17" x14ac:dyDescent="0.25">
      <c r="A96" s="8">
        <v>44561</v>
      </c>
      <c r="B96" s="5">
        <v>-181.1770937500001</v>
      </c>
      <c r="C96" s="5">
        <v>-4348.2502500000019</v>
      </c>
      <c r="D96" s="6">
        <v>40.51</v>
      </c>
      <c r="E96" s="5">
        <f t="shared" si="1"/>
        <v>-176147.61762750006</v>
      </c>
      <c r="F96" s="5">
        <v>181.1770937500001</v>
      </c>
      <c r="G96" s="5">
        <v>4348.2502500000019</v>
      </c>
      <c r="H96" s="3">
        <v>51.742380789469792</v>
      </c>
      <c r="I96" s="5">
        <v>224988.82020340729</v>
      </c>
      <c r="J96" s="5">
        <v>311.24041666666659</v>
      </c>
      <c r="K96" s="5">
        <v>7469.7699999999977</v>
      </c>
      <c r="L96" s="3">
        <v>34.670165409498203</v>
      </c>
      <c r="M96" s="5">
        <v>258978.16147090719</v>
      </c>
      <c r="N96" s="5">
        <v>-130.06332291666649</v>
      </c>
      <c r="O96" s="5">
        <v>-3121.5197499999958</v>
      </c>
      <c r="P96" s="3">
        <v>10.88871575055707</v>
      </c>
      <c r="Q96" s="5">
        <v>-33989.341267499927</v>
      </c>
    </row>
  </sheetData>
  <mergeCells count="4">
    <mergeCell ref="B1:C1"/>
    <mergeCell ref="F1:I1"/>
    <mergeCell ref="J1:M1"/>
    <mergeCell ref="N1:Q1"/>
  </mergeCells>
  <pageMargins left="0.75" right="0.75" top="1" bottom="1" header="0.5" footer="0.5"/>
  <pageSetup paperSize="9" orientation="portrait" horizontalDpi="300" verticalDpi="300" r:id="rId1"/>
  <customProperties>
    <customPr name="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3D0D-7F8A-45BB-AA60-2909196F9AE8}">
  <dimension ref="A1:T10"/>
  <sheetViews>
    <sheetView tabSelected="1" workbookViewId="0">
      <selection activeCell="E11" sqref="E11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8" width="9.7109375" customWidth="1"/>
    <col min="9" max="11" width="9.28515625" bestFit="1" customWidth="1"/>
    <col min="12" max="12" width="11.42578125" bestFit="1" customWidth="1"/>
    <col min="13" max="15" width="9.28515625" bestFit="1" customWidth="1"/>
    <col min="16" max="16" width="10" bestFit="1" customWidth="1"/>
    <col min="17" max="18" width="9.28515625" bestFit="1" customWidth="1"/>
    <col min="19" max="19" width="9.7109375" bestFit="1" customWidth="1"/>
    <col min="20" max="20" width="11.42578125" bestFit="1" customWidth="1"/>
  </cols>
  <sheetData>
    <row r="1" spans="1:20" x14ac:dyDescent="0.25">
      <c r="A1" s="2"/>
      <c r="B1" s="11" t="s">
        <v>0</v>
      </c>
      <c r="C1" s="11"/>
      <c r="D1" s="2"/>
      <c r="E1" s="2"/>
      <c r="F1" s="2"/>
      <c r="G1" s="2"/>
      <c r="H1" s="2"/>
      <c r="I1" s="11" t="s">
        <v>40</v>
      </c>
      <c r="J1" s="11"/>
      <c r="K1" s="11"/>
      <c r="L1" s="11"/>
      <c r="M1" s="11" t="s">
        <v>11</v>
      </c>
      <c r="N1" s="11"/>
      <c r="O1" s="11"/>
      <c r="P1" s="11"/>
      <c r="Q1" s="11" t="s">
        <v>12</v>
      </c>
      <c r="R1" s="11"/>
      <c r="S1" s="11"/>
      <c r="T1" s="11"/>
    </row>
    <row r="2" spans="1:20" x14ac:dyDescent="0.25">
      <c r="A2" s="2"/>
      <c r="B2" s="2" t="s">
        <v>1</v>
      </c>
      <c r="C2" s="2" t="s">
        <v>2</v>
      </c>
      <c r="D2" s="10" t="s">
        <v>42</v>
      </c>
      <c r="E2" s="2"/>
      <c r="F2" s="2"/>
      <c r="G2" s="2"/>
      <c r="H2" s="2"/>
      <c r="I2" s="2" t="s">
        <v>1</v>
      </c>
      <c r="J2" s="2" t="s">
        <v>2</v>
      </c>
      <c r="K2" s="2" t="s">
        <v>3</v>
      </c>
      <c r="L2" s="2" t="s">
        <v>4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1</v>
      </c>
      <c r="R2" s="2" t="s">
        <v>2</v>
      </c>
      <c r="S2" s="2" t="s">
        <v>3</v>
      </c>
      <c r="T2" s="2" t="s">
        <v>4</v>
      </c>
    </row>
    <row r="3" spans="1:20" x14ac:dyDescent="0.25">
      <c r="A3" s="2" t="s">
        <v>5</v>
      </c>
      <c r="B3" s="2" t="s">
        <v>6</v>
      </c>
      <c r="C3" s="2" t="s">
        <v>7</v>
      </c>
      <c r="D3" s="2"/>
      <c r="E3" s="2"/>
      <c r="F3" s="2"/>
      <c r="G3" s="2"/>
      <c r="H3" s="2"/>
      <c r="I3" s="2" t="s">
        <v>6</v>
      </c>
      <c r="J3" s="2" t="s">
        <v>7</v>
      </c>
      <c r="K3" s="2" t="s">
        <v>8</v>
      </c>
      <c r="L3" s="2" t="s">
        <v>9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6</v>
      </c>
      <c r="R3" s="2" t="s">
        <v>7</v>
      </c>
      <c r="S3" s="2" t="s">
        <v>8</v>
      </c>
      <c r="T3" s="2" t="s">
        <v>9</v>
      </c>
    </row>
    <row r="4" spans="1:20" x14ac:dyDescent="0.25">
      <c r="A4" s="2" t="s">
        <v>10</v>
      </c>
    </row>
    <row r="5" spans="1:20" x14ac:dyDescent="0.25">
      <c r="A5" s="9" t="s">
        <v>15</v>
      </c>
      <c r="B5" s="5">
        <v>-187.47033187919399</v>
      </c>
      <c r="C5" s="5">
        <v>-139665.39724999899</v>
      </c>
      <c r="D5" s="6">
        <v>42.18</v>
      </c>
      <c r="E5" s="5">
        <f>D5*C5</f>
        <v>-5891086.4560049577</v>
      </c>
      <c r="F5" s="5">
        <f>-E5</f>
        <v>5891086.4560049577</v>
      </c>
      <c r="G5" s="3">
        <f>(F5-L5)/1000000</f>
        <v>0.52200136995457769</v>
      </c>
      <c r="H5" s="5">
        <f>MAX(F5,L5)</f>
        <v>5891086.4560049577</v>
      </c>
      <c r="I5" s="5">
        <v>187.47033187919399</v>
      </c>
      <c r="J5" s="5">
        <v>139665.39724999899</v>
      </c>
      <c r="K5" s="3">
        <v>38.442486054292701</v>
      </c>
      <c r="L5" s="5">
        <v>5369085.08605038</v>
      </c>
      <c r="M5" s="5">
        <v>181.51024429530099</v>
      </c>
      <c r="N5" s="5">
        <v>135225.13199999899</v>
      </c>
      <c r="O5" s="3">
        <v>33.526714046268197</v>
      </c>
      <c r="P5" s="5">
        <v>4533654.3324328698</v>
      </c>
      <c r="Q5" s="5">
        <v>5.9600875838926903</v>
      </c>
      <c r="R5" s="5">
        <v>4440.2652500000504</v>
      </c>
      <c r="S5" s="3">
        <v>188.14883944545801</v>
      </c>
      <c r="T5" s="5">
        <v>835430.75361750799</v>
      </c>
    </row>
    <row r="6" spans="1:20" x14ac:dyDescent="0.25">
      <c r="A6" s="9" t="s">
        <v>16</v>
      </c>
      <c r="B6" s="5">
        <v>-280.17049201388801</v>
      </c>
      <c r="C6" s="5">
        <v>-201722.75424999901</v>
      </c>
      <c r="D6" s="6">
        <v>43.26</v>
      </c>
      <c r="E6" s="5">
        <f t="shared" ref="E6:E7" si="0">D6*C6</f>
        <v>-8726526.3488549571</v>
      </c>
      <c r="F6" s="5">
        <f t="shared" ref="F6:F7" si="1">-E6</f>
        <v>8726526.3488549571</v>
      </c>
      <c r="G6" s="3">
        <f t="shared" ref="G6:G7" si="2">(F6-L6)/1000000</f>
        <v>-3.0240047711409423</v>
      </c>
      <c r="H6" s="5">
        <f t="shared" ref="H6:H7" si="3">MAX(F6,L6)</f>
        <v>11750531.119995899</v>
      </c>
      <c r="I6" s="5">
        <v>280.17049201388801</v>
      </c>
      <c r="J6" s="5">
        <v>201722.75424999901</v>
      </c>
      <c r="K6" s="3">
        <v>58.250895709232701</v>
      </c>
      <c r="L6" s="5">
        <v>11750531.119995899</v>
      </c>
      <c r="M6" s="5">
        <v>254.30942777777699</v>
      </c>
      <c r="N6" s="5">
        <v>183102.78799999901</v>
      </c>
      <c r="O6" s="3">
        <v>49.466973445542997</v>
      </c>
      <c r="P6" s="5">
        <v>9057540.7518008705</v>
      </c>
      <c r="Q6" s="5">
        <v>25.861064236111499</v>
      </c>
      <c r="R6" s="5">
        <v>18619.9662500003</v>
      </c>
      <c r="S6" s="3">
        <v>144.62917558698501</v>
      </c>
      <c r="T6" s="5">
        <v>2692990.3681950402</v>
      </c>
    </row>
    <row r="7" spans="1:20" x14ac:dyDescent="0.25">
      <c r="A7" s="9" t="s">
        <v>17</v>
      </c>
      <c r="B7" s="5">
        <v>-327.12001512096799</v>
      </c>
      <c r="C7" s="5">
        <v>-243377.29125000001</v>
      </c>
      <c r="D7" s="6">
        <v>40.51</v>
      </c>
      <c r="E7" s="5">
        <f t="shared" si="0"/>
        <v>-9859214.0685374998</v>
      </c>
      <c r="F7" s="5">
        <f t="shared" si="1"/>
        <v>9859214.0685374998</v>
      </c>
      <c r="G7" s="3">
        <f t="shared" si="2"/>
        <v>-4.728637931316201</v>
      </c>
      <c r="H7" s="5">
        <f t="shared" si="3"/>
        <v>14587851.9998537</v>
      </c>
      <c r="I7" s="5">
        <v>327.12001512096799</v>
      </c>
      <c r="J7" s="5">
        <v>243377.29125000001</v>
      </c>
      <c r="K7" s="3">
        <v>59.939248748022699</v>
      </c>
      <c r="L7" s="5">
        <v>14587851.9998537</v>
      </c>
      <c r="M7" s="5">
        <v>300.04501612903101</v>
      </c>
      <c r="N7" s="5">
        <v>223233.49199999901</v>
      </c>
      <c r="O7" s="3">
        <v>46.8940575648191</v>
      </c>
      <c r="P7" s="5">
        <v>10468324.224243499</v>
      </c>
      <c r="Q7" s="5">
        <v>27.074998991936599</v>
      </c>
      <c r="R7" s="5">
        <v>20143.7992500008</v>
      </c>
      <c r="S7" s="3">
        <v>204.50599832154299</v>
      </c>
      <c r="T7" s="5">
        <v>4119527.7756101801</v>
      </c>
    </row>
    <row r="8" spans="1:20" x14ac:dyDescent="0.25">
      <c r="F8" s="5" t="s">
        <v>42</v>
      </c>
      <c r="G8" s="5" t="s">
        <v>41</v>
      </c>
      <c r="H8" s="5" t="s">
        <v>18</v>
      </c>
      <c r="L8" t="s">
        <v>40</v>
      </c>
    </row>
    <row r="10" spans="1:20" x14ac:dyDescent="0.25">
      <c r="E10">
        <f>SUM(E5:E7)/SUM(C5:C7)</f>
        <v>41.857512575109318</v>
      </c>
    </row>
  </sheetData>
  <mergeCells count="4">
    <mergeCell ref="B1:C1"/>
    <mergeCell ref="I1:L1"/>
    <mergeCell ref="M1:P1"/>
    <mergeCell ref="Q1:T1"/>
  </mergeCells>
  <pageMargins left="0.75" right="0.75" top="1" bottom="1" header="0.5" footer="0.5"/>
  <pageSetup paperSize="9" orientation="portrait" horizontalDpi="300" verticalDpi="300" r:id="rId1"/>
  <customProperties>
    <customPr name="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67F1-44C0-474A-B4E2-3C6FAD5D0552}">
  <dimension ref="A1:T56"/>
  <sheetViews>
    <sheetView topLeftCell="J1" workbookViewId="0">
      <selection activeCell="N17" sqref="N17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8" width="9.7109375" customWidth="1"/>
    <col min="9" max="9" width="10" bestFit="1" customWidth="1"/>
    <col min="10" max="10" width="11.42578125" bestFit="1" customWidth="1"/>
    <col min="11" max="11" width="9.42578125" bestFit="1" customWidth="1"/>
    <col min="12" max="12" width="11.42578125" bestFit="1" customWidth="1"/>
    <col min="13" max="13" width="9.7109375" bestFit="1" customWidth="1"/>
    <col min="14" max="14" width="11.42578125" bestFit="1" customWidth="1"/>
    <col min="15" max="15" width="9.42578125" bestFit="1" customWidth="1"/>
    <col min="16" max="16" width="10" bestFit="1" customWidth="1"/>
    <col min="17" max="18" width="9.28515625" bestFit="1" customWidth="1"/>
    <col min="19" max="19" width="9.7109375" bestFit="1" customWidth="1"/>
    <col min="20" max="20" width="11.42578125" bestFit="1" customWidth="1"/>
  </cols>
  <sheetData>
    <row r="1" spans="1:20" x14ac:dyDescent="0.25">
      <c r="A1" s="4"/>
      <c r="B1" s="11" t="s">
        <v>0</v>
      </c>
      <c r="C1" s="11"/>
      <c r="D1" s="4"/>
      <c r="E1" s="4"/>
      <c r="F1" s="4"/>
      <c r="G1" s="4"/>
      <c r="H1" s="4"/>
      <c r="I1" s="11" t="s">
        <v>40</v>
      </c>
      <c r="J1" s="11"/>
      <c r="K1" s="11"/>
      <c r="L1" s="11"/>
      <c r="M1" s="11" t="s">
        <v>11</v>
      </c>
      <c r="N1" s="11"/>
      <c r="O1" s="11"/>
      <c r="P1" s="11"/>
      <c r="Q1" s="11" t="s">
        <v>12</v>
      </c>
      <c r="R1" s="11"/>
      <c r="S1" s="11"/>
      <c r="T1" s="11"/>
    </row>
    <row r="2" spans="1:20" x14ac:dyDescent="0.25">
      <c r="A2" s="4"/>
      <c r="B2" s="4" t="s">
        <v>1</v>
      </c>
      <c r="C2" s="4" t="s">
        <v>2</v>
      </c>
      <c r="D2" s="10" t="s">
        <v>42</v>
      </c>
      <c r="E2" s="4"/>
      <c r="F2" s="4"/>
      <c r="G2" s="4"/>
      <c r="H2" s="4"/>
      <c r="I2" s="4" t="s">
        <v>1</v>
      </c>
      <c r="J2" s="4" t="s">
        <v>2</v>
      </c>
      <c r="K2" s="4" t="s">
        <v>3</v>
      </c>
      <c r="L2" s="4" t="s">
        <v>4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1</v>
      </c>
      <c r="R2" s="4" t="s">
        <v>2</v>
      </c>
      <c r="S2" s="4" t="s">
        <v>3</v>
      </c>
      <c r="T2" s="4" t="s">
        <v>4</v>
      </c>
    </row>
    <row r="3" spans="1:20" x14ac:dyDescent="0.25">
      <c r="A3" s="4" t="s">
        <v>5</v>
      </c>
      <c r="B3" s="4" t="s">
        <v>6</v>
      </c>
      <c r="C3" s="4" t="s">
        <v>7</v>
      </c>
      <c r="D3" s="4"/>
      <c r="E3" s="4"/>
      <c r="F3" s="4"/>
      <c r="G3" s="4"/>
      <c r="H3" s="4"/>
      <c r="I3" s="4" t="s">
        <v>6</v>
      </c>
      <c r="J3" s="4" t="s">
        <v>7</v>
      </c>
      <c r="K3" s="4" t="s">
        <v>8</v>
      </c>
      <c r="L3" s="4" t="s">
        <v>9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6</v>
      </c>
      <c r="R3" s="4" t="s">
        <v>7</v>
      </c>
      <c r="S3" s="4" t="s">
        <v>8</v>
      </c>
      <c r="T3" s="4" t="s">
        <v>9</v>
      </c>
    </row>
    <row r="4" spans="1:20" x14ac:dyDescent="0.25">
      <c r="A4" s="4" t="s">
        <v>10</v>
      </c>
    </row>
    <row r="5" spans="1:20" x14ac:dyDescent="0.25">
      <c r="A5" s="9" t="s">
        <v>15</v>
      </c>
      <c r="C5" s="5">
        <f>-E15</f>
        <v>-71644.227145254015</v>
      </c>
      <c r="D5" s="6">
        <f>K15</f>
        <v>18.185224180535251</v>
      </c>
      <c r="E5" s="5">
        <f>D5*C5</f>
        <v>-1302866.3318776332</v>
      </c>
      <c r="F5" s="5">
        <f>-E5</f>
        <v>1302866.3318776332</v>
      </c>
      <c r="G5" s="3">
        <f>(F5-L5)/1000000</f>
        <v>-0.18175563728549726</v>
      </c>
      <c r="H5" s="5">
        <f>MAX(F5,L5)</f>
        <v>1484621.9691631305</v>
      </c>
      <c r="J5" s="5">
        <f>N5+R5</f>
        <v>71644.227145254015</v>
      </c>
      <c r="K5" s="3">
        <f>L5/J5</f>
        <v>20.72214368581513</v>
      </c>
      <c r="L5" s="5">
        <f t="shared" ref="L5:L7" si="0">P5+T5</f>
        <v>1484621.9691631305</v>
      </c>
      <c r="M5" s="5"/>
      <c r="N5" s="5">
        <f>E16+E18</f>
        <v>68964.956000000006</v>
      </c>
      <c r="O5" s="3">
        <f>P5/N5</f>
        <v>18.138504161287361</v>
      </c>
      <c r="P5" s="5">
        <f>F16+F18</f>
        <v>1250921.1413889998</v>
      </c>
      <c r="Q5" s="5"/>
      <c r="R5" s="5">
        <f>E17</f>
        <v>2679.2711452540061</v>
      </c>
      <c r="S5" s="3">
        <f>T5/R5</f>
        <v>87.225523324917091</v>
      </c>
      <c r="T5" s="5">
        <f>F17</f>
        <v>233700.82777413062</v>
      </c>
    </row>
    <row r="6" spans="1:20" x14ac:dyDescent="0.25">
      <c r="A6" s="9" t="s">
        <v>16</v>
      </c>
      <c r="C6" s="5">
        <f>-E30</f>
        <v>-109092.05698868861</v>
      </c>
      <c r="D6" s="6">
        <f>K30</f>
        <v>17.639230443304921</v>
      </c>
      <c r="E6" s="5">
        <f t="shared" ref="E6:E7" si="1">D6*C6</f>
        <v>-1924299.9327576314</v>
      </c>
      <c r="F6" s="5">
        <f t="shared" ref="F6:F7" si="2">-E6</f>
        <v>1924299.9327576314</v>
      </c>
      <c r="G6" s="3">
        <f t="shared" ref="G6:G7" si="3">(F6-L6)/1000000</f>
        <v>-0.30979975261739034</v>
      </c>
      <c r="H6" s="5">
        <f t="shared" ref="H6:H7" si="4">MAX(F6,L6)</f>
        <v>2234099.6853750218</v>
      </c>
      <c r="J6" s="5">
        <f t="shared" ref="J6:J7" si="5">N6+R6</f>
        <v>109092.05698868861</v>
      </c>
      <c r="K6" s="3">
        <f t="shared" ref="K6:K7" si="6">L6/J6</f>
        <v>20.479031627450826</v>
      </c>
      <c r="L6" s="5">
        <f t="shared" si="0"/>
        <v>2234099.6853750218</v>
      </c>
      <c r="M6" s="5"/>
      <c r="N6" s="5">
        <f>E31+E33</f>
        <v>112601.304</v>
      </c>
      <c r="O6" s="3">
        <f t="shared" ref="O6:O7" si="7">P6/N6</f>
        <v>21.350132232580542</v>
      </c>
      <c r="P6" s="5">
        <f>F31+F33</f>
        <v>2404052.7299610004</v>
      </c>
      <c r="Q6" s="5"/>
      <c r="R6" s="5">
        <f>E32</f>
        <v>-3509.2470113113959</v>
      </c>
      <c r="S6" s="3">
        <f t="shared" ref="S6:S7" si="8">T6/R6</f>
        <v>48.430060362854704</v>
      </c>
      <c r="T6" s="5">
        <f>F32</f>
        <v>-169953.04458597838</v>
      </c>
    </row>
    <row r="7" spans="1:20" x14ac:dyDescent="0.25">
      <c r="A7" s="9" t="s">
        <v>17</v>
      </c>
      <c r="C7" s="5">
        <f>-E45</f>
        <v>-144214.18970482214</v>
      </c>
      <c r="D7" s="6">
        <f>K45</f>
        <v>20.569759314283562</v>
      </c>
      <c r="E7" s="5">
        <f t="shared" si="1"/>
        <v>-2966451.1719326219</v>
      </c>
      <c r="F7" s="5">
        <f t="shared" si="2"/>
        <v>2966451.1719326219</v>
      </c>
      <c r="G7" s="3">
        <f t="shared" si="3"/>
        <v>-0.7624954417124149</v>
      </c>
      <c r="H7" s="5">
        <f t="shared" si="4"/>
        <v>3728946.6136450367</v>
      </c>
      <c r="J7" s="5">
        <f t="shared" si="5"/>
        <v>144214.18970482214</v>
      </c>
      <c r="K7" s="3">
        <f t="shared" si="6"/>
        <v>25.857002152683112</v>
      </c>
      <c r="L7" s="5">
        <f t="shared" si="0"/>
        <v>3728946.6136450367</v>
      </c>
      <c r="M7" s="5"/>
      <c r="N7" s="5">
        <f>E46+E48</f>
        <v>134844.59100000001</v>
      </c>
      <c r="O7" s="3">
        <f t="shared" si="7"/>
        <v>19.265867684659295</v>
      </c>
      <c r="P7" s="5">
        <f>F46+F48</f>
        <v>2597898.0481980001</v>
      </c>
      <c r="Q7" s="5"/>
      <c r="R7" s="5">
        <f>E47</f>
        <v>9369.5987048221286</v>
      </c>
      <c r="S7" s="3">
        <f t="shared" si="8"/>
        <v>120.7147286750856</v>
      </c>
      <c r="T7" s="5">
        <f>F47</f>
        <v>1131048.5654470366</v>
      </c>
    </row>
    <row r="8" spans="1:20" x14ac:dyDescent="0.25">
      <c r="F8" s="5" t="s">
        <v>42</v>
      </c>
      <c r="G8" s="5" t="s">
        <v>41</v>
      </c>
      <c r="H8" s="5" t="s">
        <v>18</v>
      </c>
      <c r="J8" s="5"/>
      <c r="L8" t="s">
        <v>40</v>
      </c>
    </row>
    <row r="11" spans="1:20" x14ac:dyDescent="0.25">
      <c r="E11" t="s">
        <v>37</v>
      </c>
      <c r="I11" t="s">
        <v>38</v>
      </c>
    </row>
    <row r="13" spans="1:20" x14ac:dyDescent="0.25">
      <c r="A13" t="s">
        <v>36</v>
      </c>
      <c r="E13" t="s">
        <v>7</v>
      </c>
      <c r="F13" t="s">
        <v>19</v>
      </c>
      <c r="G13" t="s">
        <v>20</v>
      </c>
      <c r="I13" t="s">
        <v>7</v>
      </c>
      <c r="J13" t="s">
        <v>19</v>
      </c>
      <c r="K13" t="s">
        <v>20</v>
      </c>
      <c r="M13" t="s">
        <v>7</v>
      </c>
      <c r="N13" t="s">
        <v>19</v>
      </c>
      <c r="O13" t="s">
        <v>21</v>
      </c>
    </row>
    <row r="14" spans="1:20" x14ac:dyDescent="0.25">
      <c r="C14" t="s">
        <v>23</v>
      </c>
      <c r="D14">
        <v>3</v>
      </c>
      <c r="E14" t="b">
        <v>1</v>
      </c>
      <c r="F14" t="b">
        <v>1</v>
      </c>
      <c r="G14" t="b">
        <v>1</v>
      </c>
      <c r="I14" t="b">
        <v>1</v>
      </c>
      <c r="J14" t="b">
        <v>1</v>
      </c>
      <c r="K14" t="b">
        <v>1</v>
      </c>
      <c r="M14" t="b">
        <v>1</v>
      </c>
      <c r="N14" t="b">
        <v>0</v>
      </c>
      <c r="O14" s="3" t="b">
        <v>0</v>
      </c>
    </row>
    <row r="15" spans="1:20" x14ac:dyDescent="0.25">
      <c r="B15" t="s">
        <v>24</v>
      </c>
      <c r="E15" s="5">
        <f>SUM(E16:E26)</f>
        <v>71644.227145254015</v>
      </c>
      <c r="F15" s="5">
        <f>SUM(F16:F26)</f>
        <v>1484621.9691631305</v>
      </c>
      <c r="G15" s="3">
        <f>F15/E15</f>
        <v>20.72214368581513</v>
      </c>
      <c r="H15" s="5"/>
      <c r="I15" s="5">
        <f>SUM(I16:I26)</f>
        <v>66668.917000000001</v>
      </c>
      <c r="J15" s="5">
        <f>SUM(J16:J26)</f>
        <v>1212389.2015184977</v>
      </c>
      <c r="K15" s="3">
        <f>J15/I15</f>
        <v>18.185224180535251</v>
      </c>
      <c r="L15" s="5"/>
      <c r="M15" s="5">
        <v>5614.8360000000102</v>
      </c>
      <c r="N15" s="5">
        <v>365063.72819804796</v>
      </c>
      <c r="O15" s="3">
        <v>3.2836387005098864</v>
      </c>
    </row>
    <row r="16" spans="1:20" x14ac:dyDescent="0.25">
      <c r="C16" t="s">
        <v>25</v>
      </c>
      <c r="D16" t="s">
        <v>26</v>
      </c>
      <c r="E16" s="5">
        <v>68540</v>
      </c>
      <c r="F16" s="5">
        <v>1218771.5749999997</v>
      </c>
      <c r="G16" s="3">
        <f t="shared" ref="G16:G18" si="9">F16/E16</f>
        <v>17.781902173913039</v>
      </c>
      <c r="H16" s="5"/>
      <c r="I16" s="5">
        <v>56620</v>
      </c>
      <c r="J16" s="5">
        <v>916610.75</v>
      </c>
      <c r="K16" s="3">
        <f t="shared" ref="K16:K18" si="10">J16/I16</f>
        <v>16.188815789473683</v>
      </c>
      <c r="L16" s="5"/>
      <c r="M16" s="5">
        <v>11920</v>
      </c>
      <c r="N16" s="5">
        <v>302160.82499999972</v>
      </c>
      <c r="O16" s="5">
        <v>3.1358986247573455</v>
      </c>
    </row>
    <row r="17" spans="1:15" x14ac:dyDescent="0.25">
      <c r="C17" t="s">
        <v>12</v>
      </c>
      <c r="E17" s="5">
        <v>2679.2711452540061</v>
      </c>
      <c r="F17" s="5">
        <v>233700.82777413062</v>
      </c>
      <c r="G17" s="3">
        <f t="shared" si="9"/>
        <v>87.225523324917091</v>
      </c>
      <c r="H17" s="5"/>
      <c r="I17" s="5">
        <v>7681.875</v>
      </c>
      <c r="J17" s="5">
        <v>104412.045</v>
      </c>
      <c r="K17" s="3">
        <f t="shared" si="10"/>
        <v>13.592000000000001</v>
      </c>
      <c r="L17" s="5"/>
      <c r="M17" s="5">
        <v>-5002.6038547459939</v>
      </c>
      <c r="N17" s="5">
        <v>129288.78277413062</v>
      </c>
      <c r="O17" s="5"/>
    </row>
    <row r="18" spans="1:15" x14ac:dyDescent="0.25">
      <c r="B18" t="s">
        <v>27</v>
      </c>
      <c r="C18" t="s">
        <v>28</v>
      </c>
      <c r="E18" s="5">
        <v>424.95600000000002</v>
      </c>
      <c r="F18" s="5">
        <v>32149.566389</v>
      </c>
      <c r="G18" s="3">
        <f t="shared" si="9"/>
        <v>75.653870963111473</v>
      </c>
      <c r="H18" s="5"/>
      <c r="I18" s="5">
        <v>2367.0419999999999</v>
      </c>
      <c r="J18" s="5">
        <v>161897.568</v>
      </c>
      <c r="K18" s="3">
        <f t="shared" si="10"/>
        <v>68.396575979640417</v>
      </c>
      <c r="L18" s="5"/>
      <c r="M18" s="5">
        <v>-1942.0859999999998</v>
      </c>
      <c r="N18" s="5">
        <v>-129748.001611</v>
      </c>
      <c r="O18" s="5"/>
    </row>
    <row r="19" spans="1:15" x14ac:dyDescent="0.25">
      <c r="C19" t="s">
        <v>29</v>
      </c>
      <c r="E19" s="5">
        <v>0</v>
      </c>
      <c r="F19" s="5">
        <v>0</v>
      </c>
      <c r="G19" s="3" t="s">
        <v>22</v>
      </c>
      <c r="H19" s="5"/>
      <c r="I19" s="5"/>
      <c r="J19" s="5"/>
      <c r="K19" s="3" t="s">
        <v>22</v>
      </c>
      <c r="L19" s="5"/>
      <c r="M19" s="5">
        <v>0</v>
      </c>
      <c r="N19" s="5">
        <v>0</v>
      </c>
      <c r="O19" s="5"/>
    </row>
    <row r="20" spans="1:15" x14ac:dyDescent="0.25">
      <c r="C20" t="s">
        <v>30</v>
      </c>
      <c r="E20" s="5">
        <v>0</v>
      </c>
      <c r="F20" s="5">
        <v>0</v>
      </c>
      <c r="G20" s="3" t="s">
        <v>22</v>
      </c>
      <c r="H20" s="5"/>
      <c r="I20" s="5"/>
      <c r="J20" s="5"/>
      <c r="K20" s="3" t="s">
        <v>22</v>
      </c>
      <c r="L20" s="5"/>
      <c r="M20" s="5">
        <v>0</v>
      </c>
      <c r="N20" s="5">
        <v>0</v>
      </c>
      <c r="O20" s="5"/>
    </row>
    <row r="21" spans="1:15" x14ac:dyDescent="0.25">
      <c r="C21" t="s">
        <v>31</v>
      </c>
      <c r="E21" s="5">
        <v>0</v>
      </c>
      <c r="F21" s="5">
        <v>0</v>
      </c>
      <c r="G21" s="3" t="s">
        <v>22</v>
      </c>
      <c r="H21" s="5"/>
      <c r="I21" s="5"/>
      <c r="J21" s="5"/>
      <c r="K21" s="3" t="s">
        <v>22</v>
      </c>
      <c r="L21" s="5"/>
      <c r="M21" s="5">
        <v>0</v>
      </c>
      <c r="N21" s="5">
        <v>0</v>
      </c>
      <c r="O21" s="5"/>
    </row>
    <row r="22" spans="1:15" x14ac:dyDescent="0.25">
      <c r="C22" t="s">
        <v>32</v>
      </c>
      <c r="E22" s="5">
        <v>0</v>
      </c>
      <c r="F22" s="5">
        <v>0</v>
      </c>
      <c r="G22" s="3" t="s">
        <v>22</v>
      </c>
      <c r="H22" s="5"/>
      <c r="I22" s="5"/>
      <c r="J22" s="5"/>
      <c r="K22" s="3" t="s">
        <v>22</v>
      </c>
      <c r="L22" s="5"/>
      <c r="M22" s="5">
        <v>0</v>
      </c>
      <c r="N22" s="5">
        <v>0</v>
      </c>
      <c r="O22" s="5"/>
    </row>
    <row r="23" spans="1:15" x14ac:dyDescent="0.25">
      <c r="B23" t="s">
        <v>33</v>
      </c>
      <c r="C23" t="s">
        <v>30</v>
      </c>
      <c r="E23" s="5"/>
      <c r="F23" s="5">
        <v>0</v>
      </c>
      <c r="G23" s="3" t="s">
        <v>22</v>
      </c>
      <c r="H23" s="5"/>
      <c r="I23" s="5"/>
      <c r="J23" s="5"/>
      <c r="K23" s="3" t="s">
        <v>22</v>
      </c>
      <c r="L23" s="5"/>
      <c r="M23" s="5"/>
      <c r="N23" s="5">
        <v>0</v>
      </c>
      <c r="O23" s="5"/>
    </row>
    <row r="24" spans="1:15" x14ac:dyDescent="0.25">
      <c r="C24" t="s">
        <v>31</v>
      </c>
      <c r="E24" s="5"/>
      <c r="F24" s="5">
        <v>0</v>
      </c>
      <c r="G24" s="3" t="s">
        <v>22</v>
      </c>
      <c r="H24" s="5"/>
      <c r="I24" s="5"/>
      <c r="J24" s="5"/>
      <c r="K24" s="3"/>
      <c r="L24" s="5"/>
      <c r="M24" s="5"/>
      <c r="N24" s="5">
        <v>0</v>
      </c>
      <c r="O24" s="5"/>
    </row>
    <row r="25" spans="1:15" x14ac:dyDescent="0.25">
      <c r="C25" t="s">
        <v>32</v>
      </c>
      <c r="E25" s="5"/>
      <c r="F25" s="5">
        <v>0</v>
      </c>
      <c r="G25" s="3" t="s">
        <v>22</v>
      </c>
      <c r="H25" s="5"/>
      <c r="I25" s="5"/>
      <c r="J25" s="5"/>
      <c r="K25" s="3" t="s">
        <v>22</v>
      </c>
      <c r="L25" s="5"/>
      <c r="M25" s="5"/>
      <c r="N25" s="5">
        <v>0</v>
      </c>
      <c r="O25" s="5"/>
    </row>
    <row r="26" spans="1:15" x14ac:dyDescent="0.25">
      <c r="C26" t="s">
        <v>34</v>
      </c>
      <c r="E26" s="5"/>
      <c r="F26" s="5"/>
      <c r="G26" s="3"/>
      <c r="H26" s="5"/>
      <c r="I26" s="5"/>
      <c r="J26" s="5">
        <v>29468.838518497476</v>
      </c>
      <c r="K26" s="3" t="s">
        <v>22</v>
      </c>
      <c r="L26" s="5"/>
      <c r="M26" s="5"/>
      <c r="N26" s="5">
        <v>-29468.838518497476</v>
      </c>
      <c r="O26" s="5"/>
    </row>
    <row r="27" spans="1:15" x14ac:dyDescent="0.25">
      <c r="E27" s="5"/>
      <c r="F27" s="5"/>
      <c r="G27" s="3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 t="s">
        <v>39</v>
      </c>
      <c r="E28" s="5" t="s">
        <v>7</v>
      </c>
      <c r="F28" s="5" t="s">
        <v>19</v>
      </c>
      <c r="G28" s="3" t="s">
        <v>20</v>
      </c>
      <c r="H28" s="5"/>
      <c r="I28" s="5" t="s">
        <v>7</v>
      </c>
      <c r="J28" s="5" t="s">
        <v>19</v>
      </c>
      <c r="K28" s="5" t="s">
        <v>20</v>
      </c>
      <c r="L28" s="5"/>
      <c r="M28" s="5" t="s">
        <v>7</v>
      </c>
      <c r="N28" s="5" t="s">
        <v>19</v>
      </c>
      <c r="O28" s="5" t="s">
        <v>21</v>
      </c>
    </row>
    <row r="29" spans="1:15" x14ac:dyDescent="0.25">
      <c r="C29" t="s">
        <v>23</v>
      </c>
      <c r="D29">
        <v>3</v>
      </c>
      <c r="E29" s="5" t="b">
        <v>1</v>
      </c>
      <c r="F29" s="5" t="b">
        <v>1</v>
      </c>
      <c r="G29" s="3" t="b">
        <v>1</v>
      </c>
      <c r="H29" s="5" t="b">
        <v>1</v>
      </c>
      <c r="I29" s="5" t="b">
        <v>1</v>
      </c>
      <c r="J29" s="5" t="b">
        <v>1</v>
      </c>
      <c r="K29" s="3" t="b">
        <v>1</v>
      </c>
      <c r="L29" s="5"/>
      <c r="M29" s="5" t="b">
        <v>1</v>
      </c>
      <c r="N29" s="5" t="b">
        <v>0</v>
      </c>
      <c r="O29" s="5" t="b">
        <v>0</v>
      </c>
    </row>
    <row r="30" spans="1:15" x14ac:dyDescent="0.25">
      <c r="B30" t="s">
        <v>24</v>
      </c>
      <c r="E30" s="5">
        <f>SUM(E31:E41)</f>
        <v>109092.05698868861</v>
      </c>
      <c r="F30" s="5">
        <f>SUM(F31:F41)</f>
        <v>2234099.6853750218</v>
      </c>
      <c r="G30" s="3">
        <f t="shared" ref="G30:G33" si="11">F30/E30</f>
        <v>20.479031627450826</v>
      </c>
      <c r="H30" s="5">
        <v>24.757266847222194</v>
      </c>
      <c r="I30" s="5">
        <f>SUM(I31:I41)</f>
        <v>105178.704</v>
      </c>
      <c r="J30" s="5">
        <f>SUM(J31:J41)</f>
        <v>1855271.3975841571</v>
      </c>
      <c r="K30" s="3">
        <f t="shared" ref="K30:K33" si="12">J30/I30</f>
        <v>17.639230443304921</v>
      </c>
      <c r="L30" s="5"/>
      <c r="M30" s="5">
        <f>SUM(M31:M41)</f>
        <v>3913.3529886886031</v>
      </c>
      <c r="N30" s="5">
        <f>SUM(N31:N41)</f>
        <v>378828.28779086471</v>
      </c>
      <c r="O30" s="5">
        <v>2.4864647235037154</v>
      </c>
    </row>
    <row r="31" spans="1:15" x14ac:dyDescent="0.25">
      <c r="C31" t="s">
        <v>25</v>
      </c>
      <c r="D31" t="s">
        <v>26</v>
      </c>
      <c r="E31" s="5">
        <v>108000</v>
      </c>
      <c r="F31" s="5">
        <v>2086585.2000000002</v>
      </c>
      <c r="G31" s="3">
        <f t="shared" si="11"/>
        <v>19.320233333333334</v>
      </c>
      <c r="H31" s="5">
        <v>19.941073001257397</v>
      </c>
      <c r="I31" s="5">
        <v>54720</v>
      </c>
      <c r="J31" s="5">
        <v>885852</v>
      </c>
      <c r="K31" s="3">
        <f t="shared" si="12"/>
        <v>16.188815789473683</v>
      </c>
      <c r="L31" s="5"/>
      <c r="M31" s="5">
        <v>53280</v>
      </c>
      <c r="N31" s="5">
        <v>1200733.2000000002</v>
      </c>
      <c r="O31" s="5">
        <v>2.3018425579524759</v>
      </c>
    </row>
    <row r="32" spans="1:15" x14ac:dyDescent="0.25">
      <c r="C32" t="s">
        <v>12</v>
      </c>
      <c r="E32" s="5">
        <v>-3509.2470113113959</v>
      </c>
      <c r="F32" s="5">
        <v>-169953.04458597838</v>
      </c>
      <c r="G32" s="3">
        <f t="shared" si="11"/>
        <v>48.430060362854704</v>
      </c>
      <c r="H32" s="5"/>
      <c r="I32" s="5">
        <v>47984.595000000001</v>
      </c>
      <c r="J32" s="5">
        <v>722024.20096499997</v>
      </c>
      <c r="K32" s="3">
        <f t="shared" si="12"/>
        <v>15.046999999999999</v>
      </c>
      <c r="L32" s="5"/>
      <c r="M32" s="5">
        <v>-51493.842011311397</v>
      </c>
      <c r="N32" s="5">
        <v>-891977.24555097835</v>
      </c>
      <c r="O32" s="5"/>
    </row>
    <row r="33" spans="1:15" x14ac:dyDescent="0.25">
      <c r="B33" t="s">
        <v>27</v>
      </c>
      <c r="C33" t="s">
        <v>28</v>
      </c>
      <c r="E33" s="5">
        <v>4601.3040000000001</v>
      </c>
      <c r="F33" s="5">
        <v>317467.52996100002</v>
      </c>
      <c r="G33" s="3">
        <f t="shared" si="11"/>
        <v>68.995121809165411</v>
      </c>
      <c r="H33" s="5"/>
      <c r="I33" s="5">
        <v>2474.1089999999999</v>
      </c>
      <c r="J33" s="5">
        <v>168968.61199999999</v>
      </c>
      <c r="K33" s="3">
        <f t="shared" si="12"/>
        <v>68.294732366278126</v>
      </c>
      <c r="L33" s="5"/>
      <c r="M33" s="5">
        <v>2127.1950000000002</v>
      </c>
      <c r="N33" s="5">
        <v>148498.91796100003</v>
      </c>
      <c r="O33" s="5"/>
    </row>
    <row r="34" spans="1:15" x14ac:dyDescent="0.25">
      <c r="C34" t="s">
        <v>29</v>
      </c>
      <c r="E34" s="5">
        <v>0</v>
      </c>
      <c r="F34" s="5">
        <v>0</v>
      </c>
      <c r="G34" s="3" t="s">
        <v>22</v>
      </c>
      <c r="H34" s="5"/>
      <c r="I34" s="5"/>
      <c r="J34" s="5"/>
      <c r="K34" s="3" t="s">
        <v>22</v>
      </c>
      <c r="L34" s="5"/>
      <c r="M34" s="5">
        <v>0</v>
      </c>
      <c r="N34" s="5">
        <v>0</v>
      </c>
      <c r="O34" s="5"/>
    </row>
    <row r="35" spans="1:15" x14ac:dyDescent="0.25">
      <c r="C35" t="s">
        <v>30</v>
      </c>
      <c r="E35" s="5">
        <v>0</v>
      </c>
      <c r="F35" s="5">
        <v>0</v>
      </c>
      <c r="G35" s="3" t="s">
        <v>22</v>
      </c>
      <c r="H35" s="5"/>
      <c r="I35" s="5"/>
      <c r="J35" s="5"/>
      <c r="K35" s="3" t="s">
        <v>22</v>
      </c>
      <c r="L35" s="5"/>
      <c r="M35" s="5">
        <v>0</v>
      </c>
      <c r="N35" s="5">
        <v>0</v>
      </c>
      <c r="O35" s="5"/>
    </row>
    <row r="36" spans="1:15" x14ac:dyDescent="0.25">
      <c r="C36" t="s">
        <v>31</v>
      </c>
      <c r="E36" s="5">
        <v>0</v>
      </c>
      <c r="F36" s="5">
        <v>0</v>
      </c>
      <c r="G36" s="3" t="s">
        <v>22</v>
      </c>
      <c r="H36" s="5"/>
      <c r="I36" s="5"/>
      <c r="J36" s="5"/>
      <c r="K36" s="3" t="s">
        <v>22</v>
      </c>
      <c r="L36" s="5"/>
      <c r="M36" s="5">
        <v>0</v>
      </c>
      <c r="N36" s="5">
        <v>0</v>
      </c>
      <c r="O36" s="5"/>
    </row>
    <row r="37" spans="1:15" x14ac:dyDescent="0.25">
      <c r="C37" t="s">
        <v>32</v>
      </c>
      <c r="E37" s="5">
        <v>0</v>
      </c>
      <c r="F37" s="5">
        <v>0</v>
      </c>
      <c r="G37" s="3" t="s">
        <v>22</v>
      </c>
      <c r="H37" s="5"/>
      <c r="I37" s="5"/>
      <c r="J37" s="5"/>
      <c r="K37" s="3" t="s">
        <v>22</v>
      </c>
      <c r="L37" s="5"/>
      <c r="M37" s="5">
        <v>0</v>
      </c>
      <c r="N37" s="5">
        <v>0</v>
      </c>
      <c r="O37" s="5"/>
    </row>
    <row r="38" spans="1:15" x14ac:dyDescent="0.25">
      <c r="B38" t="s">
        <v>33</v>
      </c>
      <c r="C38" t="s">
        <v>30</v>
      </c>
      <c r="E38" s="5"/>
      <c r="F38" s="5">
        <v>0</v>
      </c>
      <c r="G38" s="3" t="s">
        <v>22</v>
      </c>
      <c r="H38" s="5"/>
      <c r="I38" s="5"/>
      <c r="J38" s="5"/>
      <c r="K38" s="3" t="s">
        <v>22</v>
      </c>
      <c r="L38" s="5"/>
      <c r="M38" s="5"/>
      <c r="N38" s="5">
        <v>0</v>
      </c>
      <c r="O38" s="5"/>
    </row>
    <row r="39" spans="1:15" x14ac:dyDescent="0.25">
      <c r="C39" t="s">
        <v>31</v>
      </c>
      <c r="E39" s="5"/>
      <c r="F39" s="5">
        <v>0</v>
      </c>
      <c r="G39" s="3" t="s">
        <v>22</v>
      </c>
      <c r="H39" s="5"/>
      <c r="I39" s="5"/>
      <c r="J39" s="5"/>
      <c r="K39" s="3"/>
      <c r="L39" s="5"/>
      <c r="M39" s="5"/>
      <c r="N39" s="5">
        <v>0</v>
      </c>
      <c r="O39" s="5"/>
    </row>
    <row r="40" spans="1:15" x14ac:dyDescent="0.25">
      <c r="C40" t="s">
        <v>32</v>
      </c>
      <c r="E40" s="5"/>
      <c r="F40" s="5">
        <v>0</v>
      </c>
      <c r="G40" s="3" t="s">
        <v>22</v>
      </c>
      <c r="H40" s="5"/>
      <c r="I40" s="5"/>
      <c r="J40" s="5"/>
      <c r="K40" s="3" t="s">
        <v>22</v>
      </c>
      <c r="L40" s="5"/>
      <c r="M40" s="5"/>
      <c r="N40" s="5">
        <v>0</v>
      </c>
      <c r="O40" s="5"/>
    </row>
    <row r="41" spans="1:15" x14ac:dyDescent="0.25">
      <c r="C41" t="s">
        <v>34</v>
      </c>
      <c r="E41" s="5"/>
      <c r="F41" s="5"/>
      <c r="G41" s="3"/>
      <c r="H41" s="5"/>
      <c r="I41" s="5"/>
      <c r="J41" s="5">
        <v>78426.584619157133</v>
      </c>
      <c r="K41" s="3" t="s">
        <v>22</v>
      </c>
      <c r="L41" s="5"/>
      <c r="M41" s="5"/>
      <c r="N41" s="5">
        <v>-78426.584619157133</v>
      </c>
      <c r="O41" s="5"/>
    </row>
    <row r="42" spans="1:15" x14ac:dyDescent="0.25">
      <c r="E42" s="5"/>
      <c r="F42" s="5"/>
      <c r="G42" s="3"/>
      <c r="H42" s="5"/>
      <c r="I42" s="5"/>
      <c r="J42" s="5"/>
      <c r="K42" s="3"/>
      <c r="L42" s="5"/>
      <c r="M42" s="5"/>
      <c r="N42" s="5"/>
      <c r="O42" s="5"/>
    </row>
    <row r="43" spans="1:15" x14ac:dyDescent="0.25">
      <c r="A43" t="s">
        <v>35</v>
      </c>
      <c r="E43" s="5" t="s">
        <v>7</v>
      </c>
      <c r="F43" s="5" t="s">
        <v>19</v>
      </c>
      <c r="G43" s="3" t="s">
        <v>20</v>
      </c>
      <c r="H43" s="5"/>
      <c r="I43" s="5" t="s">
        <v>7</v>
      </c>
      <c r="J43" s="5" t="s">
        <v>19</v>
      </c>
      <c r="K43" s="3" t="s">
        <v>20</v>
      </c>
      <c r="L43" s="5"/>
      <c r="M43" s="5" t="s">
        <v>7</v>
      </c>
      <c r="N43" s="5" t="s">
        <v>19</v>
      </c>
      <c r="O43" s="5" t="s">
        <v>21</v>
      </c>
    </row>
    <row r="44" spans="1:15" x14ac:dyDescent="0.25">
      <c r="C44" t="s">
        <v>23</v>
      </c>
      <c r="D44">
        <v>3</v>
      </c>
      <c r="E44" s="5" t="b">
        <v>1</v>
      </c>
      <c r="F44" s="5" t="b">
        <v>1</v>
      </c>
      <c r="G44" s="3" t="b">
        <v>1</v>
      </c>
      <c r="H44" s="5"/>
      <c r="I44" s="5" t="b">
        <v>1</v>
      </c>
      <c r="J44" s="5" t="b">
        <v>1</v>
      </c>
      <c r="K44" s="3" t="b">
        <v>1</v>
      </c>
      <c r="L44" s="5"/>
      <c r="M44" s="5" t="b">
        <v>1</v>
      </c>
      <c r="N44" s="5" t="b">
        <v>0</v>
      </c>
      <c r="O44" s="5" t="b">
        <v>0</v>
      </c>
    </row>
    <row r="45" spans="1:15" x14ac:dyDescent="0.25">
      <c r="B45" t="s">
        <v>24</v>
      </c>
      <c r="E45" s="5">
        <f>SUM(E46:E56)</f>
        <v>144214.18970482214</v>
      </c>
      <c r="F45" s="5">
        <f>SUM(F46:F56)</f>
        <v>3728946.6136450367</v>
      </c>
      <c r="G45" s="3">
        <f>F45/E45</f>
        <v>25.857002152683112</v>
      </c>
      <c r="H45" s="5"/>
      <c r="I45" s="5">
        <f>SUM(I46:I56)</f>
        <v>134427.79200000002</v>
      </c>
      <c r="J45" s="5">
        <f>SUM(J46:J56)</f>
        <v>2765147.3265905734</v>
      </c>
      <c r="K45" s="3">
        <f t="shared" ref="K45:K48" si="13">J45/I45</f>
        <v>20.569759314283562</v>
      </c>
      <c r="L45" s="5"/>
      <c r="M45" s="5">
        <f>SUM(M46:M56)</f>
        <v>9786.3977048221186</v>
      </c>
      <c r="N45" s="5">
        <f>SUM(N46:N56)</f>
        <v>963799.28705446282</v>
      </c>
      <c r="O45" s="5">
        <v>5.7189128093562331</v>
      </c>
    </row>
    <row r="46" spans="1:15" x14ac:dyDescent="0.25">
      <c r="C46" t="s">
        <v>25</v>
      </c>
      <c r="D46" t="s">
        <v>26</v>
      </c>
      <c r="E46" s="5">
        <v>127968</v>
      </c>
      <c r="F46" s="5">
        <v>2121449.04</v>
      </c>
      <c r="G46" s="3">
        <f t="shared" ref="G46:G48" si="14">F46/E46</f>
        <v>16.577965116279071</v>
      </c>
      <c r="H46" s="5"/>
      <c r="I46" s="5">
        <v>56544</v>
      </c>
      <c r="J46" s="5">
        <v>915380.4</v>
      </c>
      <c r="K46" s="3">
        <f t="shared" si="13"/>
        <v>16.188815789473686</v>
      </c>
      <c r="L46" s="5"/>
      <c r="M46" s="5">
        <v>71424</v>
      </c>
      <c r="N46" s="5">
        <v>1206068.6400000001</v>
      </c>
      <c r="O46" s="5">
        <v>5.4513125642534135</v>
      </c>
    </row>
    <row r="47" spans="1:15" x14ac:dyDescent="0.25">
      <c r="C47" t="s">
        <v>12</v>
      </c>
      <c r="E47" s="5">
        <v>9369.5987048221286</v>
      </c>
      <c r="F47" s="5">
        <v>1131048.5654470366</v>
      </c>
      <c r="G47" s="3">
        <f t="shared" si="14"/>
        <v>120.7147286750856</v>
      </c>
      <c r="H47" s="5"/>
      <c r="I47" s="5">
        <v>67869.12000000001</v>
      </c>
      <c r="J47" s="5">
        <v>1069074.37824</v>
      </c>
      <c r="K47" s="3">
        <f t="shared" si="13"/>
        <v>15.751999999999997</v>
      </c>
      <c r="L47" s="5"/>
      <c r="M47" s="5">
        <v>-58499.521295177881</v>
      </c>
      <c r="N47" s="5">
        <v>61974.187207036652</v>
      </c>
      <c r="O47" s="5"/>
    </row>
    <row r="48" spans="1:15" x14ac:dyDescent="0.25">
      <c r="B48" t="s">
        <v>27</v>
      </c>
      <c r="C48" t="s">
        <v>28</v>
      </c>
      <c r="E48" s="5">
        <v>6876.5910000000003</v>
      </c>
      <c r="F48" s="5">
        <v>476449.00819799997</v>
      </c>
      <c r="G48" s="3">
        <f t="shared" si="14"/>
        <v>69.285639962882769</v>
      </c>
      <c r="H48" s="5"/>
      <c r="I48" s="5">
        <v>10014.672</v>
      </c>
      <c r="J48" s="5">
        <v>674632.47600000002</v>
      </c>
      <c r="K48" s="3">
        <f t="shared" si="13"/>
        <v>67.364410536860319</v>
      </c>
      <c r="L48" s="5"/>
      <c r="M48" s="5">
        <v>-3138.0810000000001</v>
      </c>
      <c r="N48" s="5">
        <v>-198183.46780200006</v>
      </c>
      <c r="O48" s="5"/>
    </row>
    <row r="49" spans="2:15" x14ac:dyDescent="0.25">
      <c r="C49" t="s">
        <v>29</v>
      </c>
      <c r="E49" s="5">
        <v>0</v>
      </c>
      <c r="F49" s="5">
        <v>0</v>
      </c>
      <c r="G49" s="3" t="s">
        <v>22</v>
      </c>
      <c r="H49" s="5"/>
      <c r="I49" s="5"/>
      <c r="J49" s="5"/>
      <c r="K49" s="3" t="s">
        <v>22</v>
      </c>
      <c r="L49" s="5"/>
      <c r="M49" s="5">
        <v>0</v>
      </c>
      <c r="N49" s="5">
        <v>0</v>
      </c>
      <c r="O49" s="5"/>
    </row>
    <row r="50" spans="2:15" x14ac:dyDescent="0.25">
      <c r="C50" t="s">
        <v>30</v>
      </c>
      <c r="E50" s="5">
        <v>0</v>
      </c>
      <c r="F50" s="5">
        <v>0</v>
      </c>
      <c r="G50" s="3" t="s">
        <v>22</v>
      </c>
      <c r="H50" s="5"/>
      <c r="I50" s="5"/>
      <c r="J50" s="5"/>
      <c r="K50" s="3" t="s">
        <v>22</v>
      </c>
      <c r="L50" s="5"/>
      <c r="M50" s="5">
        <v>0</v>
      </c>
      <c r="N50" s="5">
        <v>0</v>
      </c>
      <c r="O50" s="5"/>
    </row>
    <row r="51" spans="2:15" x14ac:dyDescent="0.25">
      <c r="C51" t="s">
        <v>31</v>
      </c>
      <c r="E51" s="5">
        <v>0</v>
      </c>
      <c r="F51" s="5">
        <v>0</v>
      </c>
      <c r="G51" s="3" t="s">
        <v>22</v>
      </c>
      <c r="H51" s="5"/>
      <c r="I51" s="5"/>
      <c r="J51" s="5"/>
      <c r="K51" s="3" t="s">
        <v>22</v>
      </c>
      <c r="L51" s="5"/>
      <c r="M51" s="5">
        <v>0</v>
      </c>
      <c r="N51" s="5">
        <v>0</v>
      </c>
      <c r="O51" s="5"/>
    </row>
    <row r="52" spans="2:15" x14ac:dyDescent="0.25">
      <c r="C52" t="s">
        <v>32</v>
      </c>
      <c r="E52" s="5">
        <v>0</v>
      </c>
      <c r="F52" s="5">
        <v>0</v>
      </c>
      <c r="G52" s="3" t="s">
        <v>22</v>
      </c>
      <c r="H52" s="5"/>
      <c r="I52" s="5"/>
      <c r="J52" s="5"/>
      <c r="K52" s="5" t="s">
        <v>22</v>
      </c>
      <c r="L52" s="5"/>
      <c r="M52" s="5">
        <v>0</v>
      </c>
      <c r="N52" s="5">
        <v>0</v>
      </c>
      <c r="O52" s="5"/>
    </row>
    <row r="53" spans="2:15" x14ac:dyDescent="0.25">
      <c r="B53" t="s">
        <v>33</v>
      </c>
      <c r="C53" t="s">
        <v>30</v>
      </c>
      <c r="E53" s="5"/>
      <c r="F53" s="5">
        <v>0</v>
      </c>
      <c r="G53" s="3" t="s">
        <v>22</v>
      </c>
      <c r="H53" s="5"/>
      <c r="I53" s="5"/>
      <c r="J53" s="5"/>
      <c r="K53" s="5" t="s">
        <v>22</v>
      </c>
      <c r="L53" s="5"/>
      <c r="M53" s="5"/>
      <c r="N53" s="5">
        <v>0</v>
      </c>
      <c r="O53" s="5"/>
    </row>
    <row r="54" spans="2:15" x14ac:dyDescent="0.25">
      <c r="C54" t="s">
        <v>31</v>
      </c>
      <c r="E54" s="5"/>
      <c r="F54" s="5">
        <v>0</v>
      </c>
      <c r="G54" s="3" t="s">
        <v>22</v>
      </c>
      <c r="H54" s="5"/>
      <c r="I54" s="5"/>
      <c r="J54" s="5"/>
      <c r="K54" s="5"/>
      <c r="L54" s="5"/>
      <c r="M54" s="5"/>
      <c r="N54" s="5">
        <v>0</v>
      </c>
      <c r="O54" s="5"/>
    </row>
    <row r="55" spans="2:15" x14ac:dyDescent="0.25">
      <c r="C55" t="s">
        <v>32</v>
      </c>
      <c r="E55" s="5"/>
      <c r="F55" s="5">
        <v>0</v>
      </c>
      <c r="G55" s="3" t="s">
        <v>22</v>
      </c>
      <c r="H55" s="5"/>
      <c r="I55" s="5"/>
      <c r="J55" s="5"/>
      <c r="K55" s="5" t="s">
        <v>22</v>
      </c>
      <c r="L55" s="5"/>
      <c r="M55" s="5"/>
      <c r="N55" s="5">
        <v>0</v>
      </c>
      <c r="O55" s="5"/>
    </row>
    <row r="56" spans="2:15" x14ac:dyDescent="0.25">
      <c r="C56" t="s">
        <v>34</v>
      </c>
      <c r="E56" s="5"/>
      <c r="F56" s="5"/>
      <c r="G56" s="5"/>
      <c r="H56" s="5"/>
      <c r="I56" s="5"/>
      <c r="J56" s="5">
        <v>106060.07235057396</v>
      </c>
      <c r="K56" s="5" t="s">
        <v>22</v>
      </c>
      <c r="L56" s="5"/>
      <c r="M56" s="5"/>
      <c r="N56" s="5">
        <v>-106060.07235057396</v>
      </c>
      <c r="O56" s="5"/>
    </row>
  </sheetData>
  <mergeCells count="4">
    <mergeCell ref="B1:C1"/>
    <mergeCell ref="I1:L1"/>
    <mergeCell ref="M1:P1"/>
    <mergeCell ref="Q1:T1"/>
  </mergeCells>
  <pageMargins left="0.75" right="0.75" top="1" bottom="1" header="0.5" footer="0.5"/>
  <pageSetup paperSize="9" orientation="portrait" horizontalDpi="300" verticalDpi="300" r:id="rId1"/>
  <customProperties>
    <customPr name="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p2h_daily</vt:lpstr>
      <vt:lpstr>p2h_monthly</vt:lpstr>
      <vt:lpstr>gasb2c_monthly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2022-01-12T14:54:47Z</dcterms:created>
  <dcterms:modified xsi:type="dcterms:W3CDTF">2022-01-13T12:07:51Z</dcterms:modified>
</cp:coreProperties>
</file>