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 AdhocTanja NovDez2021/"/>
    </mc:Choice>
  </mc:AlternateContent>
  <xr:revisionPtr revIDLastSave="113" documentId="11_1B990B4B4350B6EE64040C14545DCE3A87479D04" xr6:coauthVersionLast="47" xr6:coauthVersionMax="47" xr10:uidLastSave="{DC405FD9-CF2D-4158-935E-1384FCE02CA5}"/>
  <bookViews>
    <workbookView xWindow="1875" yWindow="-120" windowWidth="27045" windowHeight="1644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4" i="1" l="1" a="1"/>
  <c r="K44" i="1" s="1"/>
  <c r="L44" i="1" a="1"/>
  <c r="L44" i="1"/>
  <c r="M44" i="1" a="1"/>
  <c r="M44" i="1" s="1"/>
  <c r="N44" i="1" a="1"/>
  <c r="N44" i="1" s="1"/>
  <c r="O44" i="1" a="1"/>
  <c r="O44" i="1"/>
  <c r="P44" i="1" a="1"/>
  <c r="P44" i="1" s="1"/>
  <c r="K45" i="1" a="1"/>
  <c r="K45" i="1"/>
  <c r="L45" i="1" a="1"/>
  <c r="L45" i="1"/>
  <c r="M45" i="1" a="1"/>
  <c r="M45" i="1" s="1"/>
  <c r="N45" i="1" a="1"/>
  <c r="N45" i="1" s="1"/>
  <c r="O45" i="1" a="1"/>
  <c r="O45" i="1" s="1"/>
  <c r="P45" i="1" a="1"/>
  <c r="P45" i="1" s="1"/>
  <c r="K46" i="1" a="1"/>
  <c r="K46" i="1"/>
  <c r="L46" i="1" a="1"/>
  <c r="L46" i="1"/>
  <c r="M46" i="1" a="1"/>
  <c r="M46" i="1" s="1"/>
  <c r="N46" i="1" a="1"/>
  <c r="N46" i="1" s="1"/>
  <c r="O46" i="1" a="1"/>
  <c r="O46" i="1" s="1"/>
  <c r="P46" i="1" a="1"/>
  <c r="P46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K43" i="1" a="1"/>
  <c r="K43" i="1" s="1"/>
  <c r="U16" i="1"/>
  <c r="U17" i="1"/>
  <c r="U12" i="1"/>
  <c r="U13" i="1"/>
  <c r="U14" i="1"/>
  <c r="U15" i="1"/>
  <c r="U11" i="1"/>
  <c r="S6" i="1" l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5" i="1"/>
  <c r="T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<sst xmlns="http://schemas.openxmlformats.org/spreadsheetml/2006/main" count="67" uniqueCount="43">
  <si>
    <t>offtake</t>
  </si>
  <si>
    <t>pnl_cost</t>
  </si>
  <si>
    <t>sourced</t>
  </si>
  <si>
    <t>unsourced</t>
  </si>
  <si>
    <t>w</t>
  </si>
  <si>
    <t>q</t>
  </si>
  <si>
    <t>p</t>
  </si>
  <si>
    <t>r</t>
  </si>
  <si>
    <t>unit</t>
  </si>
  <si>
    <t>MW</t>
  </si>
  <si>
    <t>MWh</t>
  </si>
  <si>
    <t>Eur/MWh</t>
  </si>
  <si>
    <t>Eur</t>
  </si>
  <si>
    <t>ts_left</t>
  </si>
  <si>
    <t>FSP</t>
  </si>
  <si>
    <t>net result</t>
  </si>
  <si>
    <t>Temperature</t>
  </si>
  <si>
    <t>Offtake</t>
  </si>
  <si>
    <t>+0%</t>
  </si>
  <si>
    <t>change</t>
  </si>
  <si>
    <t>-0 deg C</t>
  </si>
  <si>
    <t>+0 GWh</t>
  </si>
  <si>
    <t>-1 deg C</t>
  </si>
  <si>
    <t>-2 deg C</t>
  </si>
  <si>
    <t>-3 deg C</t>
  </si>
  <si>
    <t>+120 GWh</t>
  </si>
  <si>
    <t>+40 GWh</t>
  </si>
  <si>
    <t>+80 GWh</t>
  </si>
  <si>
    <t>(vs norm)</t>
  </si>
  <si>
    <t>(vs Forward curve FSP2020)</t>
  </si>
  <si>
    <t>+25%</t>
  </si>
  <si>
    <t>+50%</t>
  </si>
  <si>
    <t>+100%</t>
  </si>
  <si>
    <t>+200%</t>
  </si>
  <si>
    <t>+400%</t>
  </si>
  <si>
    <t>=44 Eur/MWh</t>
  </si>
  <si>
    <t>=54 Eur/MWh</t>
  </si>
  <si>
    <t>=65 Eur/MWh</t>
  </si>
  <si>
    <t>=87 Eur/MWh</t>
  </si>
  <si>
    <t>=131 Eur/MWh</t>
  </si>
  <si>
    <t>=218 Eur/MWh</t>
  </si>
  <si>
    <t>Spot price</t>
  </si>
  <si>
    <t>Sourcing result in MEur under various price and temperature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</si>
</sst>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yyyy\-mm\-dd\ hh:mm:ss"/>
    <numFmt numFmtId="166" formatCode="#,##0.00;\-#,##0.00"/>
    <numFmt numFmtId="167" formatCode="#,##0;\-#,##0"/>
    <numFmt numFmtId="168" formatCode="#,##0.00%;\-#,##0.00%"/>
    <numFmt numFmtId="169" formatCode="#,##0%;\-#,##0%"/>
    <numFmt numFmtId="170" formatCode="#,##0.0000;\-#,##0.0000"/>
    <numFmt numFmtId="171" formatCode="yyyy\-mm\-dd\ hh:mm;;"/>
    <numFmt numFmtId="172" formatCode="yyyy\-mm\-dd;;"/>
    <numFmt numFmtId="173" formatCode="mmm\ yyyy;;"/>
    <numFmt numFmtId="17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  <xf numFmtId="173" fontId="2" fillId="0" borderId="0" applyFont="0" applyFill="0" applyBorder="0" applyProtection="0">
      <alignment vertical="top"/>
    </xf>
  </cellStyleXfs>
  <cellXfs count="35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166" fontId="0" fillId="0" borderId="0" xfId="1" applyFont="1">
      <alignment vertical="top"/>
    </xf>
    <xf numFmtId="167" fontId="0" fillId="0" borderId="0" xfId="2" applyFont="1">
      <alignment vertical="top"/>
    </xf>
    <xf numFmtId="0" fontId="0" fillId="2" borderId="7" xfId="0" applyFill="1" applyBorder="1">
      <alignment vertical="top"/>
    </xf>
    <xf numFmtId="0" fontId="0" fillId="3" borderId="4" xfId="0" quotePrefix="1" applyFill="1" applyBorder="1">
      <alignment vertical="top"/>
    </xf>
    <xf numFmtId="0" fontId="0" fillId="3" borderId="0" xfId="0" quotePrefix="1" applyFill="1">
      <alignment vertical="top"/>
    </xf>
    <xf numFmtId="0" fontId="0" fillId="3" borderId="8" xfId="0" quotePrefix="1" applyFill="1" applyBorder="1">
      <alignment vertical="top"/>
    </xf>
    <xf numFmtId="0" fontId="0" fillId="2" borderId="6" xfId="0" applyFill="1" applyBorder="1">
      <alignment vertical="top"/>
    </xf>
    <xf numFmtId="0" fontId="0" fillId="3" borderId="9" xfId="0" quotePrefix="1" applyFill="1" applyBorder="1">
      <alignment vertical="top"/>
    </xf>
    <xf numFmtId="0" fontId="0" fillId="3" borderId="10" xfId="0" quotePrefix="1" applyFill="1" applyBorder="1">
      <alignment vertical="top"/>
    </xf>
    <xf numFmtId="0" fontId="0" fillId="3" borderId="11" xfId="0" quotePrefix="1" applyFill="1" applyBorder="1">
      <alignment vertical="top"/>
    </xf>
    <xf numFmtId="0" fontId="0" fillId="3" borderId="5" xfId="0" quotePrefix="1" applyFill="1" applyBorder="1">
      <alignment vertical="top"/>
    </xf>
    <xf numFmtId="0" fontId="0" fillId="3" borderId="7" xfId="0" quotePrefix="1" applyFill="1" applyBorder="1">
      <alignment vertical="top"/>
    </xf>
    <xf numFmtId="0" fontId="0" fillId="3" borderId="6" xfId="0" quotePrefix="1" applyFill="1" applyBorder="1">
      <alignment vertical="top"/>
    </xf>
    <xf numFmtId="0" fontId="0" fillId="2" borderId="5" xfId="0" applyFill="1" applyBorder="1">
      <alignment vertical="top"/>
    </xf>
    <xf numFmtId="0" fontId="0" fillId="2" borderId="12" xfId="0" applyFill="1" applyBorder="1">
      <alignment vertical="top"/>
    </xf>
    <xf numFmtId="0" fontId="0" fillId="2" borderId="2" xfId="0" applyFill="1" applyBorder="1">
      <alignment vertical="top"/>
    </xf>
    <xf numFmtId="0" fontId="0" fillId="2" borderId="3" xfId="0" applyFill="1" applyBorder="1">
      <alignment vertical="top"/>
    </xf>
    <xf numFmtId="0" fontId="0" fillId="2" borderId="9" xfId="0" applyFill="1" applyBorder="1">
      <alignment vertical="top"/>
    </xf>
    <xf numFmtId="0" fontId="0" fillId="2" borderId="10" xfId="0" applyFill="1" applyBorder="1">
      <alignment vertical="top"/>
    </xf>
    <xf numFmtId="0" fontId="0" fillId="2" borderId="11" xfId="0" applyFill="1" applyBorder="1">
      <alignment vertical="top"/>
    </xf>
    <xf numFmtId="174" fontId="0" fillId="4" borderId="12" xfId="0" applyNumberFormat="1" applyFill="1" applyBorder="1">
      <alignment vertical="top"/>
    </xf>
    <xf numFmtId="174" fontId="0" fillId="4" borderId="2" xfId="0" applyNumberFormat="1" applyFill="1" applyBorder="1">
      <alignment vertical="top"/>
    </xf>
    <xf numFmtId="174" fontId="0" fillId="4" borderId="3" xfId="0" applyNumberFormat="1" applyFill="1" applyBorder="1">
      <alignment vertical="top"/>
    </xf>
    <xf numFmtId="174" fontId="0" fillId="4" borderId="4" xfId="0" applyNumberFormat="1" applyFill="1" applyBorder="1">
      <alignment vertical="top"/>
    </xf>
    <xf numFmtId="174" fontId="0" fillId="4" borderId="0" xfId="0" applyNumberFormat="1" applyFill="1" applyBorder="1">
      <alignment vertical="top"/>
    </xf>
    <xf numFmtId="174" fontId="0" fillId="4" borderId="8" xfId="0" applyNumberFormat="1" applyFill="1" applyBorder="1">
      <alignment vertical="top"/>
    </xf>
    <xf numFmtId="0" fontId="1" fillId="0" borderId="1" xfId="0" applyFont="1" applyBorder="1" applyAlignment="1">
      <alignment vertical="top"/>
    </xf>
    <xf numFmtId="174" fontId="0" fillId="4" borderId="9" xfId="0" applyNumberFormat="1" applyFill="1" applyBorder="1">
      <alignment vertical="top"/>
    </xf>
    <xf numFmtId="174" fontId="0" fillId="4" borderId="10" xfId="0" applyNumberFormat="1" applyFill="1" applyBorder="1">
      <alignment vertical="top"/>
    </xf>
    <xf numFmtId="174" fontId="0" fillId="4" borderId="11" xfId="0" applyNumberFormat="1" applyFill="1" applyBorder="1">
      <alignment vertical="top"/>
    </xf>
  </cellXfs>
  <cellStyles count="9">
    <cellStyle name="​​Date" xfId="7" xr:uid="{0186A981-4507-4198-8A91-8A329109371E}"/>
    <cellStyle name="​​Month" xfId="8" xr:uid="{2A130F5C-48B3-4BE7-9913-D369761D5925}"/>
    <cellStyle name="​​Timestamp" xfId="6" xr:uid="{05B2655F-6317-488F-8889-FDFA022F12C5}"/>
    <cellStyle name="​Factor [4]" xfId="5" xr:uid="{7F770A3C-7294-4FD3-84C5-54BE60D644C5}"/>
    <cellStyle name="​Percentage [0]" xfId="4" xr:uid="{DDA4CC06-9EC4-47BB-8A41-BD35CB2467D1}"/>
    <cellStyle name="​Percentage [2]" xfId="3" xr:uid="{486BC044-DA87-4887-BA82-9F162C0251D2}"/>
    <cellStyle name="Normal" xfId="0" builtinId="0" customBuiltin="1"/>
    <cellStyle name="Number [0]" xfId="2" xr:uid="{288F2B52-A0D0-4E15-9549-1F8A12749B54}"/>
    <cellStyle name="Number [2]" xfId="1" xr:uid="{FC9A103E-8E64-4066-84D1-FC2A58F3A3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A19" workbookViewId="0">
      <selection activeCell="P46" sqref="I38:P46"/>
    </sheetView>
  </sheetViews>
  <sheetFormatPr defaultRowHeight="15" x14ac:dyDescent="0.25"/>
  <cols>
    <col min="5" max="5" width="14.85546875" bestFit="1" customWidth="1"/>
    <col min="11" max="16" width="14.7109375" customWidth="1"/>
    <col min="19" max="19" width="12.42578125" bestFit="1" customWidth="1"/>
    <col min="20" max="20" width="12.140625" customWidth="1"/>
  </cols>
  <sheetData>
    <row r="1" spans="1:21" x14ac:dyDescent="0.25">
      <c r="C1" s="1"/>
      <c r="D1" s="3" t="s">
        <v>0</v>
      </c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  <c r="R1" t="s">
        <v>14</v>
      </c>
      <c r="T1" t="s">
        <v>15</v>
      </c>
    </row>
    <row r="2" spans="1:21" x14ac:dyDescent="0.25">
      <c r="C2" s="1"/>
      <c r="D2" s="1" t="s">
        <v>4</v>
      </c>
      <c r="E2" s="1" t="s">
        <v>5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  <c r="R2" s="4" t="s">
        <v>6</v>
      </c>
      <c r="S2" s="4" t="s">
        <v>7</v>
      </c>
      <c r="T2" s="4" t="s">
        <v>7</v>
      </c>
    </row>
    <row r="3" spans="1:21" x14ac:dyDescent="0.25">
      <c r="C3" s="1" t="s">
        <v>8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  <c r="R3">
        <v>41.85</v>
      </c>
    </row>
    <row r="4" spans="1:21" x14ac:dyDescent="0.25">
      <c r="A4" s="1"/>
      <c r="B4" s="1"/>
      <c r="C4" s="1" t="s">
        <v>13</v>
      </c>
    </row>
    <row r="5" spans="1:21" x14ac:dyDescent="0.25">
      <c r="A5" s="31">
        <v>0</v>
      </c>
      <c r="B5" s="1">
        <v>0</v>
      </c>
      <c r="C5" s="2">
        <v>44470</v>
      </c>
      <c r="D5">
        <v>-264.71953044363948</v>
      </c>
      <c r="E5">
        <v>-584765.44274999958</v>
      </c>
      <c r="F5">
        <v>264.71953044363948</v>
      </c>
      <c r="G5">
        <v>584765.44274999958</v>
      </c>
      <c r="H5">
        <v>43.040916153275923</v>
      </c>
      <c r="I5">
        <v>25168840.390735999</v>
      </c>
      <c r="J5">
        <v>245.1613454051608</v>
      </c>
      <c r="K5">
        <v>541561.41200000013</v>
      </c>
      <c r="L5">
        <v>44.426206844436813</v>
      </c>
      <c r="M5">
        <v>24059519.308477271</v>
      </c>
      <c r="N5">
        <v>19.558185038478701</v>
      </c>
      <c r="O5">
        <v>43204.030749999452</v>
      </c>
      <c r="P5">
        <v>25.676333041188489</v>
      </c>
      <c r="Q5">
        <v>1109321.0822587351</v>
      </c>
      <c r="S5" s="6">
        <f>-$R$3*E5</f>
        <v>24472433.779087484</v>
      </c>
      <c r="T5" s="6">
        <f>S5-I5</f>
        <v>-696406.61164851487</v>
      </c>
    </row>
    <row r="6" spans="1:21" x14ac:dyDescent="0.25">
      <c r="A6" s="31">
        <v>0</v>
      </c>
      <c r="B6" s="1">
        <v>0.25</v>
      </c>
      <c r="C6" s="2">
        <v>44470</v>
      </c>
      <c r="D6">
        <v>-264.71953044363948</v>
      </c>
      <c r="E6">
        <v>-584765.44274999958</v>
      </c>
      <c r="F6">
        <v>264.71953044363948</v>
      </c>
      <c r="G6">
        <v>584765.44274999958</v>
      </c>
      <c r="H6">
        <v>43.5151751472077</v>
      </c>
      <c r="I6">
        <v>25446170.661300689</v>
      </c>
      <c r="J6">
        <v>245.1613454051608</v>
      </c>
      <c r="K6">
        <v>541561.41200000013</v>
      </c>
      <c r="L6">
        <v>44.426206844436813</v>
      </c>
      <c r="M6">
        <v>24059519.308477271</v>
      </c>
      <c r="N6">
        <v>19.558185038478701</v>
      </c>
      <c r="O6">
        <v>43204.030749999452</v>
      </c>
      <c r="P6">
        <v>32.095416301485727</v>
      </c>
      <c r="Q6">
        <v>1386651.352823423</v>
      </c>
      <c r="S6" s="6">
        <f t="shared" ref="S6:S28" si="0">-$R$3*E6</f>
        <v>24472433.779087484</v>
      </c>
      <c r="T6" s="6">
        <f t="shared" ref="T6:T28" si="1">S6-I6</f>
        <v>-973736.8822132051</v>
      </c>
    </row>
    <row r="7" spans="1:21" x14ac:dyDescent="0.25">
      <c r="A7" s="31">
        <v>0</v>
      </c>
      <c r="B7" s="1">
        <v>0.5</v>
      </c>
      <c r="C7" s="2">
        <v>44470</v>
      </c>
      <c r="D7">
        <v>-264.71953044363948</v>
      </c>
      <c r="E7">
        <v>-584765.44274999958</v>
      </c>
      <c r="F7">
        <v>264.71953044363948</v>
      </c>
      <c r="G7">
        <v>584765.44274999958</v>
      </c>
      <c r="H7">
        <v>43.989434141139483</v>
      </c>
      <c r="I7">
        <v>25723500.931865372</v>
      </c>
      <c r="J7">
        <v>245.1613454051608</v>
      </c>
      <c r="K7">
        <v>541561.41200000013</v>
      </c>
      <c r="L7">
        <v>44.426206844436813</v>
      </c>
      <c r="M7">
        <v>24059519.308477271</v>
      </c>
      <c r="N7">
        <v>19.558185038478701</v>
      </c>
      <c r="O7">
        <v>43204.030749999452</v>
      </c>
      <c r="P7">
        <v>38.514499561782777</v>
      </c>
      <c r="Q7">
        <v>1663981.623388103</v>
      </c>
      <c r="S7" s="6">
        <f t="shared" si="0"/>
        <v>24472433.779087484</v>
      </c>
      <c r="T7" s="6">
        <f t="shared" si="1"/>
        <v>-1251067.1527778879</v>
      </c>
    </row>
    <row r="8" spans="1:21" x14ac:dyDescent="0.25">
      <c r="A8" s="31">
        <v>0</v>
      </c>
      <c r="B8" s="1">
        <v>1</v>
      </c>
      <c r="C8" s="2">
        <v>44470</v>
      </c>
      <c r="D8">
        <v>-264.71953044363948</v>
      </c>
      <c r="E8">
        <v>-584765.44274999958</v>
      </c>
      <c r="F8">
        <v>264.71953044363948</v>
      </c>
      <c r="G8">
        <v>584765.44274999958</v>
      </c>
      <c r="H8">
        <v>44.937952129003023</v>
      </c>
      <c r="I8">
        <v>26278161.472994741</v>
      </c>
      <c r="J8">
        <v>245.1613454051608</v>
      </c>
      <c r="K8">
        <v>541561.41200000013</v>
      </c>
      <c r="L8">
        <v>44.426206844436813</v>
      </c>
      <c r="M8">
        <v>24059519.308477271</v>
      </c>
      <c r="N8">
        <v>19.558185038478701</v>
      </c>
      <c r="O8">
        <v>43204.030749999452</v>
      </c>
      <c r="P8">
        <v>51.352666082376977</v>
      </c>
      <c r="Q8">
        <v>2218642.1645174688</v>
      </c>
      <c r="S8" s="6">
        <f t="shared" si="0"/>
        <v>24472433.779087484</v>
      </c>
      <c r="T8" s="6">
        <f t="shared" si="1"/>
        <v>-1805727.6939072572</v>
      </c>
    </row>
    <row r="9" spans="1:21" x14ac:dyDescent="0.25">
      <c r="A9" s="31">
        <v>0</v>
      </c>
      <c r="B9" s="1">
        <v>2</v>
      </c>
      <c r="C9" s="2">
        <v>44470</v>
      </c>
      <c r="D9">
        <v>-264.71953044363948</v>
      </c>
      <c r="E9">
        <v>-584765.44274999958</v>
      </c>
      <c r="F9">
        <v>264.71953044363948</v>
      </c>
      <c r="G9">
        <v>584765.44274999958</v>
      </c>
      <c r="H9">
        <v>46.83498810473013</v>
      </c>
      <c r="I9">
        <v>27387482.55525348</v>
      </c>
      <c r="J9">
        <v>245.1613454051608</v>
      </c>
      <c r="K9">
        <v>541561.41200000013</v>
      </c>
      <c r="L9">
        <v>44.426206844436813</v>
      </c>
      <c r="M9">
        <v>24059519.308477271</v>
      </c>
      <c r="N9">
        <v>19.558185038478701</v>
      </c>
      <c r="O9">
        <v>43204.030749999452</v>
      </c>
      <c r="P9">
        <v>77.028999123565555</v>
      </c>
      <c r="Q9">
        <v>3327963.2467762069</v>
      </c>
      <c r="S9" s="6">
        <f t="shared" si="0"/>
        <v>24472433.779087484</v>
      </c>
      <c r="T9" s="6">
        <f t="shared" si="1"/>
        <v>-2915048.7761659957</v>
      </c>
      <c r="U9">
        <v>43.558999999999997</v>
      </c>
    </row>
    <row r="10" spans="1:21" x14ac:dyDescent="0.25">
      <c r="A10" s="31">
        <v>0</v>
      </c>
      <c r="B10" s="1">
        <v>4</v>
      </c>
      <c r="C10" s="2">
        <v>44470</v>
      </c>
      <c r="D10">
        <v>-264.71953044363948</v>
      </c>
      <c r="E10">
        <v>-584765.44274999958</v>
      </c>
      <c r="F10">
        <v>264.71953044363948</v>
      </c>
      <c r="G10">
        <v>584765.44274999958</v>
      </c>
      <c r="H10">
        <v>50.62906005618435</v>
      </c>
      <c r="I10">
        <v>29606124.719770961</v>
      </c>
      <c r="J10">
        <v>245.1613454051608</v>
      </c>
      <c r="K10">
        <v>541561.41200000013</v>
      </c>
      <c r="L10">
        <v>44.426206844436813</v>
      </c>
      <c r="M10">
        <v>24059519.308477271</v>
      </c>
      <c r="N10">
        <v>19.558185038478701</v>
      </c>
      <c r="O10">
        <v>43204.030749999452</v>
      </c>
      <c r="P10">
        <v>128.38166520594291</v>
      </c>
      <c r="Q10">
        <v>5546605.411293692</v>
      </c>
      <c r="S10" s="6">
        <f t="shared" si="0"/>
        <v>24472433.779087484</v>
      </c>
      <c r="T10" s="6">
        <f t="shared" si="1"/>
        <v>-5133690.9406834766</v>
      </c>
    </row>
    <row r="11" spans="1:21" x14ac:dyDescent="0.25">
      <c r="A11" s="31">
        <v>-1</v>
      </c>
      <c r="B11" s="1">
        <v>0</v>
      </c>
      <c r="C11" s="2">
        <v>44470</v>
      </c>
      <c r="D11">
        <v>-282.97606552642878</v>
      </c>
      <c r="E11">
        <v>-625094.12874788127</v>
      </c>
      <c r="F11">
        <v>282.97606552642878</v>
      </c>
      <c r="G11">
        <v>625094.12874788127</v>
      </c>
      <c r="H11">
        <v>42.719080084352107</v>
      </c>
      <c r="I11">
        <v>26703446.14623905</v>
      </c>
      <c r="J11">
        <v>245.1613454051608</v>
      </c>
      <c r="K11">
        <v>541561.41200000013</v>
      </c>
      <c r="L11">
        <v>44.426206844436813</v>
      </c>
      <c r="M11">
        <v>24059519.308477271</v>
      </c>
      <c r="N11">
        <v>37.81472012126806</v>
      </c>
      <c r="O11">
        <v>83532.716747881146</v>
      </c>
      <c r="P11">
        <v>31.651392899643039</v>
      </c>
      <c r="Q11">
        <v>2643926.8377617779</v>
      </c>
      <c r="S11" s="6">
        <f t="shared" si="0"/>
        <v>26160189.288098831</v>
      </c>
      <c r="T11" s="6">
        <f t="shared" si="1"/>
        <v>-543256.858140219</v>
      </c>
      <c r="U11" s="5">
        <f>$U$9*(1+B11)</f>
        <v>43.558999999999997</v>
      </c>
    </row>
    <row r="12" spans="1:21" x14ac:dyDescent="0.25">
      <c r="A12" s="31">
        <v>-1</v>
      </c>
      <c r="B12" s="1">
        <v>0.25</v>
      </c>
      <c r="C12" s="2">
        <v>44470</v>
      </c>
      <c r="D12">
        <v>-282.97606552642878</v>
      </c>
      <c r="E12">
        <v>-625094.12874788127</v>
      </c>
      <c r="F12">
        <v>282.97606552642878</v>
      </c>
      <c r="G12">
        <v>625094.12874788127</v>
      </c>
      <c r="H12">
        <v>43.776491566946653</v>
      </c>
      <c r="I12">
        <v>27364427.85567949</v>
      </c>
      <c r="J12">
        <v>245.1613454051608</v>
      </c>
      <c r="K12">
        <v>541561.41200000013</v>
      </c>
      <c r="L12">
        <v>44.426206844436813</v>
      </c>
      <c r="M12">
        <v>24059519.308477271</v>
      </c>
      <c r="N12">
        <v>37.81472012126806</v>
      </c>
      <c r="O12">
        <v>83532.716747881146</v>
      </c>
      <c r="P12">
        <v>39.564241124553753</v>
      </c>
      <c r="Q12">
        <v>3304908.5472022188</v>
      </c>
      <c r="S12" s="6">
        <f t="shared" si="0"/>
        <v>26160189.288098831</v>
      </c>
      <c r="T12" s="6">
        <f t="shared" si="1"/>
        <v>-1204238.5675806589</v>
      </c>
      <c r="U12" s="5">
        <f t="shared" ref="U12:U17" si="2">$U$9*(1+B12)</f>
        <v>54.448749999999997</v>
      </c>
    </row>
    <row r="13" spans="1:21" x14ac:dyDescent="0.25">
      <c r="A13" s="31">
        <v>-1</v>
      </c>
      <c r="B13" s="1">
        <v>0.5</v>
      </c>
      <c r="C13" s="2">
        <v>44470</v>
      </c>
      <c r="D13">
        <v>-282.97606552642878</v>
      </c>
      <c r="E13">
        <v>-625094.12874788127</v>
      </c>
      <c r="F13">
        <v>282.97606552642878</v>
      </c>
      <c r="G13">
        <v>625094.12874788127</v>
      </c>
      <c r="H13">
        <v>44.833903049541192</v>
      </c>
      <c r="I13">
        <v>28025409.56511993</v>
      </c>
      <c r="J13">
        <v>245.1613454051608</v>
      </c>
      <c r="K13">
        <v>541561.41200000013</v>
      </c>
      <c r="L13">
        <v>44.426206844436813</v>
      </c>
      <c r="M13">
        <v>24059519.308477271</v>
      </c>
      <c r="N13">
        <v>37.81472012126806</v>
      </c>
      <c r="O13">
        <v>83532.716747881146</v>
      </c>
      <c r="P13">
        <v>47.477089349464471</v>
      </c>
      <c r="Q13">
        <v>3965890.2566426611</v>
      </c>
      <c r="S13" s="6">
        <f t="shared" si="0"/>
        <v>26160189.288098831</v>
      </c>
      <c r="T13" s="6">
        <f t="shared" si="1"/>
        <v>-1865220.2770210989</v>
      </c>
      <c r="U13" s="5">
        <f t="shared" si="2"/>
        <v>65.338499999999996</v>
      </c>
    </row>
    <row r="14" spans="1:21" x14ac:dyDescent="0.25">
      <c r="A14" s="31">
        <v>-1</v>
      </c>
      <c r="B14" s="1">
        <v>1</v>
      </c>
      <c r="C14" s="2">
        <v>44470</v>
      </c>
      <c r="D14">
        <v>-282.97606552642878</v>
      </c>
      <c r="E14">
        <v>-625094.12874788127</v>
      </c>
      <c r="F14">
        <v>282.97606552642878</v>
      </c>
      <c r="G14">
        <v>625094.12874788127</v>
      </c>
      <c r="H14">
        <v>46.948726014730298</v>
      </c>
      <c r="I14">
        <v>29347372.984000821</v>
      </c>
      <c r="J14">
        <v>245.1613454051608</v>
      </c>
      <c r="K14">
        <v>541561.41200000013</v>
      </c>
      <c r="L14">
        <v>44.426206844436813</v>
      </c>
      <c r="M14">
        <v>24059519.308477271</v>
      </c>
      <c r="N14">
        <v>37.81472012126806</v>
      </c>
      <c r="O14">
        <v>83532.716747881146</v>
      </c>
      <c r="P14">
        <v>63.302785799286077</v>
      </c>
      <c r="Q14">
        <v>5287853.6755235568</v>
      </c>
      <c r="S14" s="6">
        <f t="shared" si="0"/>
        <v>26160189.288098831</v>
      </c>
      <c r="T14" s="6">
        <f t="shared" si="1"/>
        <v>-3187183.6959019899</v>
      </c>
      <c r="U14" s="5">
        <f t="shared" si="2"/>
        <v>87.117999999999995</v>
      </c>
    </row>
    <row r="15" spans="1:21" x14ac:dyDescent="0.25">
      <c r="A15" s="31">
        <v>-1</v>
      </c>
      <c r="B15" s="1">
        <v>2</v>
      </c>
      <c r="C15" s="2">
        <v>44470</v>
      </c>
      <c r="D15">
        <v>-282.97606552642878</v>
      </c>
      <c r="E15">
        <v>-625094.12874788127</v>
      </c>
      <c r="F15">
        <v>282.97606552642878</v>
      </c>
      <c r="G15">
        <v>625094.12874788127</v>
      </c>
      <c r="H15">
        <v>51.178371945108474</v>
      </c>
      <c r="I15">
        <v>31991299.821762592</v>
      </c>
      <c r="J15">
        <v>245.1613454051608</v>
      </c>
      <c r="K15">
        <v>541561.41200000013</v>
      </c>
      <c r="L15">
        <v>44.426206844436813</v>
      </c>
      <c r="M15">
        <v>24059519.308477271</v>
      </c>
      <c r="N15">
        <v>37.81472012126806</v>
      </c>
      <c r="O15">
        <v>83532.716747881146</v>
      </c>
      <c r="P15">
        <v>94.954178698928942</v>
      </c>
      <c r="Q15">
        <v>7931780.5132853212</v>
      </c>
      <c r="S15" s="6">
        <f t="shared" si="0"/>
        <v>26160189.288098831</v>
      </c>
      <c r="T15" s="6">
        <f t="shared" si="1"/>
        <v>-5831110.5336637609</v>
      </c>
      <c r="U15" s="5">
        <f t="shared" si="2"/>
        <v>130.67699999999999</v>
      </c>
    </row>
    <row r="16" spans="1:21" x14ac:dyDescent="0.25">
      <c r="A16" s="31">
        <v>-1</v>
      </c>
      <c r="B16" s="1">
        <v>4</v>
      </c>
      <c r="C16" s="2">
        <v>44470</v>
      </c>
      <c r="D16">
        <v>-282.97606552642878</v>
      </c>
      <c r="E16">
        <v>-625094.12874788127</v>
      </c>
      <c r="F16">
        <v>282.97606552642878</v>
      </c>
      <c r="G16">
        <v>625094.12874788127</v>
      </c>
      <c r="H16">
        <v>59.637663805864847</v>
      </c>
      <c r="I16">
        <v>37279153.497286141</v>
      </c>
      <c r="J16">
        <v>245.1613454051608</v>
      </c>
      <c r="K16">
        <v>541561.41200000013</v>
      </c>
      <c r="L16">
        <v>44.426206844436813</v>
      </c>
      <c r="M16">
        <v>24059519.308477271</v>
      </c>
      <c r="N16">
        <v>37.81472012126806</v>
      </c>
      <c r="O16">
        <v>83532.716747881146</v>
      </c>
      <c r="P16">
        <v>158.25696449821501</v>
      </c>
      <c r="Q16">
        <v>13219634.188808881</v>
      </c>
      <c r="S16" s="6">
        <f t="shared" si="0"/>
        <v>26160189.288098831</v>
      </c>
      <c r="T16" s="6">
        <f t="shared" si="1"/>
        <v>-11118964.20918731</v>
      </c>
      <c r="U16" s="5">
        <f>$U$9*(1+B16)</f>
        <v>217.79499999999999</v>
      </c>
    </row>
    <row r="17" spans="1:21" x14ac:dyDescent="0.25">
      <c r="A17" s="31">
        <v>-2</v>
      </c>
      <c r="B17" s="1">
        <v>0</v>
      </c>
      <c r="C17" s="2">
        <v>44470</v>
      </c>
      <c r="D17">
        <v>-301.23260060921962</v>
      </c>
      <c r="E17">
        <v>-665422.81474576611</v>
      </c>
      <c r="F17">
        <v>301.23260060921962</v>
      </c>
      <c r="G17">
        <v>665422.81474576611</v>
      </c>
      <c r="H17">
        <v>42.436254477584917</v>
      </c>
      <c r="I17">
        <v>28238051.901742179</v>
      </c>
      <c r="J17">
        <v>245.1613454051608</v>
      </c>
      <c r="K17">
        <v>541561.41200000013</v>
      </c>
      <c r="L17">
        <v>44.426206844436813</v>
      </c>
      <c r="M17">
        <v>24059519.308477271</v>
      </c>
      <c r="N17">
        <v>56.071255204058843</v>
      </c>
      <c r="O17">
        <v>123861.402745766</v>
      </c>
      <c r="P17">
        <v>33.735550386439883</v>
      </c>
      <c r="Q17">
        <v>4178532.5932649109</v>
      </c>
      <c r="S17" s="6">
        <f t="shared" si="0"/>
        <v>27847944.797110312</v>
      </c>
      <c r="T17" s="6">
        <f t="shared" si="1"/>
        <v>-390107.10463186726</v>
      </c>
      <c r="U17">
        <f t="shared" si="2"/>
        <v>43.558999999999997</v>
      </c>
    </row>
    <row r="18" spans="1:21" x14ac:dyDescent="0.25">
      <c r="A18" s="31">
        <v>-2</v>
      </c>
      <c r="B18" s="1">
        <v>0.25</v>
      </c>
      <c r="C18" s="2">
        <v>44470</v>
      </c>
      <c r="D18">
        <v>-301.23260060921962</v>
      </c>
      <c r="E18">
        <v>-665422.81474576611</v>
      </c>
      <c r="F18">
        <v>301.23260060921962</v>
      </c>
      <c r="G18">
        <v>665422.81474576611</v>
      </c>
      <c r="H18">
        <v>44.006133245140163</v>
      </c>
      <c r="I18">
        <v>29282685.050058398</v>
      </c>
      <c r="J18">
        <v>245.1613454051608</v>
      </c>
      <c r="K18">
        <v>541561.41200000013</v>
      </c>
      <c r="L18">
        <v>44.426206844436813</v>
      </c>
      <c r="M18">
        <v>24059519.308477271</v>
      </c>
      <c r="N18">
        <v>56.071255204058843</v>
      </c>
      <c r="O18">
        <v>123861.402745766</v>
      </c>
      <c r="P18">
        <v>42.169437983049782</v>
      </c>
      <c r="Q18">
        <v>5223165.7415811308</v>
      </c>
      <c r="S18" s="6">
        <f t="shared" si="0"/>
        <v>27847944.797110312</v>
      </c>
      <c r="T18" s="6">
        <f t="shared" si="1"/>
        <v>-1434740.2529480867</v>
      </c>
    </row>
    <row r="19" spans="1:21" x14ac:dyDescent="0.25">
      <c r="A19" s="31">
        <v>-2</v>
      </c>
      <c r="B19" s="1">
        <v>0.5</v>
      </c>
      <c r="C19" s="2">
        <v>44470</v>
      </c>
      <c r="D19">
        <v>-301.23260060921962</v>
      </c>
      <c r="E19">
        <v>-665422.81474576611</v>
      </c>
      <c r="F19">
        <v>301.23260060921962</v>
      </c>
      <c r="G19">
        <v>665422.81474576611</v>
      </c>
      <c r="H19">
        <v>45.576012012695408</v>
      </c>
      <c r="I19">
        <v>30327318.198374629</v>
      </c>
      <c r="J19">
        <v>245.1613454051608</v>
      </c>
      <c r="K19">
        <v>541561.41200000013</v>
      </c>
      <c r="L19">
        <v>44.426206844436813</v>
      </c>
      <c r="M19">
        <v>24059519.308477271</v>
      </c>
      <c r="N19">
        <v>56.071255204058843</v>
      </c>
      <c r="O19">
        <v>123861.402745766</v>
      </c>
      <c r="P19">
        <v>50.603325579659767</v>
      </c>
      <c r="Q19">
        <v>6267798.8898973595</v>
      </c>
      <c r="S19" s="6">
        <f t="shared" si="0"/>
        <v>27847944.797110312</v>
      </c>
      <c r="T19" s="6">
        <f t="shared" si="1"/>
        <v>-2479373.4012643173</v>
      </c>
    </row>
    <row r="20" spans="1:21" x14ac:dyDescent="0.25">
      <c r="A20" s="31">
        <v>-2</v>
      </c>
      <c r="B20" s="1">
        <v>1</v>
      </c>
      <c r="C20" s="2">
        <v>44470</v>
      </c>
      <c r="D20">
        <v>-301.23260060921962</v>
      </c>
      <c r="E20">
        <v>-665422.81474576611</v>
      </c>
      <c r="F20">
        <v>301.23260060921962</v>
      </c>
      <c r="G20">
        <v>665422.81474576611</v>
      </c>
      <c r="H20">
        <v>48.71576954780592</v>
      </c>
      <c r="I20">
        <v>32416584.49500709</v>
      </c>
      <c r="J20">
        <v>245.1613454051608</v>
      </c>
      <c r="K20">
        <v>541561.41200000013</v>
      </c>
      <c r="L20">
        <v>44.426206844436813</v>
      </c>
      <c r="M20">
        <v>24059519.308477271</v>
      </c>
      <c r="N20">
        <v>56.071255204058843</v>
      </c>
      <c r="O20">
        <v>123861.402745766</v>
      </c>
      <c r="P20">
        <v>67.471100772879751</v>
      </c>
      <c r="Q20">
        <v>8357065.1865298217</v>
      </c>
      <c r="S20" s="6">
        <f t="shared" si="0"/>
        <v>27847944.797110312</v>
      </c>
      <c r="T20" s="6">
        <f t="shared" si="1"/>
        <v>-4568639.6978967786</v>
      </c>
    </row>
    <row r="21" spans="1:21" x14ac:dyDescent="0.25">
      <c r="A21" s="31">
        <v>-2</v>
      </c>
      <c r="B21" s="1">
        <v>2</v>
      </c>
      <c r="C21" s="2">
        <v>44470</v>
      </c>
      <c r="D21">
        <v>-301.23260060921962</v>
      </c>
      <c r="E21">
        <v>-665422.81474576611</v>
      </c>
      <c r="F21">
        <v>301.23260060921962</v>
      </c>
      <c r="G21">
        <v>665422.81474576611</v>
      </c>
      <c r="H21">
        <v>54.995284618026893</v>
      </c>
      <c r="I21">
        <v>36595117.08827199</v>
      </c>
      <c r="J21">
        <v>245.1613454051608</v>
      </c>
      <c r="K21">
        <v>541561.41200000013</v>
      </c>
      <c r="L21">
        <v>44.426206844436813</v>
      </c>
      <c r="M21">
        <v>24059519.308477271</v>
      </c>
      <c r="N21">
        <v>56.071255204058843</v>
      </c>
      <c r="O21">
        <v>123861.402745766</v>
      </c>
      <c r="P21">
        <v>101.20665115931951</v>
      </c>
      <c r="Q21">
        <v>12535597.779794719</v>
      </c>
      <c r="S21" s="6">
        <f t="shared" si="0"/>
        <v>27847944.797110312</v>
      </c>
      <c r="T21" s="6">
        <f t="shared" si="1"/>
        <v>-8747172.2911616787</v>
      </c>
    </row>
    <row r="22" spans="1:21" x14ac:dyDescent="0.25">
      <c r="A22" s="31">
        <v>-2</v>
      </c>
      <c r="B22" s="1">
        <v>4</v>
      </c>
      <c r="C22" s="2">
        <v>44470</v>
      </c>
      <c r="D22">
        <v>-301.23260060921962</v>
      </c>
      <c r="E22">
        <v>-665422.81474576611</v>
      </c>
      <c r="F22">
        <v>301.23260060921962</v>
      </c>
      <c r="G22">
        <v>665422.81474576611</v>
      </c>
      <c r="H22">
        <v>67.554314758468848</v>
      </c>
      <c r="I22">
        <v>44952182.274801791</v>
      </c>
      <c r="J22">
        <v>245.1613454051608</v>
      </c>
      <c r="K22">
        <v>541561.41200000013</v>
      </c>
      <c r="L22">
        <v>44.426206844436813</v>
      </c>
      <c r="M22">
        <v>24059519.308477271</v>
      </c>
      <c r="N22">
        <v>56.071255204058843</v>
      </c>
      <c r="O22">
        <v>123861.402745766</v>
      </c>
      <c r="P22">
        <v>168.6777519321991</v>
      </c>
      <c r="Q22">
        <v>20892662.966324519</v>
      </c>
      <c r="S22" s="6">
        <f t="shared" si="0"/>
        <v>27847944.797110312</v>
      </c>
      <c r="T22" s="6">
        <f t="shared" si="1"/>
        <v>-17104237.477691479</v>
      </c>
    </row>
    <row r="23" spans="1:21" x14ac:dyDescent="0.25">
      <c r="A23" s="31">
        <v>-3</v>
      </c>
      <c r="B23" s="1">
        <v>0</v>
      </c>
      <c r="C23" s="2">
        <v>44470</v>
      </c>
      <c r="D23">
        <v>-319.48913569200943</v>
      </c>
      <c r="E23">
        <v>-705751.50074364874</v>
      </c>
      <c r="F23">
        <v>319.48913569200943</v>
      </c>
      <c r="G23">
        <v>705751.50074364874</v>
      </c>
      <c r="H23">
        <v>42.185751820398323</v>
      </c>
      <c r="I23">
        <v>29772657.65724523</v>
      </c>
      <c r="J23">
        <v>245.1613454051608</v>
      </c>
      <c r="K23">
        <v>541561.41200000013</v>
      </c>
      <c r="L23">
        <v>44.426206844436813</v>
      </c>
      <c r="M23">
        <v>24059519.308477271</v>
      </c>
      <c r="N23">
        <v>74.327790286848625</v>
      </c>
      <c r="O23">
        <v>164190.08874364861</v>
      </c>
      <c r="P23">
        <v>34.795878316917971</v>
      </c>
      <c r="Q23">
        <v>5713138.3487679604</v>
      </c>
      <c r="S23" s="6">
        <f t="shared" si="0"/>
        <v>29535700.3061217</v>
      </c>
      <c r="T23" s="6">
        <f t="shared" si="1"/>
        <v>-236957.35112353042</v>
      </c>
    </row>
    <row r="24" spans="1:21" x14ac:dyDescent="0.25">
      <c r="A24" s="31">
        <v>-3</v>
      </c>
      <c r="B24" s="1">
        <v>0.25</v>
      </c>
      <c r="C24" s="2">
        <v>44470</v>
      </c>
      <c r="D24">
        <v>-319.48913569200943</v>
      </c>
      <c r="E24">
        <v>-705751.50074364874</v>
      </c>
      <c r="F24">
        <v>319.48913569200943</v>
      </c>
      <c r="G24">
        <v>705751.50074364874</v>
      </c>
      <c r="H24">
        <v>44.209530141361213</v>
      </c>
      <c r="I24">
        <v>31200942.244437251</v>
      </c>
      <c r="J24">
        <v>245.1613454051608</v>
      </c>
      <c r="K24">
        <v>541561.41200000013</v>
      </c>
      <c r="L24">
        <v>44.426206844436813</v>
      </c>
      <c r="M24">
        <v>24059519.308477271</v>
      </c>
      <c r="N24">
        <v>74.327790286848625</v>
      </c>
      <c r="O24">
        <v>164190.08874364861</v>
      </c>
      <c r="P24">
        <v>43.494847896147647</v>
      </c>
      <c r="Q24">
        <v>7141422.9359599808</v>
      </c>
      <c r="S24" s="6">
        <f t="shared" si="0"/>
        <v>29535700.3061217</v>
      </c>
      <c r="T24" s="6">
        <f t="shared" si="1"/>
        <v>-1665241.9383155517</v>
      </c>
    </row>
    <row r="25" spans="1:21" x14ac:dyDescent="0.25">
      <c r="A25" s="31">
        <v>-3</v>
      </c>
      <c r="B25" s="1">
        <v>0.5</v>
      </c>
      <c r="C25" s="2">
        <v>44470</v>
      </c>
      <c r="D25">
        <v>-319.48913569200943</v>
      </c>
      <c r="E25">
        <v>-705751.50074364874</v>
      </c>
      <c r="F25">
        <v>319.48913569200943</v>
      </c>
      <c r="G25">
        <v>705751.50074364874</v>
      </c>
      <c r="H25">
        <v>46.233308462324047</v>
      </c>
      <c r="I25">
        <v>32629226.831629232</v>
      </c>
      <c r="J25">
        <v>245.1613454051608</v>
      </c>
      <c r="K25">
        <v>541561.41200000013</v>
      </c>
      <c r="L25">
        <v>44.426206844436813</v>
      </c>
      <c r="M25">
        <v>24059519.308477271</v>
      </c>
      <c r="N25">
        <v>74.327790286848625</v>
      </c>
      <c r="O25">
        <v>164190.08874364861</v>
      </c>
      <c r="P25">
        <v>52.193817475377116</v>
      </c>
      <c r="Q25">
        <v>8569707.5231519658</v>
      </c>
      <c r="S25" s="6">
        <f t="shared" si="0"/>
        <v>29535700.3061217</v>
      </c>
      <c r="T25" s="6">
        <f t="shared" si="1"/>
        <v>-3093526.5255075321</v>
      </c>
    </row>
    <row r="26" spans="1:21" x14ac:dyDescent="0.25">
      <c r="A26" s="31">
        <v>-3</v>
      </c>
      <c r="B26" s="1">
        <v>1</v>
      </c>
      <c r="C26" s="2">
        <v>44470</v>
      </c>
      <c r="D26">
        <v>-319.48913569200943</v>
      </c>
      <c r="E26">
        <v>-705751.50074364874</v>
      </c>
      <c r="F26">
        <v>319.48913569200943</v>
      </c>
      <c r="G26">
        <v>705751.50074364874</v>
      </c>
      <c r="H26">
        <v>50.280865104249699</v>
      </c>
      <c r="I26">
        <v>35485796.006013177</v>
      </c>
      <c r="J26">
        <v>245.1613454051608</v>
      </c>
      <c r="K26">
        <v>541561.41200000013</v>
      </c>
      <c r="L26">
        <v>44.426206844436813</v>
      </c>
      <c r="M26">
        <v>24059519.308477271</v>
      </c>
      <c r="N26">
        <v>74.327790286848625</v>
      </c>
      <c r="O26">
        <v>164190.08874364861</v>
      </c>
      <c r="P26">
        <v>69.591756633835942</v>
      </c>
      <c r="Q26">
        <v>11426276.697535921</v>
      </c>
      <c r="S26" s="6">
        <f t="shared" si="0"/>
        <v>29535700.3061217</v>
      </c>
      <c r="T26" s="6">
        <f t="shared" si="1"/>
        <v>-5950095.6998914778</v>
      </c>
    </row>
    <row r="27" spans="1:21" x14ac:dyDescent="0.25">
      <c r="A27" s="31">
        <v>-3</v>
      </c>
      <c r="B27" s="1">
        <v>2</v>
      </c>
      <c r="C27" s="2">
        <v>44470</v>
      </c>
      <c r="D27">
        <v>-319.48913569200943</v>
      </c>
      <c r="E27">
        <v>-705751.50074364874</v>
      </c>
      <c r="F27">
        <v>319.48913569200943</v>
      </c>
      <c r="G27">
        <v>705751.50074364874</v>
      </c>
      <c r="H27">
        <v>58.375978388101153</v>
      </c>
      <c r="I27">
        <v>41198934.354781203</v>
      </c>
      <c r="J27">
        <v>245.1613454051608</v>
      </c>
      <c r="K27">
        <v>541561.41200000013</v>
      </c>
      <c r="L27">
        <v>44.426206844436813</v>
      </c>
      <c r="M27">
        <v>24059519.308477271</v>
      </c>
      <c r="N27">
        <v>74.327790286848625</v>
      </c>
      <c r="O27">
        <v>164190.08874364861</v>
      </c>
      <c r="P27">
        <v>104.3876349507542</v>
      </c>
      <c r="Q27">
        <v>17139415.046303932</v>
      </c>
      <c r="S27" s="6">
        <f t="shared" si="0"/>
        <v>29535700.3061217</v>
      </c>
      <c r="T27" s="6">
        <f t="shared" si="1"/>
        <v>-11663234.048659503</v>
      </c>
    </row>
    <row r="28" spans="1:21" x14ac:dyDescent="0.25">
      <c r="A28" s="31">
        <v>-3</v>
      </c>
      <c r="B28" s="1">
        <v>4</v>
      </c>
      <c r="C28" s="2">
        <v>44470</v>
      </c>
      <c r="D28">
        <v>-319.48913569200943</v>
      </c>
      <c r="E28">
        <v>-705751.50074364874</v>
      </c>
      <c r="F28">
        <v>319.48913569200943</v>
      </c>
      <c r="G28">
        <v>705751.50074364874</v>
      </c>
      <c r="H28">
        <v>74.566204955804025</v>
      </c>
      <c r="I28">
        <v>52625211.052317187</v>
      </c>
      <c r="J28">
        <v>245.1613454051608</v>
      </c>
      <c r="K28">
        <v>541561.41200000013</v>
      </c>
      <c r="L28">
        <v>44.426206844436813</v>
      </c>
      <c r="M28">
        <v>24059519.308477271</v>
      </c>
      <c r="N28">
        <v>74.327790286848625</v>
      </c>
      <c r="O28">
        <v>164190.08874364861</v>
      </c>
      <c r="P28">
        <v>173.97939158459059</v>
      </c>
      <c r="Q28">
        <v>28565691.74383992</v>
      </c>
      <c r="S28" s="6">
        <f t="shared" si="0"/>
        <v>29535700.3061217</v>
      </c>
      <c r="T28" s="6">
        <f t="shared" si="1"/>
        <v>-23089510.746195488</v>
      </c>
    </row>
    <row r="36" spans="7:16" x14ac:dyDescent="0.25">
      <c r="K36">
        <v>0</v>
      </c>
      <c r="L36">
        <v>0.25</v>
      </c>
      <c r="M36">
        <v>0.5</v>
      </c>
      <c r="N36">
        <v>1</v>
      </c>
      <c r="O36">
        <v>2</v>
      </c>
      <c r="P36">
        <v>4</v>
      </c>
    </row>
    <row r="38" spans="7:16" x14ac:dyDescent="0.25">
      <c r="K38" t="s">
        <v>42</v>
      </c>
    </row>
    <row r="39" spans="7:16" x14ac:dyDescent="0.25">
      <c r="K39" s="19" t="s">
        <v>41</v>
      </c>
      <c r="L39" s="20"/>
      <c r="M39" s="20"/>
      <c r="N39" s="20"/>
      <c r="O39" s="20"/>
      <c r="P39" s="21"/>
    </row>
    <row r="40" spans="7:16" x14ac:dyDescent="0.25">
      <c r="I40" s="7" t="s">
        <v>16</v>
      </c>
      <c r="J40" s="19" t="s">
        <v>17</v>
      </c>
      <c r="K40" s="22" t="s">
        <v>29</v>
      </c>
      <c r="L40" s="23"/>
      <c r="M40" s="23"/>
      <c r="N40" s="23"/>
      <c r="O40" s="23"/>
      <c r="P40" s="24"/>
    </row>
    <row r="41" spans="7:16" x14ac:dyDescent="0.25">
      <c r="I41" s="18" t="s">
        <v>19</v>
      </c>
      <c r="J41" s="18" t="s">
        <v>19</v>
      </c>
      <c r="K41" s="8" t="s">
        <v>18</v>
      </c>
      <c r="L41" s="9" t="s">
        <v>30</v>
      </c>
      <c r="M41" s="9" t="s">
        <v>31</v>
      </c>
      <c r="N41" s="9" t="s">
        <v>32</v>
      </c>
      <c r="O41" s="9" t="s">
        <v>33</v>
      </c>
      <c r="P41" s="10" t="s">
        <v>34</v>
      </c>
    </row>
    <row r="42" spans="7:16" x14ac:dyDescent="0.25">
      <c r="I42" s="11" t="s">
        <v>28</v>
      </c>
      <c r="J42" s="11"/>
      <c r="K42" s="12" t="s">
        <v>35</v>
      </c>
      <c r="L42" s="13" t="s">
        <v>36</v>
      </c>
      <c r="M42" s="13" t="s">
        <v>37</v>
      </c>
      <c r="N42" s="13" t="s">
        <v>38</v>
      </c>
      <c r="O42" s="13" t="s">
        <v>39</v>
      </c>
      <c r="P42" s="14" t="s">
        <v>40</v>
      </c>
    </row>
    <row r="43" spans="7:16" x14ac:dyDescent="0.25">
      <c r="G43">
        <v>0</v>
      </c>
      <c r="I43" s="16" t="s">
        <v>20</v>
      </c>
      <c r="J43" s="16" t="s">
        <v>21</v>
      </c>
      <c r="K43" s="25" cm="1">
        <f t="array" ref="K43">INDEX($T$5:$T$28,MATCH($G43,$A$5:$A$28,0)+MATCH(K$36,$B$5:$B$28,0)-1)/1000000</f>
        <v>-0.69640661164851492</v>
      </c>
      <c r="L43" s="26" cm="1">
        <f t="array" ref="L43">INDEX($T$5:$T$28,MATCH($G43,$A$5:$A$28,0)+MATCH(L$36,$B$5:$B$28,0)-1)/1000000</f>
        <v>-0.97373688221320509</v>
      </c>
      <c r="M43" s="26" cm="1">
        <f t="array" ref="M43">INDEX($T$5:$T$28,MATCH($G43,$A$5:$A$28,0)+MATCH(M$36,$B$5:$B$28,0)-1)/1000000</f>
        <v>-1.2510671527778878</v>
      </c>
      <c r="N43" s="26" cm="1">
        <f t="array" ref="N43">INDEX($T$5:$T$28,MATCH($G43,$A$5:$A$28,0)+MATCH(N$36,$B$5:$B$28,0)-1)/1000000</f>
        <v>-1.8057276939072571</v>
      </c>
      <c r="O43" s="26" cm="1">
        <f t="array" ref="O43">INDEX($T$5:$T$28,MATCH($G43,$A$5:$A$28,0)+MATCH(O$36,$B$5:$B$28,0)-1)/1000000</f>
        <v>-2.9150487761659956</v>
      </c>
      <c r="P43" s="27" cm="1">
        <f t="array" ref="P43">INDEX($T$5:$T$28,MATCH($G43,$A$5:$A$28,0)+MATCH(P$36,$B$5:$B$28,0)-1)/1000000</f>
        <v>-5.1336909406834765</v>
      </c>
    </row>
    <row r="44" spans="7:16" x14ac:dyDescent="0.25">
      <c r="G44">
        <v>-1</v>
      </c>
      <c r="I44" s="15" t="s">
        <v>22</v>
      </c>
      <c r="J44" s="15" t="s">
        <v>26</v>
      </c>
      <c r="K44" s="28" cm="1">
        <f t="array" ref="K44">INDEX($T$5:$T$28,MATCH($G44,$A$5:$A$28,0)+MATCH(K$36,$B$5:$B$28,0)-1)/1000000</f>
        <v>-0.54325685814021896</v>
      </c>
      <c r="L44" s="29" cm="1">
        <f t="array" ref="L44">INDEX($T$5:$T$28,MATCH($G44,$A$5:$A$28,0)+MATCH(L$36,$B$5:$B$28,0)-1)/1000000</f>
        <v>-1.2042385675806588</v>
      </c>
      <c r="M44" s="29" cm="1">
        <f t="array" ref="M44">INDEX($T$5:$T$28,MATCH($G44,$A$5:$A$28,0)+MATCH(M$36,$B$5:$B$28,0)-1)/1000000</f>
        <v>-1.8652202770210988</v>
      </c>
      <c r="N44" s="29" cm="1">
        <f t="array" ref="N44">INDEX($T$5:$T$28,MATCH($G44,$A$5:$A$28,0)+MATCH(N$36,$B$5:$B$28,0)-1)/1000000</f>
        <v>-3.1871836959019899</v>
      </c>
      <c r="O44" s="29" cm="1">
        <f t="array" ref="O44">INDEX($T$5:$T$28,MATCH($G44,$A$5:$A$28,0)+MATCH(O$36,$B$5:$B$28,0)-1)/1000000</f>
        <v>-5.831110533663761</v>
      </c>
      <c r="P44" s="30" cm="1">
        <f t="array" ref="P44">INDEX($T$5:$T$28,MATCH($G44,$A$5:$A$28,0)+MATCH(P$36,$B$5:$B$28,0)-1)/1000000</f>
        <v>-11.118964209187309</v>
      </c>
    </row>
    <row r="45" spans="7:16" x14ac:dyDescent="0.25">
      <c r="G45">
        <v>-2</v>
      </c>
      <c r="I45" s="15" t="s">
        <v>23</v>
      </c>
      <c r="J45" s="15" t="s">
        <v>27</v>
      </c>
      <c r="K45" s="28" cm="1">
        <f t="array" ref="K45">INDEX($T$5:$T$28,MATCH($G45,$A$5:$A$28,0)+MATCH(K$36,$B$5:$B$28,0)-1)/1000000</f>
        <v>-0.39010710463186726</v>
      </c>
      <c r="L45" s="29" cm="1">
        <f t="array" ref="L45">INDEX($T$5:$T$28,MATCH($G45,$A$5:$A$28,0)+MATCH(L$36,$B$5:$B$28,0)-1)/1000000</f>
        <v>-1.4347402529480866</v>
      </c>
      <c r="M45" s="29" cm="1">
        <f t="array" ref="M45">INDEX($T$5:$T$28,MATCH($G45,$A$5:$A$28,0)+MATCH(M$36,$B$5:$B$28,0)-1)/1000000</f>
        <v>-2.4793734012643172</v>
      </c>
      <c r="N45" s="29" cm="1">
        <f t="array" ref="N45">INDEX($T$5:$T$28,MATCH($G45,$A$5:$A$28,0)+MATCH(N$36,$B$5:$B$28,0)-1)/1000000</f>
        <v>-4.5686396978967787</v>
      </c>
      <c r="O45" s="29" cm="1">
        <f t="array" ref="O45">INDEX($T$5:$T$28,MATCH($G45,$A$5:$A$28,0)+MATCH(O$36,$B$5:$B$28,0)-1)/1000000</f>
        <v>-8.7471722911616787</v>
      </c>
      <c r="P45" s="30" cm="1">
        <f t="array" ref="P45">INDEX($T$5:$T$28,MATCH($G45,$A$5:$A$28,0)+MATCH(P$36,$B$5:$B$28,0)-1)/1000000</f>
        <v>-17.104237477691481</v>
      </c>
    </row>
    <row r="46" spans="7:16" x14ac:dyDescent="0.25">
      <c r="G46">
        <v>-3</v>
      </c>
      <c r="I46" s="17" t="s">
        <v>24</v>
      </c>
      <c r="J46" s="17" t="s">
        <v>25</v>
      </c>
      <c r="K46" s="32" cm="1">
        <f t="array" ref="K46">INDEX($T$5:$T$28,MATCH($G46,$A$5:$A$28,0)+MATCH(K$36,$B$5:$B$28,0)-1)/1000000</f>
        <v>-0.23695735112353042</v>
      </c>
      <c r="L46" s="33" cm="1">
        <f t="array" ref="L46">INDEX($T$5:$T$28,MATCH($G46,$A$5:$A$28,0)+MATCH(L$36,$B$5:$B$28,0)-1)/1000000</f>
        <v>-1.6652419383155517</v>
      </c>
      <c r="M46" s="33" cm="1">
        <f t="array" ref="M46">INDEX($T$5:$T$28,MATCH($G46,$A$5:$A$28,0)+MATCH(M$36,$B$5:$B$28,0)-1)/1000000</f>
        <v>-3.0935265255075319</v>
      </c>
      <c r="N46" s="33" cm="1">
        <f t="array" ref="N46">INDEX($T$5:$T$28,MATCH($G46,$A$5:$A$28,0)+MATCH(N$36,$B$5:$B$28,0)-1)/1000000</f>
        <v>-5.9500956998914782</v>
      </c>
      <c r="O46" s="33" cm="1">
        <f t="array" ref="O46">INDEX($T$5:$T$28,MATCH($G46,$A$5:$A$28,0)+MATCH(O$36,$B$5:$B$28,0)-1)/1000000</f>
        <v>-11.663234048659504</v>
      </c>
      <c r="P46" s="34" cm="1">
        <f t="array" ref="P46">INDEX($T$5:$T$28,MATCH($G46,$A$5:$A$28,0)+MATCH(P$36,$B$5:$B$28,0)-1)/1000000</f>
        <v>-23.089510746195486</v>
      </c>
    </row>
  </sheetData>
  <mergeCells count="4">
    <mergeCell ref="D1:E1"/>
    <mergeCell ref="F1:I1"/>
    <mergeCell ref="J1:M1"/>
    <mergeCell ref="N1:Q1"/>
  </mergeCells>
  <pageMargins left="0.75" right="0.75" top="1" bottom="1" header="0.5" footer="0.5"/>
  <pageSetup paperSize="9" orientation="portrait" horizontalDpi="300" verticalDpi="3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Ruud Wijtvliet</cp:lastModifiedBy>
  <dcterms:created xsi:type="dcterms:W3CDTF">2022-01-13T11:53:29Z</dcterms:created>
  <dcterms:modified xsi:type="dcterms:W3CDTF">2022-01-13T12:18:02Z</dcterms:modified>
</cp:coreProperties>
</file>