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chtblickit-my.sharepoint.com/personal/ruud_wijtvliet_lichtblick_de/Documents/Work_in_RM/python/2020_01_lichtblyck/scripts/2021_12 View_on_2022Q1/"/>
    </mc:Choice>
  </mc:AlternateContent>
  <xr:revisionPtr revIDLastSave="84" documentId="13_ncr:1_{30CC1D6D-D561-45F2-84A1-F65B44F00DA4}" xr6:coauthVersionLast="47" xr6:coauthVersionMax="47" xr10:uidLastSave="{FF9BA9D7-51F4-4A7A-8050-AF202BA7AD01}"/>
  <bookViews>
    <workbookView xWindow="1930" yWindow="-110" windowWidth="36580" windowHeight="21820" xr2:uid="{00000000-000D-0000-FFFF-FFFF00000000}"/>
  </bookViews>
  <sheets>
    <sheet name="certain" sheetId="2" r:id="rId1"/>
    <sheet name="100%" sheetId="1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K8" i="1"/>
  <c r="L8" i="1"/>
  <c r="J8" i="1"/>
  <c r="G8" i="1"/>
  <c r="E8" i="1"/>
  <c r="F8" i="1"/>
  <c r="D8" i="1"/>
  <c r="H8" i="1"/>
  <c r="C8" i="1"/>
  <c r="H7" i="1"/>
  <c r="L8" i="2"/>
  <c r="K8" i="2" s="1"/>
  <c r="J8" i="2"/>
  <c r="H8" i="2"/>
  <c r="D8" i="2" s="1"/>
  <c r="C8" i="2"/>
  <c r="H7" i="2"/>
  <c r="H5" i="2"/>
  <c r="H6" i="2"/>
  <c r="H6" i="1"/>
  <c r="H5" i="1"/>
</calcChain>
</file>

<file path=xl/sharedStrings.xml><?xml version="1.0" encoding="utf-8"?>
<sst xmlns="http://schemas.openxmlformats.org/spreadsheetml/2006/main" count="93" uniqueCount="23">
  <si>
    <t>unit</t>
  </si>
  <si>
    <t>offtake</t>
  </si>
  <si>
    <t>sourced</t>
  </si>
  <si>
    <t>unsourced</t>
  </si>
  <si>
    <t>w</t>
  </si>
  <si>
    <t>q</t>
  </si>
  <si>
    <t>p</t>
  </si>
  <si>
    <t>r</t>
  </si>
  <si>
    <t>MW</t>
  </si>
  <si>
    <t>MWh</t>
  </si>
  <si>
    <t>Eur/MWh</t>
  </si>
  <si>
    <t>Eur</t>
  </si>
  <si>
    <t>ts_left</t>
  </si>
  <si>
    <t>Jan</t>
  </si>
  <si>
    <t>Feb</t>
  </si>
  <si>
    <t>Mar</t>
  </si>
  <si>
    <t>procurement</t>
  </si>
  <si>
    <t>tariff</t>
  </si>
  <si>
    <t>Churn risk</t>
  </si>
  <si>
    <t>Energy only</t>
  </si>
  <si>
    <t>Energy+Risk Premiums</t>
  </si>
  <si>
    <t>Temp Risk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</si>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</sst>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\ hh:mm:ss"/>
    <numFmt numFmtId="165" formatCode="#,##0.00%;\-#,##0.00%"/>
    <numFmt numFmtId="166" formatCode="#,##0%;\-#,##0%"/>
    <numFmt numFmtId="167" formatCode="#,##0.0000;\-#,##0.0000"/>
    <numFmt numFmtId="168" formatCode="yyyy\-mm\-dd\ hh:mm;;"/>
    <numFmt numFmtId="169" formatCode="yyyy\-mm\-dd;;"/>
    <numFmt numFmtId="170" formatCode="mmm\ yyyy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  <xf numFmtId="37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0" fontId="2" fillId="0" borderId="0"/>
    <xf numFmtId="37" fontId="2" fillId="0" borderId="0" applyFont="0" applyFill="0" applyBorder="0" applyProtection="0">
      <alignment vertical="top"/>
    </xf>
    <xf numFmtId="39" fontId="2" fillId="0" borderId="0" applyFont="0" applyFill="0" applyBorder="0" applyProtection="0">
      <alignment vertical="top"/>
    </xf>
  </cellStyleXfs>
  <cellXfs count="21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39" fontId="0" fillId="0" borderId="0" xfId="1" applyFont="1">
      <alignment vertical="top"/>
    </xf>
    <xf numFmtId="37" fontId="0" fillId="0" borderId="0" xfId="2" applyFont="1">
      <alignment vertical="top"/>
    </xf>
    <xf numFmtId="0" fontId="2" fillId="0" borderId="0" xfId="9"/>
    <xf numFmtId="0" fontId="2" fillId="0" borderId="0" xfId="9" applyAlignment="1">
      <alignment vertical="top"/>
    </xf>
    <xf numFmtId="37" fontId="0" fillId="0" borderId="0" xfId="10" applyFont="1">
      <alignment vertical="top"/>
    </xf>
    <xf numFmtId="39" fontId="0" fillId="0" borderId="0" xfId="11" applyFont="1">
      <alignment vertical="top"/>
    </xf>
    <xf numFmtId="164" fontId="1" fillId="0" borderId="1" xfId="9" applyNumberFormat="1" applyFont="1" applyBorder="1" applyAlignment="1">
      <alignment horizontal="center" vertical="top"/>
    </xf>
    <xf numFmtId="0" fontId="1" fillId="0" borderId="1" xfId="9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9" applyFont="1" applyBorder="1" applyAlignment="1">
      <alignment horizontal="center" vertical="top"/>
    </xf>
    <xf numFmtId="0" fontId="1" fillId="0" borderId="1" xfId="9" applyFont="1" applyBorder="1" applyAlignment="1">
      <alignment horizontal="center" vertical="top"/>
    </xf>
    <xf numFmtId="0" fontId="1" fillId="0" borderId="2" xfId="9" applyFont="1" applyBorder="1" applyAlignment="1">
      <alignment horizontal="center" vertical="top"/>
    </xf>
    <xf numFmtId="0" fontId="1" fillId="0" borderId="3" xfId="9" applyFont="1" applyBorder="1" applyAlignment="1">
      <alignment horizontal="center" vertical="top"/>
    </xf>
    <xf numFmtId="0" fontId="1" fillId="0" borderId="4" xfId="9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2">
    <cellStyle name="​​Date" xfId="7" xr:uid="{028475A3-33D0-4DD0-A6C0-BCC861F1221D}"/>
    <cellStyle name="​​Month" xfId="8" xr:uid="{0BA40C40-81DA-4641-BE16-F98FBA0E0D05}"/>
    <cellStyle name="​​Timestamp" xfId="6" xr:uid="{59C31AE2-0E2D-470F-A549-94AF2FA98823}"/>
    <cellStyle name="​Factor [4]" xfId="5" xr:uid="{CF3BF806-43F8-4932-8DB9-72B66112D77E}"/>
    <cellStyle name="​Percentage [0]" xfId="4" xr:uid="{176ADCA4-04BC-45FE-9779-ADF6E9D26CA0}"/>
    <cellStyle name="​Percentage [2]" xfId="3" xr:uid="{41DE5327-FBFE-4E30-BAD9-7C8BFF50EC4F}"/>
    <cellStyle name="Normal" xfId="0" builtinId="0" customBuiltin="1"/>
    <cellStyle name="Normal 2" xfId="9" xr:uid="{E2177A18-73FD-431A-90E0-736859BF20AD}"/>
    <cellStyle name="Number [0]" xfId="2" xr:uid="{364761E6-6B8B-4471-944C-E915C8B5C57D}"/>
    <cellStyle name="Number [0] 2" xfId="10" xr:uid="{28C584D6-9431-4E7E-95CA-1162F21EF6E8}"/>
    <cellStyle name="Number [2]" xfId="1" xr:uid="{A05A5B69-5484-4D53-BA1E-C0D20A88337D}"/>
    <cellStyle name="Number [2] 2" xfId="11" xr:uid="{44A9CF9E-0BC4-402D-9D7D-472484C3E0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volumes 2022Q1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certain!$M$1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certain!$A$5:$A$7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certain!$N$5:$N$7</c:f>
              <c:numCache>
                <c:formatCode>General</c:formatCode>
                <c:ptCount val="3"/>
                <c:pt idx="0">
                  <c:v>256448.61815999911</c:v>
                </c:pt>
                <c:pt idx="1">
                  <c:v>228484.98207999911</c:v>
                </c:pt>
                <c:pt idx="2">
                  <c:v>227393.83226999911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9-47EB-B06E-E81D435ED669}"/>
            </c:ext>
          </c:extLst>
        </c:ser>
        <c:ser>
          <c:idx val="1"/>
          <c:order val="1"/>
          <c:tx>
            <c:strRef>
              <c:f>certain!$Q$1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certain!$A$5:$A$7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certain!$R$5:$R$7</c:f>
              <c:numCache>
                <c:formatCode>General</c:formatCode>
                <c:ptCount val="3"/>
                <c:pt idx="0">
                  <c:v>20708.499340000151</c:v>
                </c:pt>
                <c:pt idx="1">
                  <c:v>8502.2566700005264</c:v>
                </c:pt>
                <c:pt idx="2">
                  <c:v>-20028.139019998751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47EB-B06E-E81D435E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certain!$B$1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certain!$J$5:$J$7</c:f>
              <c:numCache>
                <c:formatCode>General</c:formatCode>
                <c:ptCount val="3"/>
                <c:pt idx="0">
                  <c:v>277157.11749999929</c:v>
                </c:pt>
                <c:pt idx="1">
                  <c:v>236987.23874999961</c:v>
                </c:pt>
                <c:pt idx="2">
                  <c:v>207365.6932500003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7EB-B06E-E81D435E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prices 2022Q1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1"/>
          <c:tx>
            <c:strRef>
              <c:f>certain!$E$4</c:f>
              <c:strCache>
                <c:ptCount val="1"/>
                <c:pt idx="0">
                  <c:v>Energy only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strRef>
              <c:f>certain!$A$5:$A$8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</c:strCache>
            </c:strRef>
          </c:cat>
          <c:val>
            <c:numRef>
              <c:f>certain!$E$5:$E$8</c:f>
              <c:numCache>
                <c:formatCode>#,##0.00_);\(#,##0.00\)</c:formatCode>
                <c:ptCount val="4"/>
                <c:pt idx="0">
                  <c:v>76.495587642109939</c:v>
                </c:pt>
                <c:pt idx="1">
                  <c:v>70.16127367152437</c:v>
                </c:pt>
                <c:pt idx="2">
                  <c:v>54.396907400562959</c:v>
                </c:pt>
                <c:pt idx="3">
                  <c:v>68.063744274607259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A-4AB4-A1E1-4186D07A4EA9}"/>
            </c:ext>
          </c:extLst>
        </c:ser>
        <c:ser>
          <c:idx val="0"/>
          <c:order val="2"/>
          <c:tx>
            <c:strRef>
              <c:f>certain!$F$4</c:f>
              <c:strCache>
                <c:ptCount val="1"/>
                <c:pt idx="0">
                  <c:v>Churn risk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certain!$A$5:$A$8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</c:strCache>
            </c:strRef>
          </c:cat>
          <c:val>
            <c:numRef>
              <c:f>certain!$F$5:$F$8</c:f>
              <c:numCache>
                <c:formatCode>General</c:formatCode>
                <c:ptCount val="4"/>
                <c:pt idx="0">
                  <c:v>4.7984357670502247</c:v>
                </c:pt>
                <c:pt idx="1">
                  <c:v>4.7970360052901881</c:v>
                </c:pt>
                <c:pt idx="2">
                  <c:v>4.7964145527821351</c:v>
                </c:pt>
                <c:pt idx="3" formatCode="#,##0.00_);\(#,##0.00\)">
                  <c:v>4.7973950938498318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A-4AB4-A1E1-4186D07A4EA9}"/>
            </c:ext>
          </c:extLst>
        </c:ser>
        <c:ser>
          <c:idx val="2"/>
          <c:order val="3"/>
          <c:tx>
            <c:strRef>
              <c:f>certain!$G$4</c:f>
              <c:strCache>
                <c:ptCount val="1"/>
                <c:pt idx="0">
                  <c:v>Temp Risk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certain!$A$5:$A$8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</c:strCache>
            </c:strRef>
          </c:cat>
          <c:val>
            <c:numRef>
              <c:f>certain!$G$5:$G$8</c:f>
              <c:numCache>
                <c:formatCode>General</c:formatCode>
                <c:ptCount val="4"/>
                <c:pt idx="0">
                  <c:v>10.430358735464281</c:v>
                </c:pt>
                <c:pt idx="1">
                  <c:v>10.432448628224428</c:v>
                </c:pt>
                <c:pt idx="2">
                  <c:v>10.432584994701749</c:v>
                </c:pt>
                <c:pt idx="3" formatCode="#,##0.00_);\(#,##0.00\)">
                  <c:v>10.431685020115902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A-4AB4-A1E1-4186D07A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546240"/>
        <c:axId val="1099551232"/>
      </c:barChart>
      <c:lineChart>
        <c:grouping val="standard"/>
        <c:varyColors val="0"/>
        <c:ser>
          <c:idx val="1"/>
          <c:order val="0"/>
          <c:tx>
            <c:strRef>
              <c:f>certain!$I$1</c:f>
              <c:strCache>
                <c:ptCount val="1"/>
                <c:pt idx="0">
                  <c:v>procurement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certain!$A$5:$A$8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</c:strCache>
            </c:strRef>
          </c:cat>
          <c:val>
            <c:numRef>
              <c:f>certain!$K$5:$K$8</c:f>
              <c:numCache>
                <c:formatCode>General</c:formatCode>
                <c:ptCount val="4"/>
                <c:pt idx="0">
                  <c:v>89.110434294253125</c:v>
                </c:pt>
                <c:pt idx="1">
                  <c:v>75.35270818802789</c:v>
                </c:pt>
                <c:pt idx="2">
                  <c:v>35.228316045492697</c:v>
                </c:pt>
                <c:pt idx="3">
                  <c:v>69.105573189645852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A-4AB4-A1E1-4186D07A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volumes 2022Q1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'100%'!$M$1</c:f>
              <c:strCache>
                <c:ptCount val="1"/>
                <c:pt idx="0">
                  <c:v>sourced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'100%'!$A$5:$A$7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'100%'!$N$5:$N$7</c:f>
              <c:numCache>
                <c:formatCode>#,##0_);\(#,##0\)</c:formatCode>
                <c:ptCount val="3"/>
                <c:pt idx="0">
                  <c:v>256448.61815999911</c:v>
                </c:pt>
                <c:pt idx="1">
                  <c:v>228484.98207999911</c:v>
                </c:pt>
                <c:pt idx="2">
                  <c:v>227393.83226999911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3-4B1B-BCBA-42EFE908C126}"/>
            </c:ext>
          </c:extLst>
        </c:ser>
        <c:ser>
          <c:idx val="1"/>
          <c:order val="1"/>
          <c:tx>
            <c:strRef>
              <c:f>'100%'!$Q$1</c:f>
              <c:strCache>
                <c:ptCount val="1"/>
                <c:pt idx="0">
                  <c:v>unsourced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'100%'!$A$5:$A$7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'100%'!$R$5:$R$7</c:f>
              <c:numCache>
                <c:formatCode>#,##0_);\(#,##0\)</c:formatCode>
                <c:ptCount val="3"/>
                <c:pt idx="0">
                  <c:v>16227.39709000115</c:v>
                </c:pt>
                <c:pt idx="1">
                  <c:v>15467.37017000149</c:v>
                </c:pt>
                <c:pt idx="2">
                  <c:v>-11822.777019998901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3-4B1B-BCBA-42EFE908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99546240"/>
        <c:axId val="1099551232"/>
      </c:barChart>
      <c:lineChart>
        <c:grouping val="standard"/>
        <c:varyColors val="0"/>
        <c:ser>
          <c:idx val="2"/>
          <c:order val="2"/>
          <c:tx>
            <c:strRef>
              <c:f>'100%'!$B$1</c:f>
              <c:strCache>
                <c:ptCount val="1"/>
                <c:pt idx="0">
                  <c:v>offtake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'100%'!$J$5:$J$7</c:f>
              <c:numCache>
                <c:formatCode>#,##0_);\(#,##0\)</c:formatCode>
                <c:ptCount val="3"/>
                <c:pt idx="0">
                  <c:v>272676.01525000029</c:v>
                </c:pt>
                <c:pt idx="1">
                  <c:v>243952.35225000049</c:v>
                </c:pt>
                <c:pt idx="2">
                  <c:v>215571.05525000021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3-4B1B-BCBA-42EFE908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B2C_P2H: prices 2022Q1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3"/>
          <c:order val="1"/>
          <c:tx>
            <c:strRef>
              <c:f>'100%'!$E$4</c:f>
              <c:strCache>
                <c:ptCount val="1"/>
                <c:pt idx="0">
                  <c:v>Energy only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val>
            <c:numRef>
              <c:f>'100%'!$E$5:$E$8</c:f>
              <c:numCache>
                <c:formatCode>#,##0.00_);\(#,##0.00\)</c:formatCode>
                <c:ptCount val="4"/>
                <c:pt idx="0">
                  <c:v>76.495587642109939</c:v>
                </c:pt>
                <c:pt idx="1">
                  <c:v>70.16127367152437</c:v>
                </c:pt>
                <c:pt idx="2">
                  <c:v>54.396907400562959</c:v>
                </c:pt>
                <c:pt idx="3">
                  <c:v>67.878937018948832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94-48FC-BE16-B18D8F7CBD3E}"/>
            </c:ext>
          </c:extLst>
        </c:ser>
        <c:ser>
          <c:idx val="0"/>
          <c:order val="2"/>
          <c:tx>
            <c:strRef>
              <c:f>'100%'!$F$4</c:f>
              <c:strCache>
                <c:ptCount val="1"/>
                <c:pt idx="0">
                  <c:v>Churn risk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strRef>
              <c:f>'100%'!$A$5:$A$8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</c:strCache>
            </c:strRef>
          </c:cat>
          <c:val>
            <c:numRef>
              <c:f>'100%'!$F$5:$F$8</c:f>
              <c:numCache>
                <c:formatCode>General</c:formatCode>
                <c:ptCount val="4"/>
                <c:pt idx="0">
                  <c:v>4.7984357670502247</c:v>
                </c:pt>
                <c:pt idx="1">
                  <c:v>4.7970360052901881</c:v>
                </c:pt>
                <c:pt idx="2">
                  <c:v>4.7964145527821351</c:v>
                </c:pt>
                <c:pt idx="3" formatCode="#,##0.00_);\(#,##0.00\)">
                  <c:v>4.7973743206157415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4-48FC-BE16-B18D8F7CBD3E}"/>
            </c:ext>
          </c:extLst>
        </c:ser>
        <c:ser>
          <c:idx val="2"/>
          <c:order val="3"/>
          <c:tx>
            <c:strRef>
              <c:f>'100%'!$G$4</c:f>
              <c:strCache>
                <c:ptCount val="1"/>
                <c:pt idx="0">
                  <c:v>Temp Risk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8575" cap="rnd">
              <a:noFill/>
              <a:round/>
            </a:ln>
            <a:effectLst/>
          </c:spPr>
          <c:invertIfNegative val="0"/>
          <c:val>
            <c:numRef>
              <c:f>'100%'!$G$5:$G$8</c:f>
              <c:numCache>
                <c:formatCode>General</c:formatCode>
                <c:ptCount val="4"/>
                <c:pt idx="0">
                  <c:v>10.430358735464281</c:v>
                </c:pt>
                <c:pt idx="1">
                  <c:v>10.432448628224428</c:v>
                </c:pt>
                <c:pt idx="2">
                  <c:v>10.432584994701749</c:v>
                </c:pt>
                <c:pt idx="3" formatCode="#,##0.00_);\(#,##0.00\)">
                  <c:v>10.431710486472431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4-48FC-BE16-B18D8F7C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546240"/>
        <c:axId val="1099551232"/>
      </c:barChart>
      <c:lineChart>
        <c:grouping val="standard"/>
        <c:varyColors val="0"/>
        <c:ser>
          <c:idx val="1"/>
          <c:order val="0"/>
          <c:tx>
            <c:strRef>
              <c:f>'100%'!$I$1</c:f>
              <c:strCache>
                <c:ptCount val="1"/>
                <c:pt idx="0">
                  <c:v>procurement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strRef>
              <c:f>'100%'!$A$5:$A$8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Q1</c:v>
                </c:pt>
              </c:strCache>
            </c:strRef>
          </c:cat>
          <c:val>
            <c:numRef>
              <c:f>'100%'!$K$5:$K$8</c:f>
              <c:numCache>
                <c:formatCode>#,##0.00_);\(#,##0.00\)</c:formatCode>
                <c:ptCount val="4"/>
                <c:pt idx="0">
                  <c:v>84.810884437619606</c:v>
                </c:pt>
                <c:pt idx="1">
                  <c:v>83.567178740370153</c:v>
                </c:pt>
                <c:pt idx="2">
                  <c:v>45.155535738287881</c:v>
                </c:pt>
                <c:pt idx="3">
                  <c:v>72.721349782530496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4-48FC-BE16-B18D8F7C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546240"/>
        <c:axId val="1099551232"/>
      </c:lineChart>
      <c:catAx>
        <c:axId val="10995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51232"/>
        <c:crosses val="autoZero"/>
        <c:auto val="1"/>
        <c:lblAlgn val="ctr"/>
        <c:lblOffset val="100"/>
        <c:noMultiLvlLbl val="0"/>
      </c:catAx>
      <c:valAx>
        <c:axId val="1099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624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323850</xdr:colOff>
      <xdr:row>1</xdr:row>
      <xdr:rowOff>177800</xdr:rowOff>
    </xdr:from>
    <xdr:to>
      <xdr:col>29</xdr:col>
      <xdr:colOff>19050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1A768-E82C-401D-8E2A-6CD5B6111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469900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504EA-2477-40FE-A836-23A7A3BF7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4</xdr:row>
      <xdr:rowOff>0</xdr:rowOff>
    </xdr:from>
    <xdr:to>
      <xdr:col>28</xdr:col>
      <xdr:colOff>304800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40F54-E8B6-494D-9135-E4908F9C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D0493-5187-4610-911C-BC1F749AE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BE5-2473-4766-9AC4-B0DACED709CE}">
  <sheetPr codeName="Sheet2"/>
  <dimension ref="A1:T9"/>
  <sheetViews>
    <sheetView tabSelected="1" workbookViewId="0">
      <selection activeCell="Q20" sqref="Q20"/>
    </sheetView>
  </sheetViews>
  <sheetFormatPr defaultRowHeight="14.5" x14ac:dyDescent="0.35"/>
  <cols>
    <col min="1" max="1" width="22.36328125" style="5" customWidth="1"/>
    <col min="2" max="3" width="8.7265625" style="5"/>
    <col min="4" max="4" width="8.81640625" style="6" bestFit="1" customWidth="1"/>
    <col min="5" max="7" width="8.81640625" style="6" customWidth="1"/>
    <col min="8" max="8" width="13" style="6" bestFit="1" customWidth="1"/>
    <col min="9" max="11" width="8.7265625" style="5"/>
    <col min="12" max="12" width="10.81640625" style="5" bestFit="1" customWidth="1"/>
    <col min="13" max="16384" width="8.7265625" style="5"/>
  </cols>
  <sheetData>
    <row r="1" spans="1:20" x14ac:dyDescent="0.35">
      <c r="A1" s="10"/>
      <c r="B1" s="14" t="s">
        <v>1</v>
      </c>
      <c r="C1" s="15"/>
      <c r="D1" s="15"/>
      <c r="E1" s="15"/>
      <c r="F1" s="15"/>
      <c r="G1" s="15"/>
      <c r="H1" s="16"/>
      <c r="I1" s="13" t="s">
        <v>16</v>
      </c>
      <c r="J1" s="13"/>
      <c r="K1" s="13"/>
      <c r="L1" s="13"/>
      <c r="M1" s="13" t="s">
        <v>2</v>
      </c>
      <c r="N1" s="13"/>
      <c r="O1" s="13"/>
      <c r="P1" s="13"/>
      <c r="Q1" s="13" t="s">
        <v>3</v>
      </c>
      <c r="R1" s="13"/>
      <c r="S1" s="13"/>
      <c r="T1" s="13"/>
    </row>
    <row r="2" spans="1:20" x14ac:dyDescent="0.35">
      <c r="A2" s="10"/>
      <c r="B2" s="10" t="s">
        <v>4</v>
      </c>
      <c r="C2" s="10" t="s">
        <v>5</v>
      </c>
      <c r="D2" s="10" t="s">
        <v>17</v>
      </c>
      <c r="E2" s="12"/>
      <c r="F2" s="12"/>
      <c r="G2" s="12"/>
      <c r="H2" s="10" t="s">
        <v>7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4</v>
      </c>
      <c r="N2" s="10" t="s">
        <v>5</v>
      </c>
      <c r="O2" s="10" t="s">
        <v>6</v>
      </c>
      <c r="P2" s="10" t="s">
        <v>7</v>
      </c>
      <c r="Q2" s="10" t="s">
        <v>4</v>
      </c>
      <c r="R2" s="10" t="s">
        <v>5</v>
      </c>
      <c r="S2" s="10" t="s">
        <v>6</v>
      </c>
      <c r="T2" s="10" t="s">
        <v>7</v>
      </c>
    </row>
    <row r="3" spans="1:20" x14ac:dyDescent="0.35">
      <c r="A3" s="10" t="s">
        <v>0</v>
      </c>
      <c r="B3" s="10" t="s">
        <v>8</v>
      </c>
      <c r="C3" s="10" t="s">
        <v>9</v>
      </c>
      <c r="D3" s="10" t="s">
        <v>10</v>
      </c>
      <c r="E3" s="12"/>
      <c r="F3" s="12"/>
      <c r="G3" s="12"/>
      <c r="H3" s="10" t="s">
        <v>11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8</v>
      </c>
      <c r="N3" s="10" t="s">
        <v>9</v>
      </c>
      <c r="O3" s="10" t="s">
        <v>10</v>
      </c>
      <c r="P3" s="10" t="s">
        <v>11</v>
      </c>
      <c r="Q3" s="10" t="s">
        <v>8</v>
      </c>
      <c r="R3" s="10" t="s">
        <v>9</v>
      </c>
      <c r="S3" s="10" t="s">
        <v>10</v>
      </c>
      <c r="T3" s="10" t="s">
        <v>11</v>
      </c>
    </row>
    <row r="4" spans="1:20" x14ac:dyDescent="0.35">
      <c r="A4" s="10" t="s">
        <v>12</v>
      </c>
      <c r="E4" t="s">
        <v>19</v>
      </c>
      <c r="F4" t="s">
        <v>18</v>
      </c>
      <c r="G4" t="s">
        <v>21</v>
      </c>
    </row>
    <row r="5" spans="1:20" x14ac:dyDescent="0.35">
      <c r="A5" s="9" t="s">
        <v>13</v>
      </c>
      <c r="B5" s="5">
        <v>-372.52300739247221</v>
      </c>
      <c r="C5" s="5">
        <v>-277157.11749999929</v>
      </c>
      <c r="D5" s="8">
        <v>91.724382144624443</v>
      </c>
      <c r="E5" s="3">
        <v>76.495587642109939</v>
      </c>
      <c r="F5">
        <v>4.7984357670502247</v>
      </c>
      <c r="G5">
        <v>10.430358735464281</v>
      </c>
      <c r="H5" s="7">
        <f>C5*D5</f>
        <v>-25422065.359672513</v>
      </c>
      <c r="I5" s="5">
        <v>372.52300739247221</v>
      </c>
      <c r="J5" s="5">
        <v>277157.11749999929</v>
      </c>
      <c r="K5" s="5">
        <v>89.110434294253125</v>
      </c>
      <c r="L5" s="5">
        <v>24697591.108168282</v>
      </c>
      <c r="M5" s="5">
        <v>344.68900290322472</v>
      </c>
      <c r="N5" s="5">
        <v>256448.61815999911</v>
      </c>
      <c r="O5" s="5">
        <v>76.302580215343539</v>
      </c>
      <c r="P5" s="5">
        <v>19567691.258267339</v>
      </c>
      <c r="Q5" s="5">
        <v>27.834004489247519</v>
      </c>
      <c r="R5" s="5">
        <v>20708.499340000151</v>
      </c>
      <c r="S5" s="5">
        <v>247.71953610332929</v>
      </c>
      <c r="T5" s="5">
        <v>5129899.8499009404</v>
      </c>
    </row>
    <row r="6" spans="1:20" x14ac:dyDescent="0.35">
      <c r="A6" s="9" t="s">
        <v>14</v>
      </c>
      <c r="B6" s="5">
        <v>-352.65958147321368</v>
      </c>
      <c r="C6" s="5">
        <v>-236987.23874999961</v>
      </c>
      <c r="D6" s="8">
        <v>85.390758305038986</v>
      </c>
      <c r="E6" s="3">
        <v>70.16127367152437</v>
      </c>
      <c r="F6">
        <v>4.7970360052901881</v>
      </c>
      <c r="G6">
        <v>10.432448628224428</v>
      </c>
      <c r="H6" s="7">
        <f>C6*D6</f>
        <v>-20236520.025479786</v>
      </c>
      <c r="I6" s="5">
        <v>352.65958147321368</v>
      </c>
      <c r="J6" s="5">
        <v>236987.23874999961</v>
      </c>
      <c r="K6" s="5">
        <v>75.35270818802789</v>
      </c>
      <c r="L6" s="5">
        <v>17857630.24581521</v>
      </c>
      <c r="M6" s="5">
        <v>340.0074138095224</v>
      </c>
      <c r="N6" s="5">
        <v>228484.98207999911</v>
      </c>
      <c r="O6" s="5">
        <v>76.350511279184758</v>
      </c>
      <c r="P6" s="5">
        <v>17444945.201423291</v>
      </c>
      <c r="Q6" s="5">
        <v>12.652167663691261</v>
      </c>
      <c r="R6" s="5">
        <v>8502.2566700005264</v>
      </c>
      <c r="S6" s="5">
        <v>48.5382952326108</v>
      </c>
      <c r="T6" s="5">
        <v>412685.04439191992</v>
      </c>
    </row>
    <row r="7" spans="1:20" x14ac:dyDescent="0.35">
      <c r="A7" s="9" t="s">
        <v>15</v>
      </c>
      <c r="B7" s="5">
        <v>-279.09245390309599</v>
      </c>
      <c r="C7" s="5">
        <v>-207365.6932500003</v>
      </c>
      <c r="D7" s="8">
        <v>69.625906948046847</v>
      </c>
      <c r="E7" s="3">
        <v>54.396907400562959</v>
      </c>
      <c r="F7">
        <v>4.7964145527821351</v>
      </c>
      <c r="G7">
        <v>10.432584994701749</v>
      </c>
      <c r="H7" s="7">
        <f>C7*D7</f>
        <v>-14438024.462441748</v>
      </c>
      <c r="I7" s="5">
        <v>279.09245390309599</v>
      </c>
      <c r="J7" s="5">
        <v>207365.6932500003</v>
      </c>
      <c r="K7" s="5">
        <v>35.228316045492697</v>
      </c>
      <c r="L7" s="5">
        <v>7305144.1788037037</v>
      </c>
      <c r="M7" s="5">
        <v>306.0482264737538</v>
      </c>
      <c r="N7" s="5">
        <v>227393.83226999911</v>
      </c>
      <c r="O7" s="5">
        <v>67.505161885340925</v>
      </c>
      <c r="P7" s="5">
        <v>15350257.45911435</v>
      </c>
      <c r="Q7" s="5">
        <v>-26.95577257065781</v>
      </c>
      <c r="R7" s="5">
        <v>-20028.139019998751</v>
      </c>
      <c r="S7" s="5">
        <v>401.69050515763541</v>
      </c>
      <c r="T7" s="5">
        <v>-8045113.2803106466</v>
      </c>
    </row>
    <row r="8" spans="1:20" x14ac:dyDescent="0.35">
      <c r="A8" s="9" t="s">
        <v>22</v>
      </c>
      <c r="C8" s="5">
        <f>SUM(C5:C7)</f>
        <v>-721510.04949999927</v>
      </c>
      <c r="D8" s="8">
        <f>H8/C8</f>
        <v>83.292824388572996</v>
      </c>
      <c r="E8" s="3">
        <f t="shared" ref="E8:G8" si="0">SUMPRODUCT($C$5:$C$7,E5:E7)/SUM($C$5:$C$7)</f>
        <v>68.063744274607259</v>
      </c>
      <c r="F8" s="3">
        <f t="shared" si="0"/>
        <v>4.7973950938498318</v>
      </c>
      <c r="G8" s="3">
        <f t="shared" si="0"/>
        <v>10.431685020115902</v>
      </c>
      <c r="H8" s="7">
        <f>SUM(H5:H7)</f>
        <v>-60096609.847594045</v>
      </c>
      <c r="J8" s="5">
        <f>SUM(J5:J7)</f>
        <v>721510.04949999927</v>
      </c>
      <c r="K8" s="5">
        <f>L8/J8</f>
        <v>69.105573189645852</v>
      </c>
      <c r="L8" s="5">
        <f>SUM(L5:L7)</f>
        <v>49860365.532787196</v>
      </c>
    </row>
    <row r="9" spans="1:20" x14ac:dyDescent="0.35">
      <c r="A9" s="5" t="s">
        <v>22</v>
      </c>
    </row>
  </sheetData>
  <mergeCells count="4">
    <mergeCell ref="I1:L1"/>
    <mergeCell ref="M1:P1"/>
    <mergeCell ref="Q1:T1"/>
    <mergeCell ref="B1:H1"/>
  </mergeCells>
  <pageMargins left="0.7" right="0.7" top="0.75" bottom="0.75" header="0.3" footer="0.3"/>
  <customProperties>
    <customPr name="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"/>
  <sheetViews>
    <sheetView workbookViewId="0">
      <selection activeCell="E4" sqref="E4:G8"/>
    </sheetView>
  </sheetViews>
  <sheetFormatPr defaultRowHeight="14.5" x14ac:dyDescent="0.35"/>
  <cols>
    <col min="1" max="1" width="17.81640625" customWidth="1"/>
    <col min="2" max="2" width="8.81640625" bestFit="1" customWidth="1"/>
    <col min="3" max="3" width="10.453125" bestFit="1" customWidth="1"/>
    <col min="4" max="4" width="14.26953125" customWidth="1"/>
    <col min="5" max="7" width="8.81640625" customWidth="1"/>
    <col min="8" max="8" width="13" bestFit="1" customWidth="1"/>
    <col min="9" max="9" width="8.81640625" bestFit="1" customWidth="1"/>
    <col min="10" max="10" width="9.81640625" bestFit="1" customWidth="1"/>
    <col min="11" max="11" width="8.81640625" bestFit="1" customWidth="1"/>
    <col min="12" max="12" width="12.26953125" bestFit="1" customWidth="1"/>
    <col min="13" max="13" width="8.81640625" bestFit="1" customWidth="1"/>
    <col min="14" max="14" width="9.81640625" bestFit="1" customWidth="1"/>
    <col min="15" max="15" width="8.81640625" bestFit="1" customWidth="1"/>
    <col min="16" max="16" width="12.26953125" bestFit="1" customWidth="1"/>
    <col min="17" max="17" width="8.81640625" bestFit="1" customWidth="1"/>
    <col min="18" max="18" width="9.453125" bestFit="1" customWidth="1"/>
    <col min="19" max="19" width="8.81640625" bestFit="1" customWidth="1"/>
    <col min="20" max="20" width="11.90625" bestFit="1" customWidth="1"/>
  </cols>
  <sheetData>
    <row r="1" spans="1:20" x14ac:dyDescent="0.35">
      <c r="A1" s="1"/>
      <c r="B1" s="18" t="s">
        <v>1</v>
      </c>
      <c r="C1" s="19"/>
      <c r="D1" s="19"/>
      <c r="E1" s="19"/>
      <c r="F1" s="19"/>
      <c r="G1" s="19"/>
      <c r="H1" s="20"/>
      <c r="I1" s="17" t="s">
        <v>16</v>
      </c>
      <c r="J1" s="17"/>
      <c r="K1" s="17"/>
      <c r="L1" s="17"/>
      <c r="M1" s="17" t="s">
        <v>2</v>
      </c>
      <c r="N1" s="17"/>
      <c r="O1" s="17"/>
      <c r="P1" s="17"/>
      <c r="Q1" s="17" t="s">
        <v>3</v>
      </c>
      <c r="R1" s="17"/>
      <c r="S1" s="17"/>
      <c r="T1" s="17"/>
    </row>
    <row r="2" spans="1:20" x14ac:dyDescent="0.35">
      <c r="A2" s="1"/>
      <c r="B2" s="1" t="s">
        <v>4</v>
      </c>
      <c r="C2" s="1" t="s">
        <v>5</v>
      </c>
      <c r="D2" s="1" t="s">
        <v>17</v>
      </c>
      <c r="E2" s="11"/>
      <c r="F2" s="11"/>
      <c r="G2" s="11"/>
      <c r="H2" s="1" t="s">
        <v>7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4</v>
      </c>
      <c r="R2" s="1" t="s">
        <v>5</v>
      </c>
      <c r="S2" s="1" t="s">
        <v>6</v>
      </c>
      <c r="T2" s="1" t="s">
        <v>7</v>
      </c>
    </row>
    <row r="3" spans="1:20" x14ac:dyDescent="0.35">
      <c r="A3" s="1" t="s">
        <v>0</v>
      </c>
      <c r="B3" s="1" t="s">
        <v>8</v>
      </c>
      <c r="C3" s="1" t="s">
        <v>9</v>
      </c>
      <c r="D3" s="1" t="s">
        <v>10</v>
      </c>
      <c r="E3" s="11" t="s">
        <v>10</v>
      </c>
      <c r="F3" s="11"/>
      <c r="G3" s="11"/>
      <c r="H3" s="1" t="s">
        <v>11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8</v>
      </c>
      <c r="R3" s="1" t="s">
        <v>9</v>
      </c>
      <c r="S3" s="1" t="s">
        <v>10</v>
      </c>
      <c r="T3" s="1" t="s">
        <v>11</v>
      </c>
    </row>
    <row r="4" spans="1:20" x14ac:dyDescent="0.35">
      <c r="A4" s="1" t="s">
        <v>12</v>
      </c>
      <c r="D4" t="s">
        <v>20</v>
      </c>
      <c r="E4" t="s">
        <v>19</v>
      </c>
      <c r="F4" t="s">
        <v>18</v>
      </c>
      <c r="G4" t="s">
        <v>21</v>
      </c>
    </row>
    <row r="5" spans="1:20" x14ac:dyDescent="0.35">
      <c r="A5" s="2" t="s">
        <v>13</v>
      </c>
      <c r="B5" s="4">
        <v>-366.50002049731222</v>
      </c>
      <c r="C5" s="4">
        <v>-272676.01525000029</v>
      </c>
      <c r="D5" s="3">
        <v>91.724382144624443</v>
      </c>
      <c r="E5" s="3">
        <v>76.495587642109939</v>
      </c>
      <c r="F5">
        <v>4.7984357670502247</v>
      </c>
      <c r="G5">
        <v>10.430358735464281</v>
      </c>
      <c r="H5" s="4">
        <f>C5*D5</f>
        <v>-25011039.024464469</v>
      </c>
      <c r="I5" s="4">
        <v>366.50002049731222</v>
      </c>
      <c r="J5" s="4">
        <v>272676.01525000029</v>
      </c>
      <c r="K5" s="3">
        <v>84.810884437619606</v>
      </c>
      <c r="L5" s="4">
        <v>23125894.018278379</v>
      </c>
      <c r="M5" s="4">
        <v>344.68900290322472</v>
      </c>
      <c r="N5" s="4">
        <v>256448.61815999911</v>
      </c>
      <c r="O5" s="3">
        <v>76.302580215343539</v>
      </c>
      <c r="P5" s="4">
        <v>19567691.258267339</v>
      </c>
      <c r="Q5" s="4">
        <v>21.81101759408757</v>
      </c>
      <c r="R5" s="4">
        <v>16227.39709000115</v>
      </c>
      <c r="S5" s="3">
        <v>219.27131876272969</v>
      </c>
      <c r="T5" s="4">
        <v>3558202.760011035</v>
      </c>
    </row>
    <row r="6" spans="1:20" x14ac:dyDescent="0.35">
      <c r="A6" s="2" t="s">
        <v>14</v>
      </c>
      <c r="B6" s="4">
        <v>-363.02433370535789</v>
      </c>
      <c r="C6" s="4">
        <v>-243952.35225000049</v>
      </c>
      <c r="D6" s="3">
        <v>85.390758305038986</v>
      </c>
      <c r="E6" s="3">
        <v>70.16127367152437</v>
      </c>
      <c r="F6">
        <v>4.7970360052901881</v>
      </c>
      <c r="G6">
        <v>10.432448628224428</v>
      </c>
      <c r="H6" s="4">
        <f t="shared" ref="H6" si="0">C6*D6</f>
        <v>-20831276.348925527</v>
      </c>
      <c r="I6" s="4">
        <v>363.02433370535789</v>
      </c>
      <c r="J6" s="4">
        <v>243952.35225000049</v>
      </c>
      <c r="K6" s="3">
        <v>83.567178740370153</v>
      </c>
      <c r="L6" s="4">
        <v>20386409.82460954</v>
      </c>
      <c r="M6" s="4">
        <v>340.0074138095224</v>
      </c>
      <c r="N6" s="4">
        <v>228484.98207999911</v>
      </c>
      <c r="O6" s="3">
        <v>76.350511279184758</v>
      </c>
      <c r="P6" s="4">
        <v>17444945.201423291</v>
      </c>
      <c r="Q6" s="4">
        <v>23.01691989583556</v>
      </c>
      <c r="R6" s="4">
        <v>15467.37017000149</v>
      </c>
      <c r="S6" s="3">
        <v>190.1722523516716</v>
      </c>
      <c r="T6" s="4">
        <v>2941464.6231862409</v>
      </c>
    </row>
    <row r="7" spans="1:20" x14ac:dyDescent="0.35">
      <c r="A7" s="2" t="s">
        <v>15</v>
      </c>
      <c r="B7" s="4">
        <v>-290.13600975773909</v>
      </c>
      <c r="C7" s="4">
        <v>-215571.05525000021</v>
      </c>
      <c r="D7" s="3">
        <v>69.625906948046847</v>
      </c>
      <c r="E7" s="3">
        <v>54.396907400562959</v>
      </c>
      <c r="F7">
        <v>4.7964145527821351</v>
      </c>
      <c r="G7">
        <v>10.432584994701749</v>
      </c>
      <c r="H7" s="4">
        <f t="shared" ref="H7" si="1">C7*D7</f>
        <v>-15009330.23352878</v>
      </c>
      <c r="I7" s="4">
        <v>290.13600975773909</v>
      </c>
      <c r="J7" s="4">
        <v>215571.05525000021</v>
      </c>
      <c r="K7" s="3">
        <v>45.155535738287881</v>
      </c>
      <c r="L7" s="4">
        <v>9734226.4894818142</v>
      </c>
      <c r="M7" s="4">
        <v>306.0482264737538</v>
      </c>
      <c r="N7" s="4">
        <v>227393.83226999911</v>
      </c>
      <c r="O7" s="3">
        <v>67.505161885340925</v>
      </c>
      <c r="P7" s="4">
        <v>15350257.45911435</v>
      </c>
      <c r="Q7" s="4">
        <v>-15.912216716014671</v>
      </c>
      <c r="R7" s="4">
        <v>-11822.777019998901</v>
      </c>
      <c r="S7" s="3">
        <v>475.01792177359852</v>
      </c>
      <c r="T7" s="4">
        <v>-5616030.9696325362</v>
      </c>
    </row>
    <row r="8" spans="1:20" x14ac:dyDescent="0.35">
      <c r="A8" s="2" t="s">
        <v>22</v>
      </c>
      <c r="B8" s="4"/>
      <c r="C8" s="4">
        <f>SUM(C5:C7)</f>
        <v>-732199.42275000096</v>
      </c>
      <c r="D8" s="3">
        <f>SUMPRODUCT($C$5:$C$7,D5:D7)/SUM($C$5:$C$7)</f>
        <v>83.108021826037003</v>
      </c>
      <c r="E8" s="3">
        <f t="shared" ref="E8:G8" si="2">SUMPRODUCT($C$5:$C$7,E5:E7)/SUM($C$5:$C$7)</f>
        <v>67.878937018948832</v>
      </c>
      <c r="F8" s="3">
        <f t="shared" si="2"/>
        <v>4.7973743206157415</v>
      </c>
      <c r="G8" s="3">
        <f t="shared" si="2"/>
        <v>10.431710486472431</v>
      </c>
      <c r="H8" s="4">
        <f>SUM(H5:H7)</f>
        <v>-60851645.606918775</v>
      </c>
      <c r="I8" s="4"/>
      <c r="J8" s="4">
        <f>SUM(J5:J7)</f>
        <v>732199.42275000096</v>
      </c>
      <c r="K8" s="3">
        <f>L8/J8</f>
        <v>72.721349782530496</v>
      </c>
      <c r="L8" s="4">
        <f>SUM(L5:L7)</f>
        <v>53246530.332369737</v>
      </c>
      <c r="M8" s="4"/>
      <c r="N8" s="4"/>
      <c r="O8" s="3"/>
      <c r="P8" s="4"/>
      <c r="Q8" s="4"/>
      <c r="R8" s="4"/>
      <c r="S8" s="3"/>
      <c r="T8" s="4"/>
    </row>
  </sheetData>
  <mergeCells count="4">
    <mergeCell ref="I1:L1"/>
    <mergeCell ref="M1:P1"/>
    <mergeCell ref="Q1:T1"/>
    <mergeCell ref="B1:H1"/>
  </mergeCells>
  <pageMargins left="0.7" right="0.7" top="0.75" bottom="0.75" header="0.3" footer="0.3"/>
  <customProperties>
    <customPr name="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certain</vt:lpstr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2021-12-17T09:11:44Z</dcterms:created>
  <dcterms:modified xsi:type="dcterms:W3CDTF">2021-12-17T15:56:16Z</dcterms:modified>
</cp:coreProperties>
</file>