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G19189.GFG\Desktop\Data Science Offline batch\Weekend batch\"/>
    </mc:Choice>
  </mc:AlternateContent>
  <bookViews>
    <workbookView xWindow="0" yWindow="0" windowWidth="20490" windowHeight="7620"/>
  </bookViews>
  <sheets>
    <sheet name="IF" sheetId="6" r:id="rId1"/>
    <sheet name="sumif &amp; countif" sheetId="8" r:id="rId2"/>
    <sheet name="sumifs &amp; Countifs" sheetId="9" r:id="rId3"/>
    <sheet name="Rank" sheetId="10" r:id="rId4"/>
    <sheet name="Table" sheetId="11" r:id="rId5"/>
    <sheet name="Sorting" sheetId="12" r:id="rId6"/>
    <sheet name="Conditional Formatting" sheetId="14" r:id="rId7"/>
    <sheet name="Filter" sheetId="15" r:id="rId8"/>
    <sheet name="Advanced Filter" sheetId="16" r:id="rId9"/>
    <sheet name="Lookup functions" sheetId="20" r:id="rId10"/>
    <sheet name="Match and Index" sheetId="22" r:id="rId11"/>
    <sheet name="Data Validation" sheetId="17" r:id="rId12"/>
    <sheet name="Handling duplicates" sheetId="18" r:id="rId13"/>
    <sheet name="Handling missing data" sheetId="19" r:id="rId14"/>
    <sheet name="Maths Function" sheetId="7" r:id="rId15"/>
    <sheet name="Sheet1" sheetId="21" r:id="rId16"/>
  </sheets>
  <externalReferences>
    <externalReference r:id="rId17"/>
  </externalReferences>
  <definedNames>
    <definedName name="_xlnm._FilterDatabase" localSheetId="8" hidden="1">'Advanced Filter'!$D$5:$F$19</definedName>
    <definedName name="_xlnm._FilterDatabase" localSheetId="7" hidden="1">Filter!$E$5:$G$18</definedName>
    <definedName name="_xlnm.Criteria" localSheetId="8">'Advanced Filter'!$F$33:$F$34</definedName>
    <definedName name="_xlnm.Criteria" localSheetId="7">'[1]Advanced Filter'!$I$6:$I$7</definedName>
    <definedName name="_xlnm.Extract" localSheetId="8">'Advanced Filter'!$E$36:$G$36</definedName>
    <definedName name="_xlnm.Extract" localSheetId="7">Filter!$L$14:$N$14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0" l="1"/>
  <c r="M11" i="20"/>
  <c r="M9" i="20"/>
  <c r="F30" i="20"/>
  <c r="I13" i="20"/>
  <c r="I15" i="20"/>
  <c r="J11" i="8"/>
  <c r="I11" i="20"/>
  <c r="F20" i="15"/>
  <c r="F20" i="11"/>
  <c r="E16" i="11"/>
  <c r="F8" i="10"/>
  <c r="F9" i="10"/>
  <c r="F10" i="10"/>
  <c r="F11" i="10"/>
  <c r="F7" i="10"/>
  <c r="N8" i="10"/>
  <c r="M8" i="10"/>
  <c r="L8" i="10"/>
  <c r="K8" i="10"/>
  <c r="K11" i="10"/>
  <c r="K10" i="10"/>
  <c r="K9" i="10"/>
  <c r="K12" i="10"/>
  <c r="K13" i="10"/>
  <c r="K14" i="10"/>
  <c r="G8" i="10"/>
  <c r="G9" i="10"/>
  <c r="G10" i="10"/>
  <c r="G11" i="10"/>
  <c r="G7" i="10"/>
  <c r="J18" i="9"/>
  <c r="G19" i="9"/>
  <c r="G20" i="9"/>
  <c r="G21" i="9"/>
  <c r="G18" i="9"/>
  <c r="I20" i="9"/>
  <c r="I21" i="9"/>
  <c r="I19" i="9"/>
  <c r="I18" i="9"/>
  <c r="L11" i="8"/>
  <c r="L10" i="8"/>
  <c r="J10" i="8"/>
  <c r="H7" i="8"/>
  <c r="H6" i="8"/>
  <c r="I37" i="22" l="1"/>
  <c r="J5" i="6" l="1"/>
  <c r="J6" i="6"/>
  <c r="J7" i="6"/>
  <c r="J8" i="6"/>
  <c r="J9" i="6"/>
  <c r="J10" i="6"/>
  <c r="I6" i="6"/>
  <c r="I7" i="6"/>
  <c r="I8" i="6"/>
  <c r="I9" i="6"/>
  <c r="I10" i="6"/>
  <c r="I5" i="6"/>
  <c r="I14" i="6"/>
  <c r="G6" i="6"/>
  <c r="G7" i="6"/>
  <c r="G8" i="6"/>
  <c r="G9" i="6"/>
  <c r="G10" i="6"/>
  <c r="G5" i="6"/>
  <c r="G15" i="6"/>
  <c r="F6" i="6"/>
  <c r="F7" i="6"/>
  <c r="F8" i="6"/>
  <c r="F9" i="6"/>
  <c r="F10" i="6"/>
  <c r="F5" i="6"/>
</calcChain>
</file>

<file path=xl/sharedStrings.xml><?xml version="1.0" encoding="utf-8"?>
<sst xmlns="http://schemas.openxmlformats.org/spreadsheetml/2006/main" count="500" uniqueCount="202">
  <si>
    <t>Ayub</t>
  </si>
  <si>
    <t>Sam</t>
  </si>
  <si>
    <t>Kumar</t>
  </si>
  <si>
    <t>Kiran</t>
  </si>
  <si>
    <t>Unit Price</t>
  </si>
  <si>
    <t>Qty</t>
  </si>
  <si>
    <t>sum</t>
  </si>
  <si>
    <t>count</t>
  </si>
  <si>
    <t>Sakshi</t>
  </si>
  <si>
    <t>Names</t>
  </si>
  <si>
    <t>Sales</t>
  </si>
  <si>
    <t>Anjali</t>
  </si>
  <si>
    <t>Ram</t>
  </si>
  <si>
    <t>Kashi</t>
  </si>
  <si>
    <t>good/bad</t>
  </si>
  <si>
    <t>if</t>
  </si>
  <si>
    <t>or</t>
  </si>
  <si>
    <t>and</t>
  </si>
  <si>
    <t>sales&gt;400 or name = Anjali</t>
  </si>
  <si>
    <t>sales&gt;400 and name = Anjali</t>
  </si>
  <si>
    <t>Month</t>
  </si>
  <si>
    <t>Date</t>
  </si>
  <si>
    <t>&gt;450</t>
  </si>
  <si>
    <t>approved/not approved</t>
  </si>
  <si>
    <t>Ques if sales &lt;500 and name = ram then approved else not approved</t>
  </si>
  <si>
    <t>Ques if sales&gt;400 or name = anjali then approved else not approved</t>
  </si>
  <si>
    <t>y</t>
  </si>
  <si>
    <t>x</t>
  </si>
  <si>
    <t>East</t>
  </si>
  <si>
    <t>Mar</t>
  </si>
  <si>
    <t>West</t>
  </si>
  <si>
    <t>Feb</t>
  </si>
  <si>
    <t>Jan</t>
  </si>
  <si>
    <t>Correlation</t>
  </si>
  <si>
    <t>Advertising Spend</t>
  </si>
  <si>
    <t>Expenses</t>
  </si>
  <si>
    <t>Region</t>
  </si>
  <si>
    <t>Variance of population</t>
  </si>
  <si>
    <t>Standard deviation of population</t>
  </si>
  <si>
    <t>median</t>
  </si>
  <si>
    <t>mode</t>
  </si>
  <si>
    <t>Basic statistical function</t>
  </si>
  <si>
    <t>Round down</t>
  </si>
  <si>
    <t>Round up</t>
  </si>
  <si>
    <t>Round</t>
  </si>
  <si>
    <t>Product</t>
  </si>
  <si>
    <t>Average</t>
  </si>
  <si>
    <t>Basic Mathematical function</t>
  </si>
  <si>
    <t>prod</t>
  </si>
  <si>
    <t>amount</t>
  </si>
  <si>
    <t>countif</t>
  </si>
  <si>
    <t>sumif</t>
  </si>
  <si>
    <t>averageif</t>
  </si>
  <si>
    <t>ram</t>
  </si>
  <si>
    <t>vivo</t>
  </si>
  <si>
    <t>lg</t>
  </si>
  <si>
    <t>Condition : amount&gt;2000</t>
  </si>
  <si>
    <t>jyothi</t>
  </si>
  <si>
    <t>Condition : amount&lt;2400</t>
  </si>
  <si>
    <t>sham</t>
  </si>
  <si>
    <t>oppo</t>
  </si>
  <si>
    <t>ritu</t>
  </si>
  <si>
    <t>htc</t>
  </si>
  <si>
    <t>sumifs</t>
  </si>
  <si>
    <t>countifs</t>
  </si>
  <si>
    <t>averageifs</t>
  </si>
  <si>
    <t>Countifs</t>
  </si>
  <si>
    <t>Vivo</t>
  </si>
  <si>
    <t>Scores</t>
  </si>
  <si>
    <t>Rank for descending order</t>
  </si>
  <si>
    <t>Rank for ascending order</t>
  </si>
  <si>
    <t>Sham</t>
  </si>
  <si>
    <t>Sunil</t>
  </si>
  <si>
    <t>Name</t>
  </si>
  <si>
    <t>Price</t>
  </si>
  <si>
    <t>subtotal</t>
  </si>
  <si>
    <t>Uday</t>
  </si>
  <si>
    <t>Sharma</t>
  </si>
  <si>
    <t>Kavita</t>
  </si>
  <si>
    <t>Imran</t>
  </si>
  <si>
    <t>Atif</t>
  </si>
  <si>
    <t>Arif</t>
  </si>
  <si>
    <t>Abhhay</t>
  </si>
  <si>
    <t>kumar</t>
  </si>
  <si>
    <t>8. Highlight Rows Where Qty is Between 200 and 400</t>
  </si>
  <si>
    <t>7. Highlight Top 3 Quantities</t>
  </si>
  <si>
    <t>6. Highlight duplicate names</t>
  </si>
  <si>
    <t>5. Highlight &gt;500</t>
  </si>
  <si>
    <t>4. Gradient Bar</t>
  </si>
  <si>
    <t>3. Highlight wherever you see kumar</t>
  </si>
  <si>
    <t>2. Bottom 5 with yellow and top 5 with green</t>
  </si>
  <si>
    <t>1. Top 20% with red</t>
  </si>
  <si>
    <t>Conditional Formatting</t>
  </si>
  <si>
    <t>1. Filter Sales Greater Than 500</t>
  </si>
  <si>
    <t>2. Filter rows where the Date is either 21 May 2023 or 23 May 2023</t>
  </si>
  <si>
    <t>3. Filter for Sales Greater Than Average</t>
  </si>
  <si>
    <t>&gt;20/05/2023</t>
  </si>
  <si>
    <t>&gt;20 May 2023</t>
  </si>
  <si>
    <t>&lt;27May 2023</t>
  </si>
  <si>
    <t>&lt;300</t>
  </si>
  <si>
    <t>&lt;20May 2023</t>
  </si>
  <si>
    <t>1. Date is 28 May 2023</t>
  </si>
  <si>
    <t xml:space="preserve">2. Filter Dates that are After 20 May 2023 </t>
  </si>
  <si>
    <t>3. Filter Dates that are After 20 May 2023 but Before 27 May 2023</t>
  </si>
  <si>
    <t>4. Filter for Sales Less Than 300 and Date Before 20 May 2023</t>
  </si>
  <si>
    <t>5. Filter for Sales Less Than 300 or Date Before 20 May 2023</t>
  </si>
  <si>
    <t>6. Filter Names Containing "K"</t>
  </si>
  <si>
    <t>Whole numbers</t>
  </si>
  <si>
    <t>Text Length</t>
  </si>
  <si>
    <t>Drop Down List</t>
  </si>
  <si>
    <t>India</t>
  </si>
  <si>
    <t>Malaysia</t>
  </si>
  <si>
    <t>Japan</t>
  </si>
  <si>
    <t>China</t>
  </si>
  <si>
    <t>Thailand</t>
  </si>
  <si>
    <t>Singapore</t>
  </si>
  <si>
    <t>Input Messages</t>
  </si>
  <si>
    <t>Error Messages</t>
  </si>
  <si>
    <t>Stop</t>
  </si>
  <si>
    <t>Warning</t>
  </si>
  <si>
    <t>Information</t>
  </si>
  <si>
    <t>Department</t>
  </si>
  <si>
    <t>Dealing with Missing Data</t>
  </si>
  <si>
    <t>IT</t>
  </si>
  <si>
    <t>1. Remove Rows or Columns</t>
  </si>
  <si>
    <t>HR</t>
  </si>
  <si>
    <t>2. Fill Missing Data using if and isblank</t>
  </si>
  <si>
    <t>Accounts</t>
  </si>
  <si>
    <t>Finance</t>
  </si>
  <si>
    <t>Employee Name</t>
  </si>
  <si>
    <t>Salary</t>
  </si>
  <si>
    <t>Joining Date</t>
  </si>
  <si>
    <t>Emma</t>
  </si>
  <si>
    <t>Marketing</t>
  </si>
  <si>
    <t>John</t>
  </si>
  <si>
    <t>Sarah</t>
  </si>
  <si>
    <t>David</t>
  </si>
  <si>
    <t>Mark</t>
  </si>
  <si>
    <t>Vlookup</t>
  </si>
  <si>
    <t>Find the salary of the employee named "Mark".</t>
  </si>
  <si>
    <t>Find the joining date of the employee named "Emma".</t>
  </si>
  <si>
    <t>Apr</t>
  </si>
  <si>
    <t>May</t>
  </si>
  <si>
    <t>Jun</t>
  </si>
  <si>
    <r>
      <t xml:space="preserve">Find the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for the month of </t>
    </r>
    <r>
      <rPr>
        <b/>
        <sz val="11"/>
        <color theme="1"/>
        <rFont val="Calibri"/>
        <family val="2"/>
        <scheme val="minor"/>
      </rPr>
      <t>March</t>
    </r>
    <r>
      <rPr>
        <sz val="11"/>
        <color theme="1"/>
        <rFont val="Calibri"/>
        <family val="2"/>
        <scheme val="minor"/>
      </rPr>
      <t>.</t>
    </r>
  </si>
  <si>
    <r>
      <t xml:space="preserve">Find </t>
    </r>
    <r>
      <rPr>
        <b/>
        <sz val="11"/>
        <color theme="1"/>
        <rFont val="Calibri"/>
        <family val="2"/>
        <scheme val="minor"/>
      </rPr>
      <t>Profit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June</t>
    </r>
  </si>
  <si>
    <t>Profit</t>
  </si>
  <si>
    <r>
      <t xml:space="preserve">Find </t>
    </r>
    <r>
      <rPr>
        <b/>
        <sz val="11"/>
        <color theme="1"/>
        <rFont val="Calibri"/>
        <family val="2"/>
        <scheme val="minor"/>
      </rPr>
      <t>Expenses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April</t>
    </r>
  </si>
  <si>
    <t>hlookup</t>
  </si>
  <si>
    <t>lookup</t>
  </si>
  <si>
    <t>Order ID</t>
  </si>
  <si>
    <t>Category</t>
  </si>
  <si>
    <t>Salesperson</t>
  </si>
  <si>
    <t>Units Sold</t>
  </si>
  <si>
    <t>Total Sales</t>
  </si>
  <si>
    <t>Profit (%)</t>
  </si>
  <si>
    <t>Laptop</t>
  </si>
  <si>
    <t>Electronics</t>
  </si>
  <si>
    <t>North</t>
  </si>
  <si>
    <t>Alice</t>
  </si>
  <si>
    <t>Smartphone</t>
  </si>
  <si>
    <t>South</t>
  </si>
  <si>
    <t>Bob</t>
  </si>
  <si>
    <t>Desk Chair</t>
  </si>
  <si>
    <t>Furniture</t>
  </si>
  <si>
    <t>Charlie</t>
  </si>
  <si>
    <t>Bookshelf</t>
  </si>
  <si>
    <t>Diana</t>
  </si>
  <si>
    <t>Air Conditioner</t>
  </si>
  <si>
    <t>Appliances</t>
  </si>
  <si>
    <t>Microwave Oven</t>
  </si>
  <si>
    <t>Desk Lamp</t>
  </si>
  <si>
    <t>Tablet</t>
  </si>
  <si>
    <t>Refrigerator</t>
  </si>
  <si>
    <t>Product ID</t>
  </si>
  <si>
    <t>Product Name</t>
  </si>
  <si>
    <t>Stock</t>
  </si>
  <si>
    <t>find the price of a product using its Product ID.103</t>
  </si>
  <si>
    <t>Keyboard</t>
  </si>
  <si>
    <t>Hardware</t>
  </si>
  <si>
    <t>Find the price of mouse</t>
  </si>
  <si>
    <t>Mouse</t>
  </si>
  <si>
    <t>Monitor</t>
  </si>
  <si>
    <t>Display</t>
  </si>
  <si>
    <t>Printer</t>
  </si>
  <si>
    <t>Printing</t>
  </si>
  <si>
    <t>Scanner</t>
  </si>
  <si>
    <t>Find the price of the product with Product ID = 104</t>
  </si>
  <si>
    <r>
      <t xml:space="preserve">Find the stock of the product in the "Display" category using </t>
    </r>
    <r>
      <rPr>
        <sz val="10"/>
        <color theme="1"/>
        <rFont val="Arial Unicode MS"/>
      </rPr>
      <t>HLOOKUP</t>
    </r>
    <r>
      <rPr>
        <sz val="11"/>
        <color theme="1"/>
        <rFont val="Calibri"/>
        <family val="2"/>
        <scheme val="minor"/>
      </rPr>
      <t>.</t>
    </r>
  </si>
  <si>
    <r>
      <t xml:space="preserve">Use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 to find the Product Name for Product ID = 105.</t>
    </r>
  </si>
  <si>
    <r>
      <t xml:space="preserve">Find the category of the product priced at 6000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</si>
  <si>
    <t xml:space="preserve"> find the stock of the product priced at 4500.</t>
  </si>
  <si>
    <r>
      <t xml:space="preserve">Use </t>
    </r>
    <r>
      <rPr>
        <sz val="10"/>
        <color theme="1"/>
        <rFont val="Arial Unicode MS"/>
      </rPr>
      <t>HLOOKUP</t>
    </r>
    <r>
      <rPr>
        <sz val="11"/>
        <color theme="1"/>
        <rFont val="Calibri"/>
        <family val="2"/>
        <scheme val="minor"/>
      </rPr>
      <t xml:space="preserve"> to find the product name for the product in the 4th row.</t>
    </r>
  </si>
  <si>
    <r>
      <t xml:space="preserve">Find the stock of the "Mouse"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>.</t>
    </r>
  </si>
  <si>
    <r>
      <t xml:space="preserve">Find the product category of the product with the maximum price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MAX</t>
    </r>
    <r>
      <rPr>
        <sz val="11"/>
        <color theme="1"/>
        <rFont val="Calibri"/>
        <family val="2"/>
        <scheme val="minor"/>
      </rPr>
      <t>.</t>
    </r>
  </si>
  <si>
    <t>Ritu</t>
  </si>
  <si>
    <t>Jyothi</t>
  </si>
  <si>
    <t>&gt;400</t>
  </si>
  <si>
    <t>&lt;20 May 2023</t>
  </si>
  <si>
    <t>Find the salary in marketing</t>
  </si>
  <si>
    <t>k</t>
  </si>
  <si>
    <t>Sakshi Singhal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</si>
</sst>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0" xfId="0" applyNumberFormat="1"/>
    <xf numFmtId="0" fontId="0" fillId="3" borderId="1" xfId="0" applyFill="1" applyBorder="1"/>
    <xf numFmtId="0" fontId="0" fillId="0" borderId="2" xfId="0" applyFill="1" applyBorder="1"/>
    <xf numFmtId="0" fontId="0" fillId="0" borderId="0" xfId="0" applyBorder="1"/>
    <xf numFmtId="0" fontId="0" fillId="4" borderId="0" xfId="0" applyFill="1" applyBorder="1"/>
    <xf numFmtId="0" fontId="0" fillId="3" borderId="2" xfId="0" applyFill="1" applyBorder="1"/>
    <xf numFmtId="0" fontId="0" fillId="0" borderId="3" xfId="0" applyBorder="1"/>
    <xf numFmtId="0" fontId="0" fillId="0" borderId="1" xfId="0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Font="1" applyBorder="1"/>
    <xf numFmtId="0" fontId="2" fillId="0" borderId="0" xfId="1"/>
    <xf numFmtId="164" fontId="0" fillId="0" borderId="0" xfId="0" applyNumberFormat="1" applyBorder="1"/>
    <xf numFmtId="0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4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" xfId="0" applyNumberFormat="1" applyBorder="1"/>
    <xf numFmtId="15" fontId="0" fillId="0" borderId="0" xfId="0" applyNumberFormat="1" applyBorder="1"/>
    <xf numFmtId="0" fontId="0" fillId="0" borderId="5" xfId="0" applyFill="1" applyBorder="1"/>
    <xf numFmtId="0" fontId="0" fillId="0" borderId="0" xfId="0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11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/>
    <xf numFmtId="0" fontId="0" fillId="0" borderId="9" xfId="0" applyFont="1" applyBorder="1"/>
    <xf numFmtId="0" fontId="0" fillId="0" borderId="4" xfId="0" applyFont="1" applyBorder="1"/>
    <xf numFmtId="0" fontId="0" fillId="0" borderId="10" xfId="0" applyFont="1" applyBorder="1"/>
    <xf numFmtId="0" fontId="0" fillId="0" borderId="3" xfId="0" applyFont="1" applyBorder="1"/>
    <xf numFmtId="0" fontId="0" fillId="0" borderId="11" xfId="0" applyFont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164" fontId="0" fillId="0" borderId="4" xfId="0" applyNumberFormat="1" applyFont="1" applyBorder="1"/>
    <xf numFmtId="164" fontId="0" fillId="0" borderId="11" xfId="0" applyNumberFormat="1" applyFont="1" applyBorder="1"/>
  </cellXfs>
  <cellStyles count="2">
    <cellStyle name="Hyperlink" xfId="1" builtinId="8"/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800]dddd\,\ mmmm\ dd\,\ 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-F800]dddd\,\ mmmm\ dd\,\ 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164" formatCode="[$-F800]dddd\,\ mmmm\ dd\,\ 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"/>
      <sheetName val="Filter"/>
      <sheetName val="Advanced Filter"/>
      <sheetName val="Data Validation"/>
      <sheetName val="Handling duplicates"/>
      <sheetName val="Handling missing data"/>
      <sheetName val="Sheet3"/>
      <sheetName val="Sheet2"/>
      <sheetName val="Sheet5"/>
      <sheetName val="Sheet1"/>
      <sheetName val="Lookup functions"/>
    </sheetNames>
    <sheetDataSet>
      <sheetData sheetId="0" refreshError="1"/>
      <sheetData sheetId="1"/>
      <sheetData sheetId="2">
        <row r="6">
          <cell r="I6">
            <v>45074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ables/table1.xml><?xml version="1.0" encoding="utf-8"?>
<table xmlns="http://schemas.openxmlformats.org/spreadsheetml/2006/main" id="3" name="Table3" displayName="Table3" ref="C4:E14" totalsRowShown="0" headerRowDxfId="16" headerRowBorderDxfId="18" tableBorderDxfId="19" totalsRowBorderDxfId="17">
  <autoFilter ref="C4:E14"/>
  <tableColumns count="3">
    <tableColumn id="1" name="Name" dataDxfId="22"/>
    <tableColumn id="2" name="Product" dataDxfId="21"/>
    <tableColumn id="3" name="Price" data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5" name="Table6" displayName="Table6" ref="D4:F17" totalsRowShown="0" headerRowDxfId="9" headerRowBorderDxfId="14" tableBorderDxfId="15" totalsRowBorderDxfId="13">
  <autoFilter ref="D4:F17"/>
  <sortState ref="D5:F17">
    <sortCondition descending="1" ref="D4:D17"/>
  </sortState>
  <tableColumns count="3">
    <tableColumn id="1" name="Names" dataDxfId="12"/>
    <tableColumn id="2" name="Sales" dataDxfId="11"/>
    <tableColumn id="3" name="Date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E5:G18" totalsRowShown="0" headerRowBorderDxfId="41" tableBorderDxfId="40" totalsRowBorderDxfId="39">
  <autoFilter ref="E5:G18"/>
  <tableColumns count="3">
    <tableColumn id="1" name="Names" dataDxfId="38"/>
    <tableColumn id="2" name="Sales" dataDxfId="37"/>
    <tableColumn id="3" name="Date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D5:F19" totalsRowShown="0" headerRowBorderDxfId="35" tableBorderDxfId="34">
  <tableColumns count="3">
    <tableColumn id="1" name="Names" dataDxfId="33"/>
    <tableColumn id="2" name="Sales" dataDxfId="32"/>
    <tableColumn id="3" name="Date" dataDxfId="3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" name="Table4" displayName="Table4" ref="C4:F9" totalsRowShown="0" headerRowDxfId="30" headerRowBorderDxfId="29" tableBorderDxfId="28" totalsRowBorderDxfId="27">
  <autoFilter ref="C4:F9"/>
  <sortState ref="C5:F9">
    <sortCondition ref="C4:C9"/>
  </sortState>
  <tableColumns count="4">
    <tableColumn id="1" name="Employee Name" dataDxfId="26"/>
    <tableColumn id="2" name="Department" dataDxfId="25"/>
    <tableColumn id="3" name="Salary" dataDxfId="24"/>
    <tableColumn id="4" name="Joining Date" dataDxfId="2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Class%203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8"/>
  <sheetViews>
    <sheetView tabSelected="1" topLeftCell="C16" zoomScale="108" workbookViewId="0">
      <selection activeCell="G28" sqref="G28"/>
    </sheetView>
  </sheetViews>
  <sheetFormatPr defaultRowHeight="15"/>
  <cols>
    <col min="4" max="4" width="13.85546875" customWidth="1"/>
    <col min="5" max="5" width="14.5703125" customWidth="1"/>
    <col min="6" max="6" width="16.5703125" customWidth="1"/>
    <col min="7" max="8" width="30.85546875" customWidth="1"/>
    <col min="9" max="9" width="24.28515625" customWidth="1"/>
    <col min="10" max="10" width="30.5703125" customWidth="1"/>
    <col min="11" max="11" width="38" customWidth="1"/>
  </cols>
  <sheetData>
    <row r="3" spans="4:13">
      <c r="G3" s="4" t="s">
        <v>15</v>
      </c>
      <c r="H3" s="4"/>
      <c r="I3" s="4" t="s">
        <v>16</v>
      </c>
      <c r="J3" s="4" t="s">
        <v>17</v>
      </c>
      <c r="M3" s="7"/>
    </row>
    <row r="4" spans="4:13">
      <c r="D4" s="1" t="s">
        <v>9</v>
      </c>
      <c r="E4" s="1" t="s">
        <v>10</v>
      </c>
      <c r="F4" s="4" t="s">
        <v>22</v>
      </c>
      <c r="G4" s="4" t="s">
        <v>14</v>
      </c>
      <c r="H4" s="8" t="s">
        <v>23</v>
      </c>
      <c r="I4" s="5" t="s">
        <v>18</v>
      </c>
      <c r="J4" s="5" t="s">
        <v>19</v>
      </c>
    </row>
    <row r="5" spans="4:13">
      <c r="D5" s="1" t="s">
        <v>11</v>
      </c>
      <c r="E5" s="1">
        <v>401</v>
      </c>
      <c r="F5" t="b">
        <f>E5&gt;450</f>
        <v>0</v>
      </c>
      <c r="G5" t="str">
        <f>IF(E5&gt;450, "good","bad")</f>
        <v>bad</v>
      </c>
      <c r="I5" t="str">
        <f>IF(OR(E5&gt;400,D5="anjali"),"approved","notapproved")</f>
        <v>approved</v>
      </c>
      <c r="J5" t="str">
        <f>IF(AND(E5&gt;400,D5="anjali"),"approved","notapproved")</f>
        <v>approved</v>
      </c>
    </row>
    <row r="6" spans="4:13">
      <c r="D6" s="1" t="s">
        <v>1</v>
      </c>
      <c r="E6" s="1">
        <v>400</v>
      </c>
      <c r="F6" t="b">
        <f t="shared" ref="F6:F10" si="0">E6&gt;450</f>
        <v>0</v>
      </c>
      <c r="G6" t="str">
        <f t="shared" ref="G6:G10" si="1">IF(E6&gt;450, "good","bad")</f>
        <v>bad</v>
      </c>
      <c r="I6" t="str">
        <f t="shared" ref="I6:I10" si="2">IF(OR(E6&gt;400,D6="anjali"),"approved","notapproved")</f>
        <v>notapproved</v>
      </c>
      <c r="J6" t="str">
        <f t="shared" ref="J6:J10" si="3">IF(AND(E6&gt;400,D6="anjali"),"approved","notapproved")</f>
        <v>notapproved</v>
      </c>
    </row>
    <row r="7" spans="4:13">
      <c r="D7" s="1" t="s">
        <v>12</v>
      </c>
      <c r="E7" s="1">
        <v>459</v>
      </c>
      <c r="F7" t="b">
        <f t="shared" si="0"/>
        <v>1</v>
      </c>
      <c r="G7" t="str">
        <f t="shared" si="1"/>
        <v>good</v>
      </c>
      <c r="I7" t="str">
        <f t="shared" si="2"/>
        <v>approved</v>
      </c>
      <c r="J7" t="str">
        <f t="shared" si="3"/>
        <v>notapproved</v>
      </c>
    </row>
    <row r="8" spans="4:13">
      <c r="D8" s="1" t="s">
        <v>11</v>
      </c>
      <c r="E8" s="1">
        <v>200</v>
      </c>
      <c r="F8" t="b">
        <f t="shared" si="0"/>
        <v>0</v>
      </c>
      <c r="G8" t="str">
        <f t="shared" si="1"/>
        <v>bad</v>
      </c>
      <c r="I8" t="str">
        <f t="shared" si="2"/>
        <v>approved</v>
      </c>
      <c r="J8" t="str">
        <f t="shared" si="3"/>
        <v>notapproved</v>
      </c>
    </row>
    <row r="9" spans="4:13">
      <c r="D9" s="1" t="s">
        <v>0</v>
      </c>
      <c r="E9" s="1">
        <v>350</v>
      </c>
      <c r="F9" t="b">
        <f t="shared" si="0"/>
        <v>0</v>
      </c>
      <c r="G9" t="str">
        <f t="shared" si="1"/>
        <v>bad</v>
      </c>
      <c r="I9" t="str">
        <f t="shared" si="2"/>
        <v>notapproved</v>
      </c>
      <c r="J9" t="str">
        <f t="shared" si="3"/>
        <v>notapproved</v>
      </c>
    </row>
    <row r="10" spans="4:13">
      <c r="D10" s="1" t="s">
        <v>13</v>
      </c>
      <c r="E10" s="1">
        <v>680</v>
      </c>
      <c r="F10" t="b">
        <f t="shared" si="0"/>
        <v>1</v>
      </c>
      <c r="G10" t="str">
        <f t="shared" si="1"/>
        <v>good</v>
      </c>
      <c r="I10" t="str">
        <f t="shared" si="2"/>
        <v>approved</v>
      </c>
      <c r="J10" t="str">
        <f t="shared" si="3"/>
        <v>notapproved</v>
      </c>
    </row>
    <row r="14" spans="4:13">
      <c r="I14" t="b">
        <f>OR(E5&gt;400,D5="anjali")</f>
        <v>1</v>
      </c>
    </row>
    <row r="15" spans="4:13">
      <c r="G15" t="str">
        <f>IF(TRUE, "Sakshi", "Anjali")</f>
        <v>Sakshi</v>
      </c>
    </row>
    <row r="22" spans="6:7">
      <c r="G22" t="s">
        <v>25</v>
      </c>
    </row>
    <row r="23" spans="6:7">
      <c r="G23" t="s">
        <v>24</v>
      </c>
    </row>
    <row r="28" spans="6:7">
      <c r="F28" t="s">
        <v>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70"/>
  <sheetViews>
    <sheetView topLeftCell="A4" workbookViewId="0">
      <selection activeCell="L15" sqref="L15"/>
    </sheetView>
  </sheetViews>
  <sheetFormatPr defaultRowHeight="15"/>
  <cols>
    <col min="3" max="3" width="17.7109375" customWidth="1"/>
    <col min="4" max="4" width="15.7109375" customWidth="1"/>
    <col min="5" max="5" width="10.140625" customWidth="1"/>
    <col min="6" max="6" width="14" customWidth="1"/>
    <col min="7" max="7" width="15.28515625" customWidth="1"/>
    <col min="9" max="9" width="10.42578125" bestFit="1" customWidth="1"/>
    <col min="14" max="14" width="10.42578125" bestFit="1" customWidth="1"/>
  </cols>
  <sheetData>
    <row r="4" spans="3:14">
      <c r="C4" s="30" t="s">
        <v>129</v>
      </c>
      <c r="D4" s="31" t="s">
        <v>121</v>
      </c>
      <c r="E4" s="31" t="s">
        <v>130</v>
      </c>
      <c r="F4" s="32" t="s">
        <v>131</v>
      </c>
    </row>
    <row r="5" spans="3:14">
      <c r="C5" s="33" t="s">
        <v>136</v>
      </c>
      <c r="D5" s="10" t="s">
        <v>123</v>
      </c>
      <c r="E5" s="10">
        <v>65000</v>
      </c>
      <c r="F5" s="34">
        <v>44255</v>
      </c>
    </row>
    <row r="6" spans="3:14">
      <c r="C6" s="33" t="s">
        <v>132</v>
      </c>
      <c r="D6" s="10" t="s">
        <v>133</v>
      </c>
      <c r="E6" s="10">
        <v>45000</v>
      </c>
      <c r="F6" s="34">
        <v>44742</v>
      </c>
    </row>
    <row r="7" spans="3:14">
      <c r="C7" s="33" t="s">
        <v>134</v>
      </c>
      <c r="D7" s="10" t="s">
        <v>125</v>
      </c>
      <c r="E7" s="10">
        <v>55000</v>
      </c>
      <c r="F7" s="34">
        <v>43840</v>
      </c>
      <c r="M7" s="40"/>
      <c r="N7" s="3"/>
    </row>
    <row r="8" spans="3:14">
      <c r="C8" s="33" t="s">
        <v>137</v>
      </c>
      <c r="D8" s="10" t="s">
        <v>128</v>
      </c>
      <c r="E8" s="10">
        <v>70000</v>
      </c>
      <c r="F8" s="34">
        <v>43669</v>
      </c>
    </row>
    <row r="9" spans="3:14">
      <c r="C9" s="35" t="s">
        <v>135</v>
      </c>
      <c r="D9" s="36" t="s">
        <v>123</v>
      </c>
      <c r="E9" s="36">
        <v>60000</v>
      </c>
      <c r="F9" s="37">
        <v>44270</v>
      </c>
      <c r="L9" t="s">
        <v>134</v>
      </c>
      <c r="M9">
        <f>LOOKUP(L9,Table4[Employee Name],Table4[Salary])</f>
        <v>55000</v>
      </c>
    </row>
    <row r="11" spans="3:14">
      <c r="G11" s="10" t="s">
        <v>137</v>
      </c>
      <c r="I11">
        <f>VLOOKUP(G11,Table4[#All],3,0)</f>
        <v>70000</v>
      </c>
      <c r="L11" t="s">
        <v>137</v>
      </c>
      <c r="M11">
        <f>LOOKUP(L11,Table4[Employee Name],Table4[Salary])</f>
        <v>70000</v>
      </c>
    </row>
    <row r="12" spans="3:14">
      <c r="D12" s="38" t="s">
        <v>138</v>
      </c>
    </row>
    <row r="13" spans="3:14">
      <c r="G13" t="s">
        <v>132</v>
      </c>
      <c r="I13" s="3">
        <f>VLOOKUP(G13,Table4[#All],4,0)</f>
        <v>44742</v>
      </c>
    </row>
    <row r="15" spans="3:14">
      <c r="G15" t="s">
        <v>133</v>
      </c>
      <c r="I15">
        <f>VLOOKUP(G15,Table4[[#All],[Department]:[Joining Date]],2,0)</f>
        <v>45000</v>
      </c>
    </row>
    <row r="16" spans="3:14">
      <c r="G16" s="3">
        <v>44742</v>
      </c>
      <c r="I16" t="str">
        <f>LOOKUP(G16,Table4[Joining Date],Table4[Employee Name])</f>
        <v>Sarah</v>
      </c>
    </row>
    <row r="18" spans="3:14">
      <c r="D18" t="s">
        <v>139</v>
      </c>
    </row>
    <row r="19" spans="3:14">
      <c r="D19" t="s">
        <v>140</v>
      </c>
    </row>
    <row r="20" spans="3:14">
      <c r="D20" t="s">
        <v>199</v>
      </c>
      <c r="N20" s="3"/>
    </row>
    <row r="24" spans="3:14">
      <c r="C24" s="12" t="s">
        <v>20</v>
      </c>
      <c r="D24" s="12" t="s">
        <v>32</v>
      </c>
      <c r="E24" s="12" t="s">
        <v>31</v>
      </c>
      <c r="F24" s="12" t="s">
        <v>29</v>
      </c>
      <c r="G24" s="12" t="s">
        <v>141</v>
      </c>
      <c r="H24" s="12" t="s">
        <v>142</v>
      </c>
      <c r="I24" s="12" t="s">
        <v>143</v>
      </c>
    </row>
    <row r="25" spans="3:14">
      <c r="C25" s="10" t="s">
        <v>10</v>
      </c>
      <c r="D25" s="10">
        <v>5000</v>
      </c>
      <c r="E25" s="10">
        <v>6000</v>
      </c>
      <c r="F25" s="10">
        <v>5500</v>
      </c>
      <c r="G25" s="10">
        <v>7000</v>
      </c>
      <c r="H25" s="10">
        <v>7200</v>
      </c>
      <c r="I25" s="10">
        <v>6800</v>
      </c>
      <c r="M25" t="s">
        <v>144</v>
      </c>
    </row>
    <row r="26" spans="3:14">
      <c r="C26" s="10" t="s">
        <v>35</v>
      </c>
      <c r="D26" s="10">
        <v>2000</v>
      </c>
      <c r="E26" s="10">
        <v>2500</v>
      </c>
      <c r="F26" s="10">
        <v>2300</v>
      </c>
      <c r="G26" s="10">
        <v>2700</v>
      </c>
      <c r="H26" s="10">
        <v>3000</v>
      </c>
      <c r="I26" s="10">
        <v>2900</v>
      </c>
      <c r="M26" t="s">
        <v>145</v>
      </c>
    </row>
    <row r="27" spans="3:14">
      <c r="C27" s="10" t="s">
        <v>146</v>
      </c>
      <c r="D27" s="10">
        <v>3000</v>
      </c>
      <c r="E27" s="10">
        <v>3500</v>
      </c>
      <c r="F27" s="10">
        <v>3200</v>
      </c>
      <c r="G27" s="10">
        <v>4300</v>
      </c>
      <c r="H27" s="10">
        <v>4200</v>
      </c>
      <c r="I27" s="10">
        <v>3900</v>
      </c>
      <c r="M27" t="s">
        <v>147</v>
      </c>
    </row>
    <row r="30" spans="3:14">
      <c r="D30" s="38" t="s">
        <v>148</v>
      </c>
      <c r="E30" t="s">
        <v>29</v>
      </c>
      <c r="F30">
        <f>HLOOKUP(E30,C24:I27,2,0)</f>
        <v>5500</v>
      </c>
    </row>
    <row r="36" spans="3:15">
      <c r="D36" t="s">
        <v>149</v>
      </c>
    </row>
    <row r="40" spans="3:15">
      <c r="C40" s="39"/>
      <c r="D40" s="39"/>
      <c r="E40" s="39"/>
      <c r="F40" s="39"/>
      <c r="G40" s="6"/>
      <c r="H40" s="6"/>
      <c r="I40" s="6"/>
      <c r="J40" s="6"/>
      <c r="K40" s="6"/>
      <c r="L40" s="6"/>
      <c r="M40" s="6"/>
      <c r="N40" s="6"/>
      <c r="O40" s="6"/>
    </row>
    <row r="41" spans="3:15">
      <c r="C41" s="40"/>
      <c r="D41" s="40"/>
      <c r="E41" s="40"/>
      <c r="F41" s="41"/>
      <c r="G41" s="6"/>
      <c r="H41" s="6"/>
      <c r="I41" s="6"/>
      <c r="J41" s="6"/>
      <c r="K41" s="6"/>
      <c r="L41" s="6"/>
      <c r="M41" s="6"/>
      <c r="N41" s="6"/>
      <c r="O41" s="6"/>
    </row>
    <row r="42" spans="3:15">
      <c r="C42" s="40"/>
      <c r="D42" s="40"/>
      <c r="E42" s="40"/>
      <c r="F42" s="41"/>
      <c r="G42" s="6"/>
      <c r="H42" s="6"/>
      <c r="I42" s="6"/>
      <c r="J42" s="6"/>
      <c r="K42" s="6"/>
      <c r="L42" s="6"/>
      <c r="M42" s="6"/>
      <c r="N42" s="6"/>
      <c r="O42" s="6"/>
    </row>
    <row r="43" spans="3:15">
      <c r="C43" s="40"/>
      <c r="D43" s="40"/>
      <c r="E43" s="40"/>
      <c r="F43" s="41"/>
      <c r="G43" s="6"/>
      <c r="H43" s="6"/>
      <c r="I43" s="6"/>
      <c r="J43" s="6"/>
      <c r="K43" s="6"/>
      <c r="L43" s="6"/>
      <c r="M43" s="6"/>
      <c r="N43" s="6"/>
      <c r="O43" s="6"/>
    </row>
    <row r="44" spans="3:15">
      <c r="C44" s="40"/>
      <c r="D44" s="40"/>
      <c r="E44" s="40"/>
      <c r="F44" s="41"/>
      <c r="G44" s="6"/>
      <c r="H44" s="6"/>
      <c r="I44" s="6"/>
      <c r="J44" s="6"/>
      <c r="K44" s="6"/>
      <c r="L44" s="6"/>
      <c r="M44" s="6"/>
      <c r="N44" s="6"/>
      <c r="O44" s="6"/>
    </row>
    <row r="45" spans="3:15">
      <c r="C45" s="40"/>
      <c r="D45" s="40"/>
      <c r="E45" s="40"/>
      <c r="F45" s="41"/>
      <c r="G45" s="6"/>
      <c r="H45" s="6"/>
      <c r="I45" s="6"/>
      <c r="J45" s="6"/>
      <c r="K45" s="6"/>
      <c r="L45" s="6"/>
      <c r="M45" s="6"/>
      <c r="N45" s="6"/>
      <c r="O45" s="6"/>
    </row>
    <row r="46" spans="3:1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3:15">
      <c r="C47" s="38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3:15">
      <c r="C48" s="38"/>
    </row>
    <row r="70" spans="3:3">
      <c r="C70" s="38"/>
    </row>
  </sheetData>
  <dataConsolidate>
    <dataRefs count="1">
      <dataRef ref="E5:E9" sheet="Lookup functions" r:id="rId1"/>
    </dataRefs>
  </dataConsolidate>
  <pageMargins left="0.7" right="0.7" top="0.75" bottom="0.75" header="0.3" footer="0.3"/>
  <pageSetup orientation="portrait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1" sqref="A31"/>
    </sheetView>
  </sheetViews>
  <sheetFormatPr defaultRowHeight="15"/>
  <cols>
    <col min="1" max="2" width="14.7109375" customWidth="1"/>
    <col min="5" max="5" width="16.28515625" customWidth="1"/>
  </cols>
  <sheetData>
    <row r="1" spans="1:9">
      <c r="A1" s="44" t="s">
        <v>174</v>
      </c>
      <c r="B1" s="44" t="s">
        <v>175</v>
      </c>
      <c r="C1" s="44" t="s">
        <v>74</v>
      </c>
      <c r="D1" s="44" t="s">
        <v>176</v>
      </c>
      <c r="E1" s="44" t="s">
        <v>151</v>
      </c>
      <c r="I1" t="s">
        <v>177</v>
      </c>
    </row>
    <row r="2" spans="1:9">
      <c r="A2" s="45">
        <v>101</v>
      </c>
      <c r="B2" s="45" t="s">
        <v>178</v>
      </c>
      <c r="C2" s="45">
        <v>1500</v>
      </c>
      <c r="D2" s="45">
        <v>50</v>
      </c>
      <c r="E2" s="45" t="s">
        <v>179</v>
      </c>
      <c r="I2" t="s">
        <v>180</v>
      </c>
    </row>
    <row r="3" spans="1:9">
      <c r="A3" s="45">
        <v>102</v>
      </c>
      <c r="B3" s="45" t="s">
        <v>181</v>
      </c>
      <c r="C3" s="45">
        <v>700</v>
      </c>
      <c r="D3" s="45">
        <v>120</v>
      </c>
      <c r="E3" s="45" t="s">
        <v>179</v>
      </c>
    </row>
    <row r="4" spans="1:9">
      <c r="A4" s="45">
        <v>103</v>
      </c>
      <c r="B4" s="45" t="s">
        <v>182</v>
      </c>
      <c r="C4" s="45">
        <v>8500</v>
      </c>
      <c r="D4" s="45">
        <v>30</v>
      </c>
      <c r="E4" s="45" t="s">
        <v>183</v>
      </c>
    </row>
    <row r="5" spans="1:9">
      <c r="A5" s="45">
        <v>104</v>
      </c>
      <c r="B5" s="45" t="s">
        <v>184</v>
      </c>
      <c r="C5" s="45">
        <v>4500</v>
      </c>
      <c r="D5" s="45">
        <v>15</v>
      </c>
      <c r="E5" s="45" t="s">
        <v>185</v>
      </c>
    </row>
    <row r="6" spans="1:9">
      <c r="A6" s="45">
        <v>105</v>
      </c>
      <c r="B6" s="45" t="s">
        <v>186</v>
      </c>
      <c r="C6" s="45">
        <v>6000</v>
      </c>
      <c r="D6" s="45">
        <v>20</v>
      </c>
      <c r="E6" s="45" t="s">
        <v>185</v>
      </c>
    </row>
    <row r="11" spans="1:9">
      <c r="D11" t="s">
        <v>182</v>
      </c>
    </row>
    <row r="13" spans="1:9">
      <c r="D13" t="s">
        <v>74</v>
      </c>
    </row>
    <row r="22" spans="1:5">
      <c r="A22" s="44" t="s">
        <v>174</v>
      </c>
      <c r="B22" s="44" t="s">
        <v>175</v>
      </c>
      <c r="C22" s="44" t="s">
        <v>74</v>
      </c>
      <c r="D22" s="44" t="s">
        <v>176</v>
      </c>
      <c r="E22" s="44" t="s">
        <v>151</v>
      </c>
    </row>
    <row r="23" spans="1:5">
      <c r="A23" s="45">
        <v>101</v>
      </c>
      <c r="B23" s="45" t="s">
        <v>178</v>
      </c>
      <c r="C23" s="45">
        <v>1500</v>
      </c>
      <c r="D23" s="45">
        <v>50</v>
      </c>
      <c r="E23" s="45" t="s">
        <v>179</v>
      </c>
    </row>
    <row r="24" spans="1:5">
      <c r="A24" s="45">
        <v>102</v>
      </c>
      <c r="B24" s="45" t="s">
        <v>181</v>
      </c>
      <c r="C24" s="45">
        <v>700</v>
      </c>
      <c r="D24" s="45">
        <v>120</v>
      </c>
      <c r="E24" s="45" t="s">
        <v>179</v>
      </c>
    </row>
    <row r="25" spans="1:5">
      <c r="A25" s="45">
        <v>103</v>
      </c>
      <c r="B25" s="45" t="s">
        <v>182</v>
      </c>
      <c r="C25" s="45">
        <v>8500</v>
      </c>
      <c r="D25" s="45">
        <v>30</v>
      </c>
      <c r="E25" s="45" t="s">
        <v>183</v>
      </c>
    </row>
    <row r="26" spans="1:5">
      <c r="A26" s="45">
        <v>104</v>
      </c>
      <c r="B26" s="45" t="s">
        <v>184</v>
      </c>
      <c r="C26" s="45">
        <v>4500</v>
      </c>
      <c r="D26" s="45">
        <v>15</v>
      </c>
      <c r="E26" s="45" t="s">
        <v>185</v>
      </c>
    </row>
    <row r="27" spans="1:5">
      <c r="A27" s="45">
        <v>105</v>
      </c>
      <c r="B27" s="45" t="s">
        <v>186</v>
      </c>
      <c r="C27" s="45">
        <v>6000</v>
      </c>
      <c r="D27" s="45">
        <v>20</v>
      </c>
      <c r="E27" s="45" t="s">
        <v>185</v>
      </c>
    </row>
    <row r="30" spans="1:5">
      <c r="A30" t="s">
        <v>187</v>
      </c>
    </row>
    <row r="31" spans="1:5">
      <c r="A31" t="s">
        <v>188</v>
      </c>
    </row>
    <row r="32" spans="1:5">
      <c r="A32" t="s">
        <v>189</v>
      </c>
    </row>
    <row r="33" spans="1:9">
      <c r="A33" t="s">
        <v>190</v>
      </c>
    </row>
    <row r="34" spans="1:9">
      <c r="A34" t="s">
        <v>191</v>
      </c>
    </row>
    <row r="35" spans="1:9">
      <c r="A35" t="s">
        <v>192</v>
      </c>
    </row>
    <row r="36" spans="1:9">
      <c r="A36" t="s">
        <v>193</v>
      </c>
    </row>
    <row r="37" spans="1:9">
      <c r="A37" t="s">
        <v>194</v>
      </c>
      <c r="I37" t="str">
        <f>INDEX(A22:E27,MATCH(MAX(C23:C27),C22:C27,0),MATCH("Category",A22:E22,0))</f>
        <v>Display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0"/>
  <sheetViews>
    <sheetView workbookViewId="0">
      <selection activeCell="B15" sqref="B15"/>
    </sheetView>
  </sheetViews>
  <sheetFormatPr defaultRowHeight="15"/>
  <cols>
    <col min="1" max="1" width="15.5703125" customWidth="1"/>
    <col min="2" max="2" width="19.28515625" customWidth="1"/>
    <col min="3" max="3" width="21.28515625" customWidth="1"/>
    <col min="4" max="4" width="13.7109375" customWidth="1"/>
    <col min="5" max="5" width="17.5703125" customWidth="1"/>
    <col min="6" max="6" width="22" customWidth="1"/>
  </cols>
  <sheetData>
    <row r="4" spans="2:10">
      <c r="B4" t="s">
        <v>116</v>
      </c>
    </row>
    <row r="5" spans="2:10">
      <c r="B5" t="s">
        <v>117</v>
      </c>
      <c r="C5" t="s">
        <v>118</v>
      </c>
    </row>
    <row r="6" spans="2:10">
      <c r="C6" t="s">
        <v>119</v>
      </c>
    </row>
    <row r="7" spans="2:10">
      <c r="C7" t="s">
        <v>120</v>
      </c>
    </row>
    <row r="14" spans="2:10">
      <c r="B14" s="1" t="s">
        <v>107</v>
      </c>
      <c r="C14" s="1" t="s">
        <v>108</v>
      </c>
      <c r="D14" s="1" t="s">
        <v>21</v>
      </c>
      <c r="E14" s="1" t="s">
        <v>109</v>
      </c>
      <c r="F14" s="1" t="s">
        <v>109</v>
      </c>
    </row>
    <row r="15" spans="2:10">
      <c r="B15" s="1"/>
      <c r="C15" s="1"/>
      <c r="D15" s="1"/>
      <c r="E15" s="1"/>
      <c r="F15" s="1"/>
    </row>
    <row r="16" spans="2:10">
      <c r="B16" s="1"/>
      <c r="C16" s="1"/>
      <c r="D16" s="1"/>
      <c r="E16" s="1"/>
      <c r="F16" s="1"/>
      <c r="J16" t="s">
        <v>112</v>
      </c>
    </row>
    <row r="17" spans="2:10">
      <c r="B17" s="1"/>
      <c r="C17" s="1"/>
      <c r="D17" s="1"/>
      <c r="E17" s="1"/>
      <c r="F17" s="1"/>
      <c r="J17" t="s">
        <v>110</v>
      </c>
    </row>
    <row r="18" spans="2:10">
      <c r="B18" s="1"/>
      <c r="C18" s="1"/>
      <c r="D18" s="1"/>
      <c r="E18" s="1"/>
      <c r="F18" s="1"/>
      <c r="J18" t="s">
        <v>114</v>
      </c>
    </row>
    <row r="19" spans="2:10">
      <c r="B19" s="1"/>
      <c r="C19" s="1"/>
      <c r="D19" s="1"/>
      <c r="E19" s="1"/>
      <c r="F19" s="1"/>
      <c r="J19" t="s">
        <v>111</v>
      </c>
    </row>
    <row r="20" spans="2:10">
      <c r="B20" s="1"/>
      <c r="C20" s="1"/>
      <c r="D20" s="1"/>
      <c r="E20" s="1"/>
      <c r="F20" s="1"/>
      <c r="J20" t="s">
        <v>115</v>
      </c>
    </row>
    <row r="21" spans="2:10">
      <c r="B21" s="1"/>
      <c r="C21" s="1"/>
      <c r="D21" s="1"/>
      <c r="E21" s="1"/>
      <c r="F21" s="1"/>
      <c r="J21" t="s">
        <v>113</v>
      </c>
    </row>
    <row r="22" spans="2:10">
      <c r="B22" s="1"/>
      <c r="C22" s="1"/>
      <c r="D22" s="1"/>
      <c r="E22" s="1"/>
      <c r="F22" s="1"/>
    </row>
    <row r="23" spans="2:10">
      <c r="B23" s="1"/>
      <c r="C23" s="1"/>
      <c r="D23" s="1"/>
      <c r="E23" s="1"/>
      <c r="F23" s="1"/>
    </row>
    <row r="24" spans="2:10">
      <c r="B24" s="1"/>
      <c r="C24" s="1"/>
      <c r="D24" s="1"/>
      <c r="E24" s="1"/>
      <c r="F24" s="1"/>
    </row>
    <row r="25" spans="2:10">
      <c r="B25" s="1"/>
      <c r="C25" s="1"/>
      <c r="D25" s="1"/>
      <c r="E25" s="1"/>
      <c r="F25" s="1"/>
    </row>
    <row r="26" spans="2:10">
      <c r="B26" s="1"/>
      <c r="C26" s="1"/>
      <c r="D26" s="1"/>
      <c r="E26" s="1"/>
      <c r="F26" s="1"/>
    </row>
    <row r="27" spans="2:10">
      <c r="B27" s="1"/>
      <c r="C27" s="1"/>
      <c r="D27" s="1"/>
      <c r="E27" s="1"/>
      <c r="F27" s="1"/>
    </row>
    <row r="28" spans="2:10">
      <c r="B28" s="1"/>
      <c r="C28" s="1"/>
      <c r="D28" s="1"/>
      <c r="E28" s="1"/>
      <c r="F28" s="1"/>
    </row>
    <row r="29" spans="2:10">
      <c r="B29" s="1"/>
      <c r="C29" s="1"/>
      <c r="D29" s="1"/>
      <c r="E29" s="1"/>
      <c r="F29" s="1"/>
    </row>
    <row r="30" spans="2:10">
      <c r="B30" s="1"/>
      <c r="C30" s="1"/>
      <c r="D30" s="1"/>
      <c r="E30" s="1"/>
      <c r="F3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workbookViewId="0">
      <selection activeCell="F1" sqref="F1"/>
    </sheetView>
  </sheetViews>
  <sheetFormatPr defaultRowHeight="15"/>
  <cols>
    <col min="4" max="4" width="15.5703125" customWidth="1"/>
    <col min="5" max="5" width="15.7109375" customWidth="1"/>
    <col min="6" max="6" width="12.5703125" customWidth="1"/>
  </cols>
  <sheetData>
    <row r="3" spans="3:5">
      <c r="C3" s="1" t="s">
        <v>9</v>
      </c>
      <c r="D3" s="1" t="s">
        <v>10</v>
      </c>
      <c r="E3" s="1" t="s">
        <v>21</v>
      </c>
    </row>
    <row r="4" spans="3:5">
      <c r="C4" s="1" t="s">
        <v>82</v>
      </c>
      <c r="D4" s="1">
        <v>188</v>
      </c>
      <c r="E4" s="26">
        <v>45068</v>
      </c>
    </row>
    <row r="5" spans="3:5">
      <c r="C5" s="1" t="s">
        <v>76</v>
      </c>
      <c r="D5" s="1">
        <v>188</v>
      </c>
      <c r="E5" s="26">
        <v>45070</v>
      </c>
    </row>
    <row r="6" spans="3:5">
      <c r="C6" s="1" t="s">
        <v>76</v>
      </c>
      <c r="D6" s="1">
        <v>569</v>
      </c>
      <c r="E6" s="26">
        <v>45073</v>
      </c>
    </row>
    <row r="7" spans="3:5">
      <c r="C7" s="1" t="s">
        <v>72</v>
      </c>
      <c r="D7" s="1">
        <v>89</v>
      </c>
      <c r="E7" s="26">
        <v>45069</v>
      </c>
    </row>
    <row r="8" spans="3:5">
      <c r="C8" s="1" t="s">
        <v>77</v>
      </c>
      <c r="D8" s="1">
        <v>242</v>
      </c>
      <c r="E8" s="26">
        <v>45074</v>
      </c>
    </row>
    <row r="9" spans="3:5">
      <c r="C9" s="1" t="s">
        <v>2</v>
      </c>
      <c r="D9" s="1">
        <v>243</v>
      </c>
      <c r="E9" s="26">
        <v>45067</v>
      </c>
    </row>
    <row r="10" spans="3:5">
      <c r="C10" s="1" t="s">
        <v>3</v>
      </c>
      <c r="D10" s="1">
        <v>243</v>
      </c>
      <c r="E10" s="26">
        <v>45066</v>
      </c>
    </row>
    <row r="11" spans="3:5">
      <c r="C11" s="1" t="s">
        <v>78</v>
      </c>
      <c r="D11" s="1">
        <v>342</v>
      </c>
      <c r="E11" s="26">
        <v>45064</v>
      </c>
    </row>
    <row r="12" spans="3:5">
      <c r="C12" s="1" t="s">
        <v>79</v>
      </c>
      <c r="D12" s="1">
        <v>432</v>
      </c>
      <c r="E12" s="26">
        <v>45065</v>
      </c>
    </row>
    <row r="13" spans="3:5">
      <c r="C13" s="1" t="s">
        <v>80</v>
      </c>
      <c r="D13" s="1">
        <v>882</v>
      </c>
      <c r="E13" s="26">
        <v>45063</v>
      </c>
    </row>
    <row r="14" spans="3:5">
      <c r="C14" s="1" t="s">
        <v>80</v>
      </c>
      <c r="D14" s="1">
        <v>882</v>
      </c>
      <c r="E14" s="26">
        <v>45062</v>
      </c>
    </row>
    <row r="15" spans="3:5">
      <c r="C15" s="1" t="s">
        <v>81</v>
      </c>
      <c r="D15" s="1">
        <v>896</v>
      </c>
      <c r="E15" s="26">
        <v>45071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18"/>
  <sheetViews>
    <sheetView topLeftCell="A4" workbookViewId="0">
      <selection activeCell="E22" sqref="E22"/>
    </sheetView>
  </sheetViews>
  <sheetFormatPr defaultRowHeight="15"/>
  <cols>
    <col min="6" max="6" width="18.42578125" customWidth="1"/>
    <col min="7" max="7" width="14.7109375" customWidth="1"/>
    <col min="10" max="10" width="9.140625" customWidth="1"/>
    <col min="12" max="12" width="15.7109375" customWidth="1"/>
  </cols>
  <sheetData>
    <row r="5" spans="4:12">
      <c r="D5" s="1" t="s">
        <v>9</v>
      </c>
      <c r="E5" s="1" t="s">
        <v>10</v>
      </c>
      <c r="F5" s="1" t="s">
        <v>21</v>
      </c>
      <c r="G5" s="29" t="s">
        <v>121</v>
      </c>
      <c r="H5" s="29" t="s">
        <v>10</v>
      </c>
      <c r="L5" t="s">
        <v>122</v>
      </c>
    </row>
    <row r="6" spans="4:12">
      <c r="D6" s="1" t="s">
        <v>82</v>
      </c>
      <c r="E6" s="1"/>
      <c r="F6" s="26">
        <v>45068</v>
      </c>
      <c r="G6" t="s">
        <v>123</v>
      </c>
      <c r="L6" t="s">
        <v>124</v>
      </c>
    </row>
    <row r="7" spans="4:12">
      <c r="D7" s="1" t="s">
        <v>76</v>
      </c>
      <c r="E7" s="1"/>
      <c r="F7" s="26">
        <v>45070</v>
      </c>
      <c r="G7" t="s">
        <v>125</v>
      </c>
      <c r="L7" t="s">
        <v>126</v>
      </c>
    </row>
    <row r="8" spans="4:12">
      <c r="D8" s="1" t="s">
        <v>76</v>
      </c>
      <c r="E8" s="1">
        <v>569</v>
      </c>
      <c r="F8" s="26">
        <v>45073</v>
      </c>
      <c r="G8" t="s">
        <v>125</v>
      </c>
    </row>
    <row r="9" spans="4:12">
      <c r="D9" s="1" t="s">
        <v>72</v>
      </c>
      <c r="E9" s="1">
        <v>89</v>
      </c>
      <c r="F9" s="26">
        <v>45069</v>
      </c>
      <c r="G9" t="s">
        <v>127</v>
      </c>
    </row>
    <row r="10" spans="4:12">
      <c r="D10" s="1" t="s">
        <v>77</v>
      </c>
      <c r="E10" s="1">
        <v>242</v>
      </c>
      <c r="F10" s="26">
        <v>45074</v>
      </c>
      <c r="G10" t="s">
        <v>123</v>
      </c>
    </row>
    <row r="11" spans="4:12">
      <c r="D11" s="1" t="s">
        <v>2</v>
      </c>
      <c r="E11" s="1"/>
      <c r="F11" s="26">
        <v>45067</v>
      </c>
    </row>
    <row r="12" spans="4:12">
      <c r="D12" s="1" t="s">
        <v>3</v>
      </c>
      <c r="E12" s="1">
        <v>243</v>
      </c>
      <c r="F12" s="26">
        <v>45066</v>
      </c>
      <c r="G12" t="s">
        <v>128</v>
      </c>
    </row>
    <row r="13" spans="4:12">
      <c r="D13" s="1" t="s">
        <v>78</v>
      </c>
      <c r="E13" s="1">
        <v>342</v>
      </c>
      <c r="F13" s="26">
        <v>45064</v>
      </c>
    </row>
    <row r="14" spans="4:12">
      <c r="D14" s="1" t="s">
        <v>79</v>
      </c>
      <c r="E14" s="1">
        <v>432</v>
      </c>
      <c r="F14" s="26">
        <v>45065</v>
      </c>
    </row>
    <row r="15" spans="4:12">
      <c r="D15" s="1" t="s">
        <v>80</v>
      </c>
      <c r="E15" s="1"/>
      <c r="F15" s="26">
        <v>45063</v>
      </c>
      <c r="G15" t="s">
        <v>125</v>
      </c>
    </row>
    <row r="16" spans="4:12">
      <c r="D16" s="1" t="s">
        <v>80</v>
      </c>
      <c r="E16" s="1">
        <v>882</v>
      </c>
      <c r="F16" s="26">
        <v>45062</v>
      </c>
    </row>
    <row r="17" spans="4:7">
      <c r="D17" s="1" t="s">
        <v>81</v>
      </c>
      <c r="E17" s="1">
        <v>896</v>
      </c>
      <c r="F17" s="26">
        <v>45071</v>
      </c>
      <c r="G17" t="s">
        <v>125</v>
      </c>
    </row>
    <row r="18" spans="4:7">
      <c r="D18" s="1" t="s">
        <v>81</v>
      </c>
      <c r="E18" s="1">
        <v>896</v>
      </c>
      <c r="F18" s="26">
        <v>45072</v>
      </c>
      <c r="G18" t="s">
        <v>123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43"/>
  <sheetViews>
    <sheetView workbookViewId="0">
      <selection activeCell="I14" sqref="I14"/>
    </sheetView>
  </sheetViews>
  <sheetFormatPr defaultRowHeight="15"/>
  <cols>
    <col min="4" max="4" width="20.85546875" customWidth="1"/>
    <col min="8" max="10" width="22" customWidth="1"/>
  </cols>
  <sheetData>
    <row r="3" spans="4:4">
      <c r="D3" s="14" t="s">
        <v>47</v>
      </c>
    </row>
    <row r="4" spans="4:4">
      <c r="D4" t="s">
        <v>7</v>
      </c>
    </row>
    <row r="5" spans="4:4">
      <c r="D5" t="s">
        <v>6</v>
      </c>
    </row>
    <row r="6" spans="4:4">
      <c r="D6" t="s">
        <v>46</v>
      </c>
    </row>
    <row r="7" spans="4:4">
      <c r="D7" t="s">
        <v>45</v>
      </c>
    </row>
    <row r="8" spans="4:4">
      <c r="D8" t="s">
        <v>44</v>
      </c>
    </row>
    <row r="9" spans="4:4">
      <c r="D9" t="s">
        <v>43</v>
      </c>
    </row>
    <row r="10" spans="4:4">
      <c r="D10" t="s">
        <v>42</v>
      </c>
    </row>
    <row r="16" spans="4:4">
      <c r="D16" s="14" t="s">
        <v>41</v>
      </c>
    </row>
    <row r="18" spans="4:10">
      <c r="D18" t="s">
        <v>40</v>
      </c>
    </row>
    <row r="19" spans="4:10">
      <c r="D19" t="s">
        <v>39</v>
      </c>
    </row>
    <row r="20" spans="4:10">
      <c r="D20" s="13" t="s">
        <v>38</v>
      </c>
    </row>
    <row r="22" spans="4:10">
      <c r="D22" t="s">
        <v>37</v>
      </c>
    </row>
    <row r="31" spans="4:10" ht="30">
      <c r="D31" s="12" t="s">
        <v>20</v>
      </c>
      <c r="E31" s="12" t="s">
        <v>10</v>
      </c>
      <c r="F31" s="12" t="s">
        <v>36</v>
      </c>
      <c r="G31" s="12" t="s">
        <v>35</v>
      </c>
      <c r="H31" s="12" t="s">
        <v>34</v>
      </c>
      <c r="J31" s="11" t="s">
        <v>33</v>
      </c>
    </row>
    <row r="32" spans="4:10">
      <c r="D32" s="10" t="s">
        <v>32</v>
      </c>
      <c r="E32" s="10">
        <v>1200</v>
      </c>
      <c r="F32" s="10" t="s">
        <v>28</v>
      </c>
      <c r="G32" s="10">
        <v>800</v>
      </c>
      <c r="H32" s="10">
        <v>500</v>
      </c>
    </row>
    <row r="33" spans="4:12">
      <c r="D33" s="10" t="s">
        <v>31</v>
      </c>
      <c r="E33" s="10">
        <v>1500</v>
      </c>
      <c r="F33" s="10" t="s">
        <v>30</v>
      </c>
      <c r="G33" s="10">
        <v>400</v>
      </c>
      <c r="H33" s="10">
        <v>600</v>
      </c>
    </row>
    <row r="34" spans="4:12">
      <c r="D34" s="10" t="s">
        <v>29</v>
      </c>
      <c r="E34" s="10">
        <v>1100</v>
      </c>
      <c r="F34" s="10" t="s">
        <v>28</v>
      </c>
      <c r="G34" s="10">
        <v>700</v>
      </c>
      <c r="H34" s="10">
        <v>400</v>
      </c>
    </row>
    <row r="38" spans="4:12">
      <c r="K38" t="s">
        <v>27</v>
      </c>
      <c r="L38" t="s">
        <v>26</v>
      </c>
    </row>
    <row r="39" spans="4:12">
      <c r="K39">
        <v>10</v>
      </c>
      <c r="L39">
        <v>-20</v>
      </c>
    </row>
    <row r="40" spans="4:12">
      <c r="K40">
        <v>20</v>
      </c>
      <c r="L40">
        <v>40</v>
      </c>
    </row>
    <row r="41" spans="4:12">
      <c r="K41">
        <v>30</v>
      </c>
      <c r="L41">
        <v>-60</v>
      </c>
    </row>
    <row r="42" spans="4:12">
      <c r="K42">
        <v>40</v>
      </c>
      <c r="L42">
        <v>80</v>
      </c>
    </row>
    <row r="43" spans="4:12">
      <c r="K43">
        <v>50</v>
      </c>
      <c r="L43">
        <v>100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98" workbookViewId="0">
      <selection activeCell="L6" sqref="L6"/>
    </sheetView>
  </sheetViews>
  <sheetFormatPr defaultRowHeight="15"/>
  <cols>
    <col min="2" max="2" width="13.140625" customWidth="1"/>
    <col min="4" max="4" width="11.28515625" customWidth="1"/>
  </cols>
  <sheetData>
    <row r="1" spans="1:10" ht="30">
      <c r="A1" s="12" t="s">
        <v>150</v>
      </c>
      <c r="B1" s="12" t="s">
        <v>21</v>
      </c>
      <c r="C1" s="12" t="s">
        <v>45</v>
      </c>
      <c r="D1" s="12" t="s">
        <v>151</v>
      </c>
      <c r="E1" s="12" t="s">
        <v>36</v>
      </c>
      <c r="F1" s="12" t="s">
        <v>152</v>
      </c>
      <c r="G1" s="12" t="s">
        <v>153</v>
      </c>
      <c r="H1" s="12" t="s">
        <v>4</v>
      </c>
      <c r="I1" s="12" t="s">
        <v>154</v>
      </c>
      <c r="J1" s="12" t="s">
        <v>155</v>
      </c>
    </row>
    <row r="2" spans="1:10">
      <c r="A2" s="10">
        <v>1001</v>
      </c>
      <c r="B2" s="42">
        <v>45296</v>
      </c>
      <c r="C2" s="10" t="s">
        <v>156</v>
      </c>
      <c r="D2" s="10" t="s">
        <v>157</v>
      </c>
      <c r="E2" s="10" t="s">
        <v>158</v>
      </c>
      <c r="F2" s="10" t="s">
        <v>159</v>
      </c>
      <c r="G2" s="10">
        <v>15</v>
      </c>
      <c r="H2" s="10">
        <v>800</v>
      </c>
      <c r="I2" s="10">
        <v>12000</v>
      </c>
      <c r="J2" s="43">
        <v>0.2</v>
      </c>
    </row>
    <row r="3" spans="1:10" ht="30">
      <c r="A3" s="10">
        <v>1002</v>
      </c>
      <c r="B3" s="42">
        <v>45297</v>
      </c>
      <c r="C3" s="10" t="s">
        <v>160</v>
      </c>
      <c r="D3" s="10" t="s">
        <v>157</v>
      </c>
      <c r="E3" s="10" t="s">
        <v>161</v>
      </c>
      <c r="F3" s="10" t="s">
        <v>162</v>
      </c>
      <c r="G3" s="10">
        <v>25</v>
      </c>
      <c r="H3" s="10">
        <v>500</v>
      </c>
      <c r="I3" s="10">
        <v>12500</v>
      </c>
      <c r="J3" s="43">
        <v>0.18</v>
      </c>
    </row>
    <row r="4" spans="1:10" ht="30">
      <c r="A4" s="10">
        <v>1003</v>
      </c>
      <c r="B4" s="42">
        <v>45298</v>
      </c>
      <c r="C4" s="10" t="s">
        <v>163</v>
      </c>
      <c r="D4" s="10" t="s">
        <v>164</v>
      </c>
      <c r="E4" s="10" t="s">
        <v>30</v>
      </c>
      <c r="F4" s="10" t="s">
        <v>165</v>
      </c>
      <c r="G4" s="10">
        <v>10</v>
      </c>
      <c r="H4" s="10">
        <v>120</v>
      </c>
      <c r="I4" s="10">
        <v>1200</v>
      </c>
      <c r="J4" s="43">
        <v>0.15</v>
      </c>
    </row>
    <row r="5" spans="1:10" ht="30">
      <c r="A5" s="10">
        <v>1004</v>
      </c>
      <c r="B5" s="42">
        <v>45299</v>
      </c>
      <c r="C5" s="10" t="s">
        <v>166</v>
      </c>
      <c r="D5" s="10" t="s">
        <v>164</v>
      </c>
      <c r="E5" s="10" t="s">
        <v>28</v>
      </c>
      <c r="F5" s="10" t="s">
        <v>167</v>
      </c>
      <c r="G5" s="10">
        <v>5</v>
      </c>
      <c r="H5" s="10">
        <v>150</v>
      </c>
      <c r="I5" s="10">
        <v>750</v>
      </c>
      <c r="J5" s="43">
        <v>0.12</v>
      </c>
    </row>
    <row r="6" spans="1:10" ht="45">
      <c r="A6" s="10">
        <v>1005</v>
      </c>
      <c r="B6" s="42">
        <v>45300</v>
      </c>
      <c r="C6" s="10" t="s">
        <v>168</v>
      </c>
      <c r="D6" s="10" t="s">
        <v>169</v>
      </c>
      <c r="E6" s="10" t="s">
        <v>158</v>
      </c>
      <c r="F6" s="10" t="s">
        <v>159</v>
      </c>
      <c r="G6" s="10">
        <v>8</v>
      </c>
      <c r="H6" s="10">
        <v>600</v>
      </c>
      <c r="I6" s="10">
        <v>4800</v>
      </c>
      <c r="J6" s="43">
        <v>0.25</v>
      </c>
    </row>
    <row r="7" spans="1:10" ht="30">
      <c r="A7" s="10">
        <v>1006</v>
      </c>
      <c r="B7" s="42">
        <v>45301</v>
      </c>
      <c r="C7" s="10" t="s">
        <v>170</v>
      </c>
      <c r="D7" s="10" t="s">
        <v>169</v>
      </c>
      <c r="E7" s="10" t="s">
        <v>161</v>
      </c>
      <c r="F7" s="10" t="s">
        <v>162</v>
      </c>
      <c r="G7" s="10">
        <v>12</v>
      </c>
      <c r="H7" s="10">
        <v>200</v>
      </c>
      <c r="I7" s="10">
        <v>2400</v>
      </c>
      <c r="J7" s="43">
        <v>0.22</v>
      </c>
    </row>
    <row r="8" spans="1:10" ht="30">
      <c r="A8" s="10">
        <v>1007</v>
      </c>
      <c r="B8" s="42">
        <v>45302</v>
      </c>
      <c r="C8" s="10" t="s">
        <v>171</v>
      </c>
      <c r="D8" s="10" t="s">
        <v>164</v>
      </c>
      <c r="E8" s="10" t="s">
        <v>30</v>
      </c>
      <c r="F8" s="10" t="s">
        <v>165</v>
      </c>
      <c r="G8" s="10">
        <v>20</v>
      </c>
      <c r="H8" s="10">
        <v>50</v>
      </c>
      <c r="I8" s="10">
        <v>1000</v>
      </c>
      <c r="J8" s="43">
        <v>0.1</v>
      </c>
    </row>
    <row r="9" spans="1:10">
      <c r="A9" s="10">
        <v>1008</v>
      </c>
      <c r="B9" s="42">
        <v>45303</v>
      </c>
      <c r="C9" s="10" t="s">
        <v>172</v>
      </c>
      <c r="D9" s="10" t="s">
        <v>157</v>
      </c>
      <c r="E9" s="10" t="s">
        <v>28</v>
      </c>
      <c r="F9" s="10" t="s">
        <v>167</v>
      </c>
      <c r="G9" s="10">
        <v>30</v>
      </c>
      <c r="H9" s="10">
        <v>300</v>
      </c>
      <c r="I9" s="10">
        <v>9000</v>
      </c>
      <c r="J9" s="43">
        <v>0.18</v>
      </c>
    </row>
    <row r="10" spans="1:10" ht="30">
      <c r="A10" s="10">
        <v>1009</v>
      </c>
      <c r="B10" s="42">
        <v>45304</v>
      </c>
      <c r="C10" s="10" t="s">
        <v>173</v>
      </c>
      <c r="D10" s="10" t="s">
        <v>169</v>
      </c>
      <c r="E10" s="10" t="s">
        <v>158</v>
      </c>
      <c r="F10" s="10" t="s">
        <v>159</v>
      </c>
      <c r="G10" s="10">
        <v>3</v>
      </c>
      <c r="H10" s="10">
        <v>1200</v>
      </c>
      <c r="I10" s="10">
        <v>3600</v>
      </c>
      <c r="J10" s="43">
        <v>0.3</v>
      </c>
    </row>
    <row r="11" spans="1:10" ht="30">
      <c r="A11" s="10">
        <v>1010</v>
      </c>
      <c r="B11" s="42">
        <v>45305</v>
      </c>
      <c r="C11" s="10" t="s">
        <v>160</v>
      </c>
      <c r="D11" s="10" t="s">
        <v>157</v>
      </c>
      <c r="E11" s="10" t="s">
        <v>161</v>
      </c>
      <c r="F11" s="10" t="s">
        <v>162</v>
      </c>
      <c r="G11" s="10">
        <v>18</v>
      </c>
      <c r="H11" s="10">
        <v>500</v>
      </c>
      <c r="I11" s="10">
        <v>9000</v>
      </c>
      <c r="J11" s="43">
        <v>0.18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2"/>
  <sheetViews>
    <sheetView zoomScale="110" workbookViewId="0">
      <selection activeCell="J11" sqref="J11"/>
    </sheetView>
  </sheetViews>
  <sheetFormatPr defaultRowHeight="15"/>
  <cols>
    <col min="3" max="3" width="14" customWidth="1"/>
    <col min="4" max="4" width="15.5703125" customWidth="1"/>
    <col min="5" max="5" width="16.140625" customWidth="1"/>
    <col min="7" max="7" width="30.140625" customWidth="1"/>
  </cols>
  <sheetData>
    <row r="4" spans="3:12">
      <c r="C4" s="2" t="s">
        <v>9</v>
      </c>
      <c r="D4" s="2" t="s">
        <v>48</v>
      </c>
      <c r="E4" s="2" t="s">
        <v>49</v>
      </c>
      <c r="H4" s="2" t="s">
        <v>50</v>
      </c>
      <c r="I4" s="1"/>
      <c r="J4" s="2" t="s">
        <v>51</v>
      </c>
      <c r="K4" s="1"/>
      <c r="L4" s="2" t="s">
        <v>52</v>
      </c>
    </row>
    <row r="5" spans="3:12">
      <c r="C5" s="1" t="s">
        <v>53</v>
      </c>
      <c r="D5" s="1" t="s">
        <v>54</v>
      </c>
      <c r="E5" s="46">
        <v>2898</v>
      </c>
    </row>
    <row r="6" spans="3:12">
      <c r="C6" s="1" t="s">
        <v>53</v>
      </c>
      <c r="D6" s="1" t="s">
        <v>55</v>
      </c>
      <c r="E6" s="46">
        <v>2516</v>
      </c>
      <c r="G6" t="s">
        <v>56</v>
      </c>
      <c r="H6">
        <f>COUNTIF(E5:E14,"&gt;2000")</f>
        <v>8</v>
      </c>
    </row>
    <row r="7" spans="3:12">
      <c r="C7" s="1" t="s">
        <v>57</v>
      </c>
      <c r="D7" s="1" t="s">
        <v>54</v>
      </c>
      <c r="E7" s="1">
        <v>2154</v>
      </c>
      <c r="G7" t="s">
        <v>58</v>
      </c>
      <c r="H7">
        <f>COUNTIF(E5:E14,"&lt;2400")</f>
        <v>4</v>
      </c>
    </row>
    <row r="8" spans="3:12">
      <c r="C8" s="1" t="s">
        <v>59</v>
      </c>
      <c r="D8" s="1" t="s">
        <v>60</v>
      </c>
      <c r="E8" s="1">
        <v>2622</v>
      </c>
    </row>
    <row r="9" spans="3:12">
      <c r="C9" s="1" t="s">
        <v>59</v>
      </c>
      <c r="D9" s="1" t="s">
        <v>54</v>
      </c>
      <c r="E9" s="1">
        <v>2863</v>
      </c>
    </row>
    <row r="10" spans="3:12">
      <c r="C10" s="1" t="s">
        <v>57</v>
      </c>
      <c r="D10" s="1" t="s">
        <v>54</v>
      </c>
      <c r="E10" s="1">
        <v>1631</v>
      </c>
      <c r="G10" t="s">
        <v>12</v>
      </c>
      <c r="J10">
        <f>SUMIF(C5:C14,G10,E5:E14)</f>
        <v>7859</v>
      </c>
      <c r="L10">
        <f>AVERAGEIF(C5:C14,G10,E5:E14)</f>
        <v>2619.6666666666665</v>
      </c>
    </row>
    <row r="11" spans="3:12">
      <c r="C11" s="1" t="s">
        <v>53</v>
      </c>
      <c r="D11" s="1" t="s">
        <v>54</v>
      </c>
      <c r="E11" s="46">
        <v>2445</v>
      </c>
      <c r="G11" t="s">
        <v>67</v>
      </c>
      <c r="J11">
        <f ca="1">SUMIF(D5:E14,G11,E5:E14)</f>
        <v>11991</v>
      </c>
      <c r="L11">
        <f>AVERAGEIF(D5:D14,G11,E5:E14)</f>
        <v>2398.1999999999998</v>
      </c>
    </row>
    <row r="12" spans="3:12">
      <c r="C12" s="1" t="s">
        <v>61</v>
      </c>
      <c r="D12" s="1" t="s">
        <v>60</v>
      </c>
      <c r="E12" s="1">
        <v>2557</v>
      </c>
    </row>
    <row r="13" spans="3:12">
      <c r="C13" s="1" t="s">
        <v>59</v>
      </c>
      <c r="D13" s="1" t="s">
        <v>62</v>
      </c>
      <c r="E13" s="1">
        <v>1801</v>
      </c>
    </row>
    <row r="14" spans="3:12">
      <c r="C14" s="1" t="s">
        <v>59</v>
      </c>
      <c r="D14" s="1" t="s">
        <v>62</v>
      </c>
      <c r="E14" s="1">
        <v>2016</v>
      </c>
    </row>
    <row r="18" spans="7:10">
      <c r="G18" s="2" t="s">
        <v>9</v>
      </c>
      <c r="H18" s="2" t="s">
        <v>50</v>
      </c>
      <c r="I18" s="2" t="s">
        <v>51</v>
      </c>
      <c r="J18" s="2" t="s">
        <v>52</v>
      </c>
    </row>
    <row r="19" spans="7:10">
      <c r="G19" s="1" t="s">
        <v>61</v>
      </c>
    </row>
    <row r="20" spans="7:10">
      <c r="G20" s="1" t="s">
        <v>59</v>
      </c>
    </row>
    <row r="21" spans="7:10">
      <c r="G21" s="1" t="s">
        <v>57</v>
      </c>
    </row>
    <row r="22" spans="7:10">
      <c r="G22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1"/>
  <sheetViews>
    <sheetView topLeftCell="A3" workbookViewId="0">
      <selection activeCell="I21" sqref="I21"/>
    </sheetView>
  </sheetViews>
  <sheetFormatPr defaultRowHeight="15"/>
  <cols>
    <col min="3" max="3" width="16.28515625" customWidth="1"/>
    <col min="4" max="4" width="18.140625" customWidth="1"/>
    <col min="5" max="5" width="16.5703125" customWidth="1"/>
    <col min="9" max="9" width="15.85546875" customWidth="1"/>
    <col min="10" max="10" width="20" customWidth="1"/>
    <col min="11" max="11" width="16" customWidth="1"/>
    <col min="12" max="12" width="19.7109375" customWidth="1"/>
  </cols>
  <sheetData>
    <row r="5" spans="3:12">
      <c r="C5" s="2" t="s">
        <v>9</v>
      </c>
      <c r="D5" s="2" t="s">
        <v>48</v>
      </c>
      <c r="E5" s="2" t="s">
        <v>49</v>
      </c>
    </row>
    <row r="6" spans="3:12">
      <c r="C6" s="46" t="s">
        <v>53</v>
      </c>
      <c r="D6" s="46" t="s">
        <v>54</v>
      </c>
      <c r="E6" s="46">
        <v>2898</v>
      </c>
      <c r="I6" s="1"/>
      <c r="J6" s="1" t="s">
        <v>54</v>
      </c>
      <c r="K6" s="1"/>
      <c r="L6" s="1"/>
    </row>
    <row r="7" spans="3:12">
      <c r="C7" s="1" t="s">
        <v>53</v>
      </c>
      <c r="D7" s="1" t="s">
        <v>55</v>
      </c>
      <c r="E7" s="1">
        <v>2516</v>
      </c>
      <c r="I7" s="2" t="s">
        <v>9</v>
      </c>
      <c r="J7" s="2" t="s">
        <v>63</v>
      </c>
      <c r="K7" s="2" t="s">
        <v>64</v>
      </c>
      <c r="L7" s="2" t="s">
        <v>65</v>
      </c>
    </row>
    <row r="8" spans="3:12">
      <c r="C8" s="1" t="s">
        <v>57</v>
      </c>
      <c r="D8" s="1" t="s">
        <v>54</v>
      </c>
      <c r="E8" s="1">
        <v>2154</v>
      </c>
      <c r="I8" s="1" t="s">
        <v>61</v>
      </c>
      <c r="J8" s="1"/>
      <c r="K8" s="1"/>
      <c r="L8" s="1"/>
    </row>
    <row r="9" spans="3:12">
      <c r="C9" s="1" t="s">
        <v>59</v>
      </c>
      <c r="D9" s="1" t="s">
        <v>60</v>
      </c>
      <c r="E9" s="1">
        <v>2622</v>
      </c>
      <c r="I9" s="1" t="s">
        <v>59</v>
      </c>
      <c r="J9" s="1"/>
      <c r="K9" s="1"/>
      <c r="L9" s="1"/>
    </row>
    <row r="10" spans="3:12">
      <c r="C10" s="1" t="s">
        <v>59</v>
      </c>
      <c r="D10" s="1" t="s">
        <v>54</v>
      </c>
      <c r="E10" s="1">
        <v>2863</v>
      </c>
      <c r="I10" s="1" t="s">
        <v>57</v>
      </c>
      <c r="J10" s="1"/>
      <c r="K10" s="1"/>
      <c r="L10" s="1"/>
    </row>
    <row r="11" spans="3:12">
      <c r="C11" s="1" t="s">
        <v>57</v>
      </c>
      <c r="D11" s="1" t="s">
        <v>54</v>
      </c>
      <c r="E11" s="1">
        <v>1631</v>
      </c>
      <c r="I11" s="1" t="s">
        <v>53</v>
      </c>
      <c r="J11" s="1"/>
      <c r="K11" s="1"/>
      <c r="L11" s="1"/>
    </row>
    <row r="12" spans="3:12">
      <c r="C12" s="46" t="s">
        <v>53</v>
      </c>
      <c r="D12" s="46" t="s">
        <v>54</v>
      </c>
      <c r="E12" s="46">
        <v>2445</v>
      </c>
    </row>
    <row r="13" spans="3:12">
      <c r="C13" s="1" t="s">
        <v>61</v>
      </c>
      <c r="D13" s="1" t="s">
        <v>60</v>
      </c>
      <c r="E13" s="1">
        <v>2557</v>
      </c>
    </row>
    <row r="14" spans="3:12">
      <c r="C14" s="1" t="s">
        <v>59</v>
      </c>
      <c r="D14" s="1" t="s">
        <v>62</v>
      </c>
      <c r="E14" s="1">
        <v>1801</v>
      </c>
    </row>
    <row r="15" spans="3:12">
      <c r="C15" s="1" t="s">
        <v>59</v>
      </c>
      <c r="D15" s="1" t="s">
        <v>62</v>
      </c>
      <c r="E15" s="1">
        <v>2016</v>
      </c>
    </row>
    <row r="17" spans="4:10">
      <c r="G17" t="s">
        <v>66</v>
      </c>
      <c r="I17" t="s">
        <v>63</v>
      </c>
      <c r="J17" t="s">
        <v>65</v>
      </c>
    </row>
    <row r="18" spans="4:10">
      <c r="D18" t="s">
        <v>12</v>
      </c>
      <c r="E18" t="s">
        <v>67</v>
      </c>
      <c r="G18">
        <f>COUNTIFS($C$6:$C$15,D18,$D$6:$D$15,E18)</f>
        <v>2</v>
      </c>
      <c r="I18">
        <f>SUMIFS($E$6:$E$15,$C$6:$C$15,D18,$D$6:$D$15,E18)</f>
        <v>5343</v>
      </c>
      <c r="J18">
        <f>AVERAGEIFS(E6:E15,C6:C15,D18,D6:D15,E18)</f>
        <v>2671.5</v>
      </c>
    </row>
    <row r="19" spans="4:10">
      <c r="D19" t="s">
        <v>195</v>
      </c>
      <c r="E19" t="s">
        <v>67</v>
      </c>
      <c r="G19">
        <f t="shared" ref="G19:G21" si="0">COUNTIFS($C$6:$C$15,D19,$D$6:$D$15,E19)</f>
        <v>0</v>
      </c>
      <c r="I19">
        <f>SUMIFS($E$6:$E$15,$C$6:$C$15,D19,$D$6:$D$15,E19)</f>
        <v>0</v>
      </c>
    </row>
    <row r="20" spans="4:10">
      <c r="D20" t="s">
        <v>71</v>
      </c>
      <c r="E20" t="s">
        <v>67</v>
      </c>
      <c r="G20">
        <f t="shared" si="0"/>
        <v>1</v>
      </c>
      <c r="I20">
        <f t="shared" ref="I20:I21" si="1">SUMIFS($E$6:$E$15,$C$6:$C$15,D20,$D$6:$D$15,E20)</f>
        <v>2863</v>
      </c>
    </row>
    <row r="21" spans="4:10">
      <c r="D21" t="s">
        <v>196</v>
      </c>
      <c r="E21" t="s">
        <v>67</v>
      </c>
      <c r="G21">
        <f t="shared" si="0"/>
        <v>2</v>
      </c>
      <c r="I21">
        <f t="shared" si="1"/>
        <v>3785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14"/>
  <sheetViews>
    <sheetView workbookViewId="0">
      <selection activeCell="F18" sqref="F18"/>
    </sheetView>
  </sheetViews>
  <sheetFormatPr defaultRowHeight="15"/>
  <cols>
    <col min="6" max="6" width="28.140625" customWidth="1"/>
    <col min="7" max="7" width="26.5703125" customWidth="1"/>
  </cols>
  <sheetData>
    <row r="6" spans="4:14">
      <c r="D6" s="1" t="s">
        <v>9</v>
      </c>
      <c r="E6" s="1" t="s">
        <v>68</v>
      </c>
      <c r="F6" s="1" t="s">
        <v>69</v>
      </c>
      <c r="G6" t="s">
        <v>70</v>
      </c>
    </row>
    <row r="7" spans="4:14">
      <c r="D7" s="1" t="s">
        <v>0</v>
      </c>
      <c r="E7" s="1">
        <v>600</v>
      </c>
      <c r="F7" s="1">
        <f>RANK(E7,E$7:E$11)</f>
        <v>3</v>
      </c>
      <c r="G7" s="1">
        <f>RANK(E7,$E$7:$E$11,1)</f>
        <v>3</v>
      </c>
    </row>
    <row r="8" spans="4:14">
      <c r="D8" s="1" t="s">
        <v>71</v>
      </c>
      <c r="E8" s="1">
        <v>300</v>
      </c>
      <c r="F8" s="1">
        <f t="shared" ref="F8:F11" si="0">RANK(E8,E$7:E$11)</f>
        <v>5</v>
      </c>
      <c r="G8" s="1">
        <f t="shared" ref="G8:G11" si="1">RANK(E8,$E$7:$E$11,1)</f>
        <v>1</v>
      </c>
      <c r="J8" t="s">
        <v>8</v>
      </c>
      <c r="K8" t="str">
        <f>$J$8</f>
        <v>Sakshi</v>
      </c>
      <c r="L8" t="str">
        <f>$J$8</f>
        <v>Sakshi</v>
      </c>
      <c r="M8" t="str">
        <f>$J$8</f>
        <v>Sakshi</v>
      </c>
      <c r="N8" t="str">
        <f>$J$8</f>
        <v>Sakshi</v>
      </c>
    </row>
    <row r="9" spans="4:14">
      <c r="D9" s="1" t="s">
        <v>12</v>
      </c>
      <c r="E9" s="1">
        <v>800</v>
      </c>
      <c r="F9" s="1">
        <f t="shared" si="0"/>
        <v>2</v>
      </c>
      <c r="G9" s="1">
        <f t="shared" si="1"/>
        <v>4</v>
      </c>
      <c r="K9" t="str">
        <f>J$8</f>
        <v>Sakshi</v>
      </c>
    </row>
    <row r="10" spans="4:14">
      <c r="D10" s="1" t="s">
        <v>2</v>
      </c>
      <c r="E10" s="1">
        <v>500</v>
      </c>
      <c r="F10" s="1">
        <f t="shared" si="0"/>
        <v>4</v>
      </c>
      <c r="G10" s="1">
        <f t="shared" si="1"/>
        <v>2</v>
      </c>
      <c r="K10" t="str">
        <f>J$8</f>
        <v>Sakshi</v>
      </c>
    </row>
    <row r="11" spans="4:14">
      <c r="D11" s="1" t="s">
        <v>72</v>
      </c>
      <c r="E11" s="1">
        <v>950</v>
      </c>
      <c r="F11" s="1">
        <f t="shared" si="0"/>
        <v>1</v>
      </c>
      <c r="G11" s="1">
        <f t="shared" si="1"/>
        <v>5</v>
      </c>
      <c r="K11" t="str">
        <f>J$8</f>
        <v>Sakshi</v>
      </c>
    </row>
    <row r="12" spans="4:14">
      <c r="K12" t="str">
        <f t="shared" ref="K9:K13" si="2">J$8</f>
        <v>Sakshi</v>
      </c>
    </row>
    <row r="13" spans="4:14">
      <c r="K13" t="str">
        <f t="shared" si="2"/>
        <v>Sakshi</v>
      </c>
    </row>
    <row r="14" spans="4:14">
      <c r="K14">
        <f t="shared" ref="K9:K14" si="3">J14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A3" workbookViewId="0">
      <selection activeCell="F20" sqref="F20"/>
    </sheetView>
  </sheetViews>
  <sheetFormatPr defaultRowHeight="15"/>
  <cols>
    <col min="3" max="3" width="15.140625" customWidth="1"/>
    <col min="4" max="4" width="17.5703125" customWidth="1"/>
    <col min="5" max="5" width="22.85546875" customWidth="1"/>
    <col min="6" max="6" width="38.5703125" customWidth="1"/>
  </cols>
  <sheetData>
    <row r="4" spans="2:16">
      <c r="C4" s="52" t="s">
        <v>73</v>
      </c>
      <c r="D4" s="53" t="s">
        <v>45</v>
      </c>
      <c r="E4" s="54" t="s">
        <v>74</v>
      </c>
    </row>
    <row r="5" spans="2:16">
      <c r="C5" s="47" t="s">
        <v>53</v>
      </c>
      <c r="D5" s="15" t="s">
        <v>54</v>
      </c>
      <c r="E5" s="48">
        <v>2898</v>
      </c>
    </row>
    <row r="6" spans="2:16">
      <c r="B6" s="6"/>
      <c r="C6" s="47" t="s">
        <v>53</v>
      </c>
      <c r="D6" s="15" t="s">
        <v>55</v>
      </c>
      <c r="E6" s="48">
        <v>2516</v>
      </c>
    </row>
    <row r="7" spans="2:16">
      <c r="B7" s="6"/>
      <c r="C7" s="47" t="s">
        <v>57</v>
      </c>
      <c r="D7" s="15" t="s">
        <v>54</v>
      </c>
      <c r="E7" s="48">
        <v>2154</v>
      </c>
    </row>
    <row r="8" spans="2:16">
      <c r="B8" s="6"/>
      <c r="C8" s="47" t="s">
        <v>59</v>
      </c>
      <c r="D8" s="15" t="s">
        <v>60</v>
      </c>
      <c r="E8" s="48">
        <v>2622</v>
      </c>
    </row>
    <row r="9" spans="2:16">
      <c r="B9" s="6"/>
      <c r="C9" s="47" t="s">
        <v>59</v>
      </c>
      <c r="D9" s="15" t="s">
        <v>54</v>
      </c>
      <c r="E9" s="48">
        <v>2863</v>
      </c>
      <c r="P9" s="16"/>
    </row>
    <row r="10" spans="2:16">
      <c r="B10" s="6"/>
      <c r="C10" s="47" t="s">
        <v>57</v>
      </c>
      <c r="D10" s="15" t="s">
        <v>54</v>
      </c>
      <c r="E10" s="48">
        <v>1631</v>
      </c>
    </row>
    <row r="11" spans="2:16">
      <c r="B11" s="6"/>
      <c r="C11" s="47" t="s">
        <v>53</v>
      </c>
      <c r="D11" s="15" t="s">
        <v>54</v>
      </c>
      <c r="E11" s="48">
        <v>2445</v>
      </c>
    </row>
    <row r="12" spans="2:16">
      <c r="B12" s="6"/>
      <c r="C12" s="47" t="s">
        <v>61</v>
      </c>
      <c r="D12" s="15" t="s">
        <v>60</v>
      </c>
      <c r="E12" s="48">
        <v>2557</v>
      </c>
    </row>
    <row r="13" spans="2:16">
      <c r="B13" s="6"/>
      <c r="C13" s="47" t="s">
        <v>59</v>
      </c>
      <c r="D13" s="15" t="s">
        <v>62</v>
      </c>
      <c r="E13" s="48">
        <v>1801</v>
      </c>
    </row>
    <row r="14" spans="2:16">
      <c r="B14" s="6"/>
      <c r="C14" s="49" t="s">
        <v>59</v>
      </c>
      <c r="D14" s="50" t="s">
        <v>62</v>
      </c>
      <c r="E14" s="51">
        <v>2016</v>
      </c>
    </row>
    <row r="15" spans="2:16">
      <c r="B15" s="6"/>
      <c r="C15" s="6"/>
      <c r="D15" s="6"/>
      <c r="E15" s="6"/>
    </row>
    <row r="16" spans="2:16">
      <c r="B16" s="6"/>
      <c r="C16" s="6"/>
      <c r="D16" s="6"/>
      <c r="E16" s="6">
        <f>SUM(Table3[Price])</f>
        <v>23503</v>
      </c>
    </row>
    <row r="17" spans="2:6">
      <c r="B17" s="6"/>
      <c r="C17" s="6"/>
      <c r="D17" s="6"/>
      <c r="E17" s="6"/>
    </row>
    <row r="18" spans="2:6">
      <c r="B18" s="6"/>
      <c r="C18" s="6"/>
      <c r="D18" s="6"/>
      <c r="E18" s="6"/>
    </row>
    <row r="19" spans="2:6">
      <c r="B19" s="6"/>
      <c r="C19" s="6"/>
      <c r="D19" s="6"/>
      <c r="E19" s="6"/>
    </row>
    <row r="20" spans="2:6">
      <c r="B20" s="6"/>
      <c r="C20" s="6"/>
      <c r="D20" s="6"/>
      <c r="E20" s="6" t="s">
        <v>75</v>
      </c>
      <c r="F20">
        <f>SUBTOTAL(9,Table3[#All])</f>
        <v>23503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8"/>
  <sheetViews>
    <sheetView workbookViewId="0">
      <selection activeCell="I4" sqref="I4"/>
    </sheetView>
  </sheetViews>
  <sheetFormatPr defaultRowHeight="15"/>
  <cols>
    <col min="3" max="3" width="9.28515625" customWidth="1"/>
    <col min="4" max="4" width="15.42578125" customWidth="1"/>
    <col min="5" max="5" width="12.7109375" customWidth="1"/>
    <col min="6" max="6" width="17" customWidth="1"/>
  </cols>
  <sheetData>
    <row r="4" spans="3:6">
      <c r="D4" s="52" t="s">
        <v>9</v>
      </c>
      <c r="E4" s="53" t="s">
        <v>10</v>
      </c>
      <c r="F4" s="54" t="s">
        <v>21</v>
      </c>
    </row>
    <row r="5" spans="3:6">
      <c r="C5" s="6"/>
      <c r="D5" s="47" t="s">
        <v>76</v>
      </c>
      <c r="E5" s="15">
        <v>188</v>
      </c>
      <c r="F5" s="55">
        <v>45070</v>
      </c>
    </row>
    <row r="6" spans="3:6">
      <c r="C6" s="6"/>
      <c r="D6" s="47" t="s">
        <v>76</v>
      </c>
      <c r="E6" s="15">
        <v>569</v>
      </c>
      <c r="F6" s="55">
        <v>45073</v>
      </c>
    </row>
    <row r="7" spans="3:6">
      <c r="C7" s="6"/>
      <c r="D7" s="47" t="s">
        <v>72</v>
      </c>
      <c r="E7" s="15">
        <v>89</v>
      </c>
      <c r="F7" s="55">
        <v>45069</v>
      </c>
    </row>
    <row r="8" spans="3:6">
      <c r="C8" s="6"/>
      <c r="D8" s="47" t="s">
        <v>77</v>
      </c>
      <c r="E8" s="15">
        <v>242</v>
      </c>
      <c r="F8" s="55">
        <v>45074</v>
      </c>
    </row>
    <row r="9" spans="3:6">
      <c r="C9" s="6"/>
      <c r="D9" s="47" t="s">
        <v>2</v>
      </c>
      <c r="E9" s="15">
        <v>243</v>
      </c>
      <c r="F9" s="55">
        <v>45067</v>
      </c>
    </row>
    <row r="10" spans="3:6">
      <c r="C10" s="6"/>
      <c r="D10" s="47" t="s">
        <v>3</v>
      </c>
      <c r="E10" s="15">
        <v>243</v>
      </c>
      <c r="F10" s="55">
        <v>45066</v>
      </c>
    </row>
    <row r="11" spans="3:6">
      <c r="C11" s="6"/>
      <c r="D11" s="47" t="s">
        <v>78</v>
      </c>
      <c r="E11" s="15">
        <v>342</v>
      </c>
      <c r="F11" s="55">
        <v>45064</v>
      </c>
    </row>
    <row r="12" spans="3:6">
      <c r="C12" s="6"/>
      <c r="D12" s="47" t="s">
        <v>79</v>
      </c>
      <c r="E12" s="15">
        <v>432</v>
      </c>
      <c r="F12" s="55">
        <v>45065</v>
      </c>
    </row>
    <row r="13" spans="3:6">
      <c r="C13" s="6"/>
      <c r="D13" s="47" t="s">
        <v>80</v>
      </c>
      <c r="E13" s="15">
        <v>882</v>
      </c>
      <c r="F13" s="55">
        <v>45062</v>
      </c>
    </row>
    <row r="14" spans="3:6">
      <c r="C14" s="6"/>
      <c r="D14" s="47" t="s">
        <v>80</v>
      </c>
      <c r="E14" s="15">
        <v>882</v>
      </c>
      <c r="F14" s="55">
        <v>45063</v>
      </c>
    </row>
    <row r="15" spans="3:6">
      <c r="C15" s="6"/>
      <c r="D15" s="47" t="s">
        <v>81</v>
      </c>
      <c r="E15" s="15">
        <v>896</v>
      </c>
      <c r="F15" s="55">
        <v>45071</v>
      </c>
    </row>
    <row r="16" spans="3:6">
      <c r="C16" s="6"/>
      <c r="D16" s="47" t="s">
        <v>81</v>
      </c>
      <c r="E16" s="15">
        <v>896</v>
      </c>
      <c r="F16" s="55">
        <v>45072</v>
      </c>
    </row>
    <row r="17" spans="3:6">
      <c r="C17" s="6"/>
      <c r="D17" s="49" t="s">
        <v>82</v>
      </c>
      <c r="E17" s="50">
        <v>188</v>
      </c>
      <c r="F17" s="56">
        <v>45068</v>
      </c>
    </row>
    <row r="18" spans="3:6">
      <c r="C18" s="6"/>
      <c r="D18" s="6"/>
      <c r="E18" s="1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topLeftCell="C3" zoomScaleNormal="100" workbookViewId="0">
      <selection activeCell="E5" sqref="E5:F16"/>
    </sheetView>
  </sheetViews>
  <sheetFormatPr defaultRowHeight="15"/>
  <cols>
    <col min="5" max="5" width="12.85546875" customWidth="1"/>
    <col min="6" max="6" width="18.28515625" customWidth="1"/>
  </cols>
  <sheetData>
    <row r="2" spans="2:11">
      <c r="B2" t="s">
        <v>92</v>
      </c>
    </row>
    <row r="5" spans="2:11">
      <c r="E5" s="1" t="s">
        <v>9</v>
      </c>
      <c r="F5" s="1" t="s">
        <v>5</v>
      </c>
    </row>
    <row r="6" spans="2:11">
      <c r="E6" t="s">
        <v>72</v>
      </c>
      <c r="F6" s="18">
        <v>190</v>
      </c>
      <c r="K6" t="s">
        <v>91</v>
      </c>
    </row>
    <row r="7" spans="2:11">
      <c r="E7" t="s">
        <v>77</v>
      </c>
      <c r="F7" s="18">
        <v>188</v>
      </c>
      <c r="K7" t="s">
        <v>90</v>
      </c>
    </row>
    <row r="8" spans="2:11">
      <c r="E8" t="s">
        <v>3</v>
      </c>
      <c r="F8" s="18">
        <v>450</v>
      </c>
      <c r="K8" t="s">
        <v>89</v>
      </c>
    </row>
    <row r="9" spans="2:11">
      <c r="E9" t="s">
        <v>2</v>
      </c>
      <c r="F9" s="18">
        <v>242</v>
      </c>
      <c r="K9" t="s">
        <v>88</v>
      </c>
    </row>
    <row r="10" spans="2:11">
      <c r="E10" t="s">
        <v>78</v>
      </c>
      <c r="F10" s="18">
        <v>235</v>
      </c>
      <c r="K10" t="s">
        <v>87</v>
      </c>
    </row>
    <row r="11" spans="2:11">
      <c r="E11" t="s">
        <v>79</v>
      </c>
      <c r="F11" s="18">
        <v>896</v>
      </c>
      <c r="K11" t="s">
        <v>86</v>
      </c>
    </row>
    <row r="12" spans="2:11">
      <c r="E12" t="s">
        <v>82</v>
      </c>
      <c r="F12" s="18">
        <v>400</v>
      </c>
      <c r="K12" t="s">
        <v>85</v>
      </c>
    </row>
    <row r="13" spans="2:11">
      <c r="E13" t="s">
        <v>80</v>
      </c>
      <c r="F13" s="18">
        <v>853</v>
      </c>
      <c r="K13" t="s">
        <v>84</v>
      </c>
    </row>
    <row r="14" spans="2:11">
      <c r="E14" t="s">
        <v>81</v>
      </c>
      <c r="F14" s="18">
        <v>623</v>
      </c>
    </row>
    <row r="15" spans="2:11">
      <c r="E15" t="s">
        <v>76</v>
      </c>
      <c r="F15" s="18">
        <v>882</v>
      </c>
    </row>
    <row r="16" spans="2:11">
      <c r="E16" t="s">
        <v>83</v>
      </c>
      <c r="F16" s="18">
        <v>200</v>
      </c>
    </row>
  </sheetData>
  <conditionalFormatting sqref="E5:F16">
    <cfRule type="expression" dxfId="4" priority="5">
      <formula>"""&gt;500"""</formula>
    </cfRule>
    <cfRule type="expression" dxfId="3" priority="6">
      <formula>"""&gt;500"""</formula>
    </cfRule>
  </conditionalFormatting>
  <conditionalFormatting sqref="F6:F16">
    <cfRule type="expression" dxfId="2" priority="3">
      <formula>$F$6&gt;200</formula>
    </cfRule>
    <cfRule type="expression" dxfId="1" priority="4">
      <formula>"&gt;500"</formula>
    </cfRule>
  </conditionalFormatting>
  <conditionalFormatting sqref="E6:E16">
    <cfRule type="expression" priority="2">
      <formula>"countif($E$6:$E$16,$E6)&gt;1"</formula>
    </cfRule>
  </conditionalFormatting>
  <conditionalFormatting sqref="L7">
    <cfRule type="top10" dxfId="0" priority="1" rank="5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29"/>
  <sheetViews>
    <sheetView topLeftCell="A5" workbookViewId="0">
      <selection activeCell="I23" sqref="I23"/>
    </sheetView>
  </sheetViews>
  <sheetFormatPr defaultRowHeight="15"/>
  <cols>
    <col min="5" max="5" width="9.28515625" customWidth="1"/>
    <col min="6" max="6" width="17.42578125" customWidth="1"/>
    <col min="7" max="7" width="20.5703125" customWidth="1"/>
    <col min="10" max="10" width="11.5703125" bestFit="1" customWidth="1"/>
    <col min="14" max="15" width="11.5703125" bestFit="1" customWidth="1"/>
  </cols>
  <sheetData>
    <row r="5" spans="5:15">
      <c r="E5" s="19" t="s">
        <v>9</v>
      </c>
      <c r="F5" s="20" t="s">
        <v>10</v>
      </c>
      <c r="G5" s="21" t="s">
        <v>21</v>
      </c>
    </row>
    <row r="6" spans="5:15">
      <c r="E6" s="22" t="s">
        <v>82</v>
      </c>
      <c r="F6" s="1">
        <v>188</v>
      </c>
      <c r="G6" s="23">
        <v>45068</v>
      </c>
    </row>
    <row r="7" spans="5:15">
      <c r="E7" s="22" t="s">
        <v>76</v>
      </c>
      <c r="F7" s="1">
        <v>188</v>
      </c>
      <c r="G7" s="23">
        <v>45070</v>
      </c>
    </row>
    <row r="8" spans="5:15">
      <c r="E8" s="22" t="s">
        <v>76</v>
      </c>
      <c r="F8" s="1">
        <v>569</v>
      </c>
      <c r="G8" s="23">
        <v>45073</v>
      </c>
    </row>
    <row r="9" spans="5:15">
      <c r="E9" s="22" t="s">
        <v>72</v>
      </c>
      <c r="F9" s="1">
        <v>89</v>
      </c>
      <c r="G9" s="23">
        <v>45069</v>
      </c>
    </row>
    <row r="10" spans="5:15">
      <c r="E10" s="22" t="s">
        <v>77</v>
      </c>
      <c r="F10" s="1">
        <v>242</v>
      </c>
      <c r="G10" s="23">
        <v>45074</v>
      </c>
    </row>
    <row r="11" spans="5:15">
      <c r="E11" s="22" t="s">
        <v>2</v>
      </c>
      <c r="F11" s="1">
        <v>243</v>
      </c>
      <c r="G11" s="23">
        <v>45067</v>
      </c>
    </row>
    <row r="12" spans="5:15">
      <c r="E12" s="22" t="s">
        <v>3</v>
      </c>
      <c r="F12" s="1">
        <v>243</v>
      </c>
      <c r="G12" s="23">
        <v>45066</v>
      </c>
    </row>
    <row r="13" spans="5:15">
      <c r="E13" s="22" t="s">
        <v>78</v>
      </c>
      <c r="F13" s="1">
        <v>342</v>
      </c>
      <c r="G13" s="23">
        <v>45064</v>
      </c>
    </row>
    <row r="14" spans="5:15">
      <c r="E14" s="22" t="s">
        <v>79</v>
      </c>
      <c r="F14" s="1">
        <v>200</v>
      </c>
      <c r="G14" s="23">
        <v>45065</v>
      </c>
      <c r="K14" s="6"/>
      <c r="L14" s="6"/>
      <c r="M14" s="6"/>
      <c r="N14" s="6"/>
    </row>
    <row r="15" spans="5:15">
      <c r="E15" s="22" t="s">
        <v>80</v>
      </c>
      <c r="F15" s="1">
        <v>882</v>
      </c>
      <c r="G15" s="23">
        <v>45063</v>
      </c>
      <c r="K15" s="6"/>
      <c r="L15" s="6"/>
      <c r="M15" s="6"/>
      <c r="N15" s="17"/>
      <c r="O15" s="6"/>
    </row>
    <row r="16" spans="5:15">
      <c r="E16" s="22" t="s">
        <v>80</v>
      </c>
      <c r="F16" s="1">
        <v>882</v>
      </c>
      <c r="G16" s="23">
        <v>45062</v>
      </c>
      <c r="K16" s="6"/>
      <c r="L16" s="6"/>
      <c r="M16" s="6"/>
      <c r="N16" s="17"/>
      <c r="O16" s="6"/>
    </row>
    <row r="17" spans="5:15">
      <c r="E17" s="22" t="s">
        <v>81</v>
      </c>
      <c r="F17" s="1">
        <v>896</v>
      </c>
      <c r="G17" s="23">
        <v>45071</v>
      </c>
      <c r="L17" s="6"/>
      <c r="M17" s="6"/>
      <c r="N17" s="17"/>
      <c r="O17" s="17"/>
    </row>
    <row r="18" spans="5:15">
      <c r="E18" s="24" t="s">
        <v>81</v>
      </c>
      <c r="F18" s="9">
        <v>896</v>
      </c>
      <c r="G18" s="25">
        <v>45072</v>
      </c>
      <c r="L18" s="6"/>
      <c r="M18" s="6"/>
      <c r="N18" s="17"/>
      <c r="O18" s="17"/>
    </row>
    <row r="19" spans="5:15">
      <c r="L19" s="6"/>
      <c r="M19" s="6"/>
      <c r="N19" s="17"/>
      <c r="O19" s="17"/>
    </row>
    <row r="20" spans="5:15">
      <c r="F20">
        <f>AVERAGE(Table1[Sales])</f>
        <v>450.76923076923077</v>
      </c>
      <c r="L20" s="6"/>
      <c r="M20" s="6"/>
      <c r="N20" s="17"/>
      <c r="O20" s="17"/>
    </row>
    <row r="21" spans="5:15">
      <c r="L21" s="6"/>
      <c r="M21" s="6"/>
      <c r="N21" s="17"/>
      <c r="O21" s="17"/>
    </row>
    <row r="22" spans="5:15">
      <c r="I22" t="s">
        <v>93</v>
      </c>
      <c r="M22" s="6"/>
      <c r="N22" s="17"/>
      <c r="O22" s="17"/>
    </row>
    <row r="23" spans="5:15">
      <c r="I23" t="s">
        <v>94</v>
      </c>
      <c r="M23" s="6"/>
      <c r="N23" s="17"/>
      <c r="O23" s="17"/>
    </row>
    <row r="24" spans="5:15">
      <c r="I24" t="s">
        <v>95</v>
      </c>
      <c r="M24" s="6"/>
      <c r="N24" s="17"/>
      <c r="O24" s="17"/>
    </row>
    <row r="25" spans="5:15">
      <c r="M25" s="6"/>
      <c r="N25" s="17"/>
      <c r="O25" s="17"/>
    </row>
    <row r="26" spans="5:15">
      <c r="L26" s="6"/>
      <c r="M26" s="6"/>
      <c r="N26" s="17"/>
      <c r="O26" s="17"/>
    </row>
    <row r="27" spans="5:15">
      <c r="L27" s="6"/>
      <c r="M27" s="6"/>
      <c r="N27" s="17"/>
      <c r="O27" s="17"/>
    </row>
    <row r="28" spans="5:15">
      <c r="L28" s="6"/>
      <c r="M28" s="6"/>
      <c r="N28" s="17"/>
      <c r="O28" s="17"/>
    </row>
    <row r="29" spans="5:15">
      <c r="L29" s="6"/>
      <c r="M29" s="6"/>
      <c r="N29" s="6"/>
      <c r="O29" s="1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W45"/>
  <sheetViews>
    <sheetView workbookViewId="0">
      <selection activeCell="F34" sqref="F34"/>
    </sheetView>
  </sheetViews>
  <sheetFormatPr defaultRowHeight="15"/>
  <cols>
    <col min="4" max="4" width="9.28515625" customWidth="1"/>
    <col min="5" max="5" width="12.140625" customWidth="1"/>
    <col min="6" max="6" width="17.140625" customWidth="1"/>
    <col min="9" max="9" width="11.5703125" bestFit="1" customWidth="1"/>
    <col min="10" max="10" width="14.7109375" customWidth="1"/>
    <col min="11" max="11" width="12.85546875" customWidth="1"/>
    <col min="12" max="12" width="11.5703125" bestFit="1" customWidth="1"/>
    <col min="13" max="13" width="14.42578125" customWidth="1"/>
    <col min="14" max="14" width="13.7109375" customWidth="1"/>
    <col min="15" max="15" width="14.28515625" customWidth="1"/>
    <col min="17" max="18" width="11.5703125" bestFit="1" customWidth="1"/>
    <col min="19" max="19" width="17.42578125" customWidth="1"/>
    <col min="23" max="23" width="16.28515625" customWidth="1"/>
  </cols>
  <sheetData>
    <row r="5" spans="4:23">
      <c r="D5" s="19" t="s">
        <v>9</v>
      </c>
      <c r="E5" s="20" t="s">
        <v>10</v>
      </c>
      <c r="F5" s="21" t="s">
        <v>21</v>
      </c>
      <c r="I5" t="s">
        <v>21</v>
      </c>
      <c r="M5" t="s">
        <v>21</v>
      </c>
      <c r="Q5" t="s">
        <v>21</v>
      </c>
      <c r="R5" t="s">
        <v>21</v>
      </c>
      <c r="U5" t="s">
        <v>10</v>
      </c>
      <c r="V5" t="s">
        <v>21</v>
      </c>
    </row>
    <row r="6" spans="4:23">
      <c r="D6" s="22" t="s">
        <v>82</v>
      </c>
      <c r="E6" s="1">
        <v>188</v>
      </c>
      <c r="F6" s="23">
        <v>45068</v>
      </c>
      <c r="I6" s="27">
        <v>45074</v>
      </c>
      <c r="M6" t="s">
        <v>96</v>
      </c>
      <c r="O6" s="6"/>
      <c r="P6" s="6"/>
      <c r="Q6" s="6" t="s">
        <v>97</v>
      </c>
      <c r="R6" s="17" t="s">
        <v>98</v>
      </c>
      <c r="U6" t="s">
        <v>99</v>
      </c>
    </row>
    <row r="7" spans="4:23">
      <c r="D7" s="22" t="s">
        <v>76</v>
      </c>
      <c r="E7" s="1">
        <v>188</v>
      </c>
      <c r="F7" s="23">
        <v>45070</v>
      </c>
      <c r="I7" s="17"/>
      <c r="N7" s="6"/>
      <c r="O7" s="6"/>
      <c r="P7" s="6"/>
      <c r="Q7" s="6"/>
      <c r="R7" s="17"/>
      <c r="V7" t="s">
        <v>100</v>
      </c>
    </row>
    <row r="8" spans="4:23">
      <c r="D8" s="22" t="s">
        <v>76</v>
      </c>
      <c r="E8" s="1">
        <v>569</v>
      </c>
      <c r="F8" s="23">
        <v>45073</v>
      </c>
      <c r="H8" s="19" t="s">
        <v>9</v>
      </c>
      <c r="I8" s="20" t="s">
        <v>10</v>
      </c>
      <c r="J8" s="21" t="s">
        <v>21</v>
      </c>
      <c r="L8" s="19" t="s">
        <v>9</v>
      </c>
      <c r="M8" s="20" t="s">
        <v>10</v>
      </c>
      <c r="N8" s="21" t="s">
        <v>21</v>
      </c>
    </row>
    <row r="9" spans="4:23">
      <c r="D9" s="22" t="s">
        <v>72</v>
      </c>
      <c r="E9" s="1">
        <v>89</v>
      </c>
      <c r="F9" s="23">
        <v>45069</v>
      </c>
      <c r="H9" s="22" t="s">
        <v>77</v>
      </c>
      <c r="I9" s="1">
        <v>242</v>
      </c>
      <c r="J9" s="23">
        <v>45074</v>
      </c>
      <c r="K9" s="6"/>
      <c r="L9" s="22" t="s">
        <v>82</v>
      </c>
      <c r="M9" s="1">
        <v>188</v>
      </c>
      <c r="N9" s="23">
        <v>45068</v>
      </c>
      <c r="O9" s="6"/>
      <c r="P9" s="19" t="s">
        <v>9</v>
      </c>
      <c r="Q9" s="20" t="s">
        <v>10</v>
      </c>
      <c r="R9" s="21" t="s">
        <v>21</v>
      </c>
      <c r="S9" s="6"/>
      <c r="U9" s="6"/>
      <c r="V9" s="6"/>
      <c r="W9" s="6"/>
    </row>
    <row r="10" spans="4:23">
      <c r="D10" s="22" t="s">
        <v>77</v>
      </c>
      <c r="E10" s="1">
        <v>242</v>
      </c>
      <c r="F10" s="23">
        <v>45074</v>
      </c>
      <c r="I10" s="6"/>
      <c r="J10" s="6"/>
      <c r="K10" s="17"/>
      <c r="L10" s="22" t="s">
        <v>76</v>
      </c>
      <c r="M10" s="1">
        <v>188</v>
      </c>
      <c r="N10" s="23">
        <v>45070</v>
      </c>
      <c r="O10" s="17"/>
      <c r="P10" s="22" t="s">
        <v>82</v>
      </c>
      <c r="Q10" s="1">
        <v>188</v>
      </c>
      <c r="R10" s="23">
        <v>45068</v>
      </c>
      <c r="S10" s="17"/>
      <c r="U10" s="6"/>
      <c r="V10" s="6"/>
      <c r="W10" s="17"/>
    </row>
    <row r="11" spans="4:23">
      <c r="D11" s="22" t="s">
        <v>2</v>
      </c>
      <c r="E11" s="1">
        <v>243</v>
      </c>
      <c r="F11" s="23">
        <v>45067</v>
      </c>
      <c r="I11" s="6"/>
      <c r="J11" s="6"/>
      <c r="K11" s="6"/>
      <c r="L11" s="22" t="s">
        <v>76</v>
      </c>
      <c r="M11" s="1">
        <v>569</v>
      </c>
      <c r="N11" s="23">
        <v>45073</v>
      </c>
      <c r="O11" s="17"/>
      <c r="P11" s="22" t="s">
        <v>76</v>
      </c>
      <c r="Q11" s="1">
        <v>188</v>
      </c>
      <c r="R11" s="23">
        <v>45070</v>
      </c>
      <c r="S11" s="17"/>
      <c r="U11" s="6"/>
      <c r="V11" s="6"/>
      <c r="W11" s="17"/>
    </row>
    <row r="12" spans="4:23">
      <c r="D12" s="22" t="s">
        <v>3</v>
      </c>
      <c r="E12" s="1">
        <v>243</v>
      </c>
      <c r="F12" s="23">
        <v>45066</v>
      </c>
      <c r="I12" s="6"/>
      <c r="J12" s="6"/>
      <c r="K12" s="6"/>
      <c r="L12" s="22" t="s">
        <v>72</v>
      </c>
      <c r="M12" s="1">
        <v>89</v>
      </c>
      <c r="N12" s="23">
        <v>45069</v>
      </c>
      <c r="O12" s="17"/>
      <c r="P12" s="22" t="s">
        <v>72</v>
      </c>
      <c r="Q12" s="1">
        <v>89</v>
      </c>
      <c r="R12" s="23">
        <v>45069</v>
      </c>
      <c r="S12" s="17"/>
      <c r="U12" s="6"/>
      <c r="V12" s="6"/>
      <c r="W12" s="17"/>
    </row>
    <row r="13" spans="4:23">
      <c r="D13" s="22" t="s">
        <v>78</v>
      </c>
      <c r="E13" s="1">
        <v>342</v>
      </c>
      <c r="F13" s="23">
        <v>45064</v>
      </c>
      <c r="I13" s="6"/>
      <c r="J13" s="6"/>
      <c r="K13" s="6"/>
      <c r="L13" s="22" t="s">
        <v>77</v>
      </c>
      <c r="M13" s="1">
        <v>242</v>
      </c>
      <c r="N13" s="23">
        <v>45074</v>
      </c>
      <c r="O13" s="17"/>
      <c r="P13" s="22" t="s">
        <v>2</v>
      </c>
      <c r="Q13" s="1">
        <v>243</v>
      </c>
      <c r="R13" s="23">
        <v>45067</v>
      </c>
      <c r="S13" s="17"/>
      <c r="U13" s="6"/>
      <c r="V13" s="6"/>
      <c r="W13" s="17"/>
    </row>
    <row r="14" spans="4:23">
      <c r="D14" s="22" t="s">
        <v>79</v>
      </c>
      <c r="E14" s="1">
        <v>200</v>
      </c>
      <c r="F14" s="23">
        <v>45065</v>
      </c>
      <c r="I14" s="6"/>
      <c r="J14" s="6"/>
      <c r="K14" s="6"/>
      <c r="L14" s="22" t="s">
        <v>2</v>
      </c>
      <c r="M14" s="1">
        <v>243</v>
      </c>
      <c r="N14" s="23">
        <v>45067</v>
      </c>
      <c r="O14" s="17"/>
      <c r="P14" s="22" t="s">
        <v>81</v>
      </c>
      <c r="Q14" s="1">
        <v>896</v>
      </c>
      <c r="R14" s="23">
        <v>45071</v>
      </c>
      <c r="S14" s="17"/>
      <c r="U14" s="6"/>
      <c r="V14" s="6"/>
      <c r="W14" s="17"/>
    </row>
    <row r="15" spans="4:23">
      <c r="D15" s="22" t="s">
        <v>80</v>
      </c>
      <c r="E15" s="1">
        <v>882</v>
      </c>
      <c r="F15" s="23">
        <v>45063</v>
      </c>
      <c r="I15" s="6"/>
      <c r="J15" s="6"/>
      <c r="K15" s="6"/>
      <c r="L15" s="22" t="s">
        <v>81</v>
      </c>
      <c r="M15" s="1">
        <v>896</v>
      </c>
      <c r="N15" s="23">
        <v>45071</v>
      </c>
      <c r="O15" s="17"/>
      <c r="P15" s="22" t="s">
        <v>81</v>
      </c>
      <c r="Q15" s="1">
        <v>896</v>
      </c>
      <c r="R15" s="23">
        <v>45072</v>
      </c>
      <c r="S15" s="17"/>
      <c r="U15" s="6"/>
      <c r="V15" s="6"/>
      <c r="W15" s="17"/>
    </row>
    <row r="16" spans="4:23">
      <c r="D16" s="22" t="s">
        <v>80</v>
      </c>
      <c r="E16" s="1">
        <v>882</v>
      </c>
      <c r="F16" s="23">
        <v>45062</v>
      </c>
      <c r="I16" s="6"/>
      <c r="J16" s="6"/>
      <c r="K16" s="6"/>
      <c r="L16" s="22" t="s">
        <v>81</v>
      </c>
      <c r="M16" s="1">
        <v>896</v>
      </c>
      <c r="N16" s="23">
        <v>45072</v>
      </c>
      <c r="O16" s="17"/>
      <c r="P16" s="5" t="s">
        <v>8</v>
      </c>
      <c r="Q16" s="28">
        <v>200</v>
      </c>
      <c r="R16" s="23">
        <v>45072</v>
      </c>
      <c r="S16" s="6"/>
      <c r="U16" s="6"/>
      <c r="V16" s="6"/>
      <c r="W16" s="17"/>
    </row>
    <row r="17" spans="4:23">
      <c r="D17" s="22" t="s">
        <v>81</v>
      </c>
      <c r="E17" s="1">
        <v>896</v>
      </c>
      <c r="F17" s="23">
        <v>45071</v>
      </c>
      <c r="I17" s="6"/>
      <c r="J17" s="6"/>
      <c r="K17" s="6"/>
      <c r="L17" s="5" t="s">
        <v>8</v>
      </c>
      <c r="M17" s="28">
        <v>200</v>
      </c>
      <c r="N17" s="23">
        <v>45072</v>
      </c>
      <c r="O17" s="17"/>
      <c r="P17" s="6"/>
      <c r="Q17" s="6"/>
      <c r="R17" s="6"/>
      <c r="S17" s="6"/>
      <c r="U17" s="6"/>
      <c r="V17" s="6"/>
      <c r="W17" s="17"/>
    </row>
    <row r="18" spans="4:23">
      <c r="D18" s="22" t="s">
        <v>81</v>
      </c>
      <c r="E18" s="1">
        <v>896</v>
      </c>
      <c r="F18" s="23">
        <v>45072</v>
      </c>
      <c r="N18" s="6"/>
      <c r="O18" s="6"/>
      <c r="P18" s="6"/>
      <c r="Q18" s="6"/>
      <c r="R18" s="6"/>
      <c r="U18" s="6"/>
      <c r="V18" s="6"/>
      <c r="W18" s="17"/>
    </row>
    <row r="19" spans="4:23">
      <c r="D19" s="5" t="s">
        <v>8</v>
      </c>
      <c r="E19" s="28">
        <v>200</v>
      </c>
      <c r="F19" s="23">
        <v>45072</v>
      </c>
      <c r="P19" s="6"/>
      <c r="Q19" s="6"/>
      <c r="R19" s="6"/>
      <c r="U19" s="6"/>
      <c r="V19" s="6"/>
      <c r="W19" s="17"/>
    </row>
    <row r="20" spans="4:23">
      <c r="P20" s="6"/>
      <c r="Q20" s="6"/>
      <c r="R20" s="17"/>
      <c r="U20" s="6"/>
      <c r="V20" s="6"/>
      <c r="W20" s="6"/>
    </row>
    <row r="21" spans="4:23">
      <c r="K21" s="6"/>
      <c r="L21" s="6"/>
      <c r="M21" s="6"/>
      <c r="N21" s="6"/>
      <c r="O21" s="6"/>
      <c r="P21" s="6"/>
      <c r="Q21" s="6"/>
      <c r="R21" s="17"/>
    </row>
    <row r="22" spans="4:23">
      <c r="K22" s="6"/>
      <c r="L22" s="6"/>
      <c r="M22" s="6"/>
      <c r="N22" s="6"/>
      <c r="O22" s="6"/>
      <c r="P22" s="6"/>
      <c r="Q22" s="6"/>
      <c r="R22" s="17"/>
    </row>
    <row r="23" spans="4:23">
      <c r="K23" s="6"/>
      <c r="L23" s="6" t="s">
        <v>10</v>
      </c>
      <c r="M23" s="6" t="s">
        <v>21</v>
      </c>
      <c r="N23" s="6"/>
      <c r="O23" s="6"/>
      <c r="P23" s="6"/>
      <c r="Q23" s="6"/>
      <c r="R23" s="17"/>
    </row>
    <row r="24" spans="4:23">
      <c r="K24" s="6"/>
      <c r="L24" s="6" t="s">
        <v>197</v>
      </c>
      <c r="M24" s="27">
        <v>45072</v>
      </c>
      <c r="N24" s="6"/>
      <c r="O24" s="6"/>
      <c r="P24" s="6"/>
      <c r="Q24" s="17"/>
      <c r="R24" s="17"/>
    </row>
    <row r="25" spans="4:23">
      <c r="D25" t="s">
        <v>101</v>
      </c>
      <c r="K25" s="6"/>
      <c r="L25" s="6"/>
      <c r="M25" s="6"/>
      <c r="N25" s="6"/>
      <c r="O25" s="6"/>
      <c r="P25" s="6"/>
      <c r="Q25" s="6"/>
      <c r="R25" s="17"/>
    </row>
    <row r="26" spans="4:23">
      <c r="D26" t="s">
        <v>102</v>
      </c>
      <c r="K26" s="19" t="s">
        <v>9</v>
      </c>
      <c r="L26" s="20" t="s">
        <v>10</v>
      </c>
      <c r="M26" s="21" t="s">
        <v>21</v>
      </c>
      <c r="N26" s="6"/>
      <c r="O26" s="6"/>
      <c r="P26" s="6"/>
      <c r="Q26" s="6"/>
      <c r="R26" s="17"/>
    </row>
    <row r="27" spans="4:23">
      <c r="D27" t="s">
        <v>103</v>
      </c>
      <c r="K27" s="22" t="s">
        <v>81</v>
      </c>
      <c r="L27" s="1">
        <v>896</v>
      </c>
      <c r="M27" s="23">
        <v>45072</v>
      </c>
      <c r="N27" s="6"/>
      <c r="O27" s="6"/>
      <c r="P27" s="6"/>
      <c r="Q27" s="6"/>
      <c r="R27" s="17"/>
    </row>
    <row r="28" spans="4:23">
      <c r="D28" t="s">
        <v>104</v>
      </c>
      <c r="K28" s="6"/>
      <c r="L28" s="6"/>
      <c r="M28" s="17"/>
      <c r="N28" s="6"/>
      <c r="O28" s="6"/>
      <c r="P28" s="6"/>
      <c r="Q28" s="6"/>
      <c r="R28" s="17"/>
    </row>
    <row r="29" spans="4:23">
      <c r="D29" t="s">
        <v>105</v>
      </c>
      <c r="O29" s="6"/>
      <c r="P29" s="6"/>
      <c r="Q29" s="6"/>
      <c r="R29" s="17"/>
    </row>
    <row r="30" spans="4:23">
      <c r="D30" t="s">
        <v>106</v>
      </c>
      <c r="L30" t="s">
        <v>10</v>
      </c>
      <c r="M30" t="s">
        <v>21</v>
      </c>
      <c r="O30" s="6"/>
      <c r="P30" s="6"/>
      <c r="Q30" s="17"/>
    </row>
    <row r="31" spans="4:23">
      <c r="L31" t="s">
        <v>99</v>
      </c>
      <c r="O31" s="6"/>
      <c r="P31" s="6"/>
      <c r="Q31" s="17"/>
    </row>
    <row r="32" spans="4:23">
      <c r="M32" t="s">
        <v>198</v>
      </c>
      <c r="O32" s="6"/>
      <c r="P32" s="6"/>
      <c r="Q32" s="17"/>
    </row>
    <row r="33" spans="5:17">
      <c r="F33" t="s">
        <v>9</v>
      </c>
      <c r="O33" s="6"/>
      <c r="P33" s="6"/>
      <c r="Q33" s="17"/>
    </row>
    <row r="34" spans="5:17">
      <c r="F34" t="s">
        <v>200</v>
      </c>
      <c r="K34" s="19" t="s">
        <v>9</v>
      </c>
      <c r="L34" s="20" t="s">
        <v>10</v>
      </c>
      <c r="M34" s="21" t="s">
        <v>21</v>
      </c>
      <c r="O34" s="6"/>
      <c r="P34" s="6"/>
      <c r="Q34" s="17"/>
    </row>
    <row r="35" spans="5:17">
      <c r="K35" s="22" t="s">
        <v>82</v>
      </c>
      <c r="L35" s="1">
        <v>188</v>
      </c>
      <c r="M35" s="23">
        <v>45068</v>
      </c>
      <c r="O35" s="6"/>
      <c r="P35" s="6"/>
      <c r="Q35" s="17"/>
    </row>
    <row r="36" spans="5:17">
      <c r="E36" s="19" t="s">
        <v>9</v>
      </c>
      <c r="F36" s="20" t="s">
        <v>10</v>
      </c>
      <c r="G36" s="21" t="s">
        <v>21</v>
      </c>
      <c r="K36" s="22" t="s">
        <v>76</v>
      </c>
      <c r="L36" s="1">
        <v>188</v>
      </c>
      <c r="M36" s="23">
        <v>45070</v>
      </c>
    </row>
    <row r="37" spans="5:17">
      <c r="K37" s="22" t="s">
        <v>72</v>
      </c>
      <c r="L37" s="1">
        <v>89</v>
      </c>
      <c r="M37" s="23">
        <v>45069</v>
      </c>
    </row>
    <row r="38" spans="5:17">
      <c r="K38" s="22" t="s">
        <v>77</v>
      </c>
      <c r="L38" s="1">
        <v>242</v>
      </c>
      <c r="M38" s="23">
        <v>45074</v>
      </c>
    </row>
    <row r="39" spans="5:17">
      <c r="K39" s="22" t="s">
        <v>2</v>
      </c>
      <c r="L39" s="1">
        <v>243</v>
      </c>
      <c r="M39" s="23">
        <v>45067</v>
      </c>
    </row>
    <row r="40" spans="5:17">
      <c r="K40" s="22" t="s">
        <v>3</v>
      </c>
      <c r="L40" s="1">
        <v>243</v>
      </c>
      <c r="M40" s="23">
        <v>45066</v>
      </c>
    </row>
    <row r="41" spans="5:17">
      <c r="K41" s="22" t="s">
        <v>78</v>
      </c>
      <c r="L41" s="1">
        <v>342</v>
      </c>
      <c r="M41" s="23">
        <v>45064</v>
      </c>
    </row>
    <row r="42" spans="5:17">
      <c r="K42" s="22" t="s">
        <v>79</v>
      </c>
      <c r="L42" s="1">
        <v>200</v>
      </c>
      <c r="M42" s="23">
        <v>45065</v>
      </c>
    </row>
    <row r="43" spans="5:17">
      <c r="K43" s="22" t="s">
        <v>80</v>
      </c>
      <c r="L43" s="1">
        <v>882</v>
      </c>
      <c r="M43" s="23">
        <v>45063</v>
      </c>
    </row>
    <row r="44" spans="5:17">
      <c r="K44" s="22" t="s">
        <v>80</v>
      </c>
      <c r="L44" s="1">
        <v>882</v>
      </c>
      <c r="M44" s="23">
        <v>45062</v>
      </c>
    </row>
    <row r="45" spans="5:17">
      <c r="K45" s="5" t="s">
        <v>8</v>
      </c>
      <c r="L45" s="28">
        <v>200</v>
      </c>
      <c r="M45" s="23">
        <v>45072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IF</vt:lpstr>
      <vt:lpstr>sumif &amp; countif</vt:lpstr>
      <vt:lpstr>sumifs &amp; Countifs</vt:lpstr>
      <vt:lpstr>Rank</vt:lpstr>
      <vt:lpstr>Table</vt:lpstr>
      <vt:lpstr>Sorting</vt:lpstr>
      <vt:lpstr>Conditional Formatting</vt:lpstr>
      <vt:lpstr>Filter</vt:lpstr>
      <vt:lpstr>Advanced Filter</vt:lpstr>
      <vt:lpstr>Lookup functions</vt:lpstr>
      <vt:lpstr>Match and Index</vt:lpstr>
      <vt:lpstr>Data Validation</vt:lpstr>
      <vt:lpstr>Handling duplicates</vt:lpstr>
      <vt:lpstr>Handling missing data</vt:lpstr>
      <vt:lpstr>Maths Function</vt:lpstr>
      <vt:lpstr>Sheet1</vt:lpstr>
      <vt:lpstr>'Advanced Filter'!Criteria</vt:lpstr>
      <vt:lpstr>'Advanced Filter'!Extract</vt:lpstr>
      <vt:lpstr>Filter!Extract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Singhal</dc:creator>
  <cp:lastModifiedBy>Sakshi Singhal</cp:lastModifiedBy>
  <dcterms:created xsi:type="dcterms:W3CDTF">2024-12-13T15:59:48Z</dcterms:created>
  <dcterms:modified xsi:type="dcterms:W3CDTF">2025-02-15T17:28:25Z</dcterms:modified>
</cp:coreProperties>
</file>