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G19189.GFG\Desktop\Data Science Hybrid batch\"/>
    </mc:Choice>
  </mc:AlternateContent>
  <bookViews>
    <workbookView xWindow="0" yWindow="0" windowWidth="20490" windowHeight="7620" firstSheet="2" activeTab="7"/>
  </bookViews>
  <sheets>
    <sheet name="Basic" sheetId="19" r:id="rId1"/>
    <sheet name="sumif &amp; countif" sheetId="16" r:id="rId2"/>
    <sheet name="sumifs &amp; Countifs" sheetId="18" r:id="rId3"/>
    <sheet name="Rank" sheetId="10" r:id="rId4"/>
    <sheet name="Table" sheetId="17" r:id="rId5"/>
    <sheet name="Sorting" sheetId="13" r:id="rId6"/>
    <sheet name="Conditional Formatting" sheetId="11" r:id="rId7"/>
    <sheet name="Text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9" l="1"/>
  <c r="E20" i="9"/>
  <c r="I19" i="9"/>
  <c r="I20" i="9"/>
  <c r="I18" i="9"/>
  <c r="E17" i="9"/>
  <c r="E19" i="9"/>
  <c r="E7" i="9"/>
  <c r="H19" i="9"/>
  <c r="H20" i="9"/>
  <c r="H18" i="9"/>
  <c r="E16" i="9"/>
  <c r="F15" i="9"/>
  <c r="E15" i="9"/>
  <c r="E14" i="9"/>
  <c r="H13" i="9"/>
  <c r="E13" i="9"/>
  <c r="E12" i="9"/>
  <c r="E11" i="9"/>
  <c r="E10" i="9"/>
  <c r="E9" i="9"/>
  <c r="E8" i="9"/>
  <c r="F6" i="9"/>
  <c r="I6" i="9"/>
  <c r="H6" i="9"/>
  <c r="F20" i="17"/>
  <c r="J10" i="16"/>
  <c r="E17" i="17"/>
  <c r="I9" i="10"/>
  <c r="I8" i="10"/>
  <c r="G10" i="10"/>
  <c r="G11" i="10"/>
  <c r="G9" i="10"/>
  <c r="G8" i="10"/>
  <c r="G7" i="10"/>
  <c r="J18" i="18"/>
  <c r="I18" i="18"/>
  <c r="G18" i="18"/>
  <c r="J20" i="16"/>
  <c r="J21" i="16"/>
  <c r="J22" i="16"/>
  <c r="J19" i="16"/>
  <c r="I20" i="16"/>
  <c r="I21" i="16"/>
  <c r="I22" i="16"/>
  <c r="I19" i="16"/>
  <c r="H19" i="16"/>
  <c r="H20" i="16"/>
  <c r="H21" i="16"/>
  <c r="H22" i="16"/>
  <c r="L10" i="16"/>
  <c r="D17" i="16"/>
  <c r="H10" i="16"/>
  <c r="J7" i="16"/>
  <c r="J6" i="16"/>
  <c r="H7" i="16"/>
  <c r="H6" i="16"/>
  <c r="E16" i="16"/>
  <c r="I46" i="19"/>
  <c r="H44" i="19"/>
  <c r="F44" i="19"/>
  <c r="H45" i="19"/>
  <c r="F45" i="19"/>
  <c r="F22" i="19"/>
  <c r="E36" i="19"/>
  <c r="K47" i="19"/>
  <c r="M31" i="19"/>
  <c r="F20" i="19"/>
  <c r="F23" i="19"/>
  <c r="N23" i="19"/>
  <c r="N22" i="19"/>
  <c r="J22" i="19"/>
  <c r="J21" i="19"/>
  <c r="L17" i="19"/>
  <c r="I10" i="19"/>
  <c r="H10" i="19"/>
  <c r="G10" i="19"/>
  <c r="F10" i="19"/>
  <c r="I9" i="19"/>
  <c r="H9" i="19"/>
  <c r="G9" i="19"/>
  <c r="F9" i="19"/>
  <c r="I8" i="19"/>
  <c r="H8" i="19"/>
  <c r="G8" i="19"/>
  <c r="F8" i="19"/>
  <c r="K3" i="19"/>
</calcChain>
</file>

<file path=xl/sharedStrings.xml><?xml version="1.0" encoding="utf-8"?>
<sst xmlns="http://schemas.openxmlformats.org/spreadsheetml/2006/main" count="222" uniqueCount="115">
  <si>
    <t>Ayub</t>
  </si>
  <si>
    <t>Kumar</t>
  </si>
  <si>
    <t>Kiran</t>
  </si>
  <si>
    <t>Qty</t>
  </si>
  <si>
    <t>Names</t>
  </si>
  <si>
    <t>Sales</t>
  </si>
  <si>
    <t>Ram</t>
  </si>
  <si>
    <t>Uday</t>
  </si>
  <si>
    <t>sakshi singhal</t>
  </si>
  <si>
    <t>Text</t>
  </si>
  <si>
    <t>Function</t>
  </si>
  <si>
    <t>Example</t>
  </si>
  <si>
    <t>CONCATENATE</t>
  </si>
  <si>
    <t>LEFT</t>
  </si>
  <si>
    <t>RIGHT</t>
  </si>
  <si>
    <t>LEN</t>
  </si>
  <si>
    <t>MID</t>
  </si>
  <si>
    <t>LOWER</t>
  </si>
  <si>
    <t>UPPER</t>
  </si>
  <si>
    <t>PROPER</t>
  </si>
  <si>
    <t>TRIM</t>
  </si>
  <si>
    <t>FIND</t>
  </si>
  <si>
    <t>SEARCH</t>
  </si>
  <si>
    <t>REPLACE</t>
  </si>
  <si>
    <t>TEXTSPLIT</t>
  </si>
  <si>
    <t xml:space="preserve">Sakshi </t>
  </si>
  <si>
    <t>Sakshi Singhal</t>
  </si>
  <si>
    <t xml:space="preserve">           Sakshi             Singhal</t>
  </si>
  <si>
    <t>case sensitive</t>
  </si>
  <si>
    <t>not case sensitive</t>
  </si>
  <si>
    <t>SUBSTITUTE</t>
  </si>
  <si>
    <t>Scores</t>
  </si>
  <si>
    <t>Sham</t>
  </si>
  <si>
    <t>Sunil</t>
  </si>
  <si>
    <t>Sharma</t>
  </si>
  <si>
    <t>Kavita</t>
  </si>
  <si>
    <t>Imran</t>
  </si>
  <si>
    <t>Abhhay</t>
  </si>
  <si>
    <t>Atif</t>
  </si>
  <si>
    <t>Arif</t>
  </si>
  <si>
    <t>Conditional Formatting</t>
  </si>
  <si>
    <t>1. Top 20% with red</t>
  </si>
  <si>
    <t>2. Bottom 5 with yellow and top 5 with green</t>
  </si>
  <si>
    <t>3. Highlight wherever you see kumar</t>
  </si>
  <si>
    <t>kumar</t>
  </si>
  <si>
    <t>4. Gradient Bar</t>
  </si>
  <si>
    <t>5. Highlight &gt;500</t>
  </si>
  <si>
    <t>6. Highlight duplicate names</t>
  </si>
  <si>
    <t>7. Highlight Top 3 Quantities</t>
  </si>
  <si>
    <t>8. Highlight Rows Where Qty is Between 200 and 400</t>
  </si>
  <si>
    <t>Date</t>
  </si>
  <si>
    <t>ram</t>
  </si>
  <si>
    <t>jyothi</t>
  </si>
  <si>
    <t>sham</t>
  </si>
  <si>
    <t>ritu</t>
  </si>
  <si>
    <t>averageifs</t>
  </si>
  <si>
    <t>countifs</t>
  </si>
  <si>
    <t>sumifs</t>
  </si>
  <si>
    <t>vivo</t>
  </si>
  <si>
    <t>averageif</t>
  </si>
  <si>
    <t>sumif</t>
  </si>
  <si>
    <t>countif</t>
  </si>
  <si>
    <t>htc</t>
  </si>
  <si>
    <t>oppo</t>
  </si>
  <si>
    <t>Condition : amount&gt;2000</t>
  </si>
  <si>
    <t>lg</t>
  </si>
  <si>
    <t>amount</t>
  </si>
  <si>
    <t>prod</t>
  </si>
  <si>
    <t>Price</t>
  </si>
  <si>
    <t>Product</t>
  </si>
  <si>
    <t>Name</t>
  </si>
  <si>
    <t>Average</t>
  </si>
  <si>
    <t>Round</t>
  </si>
  <si>
    <t>Round up</t>
  </si>
  <si>
    <t>Round down</t>
  </si>
  <si>
    <t>Basic Mathematical function</t>
  </si>
  <si>
    <t>Basic statistical function</t>
  </si>
  <si>
    <t>mode</t>
  </si>
  <si>
    <t>median</t>
  </si>
  <si>
    <t>stdev.p</t>
  </si>
  <si>
    <t>Standard deviation of population</t>
  </si>
  <si>
    <t>Variance of population</t>
  </si>
  <si>
    <t>Month</t>
  </si>
  <si>
    <t>Region</t>
  </si>
  <si>
    <t>Expenses</t>
  </si>
  <si>
    <t>Advertising Spend</t>
  </si>
  <si>
    <t>Jan</t>
  </si>
  <si>
    <t>East</t>
  </si>
  <si>
    <t>Feb</t>
  </si>
  <si>
    <t>West</t>
  </si>
  <si>
    <t>Mar</t>
  </si>
  <si>
    <t>Correlation</t>
  </si>
  <si>
    <t>sum</t>
  </si>
  <si>
    <t>count</t>
  </si>
  <si>
    <t>Singhal</t>
  </si>
  <si>
    <t>using &amp;</t>
  </si>
  <si>
    <t>subtotal</t>
  </si>
  <si>
    <t>istext</t>
  </si>
  <si>
    <t>isnumber</t>
  </si>
  <si>
    <t>(</t>
  </si>
  <si>
    <t>x</t>
  </si>
  <si>
    <t>y</t>
  </si>
  <si>
    <t>average</t>
  </si>
  <si>
    <t>variance</t>
  </si>
  <si>
    <t>Condition : amount&lt;2400</t>
  </si>
  <si>
    <t>Vivo</t>
  </si>
  <si>
    <t>Countifs</t>
  </si>
  <si>
    <t>Rank for descending order</t>
  </si>
  <si>
    <t>Rank for ascending order</t>
  </si>
  <si>
    <t>I am learning data analysis</t>
  </si>
  <si>
    <t>Sakshi Anjali</t>
  </si>
  <si>
    <t>Abhishek Vaibhav</t>
  </si>
  <si>
    <t>ram shan</t>
  </si>
  <si>
    <t>Sakshi</t>
  </si>
  <si>
    <t>Sakshi Kumari Singhal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</si>
</sst>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0" xfId="0" applyNumberFormat="1"/>
    <xf numFmtId="0" fontId="0" fillId="0" borderId="0" xfId="0" applyBorder="1"/>
    <xf numFmtId="0" fontId="0" fillId="0" borderId="1" xfId="0" applyFont="1" applyBorder="1"/>
    <xf numFmtId="0" fontId="1" fillId="0" borderId="0" xfId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2" borderId="2" xfId="0" applyFill="1" applyBorder="1"/>
    <xf numFmtId="0" fontId="0" fillId="0" borderId="3" xfId="0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8" xfId="0" applyBorder="1"/>
    <xf numFmtId="164" fontId="0" fillId="0" borderId="4" xfId="0" applyNumberFormat="1" applyBorder="1"/>
    <xf numFmtId="0" fontId="0" fillId="0" borderId="9" xfId="0" applyBorder="1"/>
    <xf numFmtId="164" fontId="0" fillId="0" borderId="10" xfId="0" applyNumberFormat="1" applyBorder="1"/>
    <xf numFmtId="0" fontId="0" fillId="3" borderId="0" xfId="0" applyFill="1"/>
  </cellXfs>
  <cellStyles count="2">
    <cellStyle name="Hyperlink" xfId="1" builtinId="8"/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[$-F800]dddd\,\ mmmm\ dd\,\ 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C4:E14" totalsRowShown="0" headerRowBorderDxfId="14" tableBorderDxfId="15" totalsRowBorderDxfId="13">
  <autoFilter ref="C4:E14">
    <filterColumn colId="0">
      <filters>
        <filter val="ram"/>
      </filters>
    </filterColumn>
    <filterColumn colId="1">
      <filters>
        <filter val="vivo"/>
      </filters>
    </filterColumn>
  </autoFilter>
  <tableColumns count="3">
    <tableColumn id="1" name="Name" dataDxfId="12"/>
    <tableColumn id="2" name="Product" dataDxfId="11"/>
    <tableColumn id="3" name="Price" dataDxfId="1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5:E18" totalsRowShown="0" headerRowBorderDxfId="8" tableBorderDxfId="9" totalsRowBorderDxfId="7">
  <autoFilter ref="C5:E18"/>
  <sortState ref="C6:E18">
    <sortCondition descending="1" ref="C6:C18"/>
    <sortCondition descending="1" ref="D6:D18"/>
  </sortState>
  <tableColumns count="3">
    <tableColumn id="1" name="Names" dataDxfId="6"/>
    <tableColumn id="2" name="Sales" dataDxfId="5"/>
    <tableColumn id="3" name="Date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47"/>
  <sheetViews>
    <sheetView topLeftCell="A11" workbookViewId="0">
      <selection activeCell="I39" sqref="I39:I44"/>
    </sheetView>
  </sheetViews>
  <sheetFormatPr defaultRowHeight="15" x14ac:dyDescent="0.25"/>
  <cols>
    <col min="4" max="4" width="20.85546875" customWidth="1"/>
    <col min="8" max="10" width="22" customWidth="1"/>
  </cols>
  <sheetData>
    <row r="3" spans="4:14" x14ac:dyDescent="0.25">
      <c r="D3" s="10" t="s">
        <v>75</v>
      </c>
      <c r="J3">
        <v>3.145</v>
      </c>
      <c r="K3">
        <f>ROUND(J3,2)</f>
        <v>3.15</v>
      </c>
    </row>
    <row r="4" spans="4:14" x14ac:dyDescent="0.25">
      <c r="D4" t="s">
        <v>93</v>
      </c>
      <c r="G4">
        <v>3</v>
      </c>
    </row>
    <row r="5" spans="4:14" x14ac:dyDescent="0.25">
      <c r="D5" t="s">
        <v>92</v>
      </c>
    </row>
    <row r="6" spans="4:14" x14ac:dyDescent="0.25">
      <c r="D6" t="s">
        <v>71</v>
      </c>
    </row>
    <row r="7" spans="4:14" x14ac:dyDescent="0.25">
      <c r="D7" t="s">
        <v>69</v>
      </c>
    </row>
    <row r="8" spans="4:14" x14ac:dyDescent="0.25">
      <c r="D8" t="s">
        <v>72</v>
      </c>
      <c r="E8">
        <v>3.1472000000000002</v>
      </c>
      <c r="F8">
        <f>ROUND(E8,3)</f>
        <v>3.1469999999999998</v>
      </c>
      <c r="G8">
        <f>ROUND(E8,2)</f>
        <v>3.15</v>
      </c>
      <c r="H8">
        <f>ROUND(E8,1)</f>
        <v>3.1</v>
      </c>
      <c r="I8">
        <f>ROUND(E8,0)</f>
        <v>3</v>
      </c>
    </row>
    <row r="9" spans="4:14" x14ac:dyDescent="0.25">
      <c r="D9" t="s">
        <v>73</v>
      </c>
      <c r="F9">
        <f>ROUNDUP(E8,3)</f>
        <v>3.1479999999999997</v>
      </c>
      <c r="G9">
        <f>ROUNDUP(E8,2)</f>
        <v>3.15</v>
      </c>
      <c r="H9">
        <f>ROUNDUP(E8,1)</f>
        <v>3.2</v>
      </c>
      <c r="I9">
        <f>ROUNDUP(E8,0)</f>
        <v>4</v>
      </c>
    </row>
    <row r="10" spans="4:14" x14ac:dyDescent="0.25">
      <c r="D10" t="s">
        <v>74</v>
      </c>
      <c r="F10">
        <f>ROUNDDOWN(E8,3)</f>
        <v>3.1469999999999998</v>
      </c>
      <c r="G10">
        <f>ROUNDDOWN(E8,2)</f>
        <v>3.14</v>
      </c>
      <c r="H10">
        <f>ROUNDDOWN(E8,1)</f>
        <v>3.1</v>
      </c>
      <c r="I10">
        <f>ROUNDDOWN(E8,0)</f>
        <v>3</v>
      </c>
    </row>
    <row r="12" spans="4:14" x14ac:dyDescent="0.25">
      <c r="L12">
        <v>10</v>
      </c>
      <c r="N12">
        <v>5</v>
      </c>
    </row>
    <row r="13" spans="4:14" x14ac:dyDescent="0.25">
      <c r="F13" t="s">
        <v>99</v>
      </c>
      <c r="L13">
        <v>20</v>
      </c>
      <c r="N13">
        <v>5</v>
      </c>
    </row>
    <row r="14" spans="4:14" x14ac:dyDescent="0.25">
      <c r="L14">
        <v>30</v>
      </c>
      <c r="N14">
        <v>5</v>
      </c>
    </row>
    <row r="15" spans="4:14" x14ac:dyDescent="0.25">
      <c r="J15">
        <v>10</v>
      </c>
      <c r="L15">
        <v>40</v>
      </c>
      <c r="N15">
        <v>5</v>
      </c>
    </row>
    <row r="16" spans="4:14" x14ac:dyDescent="0.25">
      <c r="D16" s="10" t="s">
        <v>76</v>
      </c>
      <c r="J16">
        <v>20</v>
      </c>
      <c r="L16">
        <v>50</v>
      </c>
      <c r="N16">
        <v>5</v>
      </c>
    </row>
    <row r="17" spans="4:14" x14ac:dyDescent="0.25">
      <c r="J17">
        <v>30</v>
      </c>
      <c r="L17">
        <f>AVERAGE(L12:L16)</f>
        <v>30</v>
      </c>
      <c r="N17">
        <v>5</v>
      </c>
    </row>
    <row r="18" spans="4:14" x14ac:dyDescent="0.25">
      <c r="D18" t="s">
        <v>77</v>
      </c>
      <c r="J18">
        <v>40</v>
      </c>
      <c r="N18">
        <v>5</v>
      </c>
    </row>
    <row r="19" spans="4:14" x14ac:dyDescent="0.25">
      <c r="D19" t="s">
        <v>78</v>
      </c>
      <c r="J19">
        <v>50</v>
      </c>
      <c r="N19">
        <v>2</v>
      </c>
    </row>
    <row r="20" spans="4:14" x14ac:dyDescent="0.25">
      <c r="D20" s="12" t="s">
        <v>80</v>
      </c>
      <c r="F20">
        <f>_xlfn.STDEV.P(L12:L16)</f>
        <v>14.142135623730951</v>
      </c>
      <c r="H20" t="s">
        <v>79</v>
      </c>
      <c r="J20">
        <v>1000</v>
      </c>
      <c r="N20">
        <v>3</v>
      </c>
    </row>
    <row r="21" spans="4:14" x14ac:dyDescent="0.25">
      <c r="J21">
        <f>AVERAGE(J15:J20)</f>
        <v>191.66666666666666</v>
      </c>
      <c r="N21">
        <v>1</v>
      </c>
    </row>
    <row r="22" spans="4:14" x14ac:dyDescent="0.25">
      <c r="D22" t="s">
        <v>81</v>
      </c>
      <c r="F22">
        <f>_xlfn.VAR.P(L12:L16)</f>
        <v>200</v>
      </c>
      <c r="J22">
        <f>MEDIAN(J15:J20)</f>
        <v>35</v>
      </c>
      <c r="N22">
        <f>AVERAGE(N12:N21)</f>
        <v>4.0999999999999996</v>
      </c>
    </row>
    <row r="23" spans="4:14" x14ac:dyDescent="0.25">
      <c r="F23">
        <f>_xlfn.VAR.P(J15:J20)</f>
        <v>130847.22222222222</v>
      </c>
      <c r="N23">
        <f>MODE(N12:N21)</f>
        <v>5</v>
      </c>
    </row>
    <row r="25" spans="4:14" x14ac:dyDescent="0.25">
      <c r="K25" t="s">
        <v>100</v>
      </c>
      <c r="L25" t="s">
        <v>101</v>
      </c>
    </row>
    <row r="26" spans="4:14" x14ac:dyDescent="0.25">
      <c r="K26">
        <v>10</v>
      </c>
      <c r="L26">
        <v>20</v>
      </c>
    </row>
    <row r="27" spans="4:14" x14ac:dyDescent="0.25">
      <c r="K27">
        <v>20</v>
      </c>
      <c r="L27">
        <v>40</v>
      </c>
    </row>
    <row r="28" spans="4:14" x14ac:dyDescent="0.25">
      <c r="K28">
        <v>30</v>
      </c>
      <c r="L28">
        <v>60</v>
      </c>
    </row>
    <row r="29" spans="4:14" x14ac:dyDescent="0.25">
      <c r="K29">
        <v>40</v>
      </c>
      <c r="L29">
        <v>80</v>
      </c>
    </row>
    <row r="30" spans="4:14" x14ac:dyDescent="0.25">
      <c r="K30">
        <v>50</v>
      </c>
      <c r="L30">
        <v>100</v>
      </c>
    </row>
    <row r="31" spans="4:14" ht="30" x14ac:dyDescent="0.25">
      <c r="D31" s="8" t="s">
        <v>82</v>
      </c>
      <c r="E31" s="8" t="s">
        <v>5</v>
      </c>
      <c r="F31" s="8" t="s">
        <v>83</v>
      </c>
      <c r="G31" s="8" t="s">
        <v>84</v>
      </c>
      <c r="H31" s="8" t="s">
        <v>85</v>
      </c>
      <c r="J31" s="11" t="s">
        <v>91</v>
      </c>
      <c r="M31">
        <f>CORREL(K26:K30,L26:L30)</f>
        <v>0.99999999999999989</v>
      </c>
    </row>
    <row r="32" spans="4:14" x14ac:dyDescent="0.25">
      <c r="D32" s="9" t="s">
        <v>86</v>
      </c>
      <c r="E32" s="9">
        <v>1200</v>
      </c>
      <c r="F32" s="9" t="s">
        <v>87</v>
      </c>
      <c r="G32" s="9">
        <v>800</v>
      </c>
      <c r="H32" s="9">
        <v>500</v>
      </c>
    </row>
    <row r="33" spans="4:12" x14ac:dyDescent="0.25">
      <c r="D33" s="9" t="s">
        <v>88</v>
      </c>
      <c r="E33" s="9">
        <v>1500</v>
      </c>
      <c r="F33" s="9" t="s">
        <v>89</v>
      </c>
      <c r="G33" s="9">
        <v>400</v>
      </c>
      <c r="H33" s="9">
        <v>600</v>
      </c>
    </row>
    <row r="34" spans="4:12" x14ac:dyDescent="0.25">
      <c r="D34" s="9" t="s">
        <v>90</v>
      </c>
      <c r="E34" s="9">
        <v>1100</v>
      </c>
      <c r="F34" s="9" t="s">
        <v>87</v>
      </c>
      <c r="G34" s="9">
        <v>700</v>
      </c>
      <c r="H34" s="9">
        <v>400</v>
      </c>
    </row>
    <row r="36" spans="4:12" x14ac:dyDescent="0.25">
      <c r="E36">
        <f>CORREL(E32:E34,G32:G34)</f>
        <v>-0.8846153846153848</v>
      </c>
    </row>
    <row r="38" spans="4:12" x14ac:dyDescent="0.25">
      <c r="F38" t="s">
        <v>100</v>
      </c>
      <c r="K38" t="s">
        <v>100</v>
      </c>
      <c r="L38" t="s">
        <v>101</v>
      </c>
    </row>
    <row r="39" spans="4:12" x14ac:dyDescent="0.25">
      <c r="F39">
        <v>10</v>
      </c>
      <c r="H39">
        <v>31</v>
      </c>
      <c r="I39">
        <v>10</v>
      </c>
      <c r="K39">
        <v>10</v>
      </c>
      <c r="L39">
        <v>-20</v>
      </c>
    </row>
    <row r="40" spans="4:12" x14ac:dyDescent="0.25">
      <c r="F40">
        <v>20</v>
      </c>
      <c r="H40">
        <v>29</v>
      </c>
      <c r="I40">
        <v>20</v>
      </c>
      <c r="K40">
        <v>20</v>
      </c>
      <c r="L40">
        <v>40</v>
      </c>
    </row>
    <row r="41" spans="4:12" x14ac:dyDescent="0.25">
      <c r="F41">
        <v>30</v>
      </c>
      <c r="H41">
        <v>30</v>
      </c>
      <c r="I41">
        <v>30</v>
      </c>
      <c r="K41">
        <v>30</v>
      </c>
      <c r="L41">
        <v>-60</v>
      </c>
    </row>
    <row r="42" spans="4:12" x14ac:dyDescent="0.25">
      <c r="F42">
        <v>40</v>
      </c>
      <c r="H42">
        <v>40</v>
      </c>
      <c r="I42">
        <v>40</v>
      </c>
      <c r="K42">
        <v>40</v>
      </c>
      <c r="L42">
        <v>80</v>
      </c>
    </row>
    <row r="43" spans="4:12" x14ac:dyDescent="0.25">
      <c r="F43">
        <v>50</v>
      </c>
      <c r="H43">
        <v>35</v>
      </c>
      <c r="I43">
        <v>50</v>
      </c>
      <c r="K43">
        <v>50</v>
      </c>
      <c r="L43">
        <v>100</v>
      </c>
    </row>
    <row r="44" spans="4:12" x14ac:dyDescent="0.25">
      <c r="E44" t="s">
        <v>102</v>
      </c>
      <c r="F44">
        <f>AVERAGE(F39:F43)</f>
        <v>30</v>
      </c>
      <c r="H44">
        <f>AVERAGE(H39:H43)</f>
        <v>33</v>
      </c>
      <c r="I44">
        <v>1000</v>
      </c>
    </row>
    <row r="45" spans="4:12" x14ac:dyDescent="0.25">
      <c r="E45" t="s">
        <v>103</v>
      </c>
      <c r="F45">
        <f>_xlfn.VAR.P(F39:F43)</f>
        <v>200</v>
      </c>
      <c r="H45">
        <f>VAR(H39:H43)</f>
        <v>20.5</v>
      </c>
    </row>
    <row r="46" spans="4:12" x14ac:dyDescent="0.25">
      <c r="I46">
        <f>VAR(I39:I44)</f>
        <v>157016.66666666669</v>
      </c>
    </row>
    <row r="47" spans="4:12" x14ac:dyDescent="0.25">
      <c r="K47">
        <f>CORREL(K39:K43,L39:L43)</f>
        <v>0.65850460786851817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2"/>
  <sheetViews>
    <sheetView topLeftCell="A2" zoomScale="110" workbookViewId="0">
      <selection activeCell="J10" sqref="J10"/>
    </sheetView>
  </sheetViews>
  <sheetFormatPr defaultRowHeight="15" x14ac:dyDescent="0.25"/>
  <cols>
    <col min="3" max="3" width="14" customWidth="1"/>
    <col min="4" max="4" width="15.5703125" customWidth="1"/>
    <col min="5" max="5" width="16.140625" customWidth="1"/>
    <col min="7" max="7" width="30.140625" customWidth="1"/>
  </cols>
  <sheetData>
    <row r="4" spans="3:12" x14ac:dyDescent="0.25">
      <c r="C4" s="2" t="s">
        <v>4</v>
      </c>
      <c r="D4" s="2" t="s">
        <v>67</v>
      </c>
      <c r="E4" s="2" t="s">
        <v>66</v>
      </c>
      <c r="H4" s="2" t="s">
        <v>61</v>
      </c>
      <c r="I4" s="1"/>
      <c r="J4" s="2" t="s">
        <v>60</v>
      </c>
      <c r="K4" s="1"/>
      <c r="L4" s="2" t="s">
        <v>59</v>
      </c>
    </row>
    <row r="5" spans="3:12" x14ac:dyDescent="0.25">
      <c r="C5" s="1" t="s">
        <v>51</v>
      </c>
      <c r="D5" s="1" t="s">
        <v>58</v>
      </c>
      <c r="E5" s="1">
        <v>2898</v>
      </c>
    </row>
    <row r="6" spans="3:12" x14ac:dyDescent="0.25">
      <c r="C6" s="1" t="s">
        <v>51</v>
      </c>
      <c r="D6" s="1" t="s">
        <v>65</v>
      </c>
      <c r="E6" s="1">
        <v>2516</v>
      </c>
      <c r="G6" t="s">
        <v>64</v>
      </c>
      <c r="H6">
        <f>COUNTIF(E5:E14,"&gt;2000")</f>
        <v>8</v>
      </c>
      <c r="J6">
        <f>SUMIF(E5:E14,"&gt;2000")</f>
        <v>20071</v>
      </c>
    </row>
    <row r="7" spans="3:12" x14ac:dyDescent="0.25">
      <c r="C7" s="1" t="s">
        <v>52</v>
      </c>
      <c r="D7" s="1" t="s">
        <v>58</v>
      </c>
      <c r="E7" s="1">
        <v>2154</v>
      </c>
      <c r="G7" t="s">
        <v>104</v>
      </c>
      <c r="H7">
        <f>COUNTIF(E5:E14,"&lt;2400")</f>
        <v>4</v>
      </c>
      <c r="J7">
        <f>SUMIF(E5:E14,"&lt;2400")</f>
        <v>7602</v>
      </c>
    </row>
    <row r="8" spans="3:12" x14ac:dyDescent="0.25">
      <c r="C8" s="1" t="s">
        <v>53</v>
      </c>
      <c r="D8" s="1" t="s">
        <v>63</v>
      </c>
      <c r="E8" s="1">
        <v>2622</v>
      </c>
    </row>
    <row r="9" spans="3:12" x14ac:dyDescent="0.25">
      <c r="C9" s="1" t="s">
        <v>53</v>
      </c>
      <c r="D9" s="1" t="s">
        <v>58</v>
      </c>
      <c r="E9" s="1">
        <v>2863</v>
      </c>
    </row>
    <row r="10" spans="3:12" x14ac:dyDescent="0.25">
      <c r="C10" s="1" t="s">
        <v>52</v>
      </c>
      <c r="D10" s="1" t="s">
        <v>58</v>
      </c>
      <c r="E10" s="1">
        <v>1631</v>
      </c>
      <c r="G10" t="s">
        <v>6</v>
      </c>
      <c r="H10">
        <f>COUNTIF(C5:C14,"=ram")</f>
        <v>3</v>
      </c>
      <c r="J10">
        <f>SUMIF(C5:C14,"=ram",E5:E14)</f>
        <v>7859</v>
      </c>
      <c r="L10">
        <f>AVERAGEIF(C5:C14,"=ram",E5:E14)</f>
        <v>2619.6666666666665</v>
      </c>
    </row>
    <row r="11" spans="3:12" x14ac:dyDescent="0.25">
      <c r="C11" s="1" t="s">
        <v>51</v>
      </c>
      <c r="D11" s="1" t="s">
        <v>58</v>
      </c>
      <c r="E11" s="1">
        <v>2445</v>
      </c>
    </row>
    <row r="12" spans="3:12" x14ac:dyDescent="0.25">
      <c r="C12" s="1" t="s">
        <v>54</v>
      </c>
      <c r="D12" s="1" t="s">
        <v>63</v>
      </c>
      <c r="E12" s="1">
        <v>2557</v>
      </c>
    </row>
    <row r="13" spans="3:12" x14ac:dyDescent="0.25">
      <c r="C13" s="1" t="s">
        <v>53</v>
      </c>
      <c r="D13" s="1" t="s">
        <v>62</v>
      </c>
      <c r="E13" s="1">
        <v>1801</v>
      </c>
    </row>
    <row r="14" spans="3:12" x14ac:dyDescent="0.25">
      <c r="C14" s="1" t="s">
        <v>53</v>
      </c>
      <c r="D14" s="1" t="s">
        <v>62</v>
      </c>
      <c r="E14" s="1">
        <v>2016</v>
      </c>
    </row>
    <row r="16" spans="3:12" x14ac:dyDescent="0.25">
      <c r="E16">
        <f>COUNT(E5:E14)</f>
        <v>10</v>
      </c>
    </row>
    <row r="17" spans="4:10" x14ac:dyDescent="0.25">
      <c r="D17">
        <f>SUM(E5,E6,E11)</f>
        <v>7859</v>
      </c>
    </row>
    <row r="18" spans="4:10" x14ac:dyDescent="0.25">
      <c r="G18" s="2" t="s">
        <v>4</v>
      </c>
      <c r="H18" s="2" t="s">
        <v>61</v>
      </c>
      <c r="I18" s="2" t="s">
        <v>60</v>
      </c>
      <c r="J18" s="2" t="s">
        <v>59</v>
      </c>
    </row>
    <row r="19" spans="4:10" x14ac:dyDescent="0.25">
      <c r="G19" s="1" t="s">
        <v>54</v>
      </c>
      <c r="H19">
        <f>COUNTIF($C$5:$C$14,G19)</f>
        <v>1</v>
      </c>
      <c r="I19">
        <f>SUMIF($C$5:$C$14,G19,$E$5:$E$14)</f>
        <v>2557</v>
      </c>
      <c r="J19">
        <f>AVERAGEIF($C$5:$C$14,G19,$E$5:$E$14)</f>
        <v>2557</v>
      </c>
    </row>
    <row r="20" spans="4:10" x14ac:dyDescent="0.25">
      <c r="G20" s="1" t="s">
        <v>53</v>
      </c>
      <c r="H20">
        <f>COUNTIF($C$5:$C$14,G20)</f>
        <v>4</v>
      </c>
      <c r="I20">
        <f t="shared" ref="I20:I22" si="0">SUMIF($C$5:$C$14,G20,$E$5:$E$14)</f>
        <v>9302</v>
      </c>
      <c r="J20">
        <f t="shared" ref="J20:J22" si="1">AVERAGEIF($C$5:$C$14,G20,$E$5:$E$14)</f>
        <v>2325.5</v>
      </c>
    </row>
    <row r="21" spans="4:10" x14ac:dyDescent="0.25">
      <c r="G21" s="1" t="s">
        <v>52</v>
      </c>
      <c r="H21">
        <f t="shared" ref="H20:H22" si="2">COUNTIF($C$5:$C$14,G21)</f>
        <v>2</v>
      </c>
      <c r="I21">
        <f t="shared" si="0"/>
        <v>3785</v>
      </c>
      <c r="J21">
        <f t="shared" si="1"/>
        <v>1892.5</v>
      </c>
    </row>
    <row r="22" spans="4:10" x14ac:dyDescent="0.25">
      <c r="G22" s="1" t="s">
        <v>51</v>
      </c>
      <c r="H22">
        <f t="shared" si="2"/>
        <v>3</v>
      </c>
      <c r="I22">
        <f t="shared" si="0"/>
        <v>7859</v>
      </c>
      <c r="J22">
        <f t="shared" si="1"/>
        <v>2619.6666666666665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18"/>
  <sheetViews>
    <sheetView topLeftCell="A4" workbookViewId="0">
      <selection activeCell="I18" sqref="I18"/>
    </sheetView>
  </sheetViews>
  <sheetFormatPr defaultRowHeight="15" x14ac:dyDescent="0.25"/>
  <cols>
    <col min="3" max="3" width="16.28515625" customWidth="1"/>
    <col min="4" max="4" width="18.140625" customWidth="1"/>
    <col min="5" max="5" width="16.5703125" customWidth="1"/>
    <col min="9" max="9" width="15.85546875" customWidth="1"/>
    <col min="10" max="10" width="20" customWidth="1"/>
    <col min="11" max="11" width="16" customWidth="1"/>
    <col min="12" max="12" width="19.7109375" customWidth="1"/>
  </cols>
  <sheetData>
    <row r="5" spans="3:12" x14ac:dyDescent="0.25">
      <c r="C5" s="2" t="s">
        <v>4</v>
      </c>
      <c r="D5" s="2" t="s">
        <v>67</v>
      </c>
      <c r="E5" s="2" t="s">
        <v>66</v>
      </c>
    </row>
    <row r="6" spans="3:12" x14ac:dyDescent="0.25">
      <c r="C6" s="1" t="s">
        <v>51</v>
      </c>
      <c r="D6" s="1" t="s">
        <v>58</v>
      </c>
      <c r="E6" s="1">
        <v>2898</v>
      </c>
      <c r="I6" s="1"/>
      <c r="J6" s="1" t="s">
        <v>58</v>
      </c>
      <c r="K6" s="1"/>
      <c r="L6" s="1"/>
    </row>
    <row r="7" spans="3:12" x14ac:dyDescent="0.25">
      <c r="C7" s="1" t="s">
        <v>51</v>
      </c>
      <c r="D7" s="1" t="s">
        <v>65</v>
      </c>
      <c r="E7" s="1">
        <v>2516</v>
      </c>
      <c r="I7" s="2" t="s">
        <v>4</v>
      </c>
      <c r="J7" s="2" t="s">
        <v>57</v>
      </c>
      <c r="K7" s="2" t="s">
        <v>56</v>
      </c>
      <c r="L7" s="2" t="s">
        <v>55</v>
      </c>
    </row>
    <row r="8" spans="3:12" x14ac:dyDescent="0.25">
      <c r="C8" s="1" t="s">
        <v>52</v>
      </c>
      <c r="D8" s="1" t="s">
        <v>58</v>
      </c>
      <c r="E8" s="1">
        <v>2154</v>
      </c>
      <c r="I8" s="1" t="s">
        <v>54</v>
      </c>
      <c r="J8" s="1"/>
      <c r="K8" s="1"/>
      <c r="L8" s="1"/>
    </row>
    <row r="9" spans="3:12" x14ac:dyDescent="0.25">
      <c r="C9" s="1" t="s">
        <v>53</v>
      </c>
      <c r="D9" s="1" t="s">
        <v>63</v>
      </c>
      <c r="E9" s="1">
        <v>2622</v>
      </c>
      <c r="I9" s="1" t="s">
        <v>53</v>
      </c>
      <c r="J9" s="1"/>
      <c r="K9" s="1"/>
      <c r="L9" s="1"/>
    </row>
    <row r="10" spans="3:12" x14ac:dyDescent="0.25">
      <c r="C10" s="1" t="s">
        <v>53</v>
      </c>
      <c r="D10" s="1" t="s">
        <v>58</v>
      </c>
      <c r="E10" s="1">
        <v>2863</v>
      </c>
      <c r="I10" s="1" t="s">
        <v>52</v>
      </c>
      <c r="J10" s="1"/>
      <c r="K10" s="1"/>
      <c r="L10" s="1"/>
    </row>
    <row r="11" spans="3:12" x14ac:dyDescent="0.25">
      <c r="C11" s="1" t="s">
        <v>52</v>
      </c>
      <c r="D11" s="1" t="s">
        <v>58</v>
      </c>
      <c r="E11" s="1">
        <v>1631</v>
      </c>
      <c r="I11" s="1" t="s">
        <v>51</v>
      </c>
      <c r="J11" s="1"/>
      <c r="K11" s="1"/>
      <c r="L11" s="1"/>
    </row>
    <row r="12" spans="3:12" x14ac:dyDescent="0.25">
      <c r="C12" s="1" t="s">
        <v>51</v>
      </c>
      <c r="D12" s="1" t="s">
        <v>58</v>
      </c>
      <c r="E12" s="1">
        <v>2445</v>
      </c>
    </row>
    <row r="13" spans="3:12" x14ac:dyDescent="0.25">
      <c r="C13" s="1" t="s">
        <v>54</v>
      </c>
      <c r="D13" s="1" t="s">
        <v>63</v>
      </c>
      <c r="E13" s="1">
        <v>2557</v>
      </c>
    </row>
    <row r="14" spans="3:12" x14ac:dyDescent="0.25">
      <c r="C14" s="1" t="s">
        <v>53</v>
      </c>
      <c r="D14" s="1" t="s">
        <v>62</v>
      </c>
      <c r="E14" s="1">
        <v>1801</v>
      </c>
    </row>
    <row r="15" spans="3:12" x14ac:dyDescent="0.25">
      <c r="C15" s="1" t="s">
        <v>53</v>
      </c>
      <c r="D15" s="1" t="s">
        <v>62</v>
      </c>
      <c r="E15" s="1">
        <v>2016</v>
      </c>
    </row>
    <row r="17" spans="4:10" x14ac:dyDescent="0.25">
      <c r="G17" t="s">
        <v>106</v>
      </c>
      <c r="I17" t="s">
        <v>57</v>
      </c>
      <c r="J17" t="s">
        <v>55</v>
      </c>
    </row>
    <row r="18" spans="4:10" x14ac:dyDescent="0.25">
      <c r="D18" t="s">
        <v>6</v>
      </c>
      <c r="E18" t="s">
        <v>105</v>
      </c>
      <c r="G18">
        <f>COUNTIFS(C6:C15,D18,D6:D15,E18)</f>
        <v>2</v>
      </c>
      <c r="I18">
        <f>SUMIFS(E6:E15,C6:C15,D18,D6:D15,E18)</f>
        <v>5343</v>
      </c>
      <c r="J18">
        <f>AVERAGEIFS(E6:E15,C6:C15,D18,D6:D15,E18)</f>
        <v>2671.5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11"/>
  <sheetViews>
    <sheetView workbookViewId="0">
      <selection activeCell="I9" sqref="I9"/>
    </sheetView>
  </sheetViews>
  <sheetFormatPr defaultRowHeight="15" x14ac:dyDescent="0.25"/>
  <sheetData>
    <row r="6" spans="4:11" x14ac:dyDescent="0.25">
      <c r="D6" s="1" t="s">
        <v>4</v>
      </c>
      <c r="E6" s="1" t="s">
        <v>31</v>
      </c>
      <c r="F6" s="1"/>
      <c r="G6" s="1" t="s">
        <v>107</v>
      </c>
      <c r="I6" t="s">
        <v>108</v>
      </c>
      <c r="K6">
        <v>950</v>
      </c>
    </row>
    <row r="7" spans="4:11" x14ac:dyDescent="0.25">
      <c r="D7" s="1" t="s">
        <v>0</v>
      </c>
      <c r="E7" s="1">
        <v>600</v>
      </c>
      <c r="F7" s="1"/>
      <c r="G7" s="1">
        <f>RANK(E7,E7:E11)</f>
        <v>3</v>
      </c>
      <c r="K7">
        <v>800</v>
      </c>
    </row>
    <row r="8" spans="4:11" x14ac:dyDescent="0.25">
      <c r="D8" s="1" t="s">
        <v>32</v>
      </c>
      <c r="E8" s="1">
        <v>300</v>
      </c>
      <c r="F8" s="1"/>
      <c r="G8" s="1">
        <f>RANK(E8,E7:E11)</f>
        <v>5</v>
      </c>
      <c r="I8">
        <f>RANK(E8,E7:E11,1)</f>
        <v>1</v>
      </c>
      <c r="K8">
        <v>600</v>
      </c>
    </row>
    <row r="9" spans="4:11" x14ac:dyDescent="0.25">
      <c r="D9" s="1" t="s">
        <v>6</v>
      </c>
      <c r="E9" s="1">
        <v>800</v>
      </c>
      <c r="F9" s="1"/>
      <c r="G9" s="1">
        <f>RANK(E9,$E$7:$E$11)</f>
        <v>2</v>
      </c>
      <c r="I9">
        <f>RANK(E9,E7:E11,1)</f>
        <v>4</v>
      </c>
      <c r="K9">
        <v>500</v>
      </c>
    </row>
    <row r="10" spans="4:11" x14ac:dyDescent="0.25">
      <c r="D10" s="1" t="s">
        <v>1</v>
      </c>
      <c r="E10" s="1">
        <v>500</v>
      </c>
      <c r="F10" s="1"/>
      <c r="G10" s="1">
        <f t="shared" ref="G10:G11" si="0">RANK(E10,$E$7:$E$11)</f>
        <v>4</v>
      </c>
      <c r="K10">
        <v>300</v>
      </c>
    </row>
    <row r="11" spans="4:11" x14ac:dyDescent="0.25">
      <c r="D11" s="1" t="s">
        <v>33</v>
      </c>
      <c r="E11" s="1">
        <v>950</v>
      </c>
      <c r="F11" s="1"/>
      <c r="G11" s="1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0"/>
  <sheetViews>
    <sheetView topLeftCell="B1" workbookViewId="0">
      <selection activeCell="F21" sqref="F21"/>
    </sheetView>
  </sheetViews>
  <sheetFormatPr defaultRowHeight="15" x14ac:dyDescent="0.25"/>
  <cols>
    <col min="3" max="3" width="15.140625" customWidth="1"/>
    <col min="4" max="4" width="17.5703125" customWidth="1"/>
    <col min="5" max="5" width="22.85546875" customWidth="1"/>
  </cols>
  <sheetData>
    <row r="4" spans="2:16" x14ac:dyDescent="0.25">
      <c r="C4" s="17" t="s">
        <v>70</v>
      </c>
      <c r="D4" s="18" t="s">
        <v>69</v>
      </c>
      <c r="E4" s="19" t="s">
        <v>68</v>
      </c>
    </row>
    <row r="5" spans="2:16" x14ac:dyDescent="0.25">
      <c r="C5" s="15" t="s">
        <v>51</v>
      </c>
      <c r="D5" s="6" t="s">
        <v>58</v>
      </c>
      <c r="E5" s="16">
        <v>2898</v>
      </c>
    </row>
    <row r="6" spans="2:16" hidden="1" x14ac:dyDescent="0.25">
      <c r="B6" s="5"/>
      <c r="C6" s="15" t="s">
        <v>51</v>
      </c>
      <c r="D6" s="6" t="s">
        <v>65</v>
      </c>
      <c r="E6" s="16">
        <v>2516</v>
      </c>
    </row>
    <row r="7" spans="2:16" hidden="1" x14ac:dyDescent="0.25">
      <c r="B7" s="5"/>
      <c r="C7" s="15" t="s">
        <v>52</v>
      </c>
      <c r="D7" s="6" t="s">
        <v>58</v>
      </c>
      <c r="E7" s="16">
        <v>2154</v>
      </c>
    </row>
    <row r="8" spans="2:16" hidden="1" x14ac:dyDescent="0.25">
      <c r="B8" s="5"/>
      <c r="C8" s="15" t="s">
        <v>53</v>
      </c>
      <c r="D8" s="6" t="s">
        <v>63</v>
      </c>
      <c r="E8" s="16">
        <v>2622</v>
      </c>
    </row>
    <row r="9" spans="2:16" hidden="1" x14ac:dyDescent="0.25">
      <c r="B9" s="5"/>
      <c r="C9" s="15" t="s">
        <v>53</v>
      </c>
      <c r="D9" s="6" t="s">
        <v>58</v>
      </c>
      <c r="E9" s="16">
        <v>2863</v>
      </c>
      <c r="P9" s="7"/>
    </row>
    <row r="10" spans="2:16" hidden="1" x14ac:dyDescent="0.25">
      <c r="B10" s="5"/>
      <c r="C10" s="15" t="s">
        <v>52</v>
      </c>
      <c r="D10" s="6" t="s">
        <v>58</v>
      </c>
      <c r="E10" s="16">
        <v>1631</v>
      </c>
    </row>
    <row r="11" spans="2:16" x14ac:dyDescent="0.25">
      <c r="B11" s="5"/>
      <c r="C11" s="15" t="s">
        <v>51</v>
      </c>
      <c r="D11" s="6" t="s">
        <v>58</v>
      </c>
      <c r="E11" s="16">
        <v>2445</v>
      </c>
    </row>
    <row r="12" spans="2:16" hidden="1" x14ac:dyDescent="0.25">
      <c r="B12" s="5"/>
      <c r="C12" s="15" t="s">
        <v>54</v>
      </c>
      <c r="D12" s="6" t="s">
        <v>63</v>
      </c>
      <c r="E12" s="16">
        <v>2557</v>
      </c>
    </row>
    <row r="13" spans="2:16" hidden="1" x14ac:dyDescent="0.25">
      <c r="B13" s="5"/>
      <c r="C13" s="15" t="s">
        <v>53</v>
      </c>
      <c r="D13" s="6" t="s">
        <v>62</v>
      </c>
      <c r="E13" s="16">
        <v>1801</v>
      </c>
    </row>
    <row r="14" spans="2:16" hidden="1" x14ac:dyDescent="0.25">
      <c r="B14" s="5"/>
      <c r="C14" s="20" t="s">
        <v>53</v>
      </c>
      <c r="D14" s="21" t="s">
        <v>62</v>
      </c>
      <c r="E14" s="22">
        <v>2016</v>
      </c>
    </row>
    <row r="15" spans="2:16" x14ac:dyDescent="0.25">
      <c r="B15" s="5"/>
      <c r="C15" s="5"/>
      <c r="D15" s="5"/>
      <c r="E15" s="5"/>
    </row>
    <row r="16" spans="2:16" x14ac:dyDescent="0.25">
      <c r="B16" s="5"/>
      <c r="C16" s="5"/>
      <c r="D16" s="5"/>
      <c r="E16" s="5"/>
    </row>
    <row r="17" spans="2:6" x14ac:dyDescent="0.25">
      <c r="B17" s="5"/>
      <c r="C17" s="5"/>
      <c r="D17" s="5"/>
      <c r="E17" s="5">
        <f>SUM(Table1[Price])</f>
        <v>23503</v>
      </c>
    </row>
    <row r="18" spans="2:6" x14ac:dyDescent="0.25">
      <c r="B18" s="5"/>
      <c r="C18" s="5"/>
      <c r="D18" s="5"/>
      <c r="E18" s="5"/>
    </row>
    <row r="19" spans="2:6" x14ac:dyDescent="0.25">
      <c r="B19" s="5"/>
      <c r="C19" s="5"/>
      <c r="D19" s="5"/>
      <c r="E19" s="5"/>
    </row>
    <row r="20" spans="2:6" x14ac:dyDescent="0.25">
      <c r="B20" s="5"/>
      <c r="C20" s="5"/>
      <c r="D20" s="5"/>
      <c r="E20" s="5" t="s">
        <v>96</v>
      </c>
      <c r="F20">
        <f>SUBTOTAL(109,Table1[Price])</f>
        <v>5343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8"/>
  <sheetViews>
    <sheetView workbookViewId="0">
      <selection activeCell="C17" sqref="C17"/>
    </sheetView>
  </sheetViews>
  <sheetFormatPr defaultRowHeight="15" x14ac:dyDescent="0.25"/>
  <cols>
    <col min="3" max="3" width="9.28515625" customWidth="1"/>
    <col min="4" max="4" width="15.42578125" customWidth="1"/>
    <col min="5" max="5" width="19.5703125" customWidth="1"/>
  </cols>
  <sheetData>
    <row r="5" spans="3:5" x14ac:dyDescent="0.25">
      <c r="C5" s="17" t="s">
        <v>4</v>
      </c>
      <c r="D5" s="18" t="s">
        <v>5</v>
      </c>
      <c r="E5" s="19" t="s">
        <v>50</v>
      </c>
    </row>
    <row r="6" spans="3:5" x14ac:dyDescent="0.25">
      <c r="C6" s="14" t="s">
        <v>7</v>
      </c>
      <c r="D6" s="1">
        <v>569</v>
      </c>
      <c r="E6" s="24">
        <v>45073</v>
      </c>
    </row>
    <row r="7" spans="3:5" x14ac:dyDescent="0.25">
      <c r="C7" s="14" t="s">
        <v>7</v>
      </c>
      <c r="D7" s="1">
        <v>188</v>
      </c>
      <c r="E7" s="24">
        <v>45070</v>
      </c>
    </row>
    <row r="8" spans="3:5" x14ac:dyDescent="0.25">
      <c r="C8" s="14" t="s">
        <v>33</v>
      </c>
      <c r="D8" s="1">
        <v>89</v>
      </c>
      <c r="E8" s="24">
        <v>45069</v>
      </c>
    </row>
    <row r="9" spans="3:5" x14ac:dyDescent="0.25">
      <c r="C9" s="14" t="s">
        <v>34</v>
      </c>
      <c r="D9" s="1">
        <v>242</v>
      </c>
      <c r="E9" s="24">
        <v>45074</v>
      </c>
    </row>
    <row r="10" spans="3:5" x14ac:dyDescent="0.25">
      <c r="C10" s="14" t="s">
        <v>1</v>
      </c>
      <c r="D10" s="1">
        <v>243</v>
      </c>
      <c r="E10" s="24">
        <v>45067</v>
      </c>
    </row>
    <row r="11" spans="3:5" x14ac:dyDescent="0.25">
      <c r="C11" s="14" t="s">
        <v>2</v>
      </c>
      <c r="D11" s="1">
        <v>243</v>
      </c>
      <c r="E11" s="24">
        <v>45066</v>
      </c>
    </row>
    <row r="12" spans="3:5" x14ac:dyDescent="0.25">
      <c r="C12" s="14" t="s">
        <v>35</v>
      </c>
      <c r="D12" s="1">
        <v>342</v>
      </c>
      <c r="E12" s="24">
        <v>45064</v>
      </c>
    </row>
    <row r="13" spans="3:5" x14ac:dyDescent="0.25">
      <c r="C13" s="14" t="s">
        <v>36</v>
      </c>
      <c r="D13" s="1">
        <v>432</v>
      </c>
      <c r="E13" s="24">
        <v>45065</v>
      </c>
    </row>
    <row r="14" spans="3:5" x14ac:dyDescent="0.25">
      <c r="C14" s="14" t="s">
        <v>38</v>
      </c>
      <c r="D14" s="1">
        <v>882</v>
      </c>
      <c r="E14" s="24">
        <v>45062</v>
      </c>
    </row>
    <row r="15" spans="3:5" x14ac:dyDescent="0.25">
      <c r="C15" s="14" t="s">
        <v>38</v>
      </c>
      <c r="D15" s="1">
        <v>882</v>
      </c>
      <c r="E15" s="24">
        <v>45063</v>
      </c>
    </row>
    <row r="16" spans="3:5" x14ac:dyDescent="0.25">
      <c r="C16" s="14" t="s">
        <v>39</v>
      </c>
      <c r="D16" s="1">
        <v>896</v>
      </c>
      <c r="E16" s="24">
        <v>45071</v>
      </c>
    </row>
    <row r="17" spans="3:5" x14ac:dyDescent="0.25">
      <c r="C17" s="14" t="s">
        <v>39</v>
      </c>
      <c r="D17" s="1">
        <v>896</v>
      </c>
      <c r="E17" s="24">
        <v>45072</v>
      </c>
    </row>
    <row r="18" spans="3:5" x14ac:dyDescent="0.25">
      <c r="C18" s="23" t="s">
        <v>37</v>
      </c>
      <c r="D18" s="25">
        <v>188</v>
      </c>
      <c r="E18" s="26">
        <v>45068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"/>
  <sheetViews>
    <sheetView topLeftCell="C3" zoomScaleNormal="100" workbookViewId="0">
      <selection activeCell="I13" sqref="I13"/>
    </sheetView>
  </sheetViews>
  <sheetFormatPr defaultRowHeight="15" x14ac:dyDescent="0.25"/>
  <cols>
    <col min="5" max="5" width="12.85546875" customWidth="1"/>
    <col min="6" max="6" width="18.28515625" customWidth="1"/>
  </cols>
  <sheetData>
    <row r="2" spans="2:11" x14ac:dyDescent="0.25">
      <c r="B2" t="s">
        <v>40</v>
      </c>
    </row>
    <row r="5" spans="2:11" x14ac:dyDescent="0.25">
      <c r="E5" s="1" t="s">
        <v>4</v>
      </c>
      <c r="F5" s="1" t="s">
        <v>3</v>
      </c>
    </row>
    <row r="6" spans="2:11" x14ac:dyDescent="0.25">
      <c r="E6" t="s">
        <v>33</v>
      </c>
      <c r="F6" s="4">
        <v>190</v>
      </c>
      <c r="K6" t="s">
        <v>41</v>
      </c>
    </row>
    <row r="7" spans="2:11" x14ac:dyDescent="0.25">
      <c r="E7" t="s">
        <v>34</v>
      </c>
      <c r="F7" s="4">
        <v>188</v>
      </c>
      <c r="K7" t="s">
        <v>42</v>
      </c>
    </row>
    <row r="8" spans="2:11" x14ac:dyDescent="0.25">
      <c r="E8" t="s">
        <v>2</v>
      </c>
      <c r="F8" s="4">
        <v>450</v>
      </c>
      <c r="K8" t="s">
        <v>43</v>
      </c>
    </row>
    <row r="9" spans="2:11" x14ac:dyDescent="0.25">
      <c r="E9" t="s">
        <v>1</v>
      </c>
      <c r="F9" s="4">
        <v>242</v>
      </c>
      <c r="K9" t="s">
        <v>45</v>
      </c>
    </row>
    <row r="10" spans="2:11" x14ac:dyDescent="0.25">
      <c r="E10" t="s">
        <v>35</v>
      </c>
      <c r="F10" s="4">
        <v>235</v>
      </c>
      <c r="K10" t="s">
        <v>46</v>
      </c>
    </row>
    <row r="11" spans="2:11" x14ac:dyDescent="0.25">
      <c r="E11" t="s">
        <v>36</v>
      </c>
      <c r="F11" s="4">
        <v>896</v>
      </c>
      <c r="K11" t="s">
        <v>47</v>
      </c>
    </row>
    <row r="12" spans="2:11" x14ac:dyDescent="0.25">
      <c r="E12" t="s">
        <v>37</v>
      </c>
      <c r="F12" s="4">
        <v>400</v>
      </c>
      <c r="K12" t="s">
        <v>48</v>
      </c>
    </row>
    <row r="13" spans="2:11" x14ac:dyDescent="0.25">
      <c r="E13" t="s">
        <v>38</v>
      </c>
      <c r="F13" s="4">
        <v>853</v>
      </c>
      <c r="K13" t="s">
        <v>49</v>
      </c>
    </row>
    <row r="14" spans="2:11" x14ac:dyDescent="0.25">
      <c r="E14" t="s">
        <v>39</v>
      </c>
      <c r="F14" s="4">
        <v>623</v>
      </c>
    </row>
    <row r="15" spans="2:11" x14ac:dyDescent="0.25">
      <c r="E15" t="s">
        <v>7</v>
      </c>
      <c r="F15" s="4">
        <v>882</v>
      </c>
    </row>
    <row r="16" spans="2:11" x14ac:dyDescent="0.25">
      <c r="E16" t="s">
        <v>44</v>
      </c>
      <c r="F16" s="4">
        <v>200</v>
      </c>
    </row>
  </sheetData>
  <conditionalFormatting sqref="E5:F16">
    <cfRule type="expression" dxfId="3" priority="4">
      <formula>"""&gt;500"""</formula>
    </cfRule>
    <cfRule type="expression" dxfId="2" priority="5">
      <formula>"""&gt;500"""</formula>
    </cfRule>
  </conditionalFormatting>
  <conditionalFormatting sqref="F6:F16">
    <cfRule type="expression" dxfId="1" priority="2">
      <formula>$F$6&gt;200</formula>
    </cfRule>
    <cfRule type="expression" dxfId="0" priority="3">
      <formula>"&gt;500"</formula>
    </cfRule>
  </conditionalFormatting>
  <conditionalFormatting sqref="E6:E16">
    <cfRule type="expression" priority="1">
      <formula>"countif($E$6:$E$16,$E6)&gt;1"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24"/>
  <sheetViews>
    <sheetView tabSelected="1" topLeftCell="B4" workbookViewId="0">
      <selection activeCell="E14" sqref="E14"/>
    </sheetView>
  </sheetViews>
  <sheetFormatPr defaultRowHeight="15" x14ac:dyDescent="0.25"/>
  <cols>
    <col min="3" max="3" width="28.42578125" customWidth="1"/>
    <col min="4" max="4" width="27.7109375" customWidth="1"/>
    <col min="5" max="5" width="27.42578125" customWidth="1"/>
    <col min="6" max="6" width="19.140625" customWidth="1"/>
    <col min="7" max="7" width="23.42578125" customWidth="1"/>
    <col min="8" max="8" width="17.85546875" customWidth="1"/>
    <col min="9" max="9" width="19" customWidth="1"/>
  </cols>
  <sheetData>
    <row r="4" spans="3:9" x14ac:dyDescent="0.25">
      <c r="C4" s="2" t="s">
        <v>9</v>
      </c>
    </row>
    <row r="5" spans="3:9" x14ac:dyDescent="0.25">
      <c r="C5" s="2" t="s">
        <v>10</v>
      </c>
      <c r="D5" s="3" t="s">
        <v>11</v>
      </c>
    </row>
    <row r="6" spans="3:9" x14ac:dyDescent="0.25">
      <c r="C6" s="2" t="s">
        <v>12</v>
      </c>
      <c r="D6" t="s">
        <v>25</v>
      </c>
      <c r="E6" t="s">
        <v>94</v>
      </c>
      <c r="F6" t="str">
        <f>CONCATENATE(D6,E6)</f>
        <v>Sakshi Singhal</v>
      </c>
      <c r="G6" s="27" t="s">
        <v>95</v>
      </c>
      <c r="H6" t="str">
        <f>D6&amp;E6</f>
        <v>Sakshi Singhal</v>
      </c>
      <c r="I6" t="str">
        <f>D6 &amp;"12345 "&amp;E6</f>
        <v>Sakshi 12345 Singhal</v>
      </c>
    </row>
    <row r="7" spans="3:9" x14ac:dyDescent="0.25">
      <c r="C7" s="2" t="s">
        <v>13</v>
      </c>
      <c r="D7" t="s">
        <v>26</v>
      </c>
      <c r="E7" t="str">
        <f>LEFT(D7,5)</f>
        <v>Saksh</v>
      </c>
    </row>
    <row r="8" spans="3:9" x14ac:dyDescent="0.25">
      <c r="C8" s="2" t="s">
        <v>14</v>
      </c>
      <c r="D8" t="s">
        <v>26</v>
      </c>
      <c r="E8" t="str">
        <f>RIGHT(D8,4)</f>
        <v>ghal</v>
      </c>
    </row>
    <row r="9" spans="3:9" x14ac:dyDescent="0.25">
      <c r="C9" s="2" t="s">
        <v>15</v>
      </c>
      <c r="D9" t="s">
        <v>26</v>
      </c>
      <c r="E9">
        <f>LEN(D9)</f>
        <v>14</v>
      </c>
    </row>
    <row r="10" spans="3:9" x14ac:dyDescent="0.25">
      <c r="C10" s="2" t="s">
        <v>16</v>
      </c>
      <c r="D10" t="s">
        <v>26</v>
      </c>
      <c r="E10" t="str">
        <f>MID(D10,4,6)</f>
        <v>shi Si</v>
      </c>
    </row>
    <row r="11" spans="3:9" x14ac:dyDescent="0.25">
      <c r="C11" s="2" t="s">
        <v>17</v>
      </c>
      <c r="D11" t="s">
        <v>26</v>
      </c>
      <c r="E11" t="str">
        <f>LOWER(D11)</f>
        <v>sakshi singhal</v>
      </c>
    </row>
    <row r="12" spans="3:9" x14ac:dyDescent="0.25">
      <c r="C12" s="2" t="s">
        <v>18</v>
      </c>
      <c r="D12" t="s">
        <v>26</v>
      </c>
      <c r="E12" t="str">
        <f>UPPER(D12)</f>
        <v>SAKSHI SINGHAL</v>
      </c>
      <c r="H12" t="s">
        <v>109</v>
      </c>
    </row>
    <row r="13" spans="3:9" x14ac:dyDescent="0.25">
      <c r="C13" s="2" t="s">
        <v>19</v>
      </c>
      <c r="D13" t="s">
        <v>8</v>
      </c>
      <c r="E13" t="str">
        <f>PROPER(D13)</f>
        <v>Sakshi Singhal</v>
      </c>
      <c r="H13" t="str">
        <f>PROPER(H12)</f>
        <v>I Am Learning Data Analysis</v>
      </c>
    </row>
    <row r="14" spans="3:9" x14ac:dyDescent="0.25">
      <c r="C14" s="2" t="s">
        <v>20</v>
      </c>
      <c r="D14" t="s">
        <v>27</v>
      </c>
      <c r="E14" t="str">
        <f>TRIM(D14)</f>
        <v>Sakshi Singhal</v>
      </c>
    </row>
    <row r="15" spans="3:9" x14ac:dyDescent="0.25">
      <c r="C15" s="2" t="s">
        <v>21</v>
      </c>
      <c r="D15" t="s">
        <v>26</v>
      </c>
      <c r="E15">
        <f>FIND("i",D15,7)</f>
        <v>9</v>
      </c>
      <c r="F15">
        <f>FIND("s",D15,1)</f>
        <v>4</v>
      </c>
      <c r="G15" t="s">
        <v>28</v>
      </c>
    </row>
    <row r="16" spans="3:9" x14ac:dyDescent="0.25">
      <c r="C16" s="2" t="s">
        <v>22</v>
      </c>
      <c r="D16" t="s">
        <v>26</v>
      </c>
      <c r="E16">
        <f>SEARCH("s",D16,1)</f>
        <v>1</v>
      </c>
      <c r="G16" t="s">
        <v>29</v>
      </c>
    </row>
    <row r="17" spans="3:9" x14ac:dyDescent="0.25">
      <c r="C17" s="2" t="s">
        <v>23</v>
      </c>
      <c r="D17" t="s">
        <v>26</v>
      </c>
      <c r="E17" t="str">
        <f>REPLACE(D17,4,3,"123456")</f>
        <v>Sak123456 Singhal</v>
      </c>
    </row>
    <row r="18" spans="3:9" x14ac:dyDescent="0.25">
      <c r="C18" s="2" t="s">
        <v>24</v>
      </c>
      <c r="D18" t="s">
        <v>26</v>
      </c>
      <c r="G18" t="s">
        <v>110</v>
      </c>
      <c r="H18" t="str">
        <f>REPLACE(G18,FIND(" ",G18,1),1,",")</f>
        <v>Sakshi,Anjali</v>
      </c>
      <c r="I18" t="str">
        <f>SUBSTITUTE(G18," ",",")</f>
        <v>Sakshi,Anjali</v>
      </c>
    </row>
    <row r="19" spans="3:9" x14ac:dyDescent="0.25">
      <c r="C19" s="2" t="s">
        <v>30</v>
      </c>
      <c r="D19" t="s">
        <v>26</v>
      </c>
      <c r="E19" t="str">
        <f>SUBSTITUTE(D19,"S","w",2)</f>
        <v>Sakshi winghal</v>
      </c>
      <c r="G19" t="s">
        <v>111</v>
      </c>
      <c r="H19" t="str">
        <f t="shared" ref="H19:H20" si="0">REPLACE(G19,FIND(" ",G19,1),1,",")</f>
        <v>Abhishek,Vaibhav</v>
      </c>
      <c r="I19" t="str">
        <f t="shared" ref="I19:I20" si="1">SUBSTITUTE(G19," ",",")</f>
        <v>Abhishek,Vaibhav</v>
      </c>
    </row>
    <row r="20" spans="3:9" x14ac:dyDescent="0.25">
      <c r="C20" s="13" t="s">
        <v>97</v>
      </c>
      <c r="D20" t="s">
        <v>113</v>
      </c>
      <c r="E20" t="b">
        <f>ISTEXT(D20)</f>
        <v>1</v>
      </c>
      <c r="G20" t="s">
        <v>112</v>
      </c>
      <c r="H20" t="str">
        <f t="shared" si="0"/>
        <v>ram,shan</v>
      </c>
      <c r="I20" t="str">
        <f t="shared" si="1"/>
        <v>ram,shan</v>
      </c>
    </row>
    <row r="21" spans="3:9" x14ac:dyDescent="0.25">
      <c r="C21" s="2" t="s">
        <v>98</v>
      </c>
      <c r="E21" t="b">
        <f>ISNUMBER(D20)</f>
        <v>0</v>
      </c>
    </row>
    <row r="24" spans="3:9" x14ac:dyDescent="0.25">
      <c r="D2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</vt:lpstr>
      <vt:lpstr>sumif &amp; countif</vt:lpstr>
      <vt:lpstr>sumifs &amp; Countifs</vt:lpstr>
      <vt:lpstr>Rank</vt:lpstr>
      <vt:lpstr>Table</vt:lpstr>
      <vt:lpstr>Sorting</vt:lpstr>
      <vt:lpstr>Conditional Formatting</vt:lpstr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Singhal</dc:creator>
  <cp:lastModifiedBy>Sakshi Singhal</cp:lastModifiedBy>
  <dcterms:created xsi:type="dcterms:W3CDTF">2024-12-13T15:59:48Z</dcterms:created>
  <dcterms:modified xsi:type="dcterms:W3CDTF">2024-12-19T13:32:18Z</dcterms:modified>
</cp:coreProperties>
</file>