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D877E0A2-34A0-4649-A298-8A050AEB8B99}"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<sst xmlns="http://schemas.openxmlformats.org/spreadsheetml/2006/main" count="668" uniqueCount="283">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</sst>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000"/>
    <numFmt numFmtId="168" formatCode="dd\ mmm\'\ yyyy"/>
    <numFmt numFmtId="169"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6" fontId="0" fillId="0" borderId="1" xfId="0" applyNumberFormat="1" applyBorder="1"/>
    <xf numFmtId="168" fontId="0" fillId="0" borderId="1" xfId="0" applyNumberFormat="1" applyBorder="1" applyAlignment="1">
      <alignment horizontal="right"/>
    </xf>
    <xf numFmtId="169"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3"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252</v>
      </c>
      <c r="C2" s="38"/>
      <c r="D2" s="39"/>
      <c r="E2" s="43" t="s">
        <v>232</v>
      </c>
    </row>
    <row r="3" spans="2:5" ht="42" customHeight="1" thickBot="1" x14ac:dyDescent="0.35">
      <c r="B3" s="40"/>
      <c r="C3" s="41"/>
      <c r="D3" s="42"/>
      <c r="E3" s="44"/>
    </row>
    <row r="4" spans="2:5" ht="8.25" customHeight="1" x14ac:dyDescent="0.3"/>
    <row r="5" spans="2:5" ht="19.5" customHeight="1" thickBot="1" x14ac:dyDescent="0.35">
      <c r="C5" s="9" t="s">
        <v>226</v>
      </c>
      <c r="D5" s="9" t="s">
        <v>223</v>
      </c>
      <c r="E5" s="10" t="s">
        <v>224</v>
      </c>
    </row>
    <row r="6" spans="2:5" ht="19.5" customHeight="1" thickBot="1" x14ac:dyDescent="0.35">
      <c r="B6" s="20" t="s">
        <v>135</v>
      </c>
      <c r="C6" s="35" t="s">
        <v>225</v>
      </c>
      <c r="D6" s="35"/>
      <c r="E6" s="36"/>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5" t="s">
        <v>242</v>
      </c>
      <c r="D13" s="35"/>
      <c r="E13" s="36"/>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253</v>
      </c>
      <c r="C2" s="38"/>
      <c r="D2" s="39"/>
      <c r="E2" s="43" t="s">
        <v>232</v>
      </c>
    </row>
    <row r="3" spans="2:5" ht="42" customHeight="1" thickBot="1" x14ac:dyDescent="0.35">
      <c r="B3" s="40"/>
      <c r="C3" s="41"/>
      <c r="D3" s="42"/>
      <c r="E3" s="44"/>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5" t="s">
        <v>254</v>
      </c>
      <c r="D7" s="35"/>
      <c r="E7" s="36"/>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5" t="s">
        <v>255</v>
      </c>
      <c r="D14" s="35"/>
      <c r="E14" s="36"/>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37" t="s">
        <v>272</v>
      </c>
      <c r="C2" s="38"/>
      <c r="D2" s="39"/>
      <c r="E2" s="43" t="s">
        <v>232</v>
      </c>
    </row>
    <row r="3" spans="2:5" ht="42" customHeight="1" thickBot="1" x14ac:dyDescent="0.35">
      <c r="B3" s="40"/>
      <c r="C3" s="41"/>
      <c r="D3" s="42"/>
      <c r="E3" s="44"/>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5" t="s">
        <v>281</v>
      </c>
      <c r="D7" s="35"/>
      <c r="E7" s="36"/>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
  <sheetViews>
    <sheetView workbookViewId="0">
      <selection activeCell="F18" sqref="F18"/>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workbookViewId="0">
      <selection activeCell="I17" sqref="I17"/>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E25" activePane="bottomRight" state="frozen"/>
      <selection pane="topRight" activeCell="B1" sqref="B1"/>
      <selection pane="bottomLeft" activeCell="A2" sqref="A2"/>
      <selection pane="bottomRight" activeCell="N25" sqref="N25"/>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45">
        <v>1</v>
      </c>
      <c r="B2" s="3" t="str">
        <f>_xlfn.CONCAT(C2,  " ", D2,  " ", F2)</f>
        <v>Ms. Annie Abbott</v>
      </c>
      <c r="C2" s="3" t="s">
        <v>6</v>
      </c>
      <c r="D2" s="3" t="s">
        <v>7</v>
      </c>
      <c r="E2" s="3"/>
      <c r="F2" s="3" t="s">
        <v>8</v>
      </c>
      <c r="G2" s="46">
        <v>35699</v>
      </c>
      <c r="H2" s="3" t="s">
        <v>9</v>
      </c>
      <c r="I2" s="3" t="s">
        <v>138</v>
      </c>
      <c r="J2" s="5" t="s">
        <v>141</v>
      </c>
      <c r="K2" s="34" t="str">
        <f>HLOOKUP($J2, LOCATION!$B$2:$M$3, 2, FALSE)</f>
        <v>USA</v>
      </c>
      <c r="L2" s="34" t="str">
        <f>INDEX(LOCATION!$B$1:$M$3, 1, MATCH($J2, LOCATION!$B$2:$M$2, 0))</f>
        <v>English</v>
      </c>
      <c r="M2" s="5" t="str">
        <f>LOWER(IF($L2="English",_xlfn.CONCAT($F2,".",$D2,"@xyz.org"),_xlfn.CONCAT($F2,".",$D2,"@xyz.com")))</f>
        <v>abbott.annie@xyz.org</v>
      </c>
      <c r="N2" s="4">
        <v>94</v>
      </c>
      <c r="O2" s="3" t="s">
        <v>209</v>
      </c>
      <c r="P2" s="3" t="s">
        <v>210</v>
      </c>
      <c r="Q2" s="3" t="str">
        <f>INDEX(SPORT!$A$2:$B$33, MATCH($R2, SPORT!$B$2:$B$33, 0), 1)</f>
        <v>INDOOR</v>
      </c>
      <c r="R2" s="3" t="s">
        <v>174</v>
      </c>
      <c r="S2" s="2">
        <v>80727</v>
      </c>
    </row>
    <row r="3" spans="1:19" x14ac:dyDescent="0.3">
      <c r="A3" s="45">
        <v>2</v>
      </c>
      <c r="B3" s="3" t="str">
        <f t="shared" ref="B3:B51" si="0">_xlfn.CONCAT(C3,  " ", D3,  " ", F3)</f>
        <v>Ms. Aurelie Liesuchke</v>
      </c>
      <c r="C3" s="2" t="s">
        <v>6</v>
      </c>
      <c r="D3" s="2" t="s">
        <v>10</v>
      </c>
      <c r="E3" s="2"/>
      <c r="F3" s="2" t="s">
        <v>11</v>
      </c>
      <c r="G3" s="46">
        <v>33641</v>
      </c>
      <c r="H3" s="2" t="s">
        <v>12</v>
      </c>
      <c r="I3" s="2" t="s">
        <v>138</v>
      </c>
      <c r="J3" s="5" t="s">
        <v>141</v>
      </c>
      <c r="K3" s="34" t="str">
        <f>HLOOKUP($J3, LOCATION!$B$2:$M$3, 2, FALSE)</f>
        <v>USA</v>
      </c>
      <c r="L3" s="34" t="str">
        <f>INDEX(LOCATION!$B$1:$M$3, 1, MATCH($J3, LOCATION!$B$2:$M$2, 0))</f>
        <v>English</v>
      </c>
      <c r="M3" s="5" t="str">
        <f t="shared" ref="M3:M51" si="1">LOWER(IF($L3="English",_xlfn.CONCAT($F3,".",$D3,"@xyz.org"),_xlfn.CONCAT($F3,".",$D3,"@xyz.com")))</f>
        <v>liesuchke.aurelie@xyz.org</v>
      </c>
      <c r="N3" s="4">
        <v>84.2</v>
      </c>
      <c r="O3" s="2" t="s">
        <v>211</v>
      </c>
      <c r="P3" s="2" t="s">
        <v>212</v>
      </c>
      <c r="Q3" s="3" t="str">
        <f>INDEX(SPORT!$A$2:$B$33, MATCH($R3, SPORT!$B$2:$B$33, 0), 1)</f>
        <v>INDOOR</v>
      </c>
      <c r="R3" s="2" t="s">
        <v>175</v>
      </c>
      <c r="S3" s="2">
        <v>87471</v>
      </c>
    </row>
    <row r="4" spans="1:19" x14ac:dyDescent="0.3">
      <c r="A4" s="45">
        <v>3</v>
      </c>
      <c r="B4" s="3" t="str">
        <f t="shared" si="0"/>
        <v>Sr. Tomas Filho</v>
      </c>
      <c r="C4" s="2" t="s">
        <v>13</v>
      </c>
      <c r="D4" s="2" t="s">
        <v>14</v>
      </c>
      <c r="E4" s="2" t="s">
        <v>15</v>
      </c>
      <c r="F4" s="2" t="s">
        <v>16</v>
      </c>
      <c r="G4" s="46">
        <v>25394</v>
      </c>
      <c r="H4" s="2" t="s">
        <v>17</v>
      </c>
      <c r="I4" s="2" t="s">
        <v>142</v>
      </c>
      <c r="J4" s="5" t="s">
        <v>145</v>
      </c>
      <c r="K4" s="34" t="str">
        <f>HLOOKUP($J4, LOCATION!$B$2:$M$3, 2, FALSE)</f>
        <v>BRAZIL</v>
      </c>
      <c r="L4" s="34" t="str">
        <f>INDEX(LOCATION!$B$1:$M$3, 1, MATCH($J4, LOCATION!$B$2:$M$2, 0))</f>
        <v>Portuguese</v>
      </c>
      <c r="M4" s="5" t="str">
        <f t="shared" si="1"/>
        <v>filho.tomas@xyz.com</v>
      </c>
      <c r="N4" s="4">
        <v>52.9</v>
      </c>
      <c r="O4" s="2" t="s">
        <v>213</v>
      </c>
      <c r="P4" s="2" t="s">
        <v>210</v>
      </c>
      <c r="Q4" s="3" t="str">
        <f>INDEX(SPORT!$A$2:$B$33, MATCH($R4, SPORT!$B$2:$B$33, 0), 1)</f>
        <v>OUTDOOR</v>
      </c>
      <c r="R4" s="2" t="s">
        <v>177</v>
      </c>
      <c r="S4" s="2">
        <v>64724</v>
      </c>
    </row>
    <row r="5" spans="1:19" x14ac:dyDescent="0.3">
      <c r="A5" s="45">
        <v>4</v>
      </c>
      <c r="B5" s="3" t="str">
        <f t="shared" si="0"/>
        <v>Ms. Darby Cruickshank</v>
      </c>
      <c r="C5" s="2" t="s">
        <v>6</v>
      </c>
      <c r="D5" s="2" t="s">
        <v>18</v>
      </c>
      <c r="E5" s="2"/>
      <c r="F5" s="2" t="s">
        <v>19</v>
      </c>
      <c r="G5" s="46">
        <v>27532</v>
      </c>
      <c r="H5" s="2" t="s">
        <v>20</v>
      </c>
      <c r="I5" s="2" t="s">
        <v>138</v>
      </c>
      <c r="J5" s="5" t="s">
        <v>141</v>
      </c>
      <c r="K5" s="34" t="str">
        <f>HLOOKUP($J5, LOCATION!$B$2:$M$3, 2, FALSE)</f>
        <v>USA</v>
      </c>
      <c r="L5" s="34" t="str">
        <f>INDEX(LOCATION!$B$1:$M$3, 1, MATCH($J5, LOCATION!$B$2:$M$2, 0))</f>
        <v>English</v>
      </c>
      <c r="M5" s="5" t="str">
        <f t="shared" si="1"/>
        <v>cruickshank.darby@xyz.org</v>
      </c>
      <c r="N5" s="4">
        <v>48.9</v>
      </c>
      <c r="O5" s="2" t="s">
        <v>209</v>
      </c>
      <c r="P5" s="2" t="s">
        <v>212</v>
      </c>
      <c r="Q5" s="3" t="str">
        <f>INDEX(SPORT!$A$2:$B$33, MATCH($R5, SPORT!$B$2:$B$33, 0), 1)</f>
        <v>OUTDOOR</v>
      </c>
      <c r="R5" s="2" t="s">
        <v>178</v>
      </c>
      <c r="S5" s="2">
        <v>110823</v>
      </c>
    </row>
    <row r="6" spans="1:19" x14ac:dyDescent="0.3">
      <c r="A6" s="45">
        <v>5</v>
      </c>
      <c r="B6" s="3" t="str">
        <f t="shared" si="0"/>
        <v>Dr. Jaydon Borer</v>
      </c>
      <c r="C6" s="2" t="s">
        <v>21</v>
      </c>
      <c r="D6" s="2" t="s">
        <v>22</v>
      </c>
      <c r="E6" s="2"/>
      <c r="F6" s="2" t="s">
        <v>23</v>
      </c>
      <c r="G6" s="46">
        <v>25706</v>
      </c>
      <c r="H6" s="2" t="s">
        <v>20</v>
      </c>
      <c r="I6" s="2" t="s">
        <v>142</v>
      </c>
      <c r="J6" s="5" t="s">
        <v>141</v>
      </c>
      <c r="K6" s="34" t="str">
        <f>HLOOKUP($J6, LOCATION!$B$2:$M$3, 2, FALSE)</f>
        <v>USA</v>
      </c>
      <c r="L6" s="34" t="str">
        <f>INDEX(LOCATION!$B$1:$M$3, 1, MATCH($J6, LOCATION!$B$2:$M$2, 0))</f>
        <v>English</v>
      </c>
      <c r="M6" s="5" t="str">
        <f t="shared" si="1"/>
        <v>borer.jaydon@xyz.org</v>
      </c>
      <c r="N6" s="4">
        <v>84.8</v>
      </c>
      <c r="O6" s="2" t="s">
        <v>214</v>
      </c>
      <c r="P6" s="2" t="s">
        <v>215</v>
      </c>
      <c r="Q6" s="3" t="str">
        <f>INDEX(SPORT!$A$2:$B$33, MATCH($R6, SPORT!$B$2:$B$33, 0), 1)</f>
        <v>INDOOR</v>
      </c>
      <c r="R6" s="2" t="s">
        <v>179</v>
      </c>
      <c r="S6" s="2">
        <v>56916</v>
      </c>
    </row>
    <row r="7" spans="1:19" x14ac:dyDescent="0.3">
      <c r="A7" s="45">
        <v>6</v>
      </c>
      <c r="B7" s="3" t="str">
        <f t="shared" si="0"/>
        <v>Mr. Moriah  Lynch</v>
      </c>
      <c r="C7" s="2" t="s">
        <v>24</v>
      </c>
      <c r="D7" s="2" t="s">
        <v>25</v>
      </c>
      <c r="E7" s="2"/>
      <c r="F7" s="2" t="s">
        <v>26</v>
      </c>
      <c r="G7" s="46">
        <v>33944</v>
      </c>
      <c r="H7" s="2" t="s">
        <v>27</v>
      </c>
      <c r="I7" s="2" t="s">
        <v>142</v>
      </c>
      <c r="J7" s="5" t="s">
        <v>141</v>
      </c>
      <c r="K7" s="34" t="str">
        <f>HLOOKUP($J7, LOCATION!$B$2:$M$3, 2, FALSE)</f>
        <v>USA</v>
      </c>
      <c r="L7" s="34" t="str">
        <f>INDEX(LOCATION!$B$1:$M$3, 1, MATCH($J7, LOCATION!$B$2:$M$2, 0))</f>
        <v>English</v>
      </c>
      <c r="M7" s="5" t="str">
        <f t="shared" si="1"/>
        <v>lynch.moriah @xyz.org</v>
      </c>
      <c r="N7" s="4">
        <v>83.2</v>
      </c>
      <c r="O7" s="2" t="s">
        <v>214</v>
      </c>
      <c r="P7" s="2" t="s">
        <v>212</v>
      </c>
      <c r="Q7" s="3" t="str">
        <f>INDEX(SPORT!$A$2:$B$33, MATCH($R7, SPORT!$B$2:$B$33, 0), 1)</f>
        <v>INDOOR</v>
      </c>
      <c r="R7" s="2" t="s">
        <v>180</v>
      </c>
      <c r="S7" s="2">
        <v>51133</v>
      </c>
    </row>
    <row r="8" spans="1:19" x14ac:dyDescent="0.3">
      <c r="A8" s="45">
        <v>7</v>
      </c>
      <c r="B8" s="3" t="str">
        <f t="shared" si="0"/>
        <v>Ms. Amiya Eichmann</v>
      </c>
      <c r="C8" s="2" t="s">
        <v>6</v>
      </c>
      <c r="D8" s="2" t="s">
        <v>28</v>
      </c>
      <c r="E8" s="2"/>
      <c r="F8" s="2" t="s">
        <v>29</v>
      </c>
      <c r="G8" s="46">
        <v>36370</v>
      </c>
      <c r="H8" s="2" t="s">
        <v>30</v>
      </c>
      <c r="I8" s="2" t="s">
        <v>138</v>
      </c>
      <c r="J8" s="5" t="s">
        <v>141</v>
      </c>
      <c r="K8" s="34" t="str">
        <f>HLOOKUP($J8, LOCATION!$B$2:$M$3, 2, FALSE)</f>
        <v>USA</v>
      </c>
      <c r="L8" s="34" t="str">
        <f>INDEX(LOCATION!$B$1:$M$3, 1, MATCH($J8, LOCATION!$B$2:$M$2, 0))</f>
        <v>English</v>
      </c>
      <c r="M8" s="5" t="str">
        <f t="shared" si="1"/>
        <v>eichmann.amiya@xyz.org</v>
      </c>
      <c r="N8" s="4">
        <v>61.1</v>
      </c>
      <c r="O8" s="2" t="s">
        <v>214</v>
      </c>
      <c r="P8" s="2" t="s">
        <v>215</v>
      </c>
      <c r="Q8" s="3" t="str">
        <f>INDEX(SPORT!$A$2:$B$33, MATCH($R8, SPORT!$B$2:$B$33, 0), 1)</f>
        <v>OUTDOOR</v>
      </c>
      <c r="R8" s="2" t="s">
        <v>181</v>
      </c>
      <c r="S8" s="2">
        <v>65465</v>
      </c>
    </row>
    <row r="9" spans="1:19" x14ac:dyDescent="0.3">
      <c r="A9" s="45">
        <v>8</v>
      </c>
      <c r="B9" s="3" t="str">
        <f t="shared" si="0"/>
        <v>Mr. Pierce Rau</v>
      </c>
      <c r="C9" s="2" t="s">
        <v>24</v>
      </c>
      <c r="D9" s="2" t="s">
        <v>31</v>
      </c>
      <c r="E9" s="2"/>
      <c r="F9" s="2" t="s">
        <v>32</v>
      </c>
      <c r="G9" s="46">
        <v>23141</v>
      </c>
      <c r="H9" s="2" t="s">
        <v>20</v>
      </c>
      <c r="I9" s="2" t="s">
        <v>142</v>
      </c>
      <c r="J9" s="5" t="s">
        <v>141</v>
      </c>
      <c r="K9" s="34" t="str">
        <f>HLOOKUP($J9, LOCATION!$B$2:$M$3, 2, FALSE)</f>
        <v>USA</v>
      </c>
      <c r="L9" s="34" t="str">
        <f>INDEX(LOCATION!$B$1:$M$3, 1, MATCH($J9, LOCATION!$B$2:$M$2, 0))</f>
        <v>English</v>
      </c>
      <c r="M9" s="5" t="str">
        <f t="shared" si="1"/>
        <v>rau.pierce@xyz.org</v>
      </c>
      <c r="N9" s="4">
        <v>105.7</v>
      </c>
      <c r="O9" s="2" t="s">
        <v>213</v>
      </c>
      <c r="P9" s="2" t="s">
        <v>216</v>
      </c>
      <c r="Q9" s="3" t="str">
        <f>INDEX(SPORT!$A$2:$B$33, MATCH($R9, SPORT!$B$2:$B$33, 0), 1)</f>
        <v>INDOOR</v>
      </c>
      <c r="R9" s="2" t="s">
        <v>182</v>
      </c>
      <c r="S9" s="2">
        <v>109885</v>
      </c>
    </row>
    <row r="10" spans="1:19" x14ac:dyDescent="0.3">
      <c r="A10" s="45">
        <v>9</v>
      </c>
      <c r="B10" s="3" t="str">
        <f t="shared" si="0"/>
        <v>Ms. Amelia Stevens</v>
      </c>
      <c r="C10" s="2" t="s">
        <v>6</v>
      </c>
      <c r="D10" s="2" t="s">
        <v>33</v>
      </c>
      <c r="E10" s="2"/>
      <c r="F10" s="2" t="s">
        <v>34</v>
      </c>
      <c r="G10" s="46">
        <v>25965</v>
      </c>
      <c r="H10" s="2" t="s">
        <v>12</v>
      </c>
      <c r="I10" s="2" t="s">
        <v>138</v>
      </c>
      <c r="J10" s="5" t="s">
        <v>147</v>
      </c>
      <c r="K10" s="34" t="str">
        <f>HLOOKUP($J10, LOCATION!$B$2:$M$3, 2, FALSE)</f>
        <v>UK</v>
      </c>
      <c r="L10" s="34" t="str">
        <f>INDEX(LOCATION!$B$1:$M$3, 1, MATCH($J10, LOCATION!$B$2:$M$2, 0))</f>
        <v>English</v>
      </c>
      <c r="M10" s="5" t="str">
        <f t="shared" si="1"/>
        <v>stevens.amelia@xyz.org</v>
      </c>
      <c r="N10" s="4">
        <v>65.3</v>
      </c>
      <c r="O10" s="2" t="s">
        <v>214</v>
      </c>
      <c r="P10" s="2" t="s">
        <v>216</v>
      </c>
      <c r="Q10" s="3" t="str">
        <f>INDEX(SPORT!$A$2:$B$33, MATCH($R10, SPORT!$B$2:$B$33, 0), 1)</f>
        <v>INDOOR</v>
      </c>
      <c r="R10" s="2" t="s">
        <v>183</v>
      </c>
      <c r="S10" s="2">
        <v>60061</v>
      </c>
    </row>
    <row r="11" spans="1:19" x14ac:dyDescent="0.3">
      <c r="A11" s="45">
        <v>10</v>
      </c>
      <c r="B11" s="3" t="str">
        <f t="shared" si="0"/>
        <v>Mr. Toby Simpson</v>
      </c>
      <c r="C11" s="2" t="s">
        <v>24</v>
      </c>
      <c r="D11" s="2" t="s">
        <v>35</v>
      </c>
      <c r="E11" s="2"/>
      <c r="F11" s="2" t="s">
        <v>36</v>
      </c>
      <c r="G11" s="46">
        <v>23732</v>
      </c>
      <c r="H11" s="2" t="s">
        <v>27</v>
      </c>
      <c r="I11" s="2" t="s">
        <v>142</v>
      </c>
      <c r="J11" s="5" t="s">
        <v>147</v>
      </c>
      <c r="K11" s="34" t="str">
        <f>HLOOKUP($J11, LOCATION!$B$2:$M$3, 2, FALSE)</f>
        <v>UK</v>
      </c>
      <c r="L11" s="34" t="str">
        <f>INDEX(LOCATION!$B$1:$M$3, 1, MATCH($J11, LOCATION!$B$2:$M$2, 0))</f>
        <v>English</v>
      </c>
      <c r="M11" s="5" t="str">
        <f t="shared" si="1"/>
        <v>simpson.toby@xyz.org</v>
      </c>
      <c r="N11" s="4">
        <v>62.9</v>
      </c>
      <c r="O11" s="2" t="s">
        <v>213</v>
      </c>
      <c r="P11" s="2" t="s">
        <v>217</v>
      </c>
      <c r="Q11" s="3" t="str">
        <f>INDEX(SPORT!$A$2:$B$33, MATCH($R11, SPORT!$B$2:$B$33, 0), 1)</f>
        <v>OUTDOOR</v>
      </c>
      <c r="R11" s="2" t="s">
        <v>181</v>
      </c>
      <c r="S11" s="2">
        <v>32758</v>
      </c>
    </row>
    <row r="12" spans="1:19" x14ac:dyDescent="0.3">
      <c r="A12" s="45">
        <v>11</v>
      </c>
      <c r="B12" s="3" t="str">
        <f t="shared" si="0"/>
        <v>Sir Ethan Murphy</v>
      </c>
      <c r="C12" s="2" t="s">
        <v>37</v>
      </c>
      <c r="D12" s="2" t="s">
        <v>38</v>
      </c>
      <c r="E12" s="2"/>
      <c r="F12" s="2" t="s">
        <v>39</v>
      </c>
      <c r="G12" s="46">
        <v>31733</v>
      </c>
      <c r="H12" s="2" t="s">
        <v>40</v>
      </c>
      <c r="I12" s="2" t="s">
        <v>142</v>
      </c>
      <c r="J12" s="5" t="s">
        <v>147</v>
      </c>
      <c r="K12" s="34" t="str">
        <f>HLOOKUP($J12, LOCATION!$B$2:$M$3, 2, FALSE)</f>
        <v>UK</v>
      </c>
      <c r="L12" s="34" t="str">
        <f>INDEX(LOCATION!$B$1:$M$3, 1, MATCH($J12, LOCATION!$B$2:$M$2, 0))</f>
        <v>English</v>
      </c>
      <c r="M12" s="5" t="str">
        <f t="shared" si="1"/>
        <v>murphy.ethan@xyz.org</v>
      </c>
      <c r="N12" s="4">
        <v>104.3</v>
      </c>
      <c r="O12" s="2" t="s">
        <v>211</v>
      </c>
      <c r="P12" s="2" t="s">
        <v>217</v>
      </c>
      <c r="Q12" s="3" t="str">
        <f>INDEX(SPORT!$A$2:$B$33, MATCH($R12, SPORT!$B$2:$B$33, 0), 1)</f>
        <v>OUTDOOR</v>
      </c>
      <c r="R12" s="2" t="s">
        <v>184</v>
      </c>
      <c r="S12" s="2">
        <v>99613</v>
      </c>
    </row>
    <row r="13" spans="1:19" x14ac:dyDescent="0.3">
      <c r="A13" s="45">
        <v>12</v>
      </c>
      <c r="B13" s="3" t="str">
        <f t="shared" si="0"/>
        <v>Mrs. Ashley Wood</v>
      </c>
      <c r="C13" s="2" t="s">
        <v>41</v>
      </c>
      <c r="D13" s="2" t="s">
        <v>42</v>
      </c>
      <c r="E13" s="2"/>
      <c r="F13" s="2" t="s">
        <v>43</v>
      </c>
      <c r="G13" s="46">
        <v>28412</v>
      </c>
      <c r="H13" s="2" t="s">
        <v>9</v>
      </c>
      <c r="I13" s="2" t="s">
        <v>138</v>
      </c>
      <c r="J13" s="5" t="s">
        <v>147</v>
      </c>
      <c r="K13" s="34" t="str">
        <f>HLOOKUP($J13, LOCATION!$B$2:$M$3, 2, FALSE)</f>
        <v>UK</v>
      </c>
      <c r="L13" s="34" t="str">
        <f>INDEX(LOCATION!$B$1:$M$3, 1, MATCH($J13, LOCATION!$B$2:$M$2, 0))</f>
        <v>English</v>
      </c>
      <c r="M13" s="5" t="str">
        <f t="shared" si="1"/>
        <v>wood.ashley@xyz.org</v>
      </c>
      <c r="N13" s="4">
        <v>100.7</v>
      </c>
      <c r="O13" s="2" t="s">
        <v>211</v>
      </c>
      <c r="P13" s="2" t="s">
        <v>217</v>
      </c>
      <c r="Q13" s="3" t="str">
        <f>INDEX(SPORT!$A$2:$B$33, MATCH($R13, SPORT!$B$2:$B$33, 0), 1)</f>
        <v>OUTDOOR</v>
      </c>
      <c r="R13" s="2" t="s">
        <v>185</v>
      </c>
      <c r="S13" s="2">
        <v>56595</v>
      </c>
    </row>
    <row r="14" spans="1:19" x14ac:dyDescent="0.3">
      <c r="A14" s="45">
        <v>13</v>
      </c>
      <c r="B14" s="3" t="str">
        <f t="shared" si="0"/>
        <v>Ms. Megan Scott</v>
      </c>
      <c r="C14" s="2" t="s">
        <v>6</v>
      </c>
      <c r="D14" s="2" t="s">
        <v>44</v>
      </c>
      <c r="E14" s="2"/>
      <c r="F14" s="2" t="s">
        <v>45</v>
      </c>
      <c r="G14" s="46">
        <v>28168</v>
      </c>
      <c r="H14" s="2" t="s">
        <v>12</v>
      </c>
      <c r="I14" s="2" t="s">
        <v>138</v>
      </c>
      <c r="J14" s="5" t="s">
        <v>147</v>
      </c>
      <c r="K14" s="34" t="str">
        <f>HLOOKUP($J14, LOCATION!$B$2:$M$3, 2, FALSE)</f>
        <v>UK</v>
      </c>
      <c r="L14" s="34" t="str">
        <f>INDEX(LOCATION!$B$1:$M$3, 1, MATCH($J14, LOCATION!$B$2:$M$2, 0))</f>
        <v>English</v>
      </c>
      <c r="M14" s="5" t="str">
        <f t="shared" si="1"/>
        <v>scott.megan@xyz.org</v>
      </c>
      <c r="N14" s="4">
        <v>70.900000000000006</v>
      </c>
      <c r="O14" s="2" t="s">
        <v>209</v>
      </c>
      <c r="P14" s="2" t="s">
        <v>210</v>
      </c>
      <c r="Q14" s="3" t="str">
        <f>INDEX(SPORT!$A$2:$B$33, MATCH($R14, SPORT!$B$2:$B$33, 0), 1)</f>
        <v>OUTDOOR</v>
      </c>
      <c r="R14" s="2" t="s">
        <v>186</v>
      </c>
      <c r="S14" s="2">
        <v>117408</v>
      </c>
    </row>
    <row r="15" spans="1:19" x14ac:dyDescent="0.3">
      <c r="A15" s="45">
        <v>14</v>
      </c>
      <c r="B15" s="3" t="str">
        <f t="shared" si="0"/>
        <v>Hr. Helmut Weinhae</v>
      </c>
      <c r="C15" s="2" t="s">
        <v>46</v>
      </c>
      <c r="D15" s="2" t="s">
        <v>47</v>
      </c>
      <c r="E15" s="2"/>
      <c r="F15" s="2" t="s">
        <v>48</v>
      </c>
      <c r="G15" s="46">
        <v>21788</v>
      </c>
      <c r="H15" s="2" t="s">
        <v>49</v>
      </c>
      <c r="I15" s="2" t="s">
        <v>142</v>
      </c>
      <c r="J15" s="5" t="s">
        <v>150</v>
      </c>
      <c r="K15" s="34" t="str">
        <f>HLOOKUP($J15, LOCATION!$B$2:$M$3, 2, FALSE)</f>
        <v>GERMANY</v>
      </c>
      <c r="L15" s="34" t="str">
        <f>INDEX(LOCATION!$B$1:$M$3, 1, MATCH($J15, LOCATION!$B$2:$M$2, 0))</f>
        <v>German</v>
      </c>
      <c r="M15" s="5" t="str">
        <f t="shared" si="1"/>
        <v>weinhae.helmut@xyz.com</v>
      </c>
      <c r="N15" s="4">
        <v>68.3</v>
      </c>
      <c r="O15" s="2" t="s">
        <v>218</v>
      </c>
      <c r="P15" s="2" t="s">
        <v>216</v>
      </c>
      <c r="Q15" s="3" t="str">
        <f>INDEX(SPORT!$A$2:$B$33, MATCH($R15, SPORT!$B$2:$B$33, 0), 1)</f>
        <v>OUTDOOR</v>
      </c>
      <c r="R15" s="2" t="s">
        <v>187</v>
      </c>
      <c r="S15" s="2">
        <v>64862</v>
      </c>
    </row>
    <row r="16" spans="1:19" x14ac:dyDescent="0.3">
      <c r="A16" s="45">
        <v>15</v>
      </c>
      <c r="B16" s="3" t="str">
        <f t="shared" si="0"/>
        <v>Prof. Milena Schotin</v>
      </c>
      <c r="C16" s="2" t="s">
        <v>50</v>
      </c>
      <c r="D16" s="2" t="s">
        <v>51</v>
      </c>
      <c r="E16" s="2"/>
      <c r="F16" s="2" t="s">
        <v>52</v>
      </c>
      <c r="G16" s="46">
        <v>23804</v>
      </c>
      <c r="H16" s="2" t="s">
        <v>53</v>
      </c>
      <c r="I16" s="2" t="s">
        <v>138</v>
      </c>
      <c r="J16" s="5" t="s">
        <v>150</v>
      </c>
      <c r="K16" s="34" t="str">
        <f>HLOOKUP($J16, LOCATION!$B$2:$M$3, 2, FALSE)</f>
        <v>GERMANY</v>
      </c>
      <c r="L16" s="34" t="str">
        <f>INDEX(LOCATION!$B$1:$M$3, 1, MATCH($J16, LOCATION!$B$2:$M$2, 0))</f>
        <v>German</v>
      </c>
      <c r="M16" s="5" t="str">
        <f t="shared" si="1"/>
        <v>schotin.milena@xyz.com</v>
      </c>
      <c r="N16" s="4">
        <v>105.3</v>
      </c>
      <c r="O16" s="2" t="s">
        <v>218</v>
      </c>
      <c r="P16" s="2" t="s">
        <v>217</v>
      </c>
      <c r="Q16" s="3" t="str">
        <f>INDEX(SPORT!$A$2:$B$33, MATCH($R16, SPORT!$B$2:$B$33, 0), 1)</f>
        <v>INDOOR</v>
      </c>
      <c r="R16" s="2" t="s">
        <v>188</v>
      </c>
      <c r="S16" s="2">
        <v>10241</v>
      </c>
    </row>
    <row r="17" spans="1:19" x14ac:dyDescent="0.3">
      <c r="A17" s="45">
        <v>16</v>
      </c>
      <c r="B17" s="3" t="str">
        <f t="shared" si="0"/>
        <v>Hr. Lothar Birnbaum</v>
      </c>
      <c r="C17" s="2" t="s">
        <v>46</v>
      </c>
      <c r="D17" s="2" t="s">
        <v>54</v>
      </c>
      <c r="E17" s="2"/>
      <c r="F17" s="2" t="s">
        <v>55</v>
      </c>
      <c r="G17" s="46">
        <v>25405</v>
      </c>
      <c r="H17" s="2" t="s">
        <v>17</v>
      </c>
      <c r="I17" s="2" t="s">
        <v>142</v>
      </c>
      <c r="J17" s="5" t="s">
        <v>150</v>
      </c>
      <c r="K17" s="34" t="str">
        <f>HLOOKUP($J17, LOCATION!$B$2:$M$3, 2, FALSE)</f>
        <v>GERMANY</v>
      </c>
      <c r="L17" s="34" t="str">
        <f>INDEX(LOCATION!$B$1:$M$3, 1, MATCH($J17, LOCATION!$B$2:$M$2, 0))</f>
        <v>German</v>
      </c>
      <c r="M17" s="5" t="str">
        <f t="shared" si="1"/>
        <v>birnbaum.lothar@xyz.com</v>
      </c>
      <c r="N17" s="4">
        <v>48.6</v>
      </c>
      <c r="O17" s="2" t="s">
        <v>214</v>
      </c>
      <c r="P17" s="2" t="s">
        <v>217</v>
      </c>
      <c r="Q17" s="3" t="str">
        <f>INDEX(SPORT!$A$2:$B$33, MATCH($R17, SPORT!$B$2:$B$33, 0), 1)</f>
        <v>OUTDOOR</v>
      </c>
      <c r="R17" s="2" t="s">
        <v>178</v>
      </c>
      <c r="S17" s="2">
        <v>88762</v>
      </c>
    </row>
    <row r="18" spans="1:19" x14ac:dyDescent="0.3">
      <c r="A18" s="45">
        <v>17</v>
      </c>
      <c r="B18" s="3" t="str">
        <f t="shared" si="0"/>
        <v>Hr. Pietro Stolze</v>
      </c>
      <c r="C18" s="2" t="s">
        <v>46</v>
      </c>
      <c r="D18" s="2" t="s">
        <v>56</v>
      </c>
      <c r="E18" s="2"/>
      <c r="F18" s="2" t="s">
        <v>57</v>
      </c>
      <c r="G18" s="46">
        <v>26582</v>
      </c>
      <c r="H18" s="2" t="s">
        <v>9</v>
      </c>
      <c r="I18" s="2" t="s">
        <v>142</v>
      </c>
      <c r="J18" s="5" t="s">
        <v>150</v>
      </c>
      <c r="K18" s="34" t="str">
        <f>HLOOKUP($J18, LOCATION!$B$2:$M$3, 2, FALSE)</f>
        <v>GERMANY</v>
      </c>
      <c r="L18" s="34" t="str">
        <f>INDEX(LOCATION!$B$1:$M$3, 1, MATCH($J18, LOCATION!$B$2:$M$2, 0))</f>
        <v>German</v>
      </c>
      <c r="M18" s="5" t="str">
        <f t="shared" si="1"/>
        <v>stolze.pietro@xyz.com</v>
      </c>
      <c r="N18" s="4">
        <v>105.9</v>
      </c>
      <c r="O18" s="2" t="s">
        <v>214</v>
      </c>
      <c r="P18" s="2" t="s">
        <v>210</v>
      </c>
      <c r="Q18" s="3" t="str">
        <f>INDEX(SPORT!$A$2:$B$33, MATCH($R18, SPORT!$B$2:$B$33, 0), 1)</f>
        <v>INDOOR</v>
      </c>
      <c r="R18" s="2" t="s">
        <v>189</v>
      </c>
      <c r="S18" s="2">
        <v>80757</v>
      </c>
    </row>
    <row r="19" spans="1:19" x14ac:dyDescent="0.3">
      <c r="A19" s="45">
        <v>18</v>
      </c>
      <c r="B19" s="3" t="str">
        <f t="shared" si="0"/>
        <v>Hr. Richard  Tlustek</v>
      </c>
      <c r="C19" s="2" t="s">
        <v>46</v>
      </c>
      <c r="D19" s="2" t="s">
        <v>58</v>
      </c>
      <c r="E19" s="2"/>
      <c r="F19" s="2" t="s">
        <v>59</v>
      </c>
      <c r="G19" s="46">
        <v>21793</v>
      </c>
      <c r="H19" s="2" t="s">
        <v>49</v>
      </c>
      <c r="I19" s="2" t="s">
        <v>142</v>
      </c>
      <c r="J19" s="5" t="s">
        <v>150</v>
      </c>
      <c r="K19" s="34" t="str">
        <f>HLOOKUP($J19, LOCATION!$B$2:$M$3, 2, FALSE)</f>
        <v>GERMANY</v>
      </c>
      <c r="L19" s="34" t="str">
        <f>INDEX(LOCATION!$B$1:$M$3, 1, MATCH($J19, LOCATION!$B$2:$M$2, 0))</f>
        <v>German</v>
      </c>
      <c r="M19" s="5" t="str">
        <f t="shared" si="1"/>
        <v>tlustek.richard @xyz.com</v>
      </c>
      <c r="N19" s="4">
        <v>71.099999999999994</v>
      </c>
      <c r="O19" s="2" t="s">
        <v>214</v>
      </c>
      <c r="P19" s="2" t="s">
        <v>210</v>
      </c>
      <c r="Q19" s="3" t="str">
        <f>INDEX(SPORT!$A$2:$B$33, MATCH($R19, SPORT!$B$2:$B$33, 0), 1)</f>
        <v>OUTDOOR</v>
      </c>
      <c r="R19" s="2" t="s">
        <v>190</v>
      </c>
      <c r="S19" s="2">
        <v>88794</v>
      </c>
    </row>
    <row r="20" spans="1:19" x14ac:dyDescent="0.3">
      <c r="A20" s="45">
        <v>19</v>
      </c>
      <c r="B20" s="3" t="str">
        <f t="shared" si="0"/>
        <v>Dr. Earnestine Raynor</v>
      </c>
      <c r="C20" s="2" t="s">
        <v>21</v>
      </c>
      <c r="D20" s="2" t="s">
        <v>60</v>
      </c>
      <c r="E20" s="2"/>
      <c r="F20" s="2" t="s">
        <v>61</v>
      </c>
      <c r="G20" s="46">
        <v>28262</v>
      </c>
      <c r="H20" s="2" t="s">
        <v>20</v>
      </c>
      <c r="I20" s="2" t="s">
        <v>138</v>
      </c>
      <c r="J20" s="5" t="s">
        <v>152</v>
      </c>
      <c r="K20" s="34" t="str">
        <f>HLOOKUP($J20, LOCATION!$B$2:$M$3, 2, FALSE)</f>
        <v>AUSTRALIA</v>
      </c>
      <c r="L20" s="34" t="str">
        <f>INDEX(LOCATION!$B$1:$M$3, 1, MATCH($J20, LOCATION!$B$2:$M$2, 0))</f>
        <v>English</v>
      </c>
      <c r="M20" s="5" t="str">
        <f t="shared" si="1"/>
        <v>raynor.earnestine@xyz.org</v>
      </c>
      <c r="N20" s="4">
        <v>70.3</v>
      </c>
      <c r="O20" s="2" t="s">
        <v>214</v>
      </c>
      <c r="P20" s="2" t="s">
        <v>216</v>
      </c>
      <c r="Q20" s="3" t="str">
        <f>INDEX(SPORT!$A$2:$B$33, MATCH($R20, SPORT!$B$2:$B$33, 0), 1)</f>
        <v>INDOOR</v>
      </c>
      <c r="R20" s="2" t="s">
        <v>191</v>
      </c>
      <c r="S20" s="2">
        <v>63526</v>
      </c>
    </row>
    <row r="21" spans="1:19" x14ac:dyDescent="0.3">
      <c r="A21" s="45">
        <v>20</v>
      </c>
      <c r="B21" s="3" t="str">
        <f t="shared" si="0"/>
        <v>Mr. Jason Gaylord</v>
      </c>
      <c r="C21" s="2" t="s">
        <v>24</v>
      </c>
      <c r="D21" s="2" t="s">
        <v>62</v>
      </c>
      <c r="E21" s="2"/>
      <c r="F21" s="2" t="s">
        <v>63</v>
      </c>
      <c r="G21" s="46">
        <v>27767</v>
      </c>
      <c r="H21" s="2" t="s">
        <v>64</v>
      </c>
      <c r="I21" s="2" t="s">
        <v>142</v>
      </c>
      <c r="J21" s="5" t="s">
        <v>152</v>
      </c>
      <c r="K21" s="34" t="str">
        <f>HLOOKUP($J21, LOCATION!$B$2:$M$3, 2, FALSE)</f>
        <v>AUSTRALIA</v>
      </c>
      <c r="L21" s="34" t="str">
        <f>INDEX(LOCATION!$B$1:$M$3, 1, MATCH($J21, LOCATION!$B$2:$M$2, 0))</f>
        <v>English</v>
      </c>
      <c r="M21" s="5" t="str">
        <f t="shared" si="1"/>
        <v>gaylord.jason@xyz.org</v>
      </c>
      <c r="N21" s="4">
        <v>54.7</v>
      </c>
      <c r="O21" s="2" t="s">
        <v>211</v>
      </c>
      <c r="P21" s="2" t="s">
        <v>212</v>
      </c>
      <c r="Q21" s="3" t="str">
        <f>INDEX(SPORT!$A$2:$B$33, MATCH($R21, SPORT!$B$2:$B$33, 0), 1)</f>
        <v>INDOOR</v>
      </c>
      <c r="R21" s="2" t="s">
        <v>192</v>
      </c>
      <c r="S21" s="2">
        <v>46352</v>
      </c>
    </row>
    <row r="22" spans="1:19" x14ac:dyDescent="0.3">
      <c r="A22" s="45">
        <v>21</v>
      </c>
      <c r="B22" s="3" t="str">
        <f t="shared" si="0"/>
        <v>Mr. Kendrick Sauer</v>
      </c>
      <c r="C22" s="2" t="s">
        <v>24</v>
      </c>
      <c r="D22" s="2" t="s">
        <v>65</v>
      </c>
      <c r="E22" s="2"/>
      <c r="F22" s="2" t="s">
        <v>66</v>
      </c>
      <c r="G22" s="46">
        <v>35268</v>
      </c>
      <c r="H22" s="2" t="s">
        <v>17</v>
      </c>
      <c r="I22" s="2" t="s">
        <v>142</v>
      </c>
      <c r="J22" s="5" t="s">
        <v>152</v>
      </c>
      <c r="K22" s="34" t="str">
        <f>HLOOKUP($J22, LOCATION!$B$2:$M$3, 2, FALSE)</f>
        <v>AUSTRALIA</v>
      </c>
      <c r="L22" s="34" t="str">
        <f>INDEX(LOCATION!$B$1:$M$3, 1, MATCH($J22, LOCATION!$B$2:$M$2, 0))</f>
        <v>English</v>
      </c>
      <c r="M22" s="5" t="str">
        <f t="shared" si="1"/>
        <v>sauer.kendrick@xyz.org</v>
      </c>
      <c r="N22" s="4">
        <v>100.9</v>
      </c>
      <c r="O22" s="2" t="s">
        <v>214</v>
      </c>
      <c r="P22" s="2" t="s">
        <v>215</v>
      </c>
      <c r="Q22" s="3" t="str">
        <f>INDEX(SPORT!$A$2:$B$33, MATCH($R22, SPORT!$B$2:$B$33, 0), 1)</f>
        <v>OUTDOOR</v>
      </c>
      <c r="R22" s="2" t="s">
        <v>193</v>
      </c>
      <c r="S22" s="2">
        <v>106808</v>
      </c>
    </row>
    <row r="23" spans="1:19" x14ac:dyDescent="0.3">
      <c r="A23" s="45">
        <v>22</v>
      </c>
      <c r="B23" s="3" t="str">
        <f t="shared" si="0"/>
        <v>Dr. Annabell Olson</v>
      </c>
      <c r="C23" s="2" t="s">
        <v>21</v>
      </c>
      <c r="D23" s="2" t="s">
        <v>67</v>
      </c>
      <c r="E23" s="2"/>
      <c r="F23" s="2" t="s">
        <v>68</v>
      </c>
      <c r="G23" s="46">
        <v>23483</v>
      </c>
      <c r="H23" s="2" t="s">
        <v>69</v>
      </c>
      <c r="I23" s="2" t="s">
        <v>138</v>
      </c>
      <c r="J23" s="5" t="s">
        <v>152</v>
      </c>
      <c r="K23" s="34" t="str">
        <f>HLOOKUP($J23, LOCATION!$B$2:$M$3, 2, FALSE)</f>
        <v>AUSTRALIA</v>
      </c>
      <c r="L23" s="34" t="str">
        <f>INDEX(LOCATION!$B$1:$M$3, 1, MATCH($J23, LOCATION!$B$2:$M$2, 0))</f>
        <v>English</v>
      </c>
      <c r="M23" s="5" t="str">
        <f t="shared" si="1"/>
        <v>olson.annabell@xyz.org</v>
      </c>
      <c r="N23" s="4">
        <v>84.3</v>
      </c>
      <c r="O23" s="2" t="s">
        <v>209</v>
      </c>
      <c r="P23" s="2" t="s">
        <v>216</v>
      </c>
      <c r="Q23" s="3" t="str">
        <f>INDEX(SPORT!$A$2:$B$33, MATCH($R23, SPORT!$B$2:$B$33, 0), 1)</f>
        <v>OUTDOOR</v>
      </c>
      <c r="R23" s="2" t="s">
        <v>194</v>
      </c>
      <c r="S23" s="2">
        <v>96468</v>
      </c>
    </row>
    <row r="24" spans="1:19" x14ac:dyDescent="0.3">
      <c r="A24" s="45">
        <v>23</v>
      </c>
      <c r="B24" s="3" t="str">
        <f t="shared" si="0"/>
        <v>Dr. Jena Upton</v>
      </c>
      <c r="C24" s="2" t="s">
        <v>21</v>
      </c>
      <c r="D24" s="2" t="s">
        <v>70</v>
      </c>
      <c r="E24" s="2"/>
      <c r="F24" s="2" t="s">
        <v>71</v>
      </c>
      <c r="G24" s="46">
        <v>20437</v>
      </c>
      <c r="H24" s="2" t="s">
        <v>27</v>
      </c>
      <c r="I24" s="2" t="s">
        <v>138</v>
      </c>
      <c r="J24" s="5" t="s">
        <v>152</v>
      </c>
      <c r="K24" s="34" t="str">
        <f>HLOOKUP($J24, LOCATION!$B$2:$M$3, 2, FALSE)</f>
        <v>AUSTRALIA</v>
      </c>
      <c r="L24" s="34" t="str">
        <f>INDEX(LOCATION!$B$1:$M$3, 1, MATCH($J24, LOCATION!$B$2:$M$2, 0))</f>
        <v>English</v>
      </c>
      <c r="M24" s="5" t="str">
        <f t="shared" si="1"/>
        <v>upton.jena@xyz.org</v>
      </c>
      <c r="N24" s="4">
        <v>66.8</v>
      </c>
      <c r="O24" s="2" t="s">
        <v>214</v>
      </c>
      <c r="P24" s="2" t="s">
        <v>217</v>
      </c>
      <c r="Q24" s="3" t="str">
        <f>INDEX(SPORT!$A$2:$B$33, MATCH($R24, SPORT!$B$2:$B$33, 0), 1)</f>
        <v>OUTDOOR</v>
      </c>
      <c r="R24" s="2" t="s">
        <v>195</v>
      </c>
      <c r="S24" s="2">
        <v>16526</v>
      </c>
    </row>
    <row r="25" spans="1:19" x14ac:dyDescent="0.3">
      <c r="A25" s="45">
        <v>24</v>
      </c>
      <c r="B25" s="3" t="str">
        <f t="shared" si="0"/>
        <v>Dr. Shanny Bins</v>
      </c>
      <c r="C25" s="2" t="s">
        <v>21</v>
      </c>
      <c r="D25" s="2" t="s">
        <v>72</v>
      </c>
      <c r="E25" s="2"/>
      <c r="F25" s="2" t="s">
        <v>73</v>
      </c>
      <c r="G25" s="46">
        <v>36400</v>
      </c>
      <c r="H25" s="2" t="s">
        <v>49</v>
      </c>
      <c r="I25" s="2" t="s">
        <v>138</v>
      </c>
      <c r="J25" s="5" t="s">
        <v>152</v>
      </c>
      <c r="K25" s="34" t="str">
        <f>HLOOKUP($J25, LOCATION!$B$2:$M$3, 2, FALSE)</f>
        <v>AUSTRALIA</v>
      </c>
      <c r="L25" s="34" t="str">
        <f>INDEX(LOCATION!$B$1:$M$3, 1, MATCH($J25, LOCATION!$B$2:$M$2, 0))</f>
        <v>English</v>
      </c>
      <c r="M25" s="5" t="str">
        <f t="shared" si="1"/>
        <v>bins.shanny@xyz.org</v>
      </c>
      <c r="N25" s="47">
        <v>59.4</v>
      </c>
      <c r="O25" s="2" t="s">
        <v>213</v>
      </c>
      <c r="P25" s="2" t="s">
        <v>215</v>
      </c>
      <c r="Q25" s="3" t="str">
        <f>INDEX(SPORT!$A$2:$B$33, MATCH($R25, SPORT!$B$2:$B$33, 0), 1)</f>
        <v>OUTDOOR</v>
      </c>
      <c r="R25" s="2" t="s">
        <v>196</v>
      </c>
      <c r="S25" s="2">
        <v>21891</v>
      </c>
    </row>
    <row r="26" spans="1:19" x14ac:dyDescent="0.3">
      <c r="A26" s="45">
        <v>25</v>
      </c>
      <c r="B26" s="3" t="str">
        <f t="shared" si="0"/>
        <v>Dr. Tia Abshire</v>
      </c>
      <c r="C26" s="2" t="s">
        <v>21</v>
      </c>
      <c r="D26" s="2" t="s">
        <v>74</v>
      </c>
      <c r="E26" s="2"/>
      <c r="F26" s="2" t="s">
        <v>75</v>
      </c>
      <c r="G26" s="46">
        <v>24309</v>
      </c>
      <c r="H26" s="2" t="s">
        <v>17</v>
      </c>
      <c r="I26" s="2" t="s">
        <v>138</v>
      </c>
      <c r="J26" s="5" t="s">
        <v>152</v>
      </c>
      <c r="K26" s="34" t="str">
        <f>HLOOKUP($J26, LOCATION!$B$2:$M$3, 2, FALSE)</f>
        <v>AUSTRALIA</v>
      </c>
      <c r="L26" s="34" t="str">
        <f>INDEX(LOCATION!$B$1:$M$3, 1, MATCH($J26, LOCATION!$B$2:$M$2, 0))</f>
        <v>English</v>
      </c>
      <c r="M26" s="5" t="str">
        <f t="shared" si="1"/>
        <v>abshire.tia@xyz.org</v>
      </c>
      <c r="N26" s="47">
        <v>77.8</v>
      </c>
      <c r="O26" s="2" t="s">
        <v>213</v>
      </c>
      <c r="P26" s="2" t="s">
        <v>216</v>
      </c>
      <c r="Q26" s="3" t="str">
        <f>INDEX(SPORT!$A$2:$B$33, MATCH($R26, SPORT!$B$2:$B$33, 0), 1)</f>
        <v>OUTDOOR</v>
      </c>
      <c r="R26" s="2" t="s">
        <v>181</v>
      </c>
      <c r="S26" s="2">
        <v>62037</v>
      </c>
    </row>
    <row r="27" spans="1:19" x14ac:dyDescent="0.3">
      <c r="A27" s="45">
        <v>26</v>
      </c>
      <c r="B27" s="3" t="str">
        <f t="shared" si="0"/>
        <v>Ms. Isabel Runolfsdottir</v>
      </c>
      <c r="C27" s="2" t="s">
        <v>6</v>
      </c>
      <c r="D27" s="2" t="s">
        <v>76</v>
      </c>
      <c r="E27" s="2"/>
      <c r="F27" s="2" t="s">
        <v>77</v>
      </c>
      <c r="G27" s="46">
        <v>28570</v>
      </c>
      <c r="H27" s="2" t="s">
        <v>69</v>
      </c>
      <c r="I27" s="2" t="s">
        <v>138</v>
      </c>
      <c r="J27" s="5" t="s">
        <v>152</v>
      </c>
      <c r="K27" s="34" t="str">
        <f>HLOOKUP($J27, LOCATION!$B$2:$M$3, 2, FALSE)</f>
        <v>AUSTRALIA</v>
      </c>
      <c r="L27" s="34" t="str">
        <f>INDEX(LOCATION!$B$1:$M$3, 1, MATCH($J27, LOCATION!$B$2:$M$2, 0))</f>
        <v>English</v>
      </c>
      <c r="M27" s="5" t="str">
        <f t="shared" si="1"/>
        <v>runolfsdottir.isabel@xyz.org</v>
      </c>
      <c r="N27" s="47">
        <v>85.9</v>
      </c>
      <c r="O27" s="2" t="s">
        <v>214</v>
      </c>
      <c r="P27" s="2" t="s">
        <v>219</v>
      </c>
      <c r="Q27" s="3" t="str">
        <f>INDEX(SPORT!$A$2:$B$33, MATCH($R27, SPORT!$B$2:$B$33, 0), 1)</f>
        <v>INDOOR</v>
      </c>
      <c r="R27" s="2" t="s">
        <v>174</v>
      </c>
      <c r="S27" s="2">
        <v>89737</v>
      </c>
    </row>
    <row r="28" spans="1:19" x14ac:dyDescent="0.3">
      <c r="A28" s="45">
        <v>27</v>
      </c>
      <c r="B28" s="3" t="str">
        <f t="shared" si="0"/>
        <v>Hr. Barney Wesack</v>
      </c>
      <c r="C28" s="2" t="s">
        <v>46</v>
      </c>
      <c r="D28" s="2" t="s">
        <v>78</v>
      </c>
      <c r="E28" s="2"/>
      <c r="F28" s="2" t="s">
        <v>79</v>
      </c>
      <c r="G28" s="46">
        <v>25767</v>
      </c>
      <c r="H28" s="2" t="s">
        <v>17</v>
      </c>
      <c r="I28" s="2" t="s">
        <v>142</v>
      </c>
      <c r="J28" s="5" t="s">
        <v>154</v>
      </c>
      <c r="K28" s="34" t="str">
        <f>HLOOKUP($J28, LOCATION!$B$2:$M$3, 2, FALSE)</f>
        <v>AUSTRIA</v>
      </c>
      <c r="L28" s="34" t="str">
        <f>INDEX(LOCATION!$B$1:$M$3, 1, MATCH($J28, LOCATION!$B$2:$M$2, 0))</f>
        <v>German</v>
      </c>
      <c r="M28" s="5" t="str">
        <f t="shared" si="1"/>
        <v>wesack.barney@xyz.com</v>
      </c>
      <c r="N28" s="47">
        <v>93.4</v>
      </c>
      <c r="O28" s="2" t="s">
        <v>213</v>
      </c>
      <c r="P28" s="2" t="s">
        <v>219</v>
      </c>
      <c r="Q28" s="3" t="str">
        <f>INDEX(SPORT!$A$2:$B$33, MATCH($R28, SPORT!$B$2:$B$33, 0), 1)</f>
        <v>INDOOR</v>
      </c>
      <c r="R28" s="2" t="s">
        <v>197</v>
      </c>
      <c r="S28" s="2">
        <v>41039</v>
      </c>
    </row>
    <row r="29" spans="1:19" x14ac:dyDescent="0.3">
      <c r="A29" s="45">
        <v>28</v>
      </c>
      <c r="B29" s="3" t="str">
        <f t="shared" si="0"/>
        <v>Hr. Baruch Kade</v>
      </c>
      <c r="C29" s="2" t="s">
        <v>46</v>
      </c>
      <c r="D29" s="2" t="s">
        <v>80</v>
      </c>
      <c r="E29" s="2"/>
      <c r="F29" s="2" t="s">
        <v>81</v>
      </c>
      <c r="G29" s="46">
        <v>30020</v>
      </c>
      <c r="H29" s="2" t="s">
        <v>53</v>
      </c>
      <c r="I29" s="2" t="s">
        <v>142</v>
      </c>
      <c r="J29" s="5" t="s">
        <v>154</v>
      </c>
      <c r="K29" s="34" t="str">
        <f>HLOOKUP($J29, LOCATION!$B$2:$M$3, 2, FALSE)</f>
        <v>AUSTRIA</v>
      </c>
      <c r="L29" s="34" t="str">
        <f>INDEX(LOCATION!$B$1:$M$3, 1, MATCH($J29, LOCATION!$B$2:$M$2, 0))</f>
        <v>German</v>
      </c>
      <c r="M29" s="5" t="str">
        <f t="shared" si="1"/>
        <v>kade.baruch@xyz.com</v>
      </c>
      <c r="N29" s="47">
        <v>95.5</v>
      </c>
      <c r="O29" s="2" t="s">
        <v>218</v>
      </c>
      <c r="P29" s="2" t="s">
        <v>212</v>
      </c>
      <c r="Q29" s="3" t="str">
        <f>INDEX(SPORT!$A$2:$B$33, MATCH($R29, SPORT!$B$2:$B$33, 0), 1)</f>
        <v>OUTDOOR</v>
      </c>
      <c r="R29" s="2" t="s">
        <v>186</v>
      </c>
      <c r="S29" s="2">
        <v>28458</v>
      </c>
    </row>
    <row r="30" spans="1:19" x14ac:dyDescent="0.3">
      <c r="A30" s="45">
        <v>29</v>
      </c>
      <c r="B30" s="3" t="str">
        <f t="shared" si="0"/>
        <v>Prof. Liesbeth Rosemann</v>
      </c>
      <c r="C30" s="2" t="s">
        <v>50</v>
      </c>
      <c r="D30" s="2" t="s">
        <v>82</v>
      </c>
      <c r="E30" s="2"/>
      <c r="F30" s="2" t="s">
        <v>83</v>
      </c>
      <c r="G30" s="46">
        <v>34361</v>
      </c>
      <c r="H30" s="2" t="s">
        <v>12</v>
      </c>
      <c r="I30" s="2" t="s">
        <v>138</v>
      </c>
      <c r="J30" s="5" t="s">
        <v>154</v>
      </c>
      <c r="K30" s="34" t="str">
        <f>HLOOKUP($J30, LOCATION!$B$2:$M$3, 2, FALSE)</f>
        <v>AUSTRIA</v>
      </c>
      <c r="L30" s="34" t="str">
        <f>INDEX(LOCATION!$B$1:$M$3, 1, MATCH($J30, LOCATION!$B$2:$M$2, 0))</f>
        <v>German</v>
      </c>
      <c r="M30" s="5" t="str">
        <f t="shared" si="1"/>
        <v>rosemann.liesbeth@xyz.com</v>
      </c>
      <c r="N30" s="47">
        <v>52.2</v>
      </c>
      <c r="O30" s="2" t="s">
        <v>214</v>
      </c>
      <c r="P30" s="2" t="s">
        <v>217</v>
      </c>
      <c r="Q30" s="3" t="str">
        <f>INDEX(SPORT!$A$2:$B$33, MATCH($R30, SPORT!$B$2:$B$33, 0), 1)</f>
        <v>OUTDOOR</v>
      </c>
      <c r="R30" s="2" t="s">
        <v>181</v>
      </c>
      <c r="S30" s="2">
        <v>55007</v>
      </c>
    </row>
    <row r="31" spans="1:19" x14ac:dyDescent="0.3">
      <c r="A31" s="45">
        <v>30</v>
      </c>
      <c r="B31" s="3" t="str">
        <f t="shared" si="0"/>
        <v>Mme. Valentine Moreau</v>
      </c>
      <c r="C31" s="2" t="s">
        <v>84</v>
      </c>
      <c r="D31" s="2" t="s">
        <v>85</v>
      </c>
      <c r="E31" s="2"/>
      <c r="F31" s="2" t="s">
        <v>86</v>
      </c>
      <c r="G31" s="46">
        <v>29137</v>
      </c>
      <c r="H31" s="2" t="s">
        <v>9</v>
      </c>
      <c r="I31" s="2" t="s">
        <v>138</v>
      </c>
      <c r="J31" s="5" t="s">
        <v>157</v>
      </c>
      <c r="K31" s="34" t="str">
        <f>HLOOKUP($J31, LOCATION!$B$2:$M$3, 2, FALSE)</f>
        <v>FRANCE</v>
      </c>
      <c r="L31" s="34" t="str">
        <f>INDEX(LOCATION!$B$1:$M$3, 1, MATCH($J31, LOCATION!$B$2:$M$2, 0))</f>
        <v>French</v>
      </c>
      <c r="M31" s="5" t="str">
        <f t="shared" si="1"/>
        <v>moreau.valentine@xyz.com</v>
      </c>
      <c r="N31" s="47">
        <v>74.599999999999994</v>
      </c>
      <c r="O31" s="2" t="s">
        <v>214</v>
      </c>
      <c r="P31" s="2" t="s">
        <v>219</v>
      </c>
      <c r="Q31" s="3" t="str">
        <f>INDEX(SPORT!$A$2:$B$33, MATCH($R31, SPORT!$B$2:$B$33, 0), 1)</f>
        <v>OUTDOOR</v>
      </c>
      <c r="R31" s="2" t="s">
        <v>198</v>
      </c>
      <c r="S31" s="2">
        <v>69041</v>
      </c>
    </row>
    <row r="32" spans="1:19" x14ac:dyDescent="0.3">
      <c r="A32" s="45">
        <v>31</v>
      </c>
      <c r="B32" s="3" t="str">
        <f t="shared" si="0"/>
        <v>Mme. Paulette Durand</v>
      </c>
      <c r="C32" s="2" t="s">
        <v>84</v>
      </c>
      <c r="D32" s="2" t="s">
        <v>87</v>
      </c>
      <c r="E32" s="2"/>
      <c r="F32" s="2" t="s">
        <v>88</v>
      </c>
      <c r="G32" s="46">
        <v>32867</v>
      </c>
      <c r="H32" s="2" t="s">
        <v>64</v>
      </c>
      <c r="I32" s="2" t="s">
        <v>138</v>
      </c>
      <c r="J32" s="5" t="s">
        <v>157</v>
      </c>
      <c r="K32" s="34" t="str">
        <f>HLOOKUP($J32, LOCATION!$B$2:$M$3, 2, FALSE)</f>
        <v>FRANCE</v>
      </c>
      <c r="L32" s="34" t="str">
        <f>INDEX(LOCATION!$B$1:$M$3, 1, MATCH($J32, LOCATION!$B$2:$M$2, 0))</f>
        <v>French</v>
      </c>
      <c r="M32" s="5" t="str">
        <f t="shared" si="1"/>
        <v>durand.paulette@xyz.com</v>
      </c>
      <c r="N32" s="47">
        <v>81.7</v>
      </c>
      <c r="O32" s="2" t="s">
        <v>213</v>
      </c>
      <c r="P32" s="2" t="s">
        <v>212</v>
      </c>
      <c r="Q32" s="3" t="str">
        <f>INDEX(SPORT!$A$2:$B$33, MATCH($R32, SPORT!$B$2:$B$33, 0), 1)</f>
        <v>INDOOR</v>
      </c>
      <c r="R32" s="2" t="s">
        <v>197</v>
      </c>
      <c r="S32" s="2">
        <v>86262</v>
      </c>
    </row>
    <row r="33" spans="1:19" x14ac:dyDescent="0.3">
      <c r="A33" s="45">
        <v>32</v>
      </c>
      <c r="B33" s="3" t="str">
        <f t="shared" si="0"/>
        <v>Mme. Laure-Alix Chevalier</v>
      </c>
      <c r="C33" s="2" t="s">
        <v>84</v>
      </c>
      <c r="D33" s="2" t="s">
        <v>89</v>
      </c>
      <c r="E33" s="2"/>
      <c r="F33" s="2" t="s">
        <v>90</v>
      </c>
      <c r="G33" s="46">
        <v>25925</v>
      </c>
      <c r="H33" s="2" t="s">
        <v>64</v>
      </c>
      <c r="I33" s="2" t="s">
        <v>138</v>
      </c>
      <c r="J33" s="5" t="s">
        <v>157</v>
      </c>
      <c r="K33" s="34" t="str">
        <f>HLOOKUP($J33, LOCATION!$B$2:$M$3, 2, FALSE)</f>
        <v>FRANCE</v>
      </c>
      <c r="L33" s="34" t="str">
        <f>INDEX(LOCATION!$B$1:$M$3, 1, MATCH($J33, LOCATION!$B$2:$M$2, 0))</f>
        <v>French</v>
      </c>
      <c r="M33" s="5" t="str">
        <f t="shared" si="1"/>
        <v>chevalier.laure-alix@xyz.com</v>
      </c>
      <c r="N33" s="47">
        <v>78.099999999999994</v>
      </c>
      <c r="O33" s="2" t="s">
        <v>214</v>
      </c>
      <c r="P33" s="2" t="s">
        <v>217</v>
      </c>
      <c r="Q33" s="3" t="str">
        <f>INDEX(SPORT!$A$2:$B$33, MATCH($R33, SPORT!$B$2:$B$33, 0), 1)</f>
        <v>OUTDOOR</v>
      </c>
      <c r="R33" s="2" t="s">
        <v>195</v>
      </c>
      <c r="S33" s="2">
        <v>19234</v>
      </c>
    </row>
    <row r="34" spans="1:19" x14ac:dyDescent="0.3">
      <c r="A34" s="45">
        <v>33</v>
      </c>
      <c r="B34" s="3" t="str">
        <f t="shared" si="0"/>
        <v>M. Claude Toussaint</v>
      </c>
      <c r="C34" s="2" t="s">
        <v>91</v>
      </c>
      <c r="D34" s="2" t="s">
        <v>92</v>
      </c>
      <c r="E34" s="2"/>
      <c r="F34" s="2" t="s">
        <v>93</v>
      </c>
      <c r="G34" s="46">
        <v>29529</v>
      </c>
      <c r="H34" s="2" t="s">
        <v>40</v>
      </c>
      <c r="I34" s="2" t="s">
        <v>142</v>
      </c>
      <c r="J34" s="5" t="s">
        <v>157</v>
      </c>
      <c r="K34" s="34" t="str">
        <f>HLOOKUP($J34, LOCATION!$B$2:$M$3, 2, FALSE)</f>
        <v>FRANCE</v>
      </c>
      <c r="L34" s="34" t="str">
        <f>INDEX(LOCATION!$B$1:$M$3, 1, MATCH($J34, LOCATION!$B$2:$M$2, 0))</f>
        <v>French</v>
      </c>
      <c r="M34" s="5" t="str">
        <f t="shared" si="1"/>
        <v>toussaint.claude@xyz.com</v>
      </c>
      <c r="N34" s="47">
        <v>57.1</v>
      </c>
      <c r="O34" s="2" t="s">
        <v>209</v>
      </c>
      <c r="P34" s="2" t="s">
        <v>217</v>
      </c>
      <c r="Q34" s="3" t="str">
        <f>INDEX(SPORT!$A$2:$B$33, MATCH($R34, SPORT!$B$2:$B$33, 0), 1)</f>
        <v>INDOOR</v>
      </c>
      <c r="R34" s="2" t="s">
        <v>199</v>
      </c>
      <c r="S34" s="2">
        <v>95123</v>
      </c>
    </row>
    <row r="35" spans="1:19" x14ac:dyDescent="0.3">
      <c r="A35" s="45">
        <v>34</v>
      </c>
      <c r="B35" s="3" t="str">
        <f t="shared" si="0"/>
        <v>M. Victor Lenoir</v>
      </c>
      <c r="C35" s="2" t="s">
        <v>91</v>
      </c>
      <c r="D35" s="2" t="s">
        <v>94</v>
      </c>
      <c r="E35" s="2"/>
      <c r="F35" s="2" t="s">
        <v>95</v>
      </c>
      <c r="G35" s="46">
        <v>29875</v>
      </c>
      <c r="H35" s="2" t="s">
        <v>9</v>
      </c>
      <c r="I35" s="2" t="s">
        <v>142</v>
      </c>
      <c r="J35" s="5" t="s">
        <v>157</v>
      </c>
      <c r="K35" s="34" t="str">
        <f>HLOOKUP($J35, LOCATION!$B$2:$M$3, 2, FALSE)</f>
        <v>FRANCE</v>
      </c>
      <c r="L35" s="34" t="str">
        <f>INDEX(LOCATION!$B$1:$M$3, 1, MATCH($J35, LOCATION!$B$2:$M$2, 0))</f>
        <v>French</v>
      </c>
      <c r="M35" s="5" t="str">
        <f t="shared" si="1"/>
        <v>lenoir.victor@xyz.com</v>
      </c>
      <c r="N35" s="47">
        <v>56</v>
      </c>
      <c r="O35" s="2" t="s">
        <v>214</v>
      </c>
      <c r="P35" s="2" t="s">
        <v>219</v>
      </c>
      <c r="Q35" s="3" t="str">
        <f>INDEX(SPORT!$A$2:$B$33, MATCH($R35, SPORT!$B$2:$B$33, 0), 1)</f>
        <v>OUTDOOR</v>
      </c>
      <c r="R35" s="2" t="s">
        <v>193</v>
      </c>
      <c r="S35" s="2">
        <v>62761</v>
      </c>
    </row>
    <row r="36" spans="1:19" x14ac:dyDescent="0.3">
      <c r="A36" s="45">
        <v>35</v>
      </c>
      <c r="B36" s="3" t="str">
        <f t="shared" si="0"/>
        <v>M. Arthur Lenoir</v>
      </c>
      <c r="C36" s="2" t="s">
        <v>91</v>
      </c>
      <c r="D36" s="2" t="s">
        <v>96</v>
      </c>
      <c r="E36" s="2"/>
      <c r="F36" s="2" t="s">
        <v>95</v>
      </c>
      <c r="G36" s="46">
        <v>20300</v>
      </c>
      <c r="H36" s="2" t="s">
        <v>30</v>
      </c>
      <c r="I36" s="2" t="s">
        <v>142</v>
      </c>
      <c r="J36" s="5" t="s">
        <v>157</v>
      </c>
      <c r="K36" s="34" t="str">
        <f>HLOOKUP($J36, LOCATION!$B$2:$M$3, 2, FALSE)</f>
        <v>FRANCE</v>
      </c>
      <c r="L36" s="34" t="str">
        <f>INDEX(LOCATION!$B$1:$M$3, 1, MATCH($J36, LOCATION!$B$2:$M$2, 0))</f>
        <v>French</v>
      </c>
      <c r="M36" s="5" t="str">
        <f t="shared" si="1"/>
        <v>lenoir.arthur@xyz.com</v>
      </c>
      <c r="N36" s="47">
        <v>88.6</v>
      </c>
      <c r="O36" s="2" t="s">
        <v>213</v>
      </c>
      <c r="P36" s="2" t="s">
        <v>217</v>
      </c>
      <c r="Q36" s="3" t="str">
        <f>INDEX(SPORT!$A$2:$B$33, MATCH($R36, SPORT!$B$2:$B$33, 0), 1)</f>
        <v>OUTDOOR</v>
      </c>
      <c r="R36" s="2" t="s">
        <v>200</v>
      </c>
      <c r="S36" s="2">
        <v>108431</v>
      </c>
    </row>
    <row r="37" spans="1:19" x14ac:dyDescent="0.3">
      <c r="A37" s="45">
        <v>36</v>
      </c>
      <c r="B37" s="3" t="str">
        <f t="shared" si="0"/>
        <v>M. Benjamin Lebrun-Brun</v>
      </c>
      <c r="C37" s="2" t="s">
        <v>91</v>
      </c>
      <c r="D37" s="2" t="s">
        <v>97</v>
      </c>
      <c r="E37" s="2"/>
      <c r="F37" s="2" t="s">
        <v>98</v>
      </c>
      <c r="G37" s="46">
        <v>27428</v>
      </c>
      <c r="H37" s="2" t="s">
        <v>12</v>
      </c>
      <c r="I37" s="2" t="s">
        <v>142</v>
      </c>
      <c r="J37" s="5" t="s">
        <v>157</v>
      </c>
      <c r="K37" s="34" t="str">
        <f>HLOOKUP($J37, LOCATION!$B$2:$M$3, 2, FALSE)</f>
        <v>FRANCE</v>
      </c>
      <c r="L37" s="34" t="str">
        <f>INDEX(LOCATION!$B$1:$M$3, 1, MATCH($J37, LOCATION!$B$2:$M$2, 0))</f>
        <v>French</v>
      </c>
      <c r="M37" s="5" t="str">
        <f t="shared" si="1"/>
        <v>lebrun-brun.benjamin@xyz.com</v>
      </c>
      <c r="N37" s="47">
        <v>78.2</v>
      </c>
      <c r="O37" s="2" t="s">
        <v>211</v>
      </c>
      <c r="P37" s="2" t="s">
        <v>212</v>
      </c>
      <c r="Q37" s="3" t="str">
        <f>INDEX(SPORT!$A$2:$B$33, MATCH($R37, SPORT!$B$2:$B$33, 0), 1)</f>
        <v>OUTDOOR</v>
      </c>
      <c r="R37" s="2" t="s">
        <v>193</v>
      </c>
      <c r="S37" s="2">
        <v>66268</v>
      </c>
    </row>
    <row r="38" spans="1:19" x14ac:dyDescent="0.3">
      <c r="A38" s="45">
        <v>37</v>
      </c>
      <c r="B38" s="3" t="str">
        <f t="shared" si="0"/>
        <v>M. Antoine Maillard</v>
      </c>
      <c r="C38" s="2" t="s">
        <v>91</v>
      </c>
      <c r="D38" s="2" t="s">
        <v>99</v>
      </c>
      <c r="E38" s="2"/>
      <c r="F38" s="2" t="s">
        <v>100</v>
      </c>
      <c r="G38" s="46">
        <v>31585</v>
      </c>
      <c r="H38" s="2" t="s">
        <v>17</v>
      </c>
      <c r="I38" s="2" t="s">
        <v>142</v>
      </c>
      <c r="J38" s="5" t="s">
        <v>157</v>
      </c>
      <c r="K38" s="34" t="str">
        <f>HLOOKUP($J38, LOCATION!$B$2:$M$3, 2, FALSE)</f>
        <v>FRANCE</v>
      </c>
      <c r="L38" s="34" t="str">
        <f>INDEX(LOCATION!$B$1:$M$3, 1, MATCH($J38, LOCATION!$B$2:$M$2, 0))</f>
        <v>French</v>
      </c>
      <c r="M38" s="5" t="str">
        <f t="shared" si="1"/>
        <v>maillard.antoine@xyz.com</v>
      </c>
      <c r="N38" s="47">
        <v>95.8</v>
      </c>
      <c r="O38" s="2" t="s">
        <v>214</v>
      </c>
      <c r="P38" s="2" t="s">
        <v>215</v>
      </c>
      <c r="Q38" s="3" t="str">
        <f>INDEX(SPORT!$A$2:$B$33, MATCH($R38, SPORT!$B$2:$B$33, 0), 1)</f>
        <v>OUTDOOR</v>
      </c>
      <c r="R38" s="2" t="s">
        <v>201</v>
      </c>
      <c r="S38" s="2">
        <v>33970</v>
      </c>
    </row>
    <row r="39" spans="1:19" x14ac:dyDescent="0.3">
      <c r="A39" s="45">
        <v>38</v>
      </c>
      <c r="B39" s="3" t="str">
        <f t="shared" si="0"/>
        <v>M. Bernard Hoarau-Guyon</v>
      </c>
      <c r="C39" s="2" t="s">
        <v>91</v>
      </c>
      <c r="D39" s="2" t="s">
        <v>101</v>
      </c>
      <c r="E39" s="2"/>
      <c r="F39" s="2" t="s">
        <v>102</v>
      </c>
      <c r="G39" s="46">
        <v>30327</v>
      </c>
      <c r="H39" s="2" t="s">
        <v>64</v>
      </c>
      <c r="I39" s="2" t="s">
        <v>142</v>
      </c>
      <c r="J39" s="5" t="s">
        <v>157</v>
      </c>
      <c r="K39" s="34" t="str">
        <f>HLOOKUP($J39, LOCATION!$B$2:$M$3, 2, FALSE)</f>
        <v>FRANCE</v>
      </c>
      <c r="L39" s="34" t="str">
        <f>INDEX(LOCATION!$B$1:$M$3, 1, MATCH($J39, LOCATION!$B$2:$M$2, 0))</f>
        <v>French</v>
      </c>
      <c r="M39" s="5" t="str">
        <f t="shared" si="1"/>
        <v>hoarau-guyon.bernard@xyz.com</v>
      </c>
      <c r="N39" s="47">
        <v>59.7</v>
      </c>
      <c r="O39" s="2" t="s">
        <v>218</v>
      </c>
      <c r="P39" s="2" t="s">
        <v>212</v>
      </c>
      <c r="Q39" s="3" t="str">
        <f>INDEX(SPORT!$A$2:$B$33, MATCH($R39, SPORT!$B$2:$B$33, 0), 1)</f>
        <v>INDOOR</v>
      </c>
      <c r="R39" s="2" t="s">
        <v>174</v>
      </c>
      <c r="S39" s="2">
        <v>71352</v>
      </c>
    </row>
    <row r="40" spans="1:19" x14ac:dyDescent="0.3">
      <c r="A40" s="45">
        <v>39</v>
      </c>
      <c r="B40" s="3" t="str">
        <f t="shared" si="0"/>
        <v>Sr. Hidalgo Tercero</v>
      </c>
      <c r="C40" s="2" t="s">
        <v>13</v>
      </c>
      <c r="D40" s="2" t="s">
        <v>103</v>
      </c>
      <c r="E40" s="2" t="s">
        <v>104</v>
      </c>
      <c r="F40" s="2" t="s">
        <v>105</v>
      </c>
      <c r="G40" s="46">
        <v>31016</v>
      </c>
      <c r="H40" s="2" t="s">
        <v>27</v>
      </c>
      <c r="I40" s="2" t="s">
        <v>142</v>
      </c>
      <c r="J40" s="5" t="s">
        <v>160</v>
      </c>
      <c r="K40" s="34" t="str">
        <f>HLOOKUP($J40, LOCATION!$B$2:$M$3, 2, FALSE)</f>
        <v>ARGENTINA</v>
      </c>
      <c r="L40" s="34" t="str">
        <f>INDEX(LOCATION!$B$1:$M$3, 1, MATCH($J40, LOCATION!$B$2:$M$2, 0))</f>
        <v>Spanish</v>
      </c>
      <c r="M40" s="5" t="str">
        <f t="shared" si="1"/>
        <v>tercero.hidalgo@xyz.com</v>
      </c>
      <c r="N40" s="47">
        <v>77.7</v>
      </c>
      <c r="O40" s="2" t="s">
        <v>218</v>
      </c>
      <c r="P40" s="2" t="s">
        <v>215</v>
      </c>
      <c r="Q40" s="3" t="str">
        <f>INDEX(SPORT!$A$2:$B$33, MATCH($R40, SPORT!$B$2:$B$33, 0), 1)</f>
        <v>OUTDOOR</v>
      </c>
      <c r="R40" s="2" t="s">
        <v>196</v>
      </c>
      <c r="S40" s="2">
        <v>116376</v>
      </c>
    </row>
    <row r="41" spans="1:19" x14ac:dyDescent="0.3">
      <c r="A41" s="45">
        <v>40</v>
      </c>
      <c r="B41" s="3" t="str">
        <f t="shared" si="0"/>
        <v>Sr. Hadalgo Polanco</v>
      </c>
      <c r="C41" s="2" t="s">
        <v>13</v>
      </c>
      <c r="D41" s="2" t="s">
        <v>106</v>
      </c>
      <c r="E41" s="2"/>
      <c r="F41" s="2" t="s">
        <v>107</v>
      </c>
      <c r="G41" s="46">
        <v>32314</v>
      </c>
      <c r="H41" s="2" t="s">
        <v>108</v>
      </c>
      <c r="I41" s="2" t="s">
        <v>142</v>
      </c>
      <c r="J41" s="5" t="s">
        <v>160</v>
      </c>
      <c r="K41" s="34" t="str">
        <f>HLOOKUP($J41, LOCATION!$B$2:$M$3, 2, FALSE)</f>
        <v>ARGENTINA</v>
      </c>
      <c r="L41" s="34" t="str">
        <f>INDEX(LOCATION!$B$1:$M$3, 1, MATCH($J41, LOCATION!$B$2:$M$2, 0))</f>
        <v>Spanish</v>
      </c>
      <c r="M41" s="5" t="str">
        <f t="shared" si="1"/>
        <v>polanco.hadalgo@xyz.com</v>
      </c>
      <c r="N41" s="47">
        <v>98</v>
      </c>
      <c r="O41" s="2" t="s">
        <v>214</v>
      </c>
      <c r="P41" s="2" t="s">
        <v>210</v>
      </c>
      <c r="Q41" s="3" t="str">
        <f>INDEX(SPORT!$A$2:$B$33, MATCH($R41, SPORT!$B$2:$B$33, 0), 1)</f>
        <v>OUTDOOR</v>
      </c>
      <c r="R41" s="2" t="s">
        <v>195</v>
      </c>
      <c r="S41" s="2">
        <v>114144</v>
      </c>
    </row>
    <row r="42" spans="1:19" x14ac:dyDescent="0.3">
      <c r="A42" s="45">
        <v>41</v>
      </c>
      <c r="B42" s="3" t="str">
        <f t="shared" si="0"/>
        <v>Sra. Laura Oliviera</v>
      </c>
      <c r="C42" s="2" t="s">
        <v>109</v>
      </c>
      <c r="D42" s="2" t="s">
        <v>110</v>
      </c>
      <c r="E42" s="2"/>
      <c r="F42" s="2" t="s">
        <v>111</v>
      </c>
      <c r="G42" s="46">
        <v>27076</v>
      </c>
      <c r="H42" s="2" t="s">
        <v>12</v>
      </c>
      <c r="I42" s="2" t="s">
        <v>138</v>
      </c>
      <c r="J42" s="5" t="s">
        <v>160</v>
      </c>
      <c r="K42" s="34" t="str">
        <f>HLOOKUP($J42, LOCATION!$B$2:$M$3, 2, FALSE)</f>
        <v>ARGENTINA</v>
      </c>
      <c r="L42" s="34" t="str">
        <f>INDEX(LOCATION!$B$1:$M$3, 1, MATCH($J42, LOCATION!$B$2:$M$2, 0))</f>
        <v>Spanish</v>
      </c>
      <c r="M42" s="5" t="str">
        <f t="shared" si="1"/>
        <v>oliviera.laura@xyz.com</v>
      </c>
      <c r="N42" s="47">
        <v>51.9</v>
      </c>
      <c r="O42" s="2" t="s">
        <v>213</v>
      </c>
      <c r="P42" s="2" t="s">
        <v>212</v>
      </c>
      <c r="Q42" s="3" t="str">
        <f>INDEX(SPORT!$A$2:$B$33, MATCH($R42, SPORT!$B$2:$B$33, 0), 1)</f>
        <v>OUTDOOR</v>
      </c>
      <c r="R42" s="2" t="s">
        <v>202</v>
      </c>
      <c r="S42" s="2">
        <v>79872</v>
      </c>
    </row>
    <row r="43" spans="1:19" x14ac:dyDescent="0.3">
      <c r="A43" s="45">
        <v>42</v>
      </c>
      <c r="B43" s="3" t="str">
        <f t="shared" si="0"/>
        <v>Sra. Ainhoa Garza</v>
      </c>
      <c r="C43" s="2" t="s">
        <v>109</v>
      </c>
      <c r="D43" s="2" t="s">
        <v>112</v>
      </c>
      <c r="E43" s="2"/>
      <c r="F43" s="2" t="s">
        <v>113</v>
      </c>
      <c r="G43" s="46">
        <v>32941</v>
      </c>
      <c r="H43" s="2" t="s">
        <v>53</v>
      </c>
      <c r="I43" s="2" t="s">
        <v>138</v>
      </c>
      <c r="J43" s="5" t="s">
        <v>162</v>
      </c>
      <c r="K43" s="34" t="str">
        <f>HLOOKUP($J43, LOCATION!$B$2:$M$3, 2, FALSE)</f>
        <v>SPAIN</v>
      </c>
      <c r="L43" s="34" t="str">
        <f>INDEX(LOCATION!$B$1:$M$3, 1, MATCH($J43, LOCATION!$B$2:$M$2, 0))</f>
        <v>Spanish</v>
      </c>
      <c r="M43" s="5" t="str">
        <f t="shared" si="1"/>
        <v>garza.ainhoa@xyz.com</v>
      </c>
      <c r="N43" s="47">
        <v>55.6</v>
      </c>
      <c r="O43" s="2" t="s">
        <v>211</v>
      </c>
      <c r="P43" s="2" t="s">
        <v>217</v>
      </c>
      <c r="Q43" s="3" t="str">
        <f>INDEX(SPORT!$A$2:$B$33, MATCH($R43, SPORT!$B$2:$B$33, 0), 1)</f>
        <v>INDOOR</v>
      </c>
      <c r="R43" s="2" t="s">
        <v>203</v>
      </c>
      <c r="S43" s="2">
        <v>101969</v>
      </c>
    </row>
    <row r="44" spans="1:19" x14ac:dyDescent="0.3">
      <c r="A44" s="45">
        <v>43</v>
      </c>
      <c r="B44" s="3" t="str">
        <f t="shared" si="0"/>
        <v>Sra. Isabel Banda</v>
      </c>
      <c r="C44" s="2" t="s">
        <v>109</v>
      </c>
      <c r="D44" s="2" t="s">
        <v>76</v>
      </c>
      <c r="E44" s="2"/>
      <c r="F44" s="2" t="s">
        <v>114</v>
      </c>
      <c r="G44" s="46">
        <v>21927</v>
      </c>
      <c r="H44" s="2" t="s">
        <v>64</v>
      </c>
      <c r="I44" s="2" t="s">
        <v>138</v>
      </c>
      <c r="J44" s="5" t="s">
        <v>162</v>
      </c>
      <c r="K44" s="34" t="str">
        <f>HLOOKUP($J44, LOCATION!$B$2:$M$3, 2, FALSE)</f>
        <v>SPAIN</v>
      </c>
      <c r="L44" s="34" t="str">
        <f>INDEX(LOCATION!$B$1:$M$3, 1, MATCH($J44, LOCATION!$B$2:$M$2, 0))</f>
        <v>Spanish</v>
      </c>
      <c r="M44" s="5" t="str">
        <f t="shared" si="1"/>
        <v>banda.isabel@xyz.com</v>
      </c>
      <c r="N44" s="47">
        <v>102.3</v>
      </c>
      <c r="O44" s="2" t="s">
        <v>213</v>
      </c>
      <c r="P44" s="2" t="s">
        <v>217</v>
      </c>
      <c r="Q44" s="3" t="str">
        <f>INDEX(SPORT!$A$2:$B$33, MATCH($R44, SPORT!$B$2:$B$33, 0), 1)</f>
        <v>OUTDOOR</v>
      </c>
      <c r="R44" s="2" t="s">
        <v>196</v>
      </c>
      <c r="S44" s="2">
        <v>50659</v>
      </c>
    </row>
    <row r="45" spans="1:19" x14ac:dyDescent="0.3">
      <c r="A45" s="45">
        <v>44</v>
      </c>
      <c r="B45" s="3" t="str">
        <f t="shared" si="0"/>
        <v>Sra. Carolota Mateos</v>
      </c>
      <c r="C45" s="2" t="s">
        <v>109</v>
      </c>
      <c r="D45" s="2" t="s">
        <v>115</v>
      </c>
      <c r="E45" s="2"/>
      <c r="F45" s="2" t="s">
        <v>116</v>
      </c>
      <c r="G45" s="46">
        <v>23952</v>
      </c>
      <c r="H45" s="2" t="s">
        <v>30</v>
      </c>
      <c r="I45" s="2" t="s">
        <v>138</v>
      </c>
      <c r="J45" s="5" t="s">
        <v>162</v>
      </c>
      <c r="K45" s="34" t="str">
        <f>HLOOKUP($J45, LOCATION!$B$2:$M$3, 2, FALSE)</f>
        <v>SPAIN</v>
      </c>
      <c r="L45" s="34" t="str">
        <f>INDEX(LOCATION!$B$1:$M$3, 1, MATCH($J45, LOCATION!$B$2:$M$2, 0))</f>
        <v>Spanish</v>
      </c>
      <c r="M45" s="5" t="str">
        <f t="shared" si="1"/>
        <v>mateos.carolota@xyz.com</v>
      </c>
      <c r="N45" s="47">
        <v>58.8</v>
      </c>
      <c r="O45" s="2" t="s">
        <v>218</v>
      </c>
      <c r="P45" s="2" t="s">
        <v>212</v>
      </c>
      <c r="Q45" s="3" t="str">
        <f>INDEX(SPORT!$A$2:$B$33, MATCH($R45, SPORT!$B$2:$B$33, 0), 1)</f>
        <v>OUTDOOR</v>
      </c>
      <c r="R45" s="2" t="s">
        <v>202</v>
      </c>
      <c r="S45" s="2">
        <v>58215</v>
      </c>
    </row>
    <row r="46" spans="1:19" x14ac:dyDescent="0.3">
      <c r="A46" s="45">
        <v>45</v>
      </c>
      <c r="B46" s="3" t="str">
        <f t="shared" si="0"/>
        <v>Mw. Elize Prins</v>
      </c>
      <c r="C46" s="2" t="s">
        <v>117</v>
      </c>
      <c r="D46" s="2" t="s">
        <v>118</v>
      </c>
      <c r="E46" s="2"/>
      <c r="F46" s="2" t="s">
        <v>119</v>
      </c>
      <c r="G46" s="46">
        <v>22044</v>
      </c>
      <c r="H46" s="2" t="s">
        <v>20</v>
      </c>
      <c r="I46" s="2" t="s">
        <v>138</v>
      </c>
      <c r="J46" s="5" t="s">
        <v>165</v>
      </c>
      <c r="K46" s="34" t="str">
        <f>HLOOKUP($J46, LOCATION!$B$2:$M$3, 2, FALSE)</f>
        <v>NETHERLANDS</v>
      </c>
      <c r="L46" s="34" t="str">
        <f>INDEX(LOCATION!$B$1:$M$3, 1, MATCH($J46, LOCATION!$B$2:$M$2, 0))</f>
        <v>Dutch</v>
      </c>
      <c r="M46" s="5" t="str">
        <f t="shared" si="1"/>
        <v>prins.elize@xyz.com</v>
      </c>
      <c r="N46" s="47">
        <v>63.8</v>
      </c>
      <c r="O46" s="2" t="s">
        <v>214</v>
      </c>
      <c r="P46" s="2" t="s">
        <v>217</v>
      </c>
      <c r="Q46" s="3" t="str">
        <f>INDEX(SPORT!$A$2:$B$33, MATCH($R46, SPORT!$B$2:$B$33, 0), 1)</f>
        <v>INDOOR</v>
      </c>
      <c r="R46" s="2" t="s">
        <v>204</v>
      </c>
      <c r="S46" s="2">
        <v>39935</v>
      </c>
    </row>
    <row r="47" spans="1:19" x14ac:dyDescent="0.3">
      <c r="A47" s="45">
        <v>46</v>
      </c>
      <c r="B47" s="3" t="str">
        <f t="shared" si="0"/>
        <v>dhr. Ryan Pham</v>
      </c>
      <c r="C47" s="2" t="s">
        <v>120</v>
      </c>
      <c r="D47" s="2" t="s">
        <v>121</v>
      </c>
      <c r="E47" s="2"/>
      <c r="F47" s="2" t="s">
        <v>122</v>
      </c>
      <c r="G47" s="46">
        <v>26940</v>
      </c>
      <c r="H47" s="2" t="s">
        <v>9</v>
      </c>
      <c r="I47" s="2" t="s">
        <v>142</v>
      </c>
      <c r="J47" s="5" t="s">
        <v>165</v>
      </c>
      <c r="K47" s="34" t="str">
        <f>HLOOKUP($J47, LOCATION!$B$2:$M$3, 2, FALSE)</f>
        <v>NETHERLANDS</v>
      </c>
      <c r="L47" s="34" t="str">
        <f>INDEX(LOCATION!$B$1:$M$3, 1, MATCH($J47, LOCATION!$B$2:$M$2, 0))</f>
        <v>Dutch</v>
      </c>
      <c r="M47" s="5" t="str">
        <f t="shared" si="1"/>
        <v>pham.ryan@xyz.com</v>
      </c>
      <c r="N47" s="47">
        <v>98.6</v>
      </c>
      <c r="O47" s="2" t="s">
        <v>213</v>
      </c>
      <c r="P47" s="2" t="s">
        <v>219</v>
      </c>
      <c r="Q47" s="3" t="str">
        <f>INDEX(SPORT!$A$2:$B$33, MATCH($R47, SPORT!$B$2:$B$33, 0), 1)</f>
        <v>OUTDOOR</v>
      </c>
      <c r="R47" s="2" t="s">
        <v>195</v>
      </c>
      <c r="S47" s="2">
        <v>44865</v>
      </c>
    </row>
    <row r="48" spans="1:19" x14ac:dyDescent="0.3">
      <c r="A48" s="45">
        <v>47</v>
      </c>
      <c r="B48" s="3" t="str">
        <f t="shared" si="0"/>
        <v>Mw Elise Rotteveel</v>
      </c>
      <c r="C48" s="2" t="s">
        <v>123</v>
      </c>
      <c r="D48" s="2" t="s">
        <v>124</v>
      </c>
      <c r="E48" s="2"/>
      <c r="F48" s="2" t="s">
        <v>125</v>
      </c>
      <c r="G48" s="46">
        <v>24936</v>
      </c>
      <c r="H48" s="2" t="s">
        <v>69</v>
      </c>
      <c r="I48" s="2" t="s">
        <v>138</v>
      </c>
      <c r="J48" s="5" t="s">
        <v>165</v>
      </c>
      <c r="K48" s="34" t="str">
        <f>HLOOKUP($J48, LOCATION!$B$2:$M$3, 2, FALSE)</f>
        <v>NETHERLANDS</v>
      </c>
      <c r="L48" s="34" t="str">
        <f>INDEX(LOCATION!$B$1:$M$3, 1, MATCH($J48, LOCATION!$B$2:$M$2, 0))</f>
        <v>Dutch</v>
      </c>
      <c r="M48" s="5" t="str">
        <f t="shared" si="1"/>
        <v>rotteveel.elise@xyz.com</v>
      </c>
      <c r="N48" s="47">
        <v>61.8</v>
      </c>
      <c r="O48" s="2" t="s">
        <v>218</v>
      </c>
      <c r="P48" s="2" t="s">
        <v>212</v>
      </c>
      <c r="Q48" s="3" t="str">
        <f>INDEX(SPORT!$A$2:$B$33, MATCH($R48, SPORT!$B$2:$B$33, 0), 1)</f>
        <v>OUTDOOR</v>
      </c>
      <c r="R48" s="2" t="s">
        <v>195</v>
      </c>
      <c r="S48" s="2">
        <v>90478</v>
      </c>
    </row>
    <row r="49" spans="1:19" x14ac:dyDescent="0.3">
      <c r="A49" s="45">
        <v>48</v>
      </c>
      <c r="B49" s="3" t="str">
        <f t="shared" si="0"/>
        <v>Fru. Mirjam Soderberg</v>
      </c>
      <c r="C49" s="2" t="s">
        <v>126</v>
      </c>
      <c r="D49" s="2" t="s">
        <v>127</v>
      </c>
      <c r="E49" s="2"/>
      <c r="F49" s="2" t="s">
        <v>128</v>
      </c>
      <c r="G49" s="46">
        <v>35567</v>
      </c>
      <c r="H49" s="2" t="s">
        <v>20</v>
      </c>
      <c r="I49" s="2" t="s">
        <v>138</v>
      </c>
      <c r="J49" s="5" t="s">
        <v>168</v>
      </c>
      <c r="K49" s="34" t="str">
        <f>HLOOKUP($J49, LOCATION!$B$2:$M$3, 2, FALSE)</f>
        <v>SWEDEN</v>
      </c>
      <c r="L49" s="34" t="str">
        <f>INDEX(LOCATION!$B$1:$M$3, 1, MATCH($J49, LOCATION!$B$2:$M$2, 0))</f>
        <v>Swedish</v>
      </c>
      <c r="M49" s="5" t="str">
        <f t="shared" si="1"/>
        <v>soderberg.mirjam@xyz.com</v>
      </c>
      <c r="N49" s="47">
        <v>50</v>
      </c>
      <c r="O49" s="2" t="s">
        <v>213</v>
      </c>
      <c r="P49" s="2" t="s">
        <v>217</v>
      </c>
      <c r="Q49" s="3" t="str">
        <f>INDEX(SPORT!$A$2:$B$33, MATCH($R49, SPORT!$B$2:$B$33, 0), 1)</f>
        <v>OUTDOOR</v>
      </c>
      <c r="R49" s="2" t="s">
        <v>177</v>
      </c>
      <c r="S49" s="2">
        <v>38965</v>
      </c>
    </row>
    <row r="50" spans="1:19" x14ac:dyDescent="0.3">
      <c r="A50" s="45">
        <v>49</v>
      </c>
      <c r="B50" s="3" t="str">
        <f t="shared" si="0"/>
        <v>H. Berndt Palsson</v>
      </c>
      <c r="C50" s="2" t="s">
        <v>129</v>
      </c>
      <c r="D50" s="2" t="s">
        <v>130</v>
      </c>
      <c r="E50" s="2"/>
      <c r="F50" s="2" t="s">
        <v>131</v>
      </c>
      <c r="G50" s="46">
        <v>31832</v>
      </c>
      <c r="H50" s="2" t="s">
        <v>53</v>
      </c>
      <c r="I50" s="2" t="s">
        <v>142</v>
      </c>
      <c r="J50" s="5" t="s">
        <v>168</v>
      </c>
      <c r="K50" s="34" t="str">
        <f>HLOOKUP($J50, LOCATION!$B$2:$M$3, 2, FALSE)</f>
        <v>SWEDEN</v>
      </c>
      <c r="L50" s="34" t="str">
        <f>INDEX(LOCATION!$B$1:$M$3, 1, MATCH($J50, LOCATION!$B$2:$M$2, 0))</f>
        <v>Swedish</v>
      </c>
      <c r="M50" s="5" t="str">
        <f t="shared" si="1"/>
        <v>palsson.berndt@xyz.com</v>
      </c>
      <c r="N50" s="47">
        <v>45.9</v>
      </c>
      <c r="O50" s="2" t="s">
        <v>214</v>
      </c>
      <c r="P50" s="2" t="s">
        <v>210</v>
      </c>
      <c r="Q50" s="3" t="str">
        <f>INDEX(SPORT!$A$2:$B$33, MATCH($R50, SPORT!$B$2:$B$33, 0), 1)</f>
        <v>OUTDOOR</v>
      </c>
      <c r="R50" s="2" t="s">
        <v>205</v>
      </c>
      <c r="S50" s="2">
        <v>35387</v>
      </c>
    </row>
    <row r="51" spans="1:19" x14ac:dyDescent="0.3">
      <c r="A51" s="45">
        <v>50</v>
      </c>
      <c r="B51" s="3" t="str">
        <f t="shared" si="0"/>
        <v>Sr. Adriano Sobrinho</v>
      </c>
      <c r="C51" s="2" t="s">
        <v>13</v>
      </c>
      <c r="D51" s="2" t="s">
        <v>132</v>
      </c>
      <c r="E51" s="2" t="s">
        <v>133</v>
      </c>
      <c r="F51" s="2" t="s">
        <v>134</v>
      </c>
      <c r="G51" s="46">
        <v>34178</v>
      </c>
      <c r="H51" s="2" t="s">
        <v>30</v>
      </c>
      <c r="I51" s="2" t="s">
        <v>142</v>
      </c>
      <c r="J51" s="5" t="s">
        <v>169</v>
      </c>
      <c r="K51" s="34" t="str">
        <f>HLOOKUP($J51, LOCATION!$B$2:$M$3, 2, FALSE)</f>
        <v>BRAZIL</v>
      </c>
      <c r="L51" s="34" t="str">
        <f>INDEX(LOCATION!$B$1:$M$3, 1, MATCH($J51, LOCATION!$B$2:$M$2, 0))</f>
        <v>Portuguese</v>
      </c>
      <c r="M51" s="5" t="str">
        <f t="shared" si="1"/>
        <v>sobrinho.adriano@xyz.com</v>
      </c>
      <c r="N51" s="47">
        <v>92.5</v>
      </c>
      <c r="O51" s="2" t="s">
        <v>209</v>
      </c>
      <c r="P51" s="2" t="s">
        <v>216</v>
      </c>
      <c r="Q51" s="3" t="str">
        <f>INDEX(SPORT!$A$2:$B$33, MATCH($R51, SPORT!$B$2:$B$33, 0), 1)</f>
        <v>INDOOR</v>
      </c>
      <c r="R51" s="2" t="s">
        <v>206</v>
      </c>
      <c r="S51" s="2">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F29" sqref="F29"/>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1" sqref="B1"/>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2023-01-24T16:34:57Z</dcterms:modified>
</cp:coreProperties>
</file>