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3960" activeTab="2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<sst xmlns="http://schemas.openxmlformats.org/spreadsheetml/2006/main" count="35" uniqueCount="33">
  <si>
    <t>r</t>
  </si>
  <si>
    <t>temp</t>
  </si>
  <si>
    <t>R0</t>
  </si>
  <si>
    <t>Vcc</t>
  </si>
  <si>
    <t>V</t>
  </si>
  <si>
    <t>Vk</t>
  </si>
  <si>
    <t>Vd</t>
  </si>
  <si>
    <t>Rref</t>
  </si>
  <si>
    <t>A</t>
  </si>
  <si>
    <t>B</t>
  </si>
  <si>
    <t>C</t>
  </si>
  <si>
    <t>阶段</t>
  </si>
  <si>
    <t>开始</t>
  </si>
  <si>
    <t>DE</t>
  </si>
  <si>
    <t>FC</t>
  </si>
  <si>
    <t>DROP</t>
  </si>
  <si>
    <t>秒数</t>
  </si>
  <si>
    <t>温度</t>
  </si>
  <si>
    <t>风力</t>
  </si>
  <si>
    <t>温度差x</t>
  </si>
  <si>
    <t>step_temp</t>
  </si>
  <si>
    <t>时间差x</t>
  </si>
  <si>
    <t>step_time</t>
  </si>
  <si>
    <t>b2</t>
  </si>
  <si>
    <t>B2t</t>
  </si>
  <si>
    <t>b</t>
  </si>
  <si>
    <t>是否小于a2</t>
  </si>
  <si>
    <t>时间</t>
  </si>
  <si>
    <t>io3</t>
  </si>
  <si>
    <t>mode1</t>
  </si>
  <si>
    <t>mode2</t>
  </si>
  <si>
    <t>mode3</t>
  </si>
  <si>
    <t>mode4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</si>
</sst>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.5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90457593397686"/>
          <c:y val="0.0194369973190349"/>
          <c:w val="0.93253260629283"/>
          <c:h val="0.88944848716966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mode1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64748360474541"/>
                  <c:y val="0.27920337035618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Sheet3!$C$1:$O$1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Sheet3!$C$2:$O$2</c:f>
              <c:numCache>
                <c:formatCode>General</c:formatCode>
                <c:ptCount val="13"/>
                <c:pt idx="0">
                  <c:v>199.9</c:v>
                </c:pt>
                <c:pt idx="1">
                  <c:v>288.8</c:v>
                </c:pt>
                <c:pt idx="2">
                  <c:v>333.25</c:v>
                </c:pt>
                <c:pt idx="3">
                  <c:v>377.7</c:v>
                </c:pt>
                <c:pt idx="4">
                  <c:v>466.6</c:v>
                </c:pt>
                <c:pt idx="5">
                  <c:v>511.05</c:v>
                </c:pt>
                <c:pt idx="6">
                  <c:v>555.5</c:v>
                </c:pt>
                <c:pt idx="7">
                  <c:v>599.95</c:v>
                </c:pt>
                <c:pt idx="8">
                  <c:v>644.4</c:v>
                </c:pt>
                <c:pt idx="9">
                  <c:v>733.3</c:v>
                </c:pt>
                <c:pt idx="10">
                  <c:v>822.2</c:v>
                </c:pt>
                <c:pt idx="11">
                  <c:v>911.1</c:v>
                </c:pt>
                <c:pt idx="12">
                  <c:v>1000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Sheet3!$B$3</c:f>
              <c:strCache>
                <c:ptCount val="1"/>
                <c:pt idx="0">
                  <c:v>mode2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51580576228723"/>
                  <c:y val="0.18192263500574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Sheet3!$C$1:$O$1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Sheet3!$C$3:$O$3</c:f>
              <c:numCache>
                <c:formatCode>General</c:formatCode>
                <c:ptCount val="13"/>
                <c:pt idx="0">
                  <c:v>10</c:v>
                </c:pt>
                <c:pt idx="1">
                  <c:v>120</c:v>
                </c:pt>
                <c:pt idx="2">
                  <c:v>175</c:v>
                </c:pt>
                <c:pt idx="3">
                  <c:v>230</c:v>
                </c:pt>
                <c:pt idx="4">
                  <c:v>340</c:v>
                </c:pt>
                <c:pt idx="5">
                  <c:v>395</c:v>
                </c:pt>
                <c:pt idx="6">
                  <c:v>450</c:v>
                </c:pt>
                <c:pt idx="7">
                  <c:v>505</c:v>
                </c:pt>
                <c:pt idx="8">
                  <c:v>560</c:v>
                </c:pt>
                <c:pt idx="9">
                  <c:v>670</c:v>
                </c:pt>
                <c:pt idx="10">
                  <c:v>780</c:v>
                </c:pt>
                <c:pt idx="11">
                  <c:v>890</c:v>
                </c:pt>
                <c:pt idx="12">
                  <c:v>1000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Sheet3!$B$4</c:f>
              <c:strCache>
                <c:ptCount val="1"/>
                <c:pt idx="0">
                  <c:v>mode3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0134846363569376"/>
                  <c:y val="0.074971275373420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Sheet3!$C$1:$O$1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Sheet3!$C$4:$O$4</c:f>
              <c:numCache>
                <c:formatCode>General</c:formatCode>
                <c:ptCount val="13"/>
                <c:pt idx="0">
                  <c:v>199.6</c:v>
                </c:pt>
                <c:pt idx="1">
                  <c:v>255.2</c:v>
                </c:pt>
                <c:pt idx="2">
                  <c:v>283</c:v>
                </c:pt>
                <c:pt idx="3">
                  <c:v>310.8</c:v>
                </c:pt>
                <c:pt idx="4">
                  <c:v>366.4</c:v>
                </c:pt>
                <c:pt idx="5">
                  <c:v>394.2</c:v>
                </c:pt>
                <c:pt idx="6">
                  <c:v>422</c:v>
                </c:pt>
                <c:pt idx="7">
                  <c:v>449.8</c:v>
                </c:pt>
                <c:pt idx="8">
                  <c:v>477.6</c:v>
                </c:pt>
                <c:pt idx="9">
                  <c:v>533.2</c:v>
                </c:pt>
                <c:pt idx="10">
                  <c:v>588.8</c:v>
                </c:pt>
                <c:pt idx="11">
                  <c:v>644.4</c:v>
                </c:pt>
                <c:pt idx="12">
                  <c:v>700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Sheet3!$B$5</c:f>
              <c:strCache>
                <c:ptCount val="1"/>
                <c:pt idx="0">
                  <c:v>mode4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Sheet3!$C$1:$O$1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xVal>
          <c:yVal>
            <c:numRef>
              <c:f>Sheet3!$C$5:$O$5</c:f>
              <c:numCache>
                <c:formatCode>General</c:formatCode>
                <c:ptCount val="13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230</c:v>
                </c:pt>
                <c:pt idx="4">
                  <c:v>340</c:v>
                </c:pt>
                <c:pt idx="5">
                  <c:v>395</c:v>
                </c:pt>
                <c:pt idx="6">
                  <c:v>450</c:v>
                </c:pt>
                <c:pt idx="7">
                  <c:v>505</c:v>
                </c:pt>
                <c:pt idx="8">
                  <c:v>560</c:v>
                </c:pt>
                <c:pt idx="9">
                  <c:v>670</c:v>
                </c:pt>
                <c:pt idx="10">
                  <c:v>780</c:v>
                </c:pt>
                <c:pt idx="11">
                  <c:v>890</c:v>
                </c:pt>
                <c:pt idx="12">
                  <c:v>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794085"/>
        <c:axId val="151406430"/>
      </c:scatterChart>
      <c:valAx>
        <c:axId val="26079408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1406430"/>
        <c:crosses val="autoZero"/>
        <c:crossBetween val="midCat"/>
      </c:valAx>
      <c:valAx>
        <c:axId val="1514064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0794085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170180</xdr:colOff>
      <xdr:row>7</xdr:row>
      <xdr:rowOff>23495</xdr:rowOff>
    </xdr:from>
    <xdr:to>
      <xdr:col>15</xdr:col>
      <xdr:colOff>193675</xdr:colOff>
      <xdr:row>40</xdr:row>
      <xdr:rowOff>19685</xdr:rowOff>
    </xdr:to>
    <xdr:graphicFrame>
      <xdr:nvGraphicFramePr>
        <xdr:cNvPr id="5" name="图表 4"/>
        <xdr:cNvGraphicFramePr/>
      </xdr:nvGraphicFramePr>
      <xdr:xfrm>
        <a:off x="170180" y="1517015"/>
        <a:ext cx="8557895" cy="70370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6"/>
  <sheetViews>
    <sheetView topLeftCell="C1" workbookViewId="0">
      <selection activeCell="U11" sqref="U11"/>
    </sheetView>
  </sheetViews>
  <sheetFormatPr defaultColWidth="9.23076923076923" defaultRowHeight="16.8"/>
  <cols>
    <col min="1" max="1" width="12.8461538461538"/>
    <col min="2" max="2" width="33.3269230769231" customWidth="1"/>
    <col min="3" max="3" width="19.0769230769231" customWidth="1"/>
    <col min="4" max="4" width="12.8173076923077" customWidth="1"/>
    <col min="5" max="6" width="12.8461538461538"/>
    <col min="7" max="7" width="11.8461538461538"/>
    <col min="8" max="11" width="12.9230769230769"/>
    <col min="13" max="13" width="12.9230769230769"/>
    <col min="14" max="14" width="10.6923076923077"/>
    <col min="16" max="17" width="12.9230769230769"/>
  </cols>
  <sheetData>
    <row r="1" spans="1:17">
      <c r="A1" t="s">
        <v>0</v>
      </c>
      <c r="B1">
        <v>100</v>
      </c>
      <c r="C1">
        <v>110</v>
      </c>
      <c r="D1">
        <v>120</v>
      </c>
      <c r="E1">
        <v>130</v>
      </c>
      <c r="F1">
        <v>140</v>
      </c>
      <c r="G1">
        <v>150</v>
      </c>
      <c r="H1">
        <v>160</v>
      </c>
      <c r="I1">
        <v>170</v>
      </c>
      <c r="J1">
        <v>180</v>
      </c>
      <c r="K1">
        <v>190</v>
      </c>
      <c r="L1">
        <v>200</v>
      </c>
      <c r="M1">
        <v>210</v>
      </c>
      <c r="N1">
        <v>220</v>
      </c>
      <c r="O1">
        <v>230</v>
      </c>
      <c r="P1">
        <v>240</v>
      </c>
      <c r="Q1">
        <v>250</v>
      </c>
    </row>
    <row r="2" spans="1:17">
      <c r="A2" t="s">
        <v>1</v>
      </c>
      <c r="B2" s="2">
        <f>(B14/B15)/B16*2*1000</f>
        <v>0</v>
      </c>
      <c r="C2" s="2">
        <f>(C14/C15)/C16*2*1000</f>
        <v>24.5470697426435</v>
      </c>
      <c r="D2" s="2">
        <f>(D14/D15)/D16*2*1000</f>
        <v>46.8646165583937</v>
      </c>
      <c r="E2" s="2">
        <f>(E14/E15)/E16*2*1000</f>
        <v>67.2431948766065</v>
      </c>
      <c r="F2" s="2">
        <f>(F14/F15)/F16*2*1000</f>
        <v>85.9249737499205</v>
      </c>
      <c r="G2" s="2">
        <f t="shared" ref="G2:Q2" si="0">(G14/G15)/G16*2*1000</f>
        <v>103.113406186392</v>
      </c>
      <c r="H2" s="2">
        <f t="shared" si="0"/>
        <v>118.980668814136</v>
      </c>
      <c r="I2" s="2">
        <f t="shared" si="0"/>
        <v>133.673449512111</v>
      </c>
      <c r="J2" s="2">
        <f t="shared" si="0"/>
        <v>147.317495720427</v>
      </c>
      <c r="K2" s="2">
        <f t="shared" si="0"/>
        <v>160.021222370113</v>
      </c>
      <c r="L2" s="2">
        <f t="shared" si="0"/>
        <v>171.87859870816</v>
      </c>
      <c r="M2" s="2">
        <f t="shared" si="0"/>
        <v>182.971476742828</v>
      </c>
      <c r="N2" s="2">
        <f t="shared" si="0"/>
        <v>193.371483378432</v>
      </c>
      <c r="O2" s="2">
        <f t="shared" si="0"/>
        <v>203.1415687342</v>
      </c>
      <c r="P2" s="2">
        <f t="shared" si="0"/>
        <v>212.337281391185</v>
      </c>
      <c r="Q2" s="2">
        <f t="shared" si="0"/>
        <v>221.007825150396</v>
      </c>
    </row>
    <row r="6" spans="1:2">
      <c r="A6" t="s">
        <v>2</v>
      </c>
      <c r="B6">
        <v>100</v>
      </c>
    </row>
    <row r="7" spans="1:2">
      <c r="A7" t="s">
        <v>3</v>
      </c>
      <c r="B7">
        <v>3.3</v>
      </c>
    </row>
    <row r="8" spans="1:17">
      <c r="A8" t="s">
        <v>4</v>
      </c>
      <c r="B8">
        <f>($B$7/(B1+$B$6))*B1*1000</f>
        <v>1650</v>
      </c>
      <c r="C8">
        <f>($B$7/(C1+$B$6))*C1*1000</f>
        <v>1728.57142857143</v>
      </c>
      <c r="D8">
        <f t="shared" ref="C8:I8" si="1">($B$7/(D1+$B$6))*D1*1000</f>
        <v>1800</v>
      </c>
      <c r="E8">
        <f t="shared" si="1"/>
        <v>1865.21739130435</v>
      </c>
      <c r="F8">
        <f t="shared" si="1"/>
        <v>1925</v>
      </c>
      <c r="G8">
        <f t="shared" si="1"/>
        <v>1980</v>
      </c>
      <c r="H8">
        <f t="shared" si="1"/>
        <v>2030.76923076923</v>
      </c>
      <c r="I8">
        <f t="shared" si="1"/>
        <v>2077.77777777778</v>
      </c>
      <c r="J8">
        <f t="shared" ref="J8:R8" si="2">($B$7/(J1+$B$6))*J1*1000</f>
        <v>2121.42857142857</v>
      </c>
      <c r="K8">
        <f t="shared" si="2"/>
        <v>2162.06896551724</v>
      </c>
      <c r="L8">
        <f t="shared" si="2"/>
        <v>2200</v>
      </c>
      <c r="M8">
        <f t="shared" si="2"/>
        <v>2235.48387096774</v>
      </c>
      <c r="N8">
        <f t="shared" si="2"/>
        <v>2268.75</v>
      </c>
      <c r="O8">
        <f t="shared" si="2"/>
        <v>2300</v>
      </c>
      <c r="P8">
        <f t="shared" si="2"/>
        <v>2329.41176470588</v>
      </c>
      <c r="Q8">
        <f t="shared" si="2"/>
        <v>2357.14285714286</v>
      </c>
    </row>
    <row r="9" spans="1:17">
      <c r="A9" t="s">
        <v>5</v>
      </c>
      <c r="B9">
        <f>$B$7*1000-B8</f>
        <v>1650</v>
      </c>
      <c r="C9">
        <f t="shared" ref="C9:I9" si="3">$B$7*1000-C8</f>
        <v>1571.42857142857</v>
      </c>
      <c r="D9">
        <f t="shared" si="3"/>
        <v>1500</v>
      </c>
      <c r="E9">
        <f t="shared" si="3"/>
        <v>1434.78260869565</v>
      </c>
      <c r="F9">
        <f t="shared" si="3"/>
        <v>1375</v>
      </c>
      <c r="G9">
        <f t="shared" si="3"/>
        <v>1320</v>
      </c>
      <c r="H9">
        <f t="shared" si="3"/>
        <v>1269.23076923077</v>
      </c>
      <c r="I9">
        <f t="shared" si="3"/>
        <v>1222.22222222222</v>
      </c>
      <c r="J9">
        <f t="shared" ref="J9:R9" si="4">$B$7*1000-J8</f>
        <v>1178.57142857143</v>
      </c>
      <c r="K9">
        <f t="shared" si="4"/>
        <v>1137.93103448276</v>
      </c>
      <c r="L9">
        <f t="shared" si="4"/>
        <v>1100</v>
      </c>
      <c r="M9">
        <f t="shared" si="4"/>
        <v>1064.51612903226</v>
      </c>
      <c r="N9">
        <f t="shared" si="4"/>
        <v>1031.25</v>
      </c>
      <c r="O9">
        <f t="shared" si="4"/>
        <v>1000</v>
      </c>
      <c r="P9">
        <f t="shared" si="4"/>
        <v>970.588235294118</v>
      </c>
      <c r="Q9">
        <f t="shared" si="4"/>
        <v>942.857142857143</v>
      </c>
    </row>
    <row r="10" spans="1:17">
      <c r="A10" t="s">
        <v>6</v>
      </c>
      <c r="B10">
        <f>B8-B9</f>
        <v>0</v>
      </c>
      <c r="C10">
        <f t="shared" ref="C10:I10" si="5">C8-C9</f>
        <v>157.142857142856</v>
      </c>
      <c r="D10">
        <f t="shared" si="5"/>
        <v>300</v>
      </c>
      <c r="E10">
        <f t="shared" si="5"/>
        <v>430.434782608696</v>
      </c>
      <c r="F10">
        <f t="shared" si="5"/>
        <v>550</v>
      </c>
      <c r="G10">
        <f t="shared" si="5"/>
        <v>660</v>
      </c>
      <c r="H10">
        <f t="shared" si="5"/>
        <v>761.538461538461</v>
      </c>
      <c r="I10">
        <f t="shared" si="5"/>
        <v>855.555555555555</v>
      </c>
      <c r="J10">
        <f t="shared" ref="J10:R10" si="6">J8-J9</f>
        <v>942.857142857143</v>
      </c>
      <c r="K10">
        <f t="shared" si="6"/>
        <v>1024.13793103448</v>
      </c>
      <c r="L10">
        <f t="shared" si="6"/>
        <v>1100</v>
      </c>
      <c r="M10">
        <f t="shared" si="6"/>
        <v>1170.96774193548</v>
      </c>
      <c r="N10">
        <f t="shared" si="6"/>
        <v>1237.5</v>
      </c>
      <c r="O10">
        <f t="shared" si="6"/>
        <v>1300</v>
      </c>
      <c r="P10">
        <f t="shared" si="6"/>
        <v>1358.82352941176</v>
      </c>
      <c r="Q10">
        <f t="shared" si="6"/>
        <v>1414.28571428571</v>
      </c>
    </row>
    <row r="11" spans="1:2">
      <c r="A11" t="s">
        <v>7</v>
      </c>
      <c r="B11">
        <v>1000</v>
      </c>
    </row>
    <row r="14" spans="1:17">
      <c r="A14" s="2" t="s">
        <v>8</v>
      </c>
      <c r="B14">
        <f>B10/1000*$B$11</f>
        <v>0</v>
      </c>
      <c r="C14">
        <f t="shared" ref="C14:I14" si="7">C10/1000*$B$11</f>
        <v>157.142857142856</v>
      </c>
      <c r="D14">
        <f t="shared" si="7"/>
        <v>300</v>
      </c>
      <c r="E14">
        <f t="shared" si="7"/>
        <v>430.434782608696</v>
      </c>
      <c r="F14">
        <f t="shared" si="7"/>
        <v>550</v>
      </c>
      <c r="G14">
        <f t="shared" si="7"/>
        <v>660</v>
      </c>
      <c r="H14">
        <f t="shared" si="7"/>
        <v>761.538461538461</v>
      </c>
      <c r="I14">
        <f t="shared" si="7"/>
        <v>855.555555555555</v>
      </c>
      <c r="J14">
        <f t="shared" ref="J14:Q14" si="8">J10/1000*$B$11</f>
        <v>942.857142857143</v>
      </c>
      <c r="K14">
        <f t="shared" si="8"/>
        <v>1024.13793103448</v>
      </c>
      <c r="L14">
        <f t="shared" si="8"/>
        <v>1100</v>
      </c>
      <c r="M14">
        <f t="shared" si="8"/>
        <v>1170.96774193548</v>
      </c>
      <c r="N14">
        <f t="shared" si="8"/>
        <v>1237.5</v>
      </c>
      <c r="O14">
        <f t="shared" si="8"/>
        <v>1300</v>
      </c>
      <c r="P14">
        <f t="shared" si="8"/>
        <v>1358.82352941176</v>
      </c>
      <c r="Q14">
        <f t="shared" si="8"/>
        <v>1414.28571428571</v>
      </c>
    </row>
    <row r="15" spans="1:17">
      <c r="A15" t="s">
        <v>9</v>
      </c>
      <c r="B15">
        <f>((3.3*1000)-B10/1000)-B6</f>
        <v>3200</v>
      </c>
      <c r="C15">
        <f t="shared" ref="C15:I15" si="9">((3.3*1000)-C10/1000)-C6</f>
        <v>3299.84285714286</v>
      </c>
      <c r="D15">
        <f t="shared" si="9"/>
        <v>3299.7</v>
      </c>
      <c r="E15">
        <f t="shared" si="9"/>
        <v>3299.56956521739</v>
      </c>
      <c r="F15">
        <f t="shared" si="9"/>
        <v>3299.45</v>
      </c>
      <c r="G15">
        <f t="shared" si="9"/>
        <v>3299.34</v>
      </c>
      <c r="H15">
        <f t="shared" si="9"/>
        <v>3299.23846153846</v>
      </c>
      <c r="I15">
        <f t="shared" si="9"/>
        <v>3299.14444444444</v>
      </c>
      <c r="J15">
        <f t="shared" ref="J15:Q15" si="10">((3.3*1000)-J10/1000)-J6</f>
        <v>3299.05714285714</v>
      </c>
      <c r="K15">
        <f t="shared" si="10"/>
        <v>3298.97586206897</v>
      </c>
      <c r="L15">
        <f t="shared" si="10"/>
        <v>3298.9</v>
      </c>
      <c r="M15">
        <f t="shared" si="10"/>
        <v>3298.82903225806</v>
      </c>
      <c r="N15">
        <f t="shared" si="10"/>
        <v>3298.7625</v>
      </c>
      <c r="O15">
        <f t="shared" si="10"/>
        <v>3298.7</v>
      </c>
      <c r="P15">
        <f t="shared" si="10"/>
        <v>3298.64117647059</v>
      </c>
      <c r="Q15">
        <f t="shared" si="10"/>
        <v>3298.58571428571</v>
      </c>
    </row>
    <row r="16" spans="1:17">
      <c r="A16" t="s">
        <v>10</v>
      </c>
      <c r="B16">
        <f>$B$6*0.0388</f>
        <v>3.88</v>
      </c>
      <c r="C16">
        <f t="shared" ref="C16:I16" si="11">$B$6*0.0388</f>
        <v>3.88</v>
      </c>
      <c r="D16">
        <f t="shared" si="11"/>
        <v>3.88</v>
      </c>
      <c r="E16">
        <f t="shared" si="11"/>
        <v>3.88</v>
      </c>
      <c r="F16">
        <f t="shared" si="11"/>
        <v>3.88</v>
      </c>
      <c r="G16">
        <f t="shared" si="11"/>
        <v>3.88</v>
      </c>
      <c r="H16">
        <f t="shared" si="11"/>
        <v>3.88</v>
      </c>
      <c r="I16">
        <f t="shared" si="11"/>
        <v>3.88</v>
      </c>
      <c r="J16">
        <f t="shared" ref="J16:Q16" si="12">$B$6*0.0388</f>
        <v>3.88</v>
      </c>
      <c r="K16">
        <f t="shared" si="12"/>
        <v>3.88</v>
      </c>
      <c r="L16">
        <f t="shared" si="12"/>
        <v>3.88</v>
      </c>
      <c r="M16">
        <f t="shared" si="12"/>
        <v>3.88</v>
      </c>
      <c r="N16">
        <f t="shared" si="12"/>
        <v>3.88</v>
      </c>
      <c r="O16">
        <f t="shared" si="12"/>
        <v>3.88</v>
      </c>
      <c r="P16">
        <f t="shared" si="12"/>
        <v>3.88</v>
      </c>
      <c r="Q16">
        <f t="shared" si="12"/>
        <v>3.88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2"/>
  <sheetViews>
    <sheetView workbookViewId="0">
      <selection activeCell="E47" sqref="E47"/>
    </sheetView>
  </sheetViews>
  <sheetFormatPr defaultColWidth="9.23076923076923" defaultRowHeight="16.8" outlineLevelCol="6"/>
  <cols>
    <col min="2" max="2" width="12.9230769230769"/>
    <col min="3" max="3" width="10.3076923076923"/>
    <col min="4" max="4" width="12.6153846153846" customWidth="1"/>
    <col min="5" max="5" width="25" customWidth="1"/>
    <col min="6" max="6" width="19.0673076923077" customWidth="1"/>
    <col min="7" max="7" width="16.8269230769231" customWidth="1"/>
  </cols>
  <sheetData>
    <row r="1" spans="1:7">
      <c r="A1" t="s">
        <v>11</v>
      </c>
      <c r="B1" t="s">
        <v>12</v>
      </c>
      <c r="C1">
        <v>110</v>
      </c>
      <c r="D1" t="s">
        <v>13</v>
      </c>
      <c r="E1">
        <v>170</v>
      </c>
      <c r="F1" t="s">
        <v>14</v>
      </c>
      <c r="G1" t="s">
        <v>15</v>
      </c>
    </row>
    <row r="2" spans="1:7">
      <c r="A2" t="s">
        <v>16</v>
      </c>
      <c r="B2">
        <v>0</v>
      </c>
      <c r="C2">
        <v>60</v>
      </c>
      <c r="D2">
        <v>180</v>
      </c>
      <c r="E2">
        <v>270</v>
      </c>
      <c r="F2">
        <v>320</v>
      </c>
      <c r="G2">
        <v>350</v>
      </c>
    </row>
    <row r="3" spans="1:7">
      <c r="A3" t="s">
        <v>17</v>
      </c>
      <c r="B3">
        <v>40</v>
      </c>
      <c r="C3">
        <v>110</v>
      </c>
      <c r="D3">
        <v>160</v>
      </c>
      <c r="E3">
        <v>170</v>
      </c>
      <c r="F3">
        <v>190</v>
      </c>
      <c r="G3">
        <v>200</v>
      </c>
    </row>
    <row r="4" spans="1:7">
      <c r="A4" t="s">
        <v>18</v>
      </c>
      <c r="B4">
        <v>55</v>
      </c>
      <c r="C4">
        <v>53</v>
      </c>
      <c r="D4">
        <v>52</v>
      </c>
      <c r="E4">
        <v>50</v>
      </c>
      <c r="F4">
        <v>45</v>
      </c>
      <c r="G4">
        <v>45</v>
      </c>
    </row>
    <row r="6" spans="1:6">
      <c r="A6" t="s">
        <v>19</v>
      </c>
      <c r="B6">
        <f>C3-B3</f>
        <v>70</v>
      </c>
      <c r="C6">
        <f>D3-C3</f>
        <v>50</v>
      </c>
      <c r="D6">
        <f>E3-D3</f>
        <v>10</v>
      </c>
      <c r="E6">
        <f>F3-E3</f>
        <v>20</v>
      </c>
      <c r="F6">
        <f>G3-F3</f>
        <v>10</v>
      </c>
    </row>
    <row r="7" spans="1:6">
      <c r="A7" t="s">
        <v>20</v>
      </c>
      <c r="B7">
        <f>B6/2</f>
        <v>35</v>
      </c>
      <c r="C7">
        <f>C6/2</f>
        <v>25</v>
      </c>
      <c r="D7">
        <f>D6/2</f>
        <v>5</v>
      </c>
      <c r="E7">
        <f>E6/2</f>
        <v>10</v>
      </c>
      <c r="F7">
        <f>F6/2</f>
        <v>5</v>
      </c>
    </row>
    <row r="9" spans="1:2">
      <c r="A9" t="s">
        <v>21</v>
      </c>
      <c r="B9">
        <f>C2-B2</f>
        <v>60</v>
      </c>
    </row>
    <row r="10" spans="1:2">
      <c r="A10" t="s">
        <v>22</v>
      </c>
      <c r="B10">
        <f>B9/2</f>
        <v>30</v>
      </c>
    </row>
    <row r="13" spans="1:2">
      <c r="A13" t="s">
        <v>23</v>
      </c>
      <c r="B13">
        <f>C47+B7</f>
        <v>110</v>
      </c>
    </row>
    <row r="15" spans="1:2">
      <c r="A15" t="s">
        <v>24</v>
      </c>
      <c r="B15">
        <f>E47+B10</f>
        <v>60</v>
      </c>
    </row>
    <row r="31" spans="1:5">
      <c r="A31" t="s">
        <v>16</v>
      </c>
      <c r="B31" t="s">
        <v>17</v>
      </c>
      <c r="C31" t="s">
        <v>25</v>
      </c>
      <c r="D31" t="s">
        <v>26</v>
      </c>
      <c r="E31" t="s">
        <v>27</v>
      </c>
    </row>
    <row r="32" spans="1:2">
      <c r="A32">
        <v>0</v>
      </c>
      <c r="B32">
        <v>40</v>
      </c>
    </row>
    <row r="33" spans="1:1">
      <c r="A33">
        <v>2</v>
      </c>
    </row>
    <row r="34" spans="1:1">
      <c r="A34">
        <v>4</v>
      </c>
    </row>
    <row r="35" spans="1:1">
      <c r="A35">
        <v>6</v>
      </c>
    </row>
    <row r="36" spans="1:1">
      <c r="A36">
        <v>8</v>
      </c>
    </row>
    <row r="37" spans="1:1">
      <c r="A37">
        <v>10</v>
      </c>
    </row>
    <row r="38" spans="1:1">
      <c r="A38">
        <v>12</v>
      </c>
    </row>
    <row r="39" spans="1:1">
      <c r="A39">
        <v>14</v>
      </c>
    </row>
    <row r="40" spans="1:1">
      <c r="A40">
        <v>16</v>
      </c>
    </row>
    <row r="41" spans="1:1">
      <c r="A41">
        <v>18</v>
      </c>
    </row>
    <row r="42" spans="1:1">
      <c r="A42">
        <v>20</v>
      </c>
    </row>
    <row r="43" spans="1:1">
      <c r="A43">
        <v>22</v>
      </c>
    </row>
    <row r="44" spans="1:1">
      <c r="A44">
        <v>24</v>
      </c>
    </row>
    <row r="45" spans="1:1">
      <c r="A45">
        <v>26</v>
      </c>
    </row>
    <row r="46" spans="1:1">
      <c r="A46">
        <v>28</v>
      </c>
    </row>
    <row r="47" spans="1:5">
      <c r="A47">
        <v>30</v>
      </c>
      <c r="B47" s="1">
        <v>75</v>
      </c>
      <c r="C47">
        <f>B32+B7</f>
        <v>75</v>
      </c>
      <c r="D47" t="str">
        <f>IF(C47&lt;C3,"Y","N")</f>
        <v>Y</v>
      </c>
      <c r="E47">
        <v>30</v>
      </c>
    </row>
    <row r="48" spans="1:1">
      <c r="A48">
        <v>32</v>
      </c>
    </row>
    <row r="49" spans="1:1">
      <c r="A49">
        <v>34</v>
      </c>
    </row>
    <row r="50" spans="1:1">
      <c r="A50">
        <v>36</v>
      </c>
    </row>
    <row r="51" spans="1:1">
      <c r="A51">
        <v>38</v>
      </c>
    </row>
    <row r="52" spans="1:1">
      <c r="A52">
        <v>40</v>
      </c>
    </row>
    <row r="53" spans="1:1">
      <c r="A53">
        <v>42</v>
      </c>
    </row>
    <row r="54" spans="1:1">
      <c r="A54">
        <v>44</v>
      </c>
    </row>
    <row r="55" spans="1:1">
      <c r="A55">
        <v>46</v>
      </c>
    </row>
    <row r="56" spans="1:1">
      <c r="A56">
        <v>48</v>
      </c>
    </row>
    <row r="57" spans="1:1">
      <c r="A57">
        <v>50</v>
      </c>
    </row>
    <row r="58" spans="1:1">
      <c r="A58">
        <v>52</v>
      </c>
    </row>
    <row r="59" spans="1:1">
      <c r="A59">
        <v>54</v>
      </c>
    </row>
    <row r="60" spans="1:1">
      <c r="A60">
        <v>56</v>
      </c>
    </row>
    <row r="61" spans="1:1">
      <c r="A61">
        <v>58</v>
      </c>
    </row>
    <row r="62" spans="1:1">
      <c r="A62">
        <v>60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"/>
  <sheetViews>
    <sheetView tabSelected="1" topLeftCell="B1" workbookViewId="0">
      <selection activeCell="V14" sqref="V14"/>
    </sheetView>
  </sheetViews>
  <sheetFormatPr defaultColWidth="9.23076923076923" defaultRowHeight="16.8" outlineLevelRow="4"/>
  <cols>
    <col min="1" max="1" width="9.23076923076923" hidden="1" customWidth="1"/>
  </cols>
  <sheetData>
    <row r="1" spans="1:15">
      <c r="A1">
        <v>10</v>
      </c>
      <c r="B1" t="s">
        <v>28</v>
      </c>
      <c r="C1">
        <v>10</v>
      </c>
      <c r="D1">
        <v>20</v>
      </c>
      <c r="E1">
        <v>25</v>
      </c>
      <c r="F1">
        <v>30</v>
      </c>
      <c r="G1">
        <v>40</v>
      </c>
      <c r="H1">
        <v>45</v>
      </c>
      <c r="I1">
        <v>50</v>
      </c>
      <c r="J1">
        <v>55</v>
      </c>
      <c r="K1">
        <v>60</v>
      </c>
      <c r="L1">
        <v>70</v>
      </c>
      <c r="M1">
        <v>80</v>
      </c>
      <c r="N1">
        <v>90</v>
      </c>
      <c r="O1">
        <v>100</v>
      </c>
    </row>
    <row r="2" spans="1:15">
      <c r="A2">
        <v>1000</v>
      </c>
      <c r="B2" t="s">
        <v>29</v>
      </c>
      <c r="C2">
        <f>8.89*C1+111</f>
        <v>199.9</v>
      </c>
      <c r="D2">
        <f>8.89*D1+111</f>
        <v>288.8</v>
      </c>
      <c r="E2">
        <f>8.89*E1+111</f>
        <v>333.25</v>
      </c>
      <c r="F2">
        <f t="shared" ref="F2:O2" si="0">8.89*F1+111</f>
        <v>377.7</v>
      </c>
      <c r="G2">
        <f t="shared" si="0"/>
        <v>466.6</v>
      </c>
      <c r="H2">
        <f t="shared" si="0"/>
        <v>511.05</v>
      </c>
      <c r="I2">
        <f t="shared" si="0"/>
        <v>555.5</v>
      </c>
      <c r="J2">
        <f t="shared" si="0"/>
        <v>599.95</v>
      </c>
      <c r="K2">
        <f t="shared" si="0"/>
        <v>644.4</v>
      </c>
      <c r="L2">
        <f t="shared" si="0"/>
        <v>733.3</v>
      </c>
      <c r="M2">
        <f t="shared" si="0"/>
        <v>822.2</v>
      </c>
      <c r="N2">
        <f t="shared" si="0"/>
        <v>911.1</v>
      </c>
      <c r="O2">
        <f t="shared" si="0"/>
        <v>1000</v>
      </c>
    </row>
    <row r="3" spans="2:15">
      <c r="B3" t="s">
        <v>30</v>
      </c>
      <c r="C3">
        <f>11*C1-100</f>
        <v>10</v>
      </c>
      <c r="D3">
        <f>11*D1-100</f>
        <v>120</v>
      </c>
      <c r="E3">
        <f>11*E1-100</f>
        <v>175</v>
      </c>
      <c r="F3">
        <f t="shared" ref="F3:O3" si="1">11*F1-100</f>
        <v>230</v>
      </c>
      <c r="G3">
        <f t="shared" si="1"/>
        <v>340</v>
      </c>
      <c r="H3">
        <f t="shared" si="1"/>
        <v>395</v>
      </c>
      <c r="I3">
        <f t="shared" si="1"/>
        <v>450</v>
      </c>
      <c r="J3">
        <f t="shared" si="1"/>
        <v>505</v>
      </c>
      <c r="K3">
        <f t="shared" si="1"/>
        <v>560</v>
      </c>
      <c r="L3">
        <f t="shared" si="1"/>
        <v>670</v>
      </c>
      <c r="M3">
        <f t="shared" si="1"/>
        <v>780</v>
      </c>
      <c r="N3">
        <f t="shared" si="1"/>
        <v>890</v>
      </c>
      <c r="O3">
        <f t="shared" si="1"/>
        <v>1000</v>
      </c>
    </row>
    <row r="4" spans="2:15">
      <c r="B4" t="s">
        <v>31</v>
      </c>
      <c r="C4">
        <f>5.56*C1+144</f>
        <v>199.6</v>
      </c>
      <c r="D4">
        <f>5.56*D1+144</f>
        <v>255.2</v>
      </c>
      <c r="E4">
        <f>5.56*E1+144</f>
        <v>283</v>
      </c>
      <c r="F4">
        <f t="shared" ref="F4:O4" si="2">5.56*F1+144</f>
        <v>310.8</v>
      </c>
      <c r="G4">
        <f t="shared" si="2"/>
        <v>366.4</v>
      </c>
      <c r="H4">
        <f t="shared" si="2"/>
        <v>394.2</v>
      </c>
      <c r="I4">
        <f t="shared" si="2"/>
        <v>422</v>
      </c>
      <c r="J4">
        <f t="shared" si="2"/>
        <v>449.8</v>
      </c>
      <c r="K4">
        <f t="shared" si="2"/>
        <v>477.6</v>
      </c>
      <c r="L4">
        <f t="shared" si="2"/>
        <v>533.2</v>
      </c>
      <c r="M4">
        <f t="shared" si="2"/>
        <v>588.8</v>
      </c>
      <c r="N4">
        <f t="shared" si="2"/>
        <v>644.4</v>
      </c>
      <c r="O4">
        <f t="shared" si="2"/>
        <v>700</v>
      </c>
    </row>
    <row r="5" spans="2:15">
      <c r="B5" t="s">
        <v>32</v>
      </c>
      <c r="C5">
        <v>200</v>
      </c>
      <c r="D5">
        <v>200</v>
      </c>
      <c r="E5">
        <v>200</v>
      </c>
      <c r="F5">
        <v>230</v>
      </c>
      <c r="G5">
        <v>340</v>
      </c>
      <c r="H5">
        <v>395</v>
      </c>
      <c r="I5">
        <v>450</v>
      </c>
      <c r="J5">
        <v>505</v>
      </c>
      <c r="K5">
        <v>560</v>
      </c>
      <c r="L5">
        <v>670</v>
      </c>
      <c r="M5">
        <v>780</v>
      </c>
      <c r="N5">
        <v>890</v>
      </c>
      <c r="O5">
        <v>1000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Sanguino</cp:lastModifiedBy>
  <dcterms:created xsi:type="dcterms:W3CDTF">2024-11-02T00:59:00Z</dcterms:created>
  <dcterms:modified xsi:type="dcterms:W3CDTF">2024-12-02T09:46:14Z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AA6E47FA2B528490DE2724678E02F88A_41</vt:lpwstr>
  </property>
  <property fmtid="{D5CDD505-2E9C-101B-9397-08002B2CF9AE}" pid="3" name="KSOProductBuildVer">
    <vt:lpwstr>2052-6.13.2.8918</vt:lpwstr>
  </property>
</Properties>
</file>