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D:\Portfolio\논문\20250324\"/>
    </mc:Choice>
  </mc:AlternateContent>
  <xr:revisionPtr revIDLastSave="0" documentId="13_ncr:1_{B92AAC90-E852-45BE-AA57-4DB1C74620F3}" xr6:coauthVersionLast="47" xr6:coauthVersionMax="47" xr10:uidLastSave="{00000000-0000-0000-0000-000000000000}"/>
  <bookViews>
    <workbookView xWindow="6375" yWindow="727" windowWidth="13725" windowHeight="12098" activeTab="2" xr2:uid="{00000000-000D-0000-FFFF-FFFF00000000}"/>
  </bookViews>
  <sheets>
    <sheet name="Sheet1" sheetId="1" r:id="rId1"/>
    <sheet name="Sheet2" sheetId="2" r:id="rId2"/>
    <sheet name="Sheet2 (2)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3" i="3" l="1"/>
  <c r="AA73" i="3"/>
  <c r="AB72" i="3"/>
  <c r="AA72" i="3"/>
  <c r="Z72" i="3"/>
  <c r="Z73" i="3" s="1"/>
  <c r="Y72" i="3"/>
  <c r="Y73" i="3" s="1"/>
  <c r="X72" i="3"/>
  <c r="X73" i="3" s="1"/>
  <c r="W72" i="3"/>
  <c r="W73" i="3" s="1"/>
  <c r="V72" i="3"/>
  <c r="AC72" i="3" s="1"/>
  <c r="AC71" i="3"/>
  <c r="AC70" i="3"/>
  <c r="AB66" i="3"/>
  <c r="AA66" i="3"/>
  <c r="Z66" i="3"/>
  <c r="Y66" i="3"/>
  <c r="X66" i="3"/>
  <c r="W66" i="3"/>
  <c r="AB65" i="3"/>
  <c r="AA65" i="3"/>
  <c r="Z65" i="3"/>
  <c r="Y65" i="3"/>
  <c r="X65" i="3"/>
  <c r="W65" i="3"/>
  <c r="V65" i="3"/>
  <c r="V66" i="3" s="1"/>
  <c r="AC64" i="3"/>
  <c r="AC63" i="3"/>
  <c r="Y58" i="3"/>
  <c r="X58" i="3"/>
  <c r="W58" i="3"/>
  <c r="V58" i="3"/>
  <c r="AB57" i="3"/>
  <c r="AB58" i="3" s="1"/>
  <c r="AA57" i="3"/>
  <c r="AA58" i="3" s="1"/>
  <c r="Z57" i="3"/>
  <c r="Z58" i="3" s="1"/>
  <c r="Y57" i="3"/>
  <c r="X57" i="3"/>
  <c r="W57" i="3"/>
  <c r="V57" i="3"/>
  <c r="AC56" i="3"/>
  <c r="AC55" i="3"/>
  <c r="O73" i="3"/>
  <c r="R72" i="3"/>
  <c r="R73" i="3" s="1"/>
  <c r="Q72" i="3"/>
  <c r="Q73" i="3" s="1"/>
  <c r="P72" i="3"/>
  <c r="P73" i="3" s="1"/>
  <c r="O72" i="3"/>
  <c r="N72" i="3"/>
  <c r="N73" i="3" s="1"/>
  <c r="M72" i="3"/>
  <c r="M73" i="3" s="1"/>
  <c r="L72" i="3"/>
  <c r="L73" i="3" s="1"/>
  <c r="S71" i="3"/>
  <c r="S70" i="3"/>
  <c r="P66" i="3"/>
  <c r="O66" i="3"/>
  <c r="R65" i="3"/>
  <c r="R66" i="3" s="1"/>
  <c r="Q65" i="3"/>
  <c r="Q66" i="3" s="1"/>
  <c r="P65" i="3"/>
  <c r="O65" i="3"/>
  <c r="N65" i="3"/>
  <c r="N66" i="3" s="1"/>
  <c r="M65" i="3"/>
  <c r="M66" i="3" s="1"/>
  <c r="L65" i="3"/>
  <c r="L66" i="3" s="1"/>
  <c r="S64" i="3"/>
  <c r="S63" i="3"/>
  <c r="L58" i="3"/>
  <c r="R57" i="3"/>
  <c r="R58" i="3" s="1"/>
  <c r="Q57" i="3"/>
  <c r="Q58" i="3" s="1"/>
  <c r="P57" i="3"/>
  <c r="P58" i="3" s="1"/>
  <c r="O57" i="3"/>
  <c r="O58" i="3" s="1"/>
  <c r="N57" i="3"/>
  <c r="N58" i="3" s="1"/>
  <c r="M57" i="3"/>
  <c r="M58" i="3" s="1"/>
  <c r="L57" i="3"/>
  <c r="S56" i="3"/>
  <c r="S55" i="3"/>
  <c r="AB47" i="3"/>
  <c r="AB48" i="3" s="1"/>
  <c r="AA47" i="3"/>
  <c r="AA48" i="3" s="1"/>
  <c r="Z47" i="3"/>
  <c r="Z48" i="3" s="1"/>
  <c r="Y47" i="3"/>
  <c r="Y48" i="3" s="1"/>
  <c r="X47" i="3"/>
  <c r="X48" i="3" s="1"/>
  <c r="W47" i="3"/>
  <c r="W48" i="3" s="1"/>
  <c r="V47" i="3"/>
  <c r="V48" i="3" s="1"/>
  <c r="AC46" i="3"/>
  <c r="AC45" i="3"/>
  <c r="AA41" i="3"/>
  <c r="Z41" i="3"/>
  <c r="Y41" i="3"/>
  <c r="AB40" i="3"/>
  <c r="AB41" i="3" s="1"/>
  <c r="AA40" i="3"/>
  <c r="Z40" i="3"/>
  <c r="Y40" i="3"/>
  <c r="X40" i="3"/>
  <c r="X41" i="3" s="1"/>
  <c r="W40" i="3"/>
  <c r="W41" i="3" s="1"/>
  <c r="V40" i="3"/>
  <c r="AC39" i="3"/>
  <c r="AC38" i="3"/>
  <c r="X33" i="3"/>
  <c r="V33" i="3"/>
  <c r="AB32" i="3"/>
  <c r="AB33" i="3" s="1"/>
  <c r="AA32" i="3"/>
  <c r="AA33" i="3" s="1"/>
  <c r="Z32" i="3"/>
  <c r="Z33" i="3" s="1"/>
  <c r="Y32" i="3"/>
  <c r="Y33" i="3" s="1"/>
  <c r="X32" i="3"/>
  <c r="W32" i="3"/>
  <c r="W33" i="3" s="1"/>
  <c r="V32" i="3"/>
  <c r="AC31" i="3"/>
  <c r="AC30" i="3"/>
  <c r="R48" i="3"/>
  <c r="Q48" i="3"/>
  <c r="R47" i="3"/>
  <c r="Q47" i="3"/>
  <c r="P47" i="3"/>
  <c r="P48" i="3" s="1"/>
  <c r="O47" i="3"/>
  <c r="O48" i="3" s="1"/>
  <c r="N47" i="3"/>
  <c r="N48" i="3" s="1"/>
  <c r="M47" i="3"/>
  <c r="M48" i="3" s="1"/>
  <c r="L47" i="3"/>
  <c r="L48" i="3" s="1"/>
  <c r="S46" i="3"/>
  <c r="S45" i="3"/>
  <c r="P41" i="3"/>
  <c r="O41" i="3"/>
  <c r="R40" i="3"/>
  <c r="Q40" i="3"/>
  <c r="Q41" i="3" s="1"/>
  <c r="P40" i="3"/>
  <c r="O40" i="3"/>
  <c r="N40" i="3"/>
  <c r="N41" i="3" s="1"/>
  <c r="M40" i="3"/>
  <c r="M41" i="3" s="1"/>
  <c r="L40" i="3"/>
  <c r="L41" i="3" s="1"/>
  <c r="S39" i="3"/>
  <c r="S38" i="3"/>
  <c r="P33" i="3"/>
  <c r="L33" i="3"/>
  <c r="R32" i="3"/>
  <c r="R33" i="3" s="1"/>
  <c r="Q32" i="3"/>
  <c r="Q33" i="3" s="1"/>
  <c r="P32" i="3"/>
  <c r="O32" i="3"/>
  <c r="O33" i="3" s="1"/>
  <c r="N32" i="3"/>
  <c r="N33" i="3" s="1"/>
  <c r="M32" i="3"/>
  <c r="M33" i="3" s="1"/>
  <c r="L32" i="3"/>
  <c r="S31" i="3"/>
  <c r="S30" i="3"/>
  <c r="AB23" i="3"/>
  <c r="AA23" i="3"/>
  <c r="AB22" i="3"/>
  <c r="AA22" i="3"/>
  <c r="Z22" i="3"/>
  <c r="Z23" i="3" s="1"/>
  <c r="Y22" i="3"/>
  <c r="Y23" i="3" s="1"/>
  <c r="X22" i="3"/>
  <c r="X23" i="3" s="1"/>
  <c r="W22" i="3"/>
  <c r="W23" i="3" s="1"/>
  <c r="V22" i="3"/>
  <c r="V23" i="3" s="1"/>
  <c r="AC21" i="3"/>
  <c r="AC20" i="3"/>
  <c r="AB16" i="3"/>
  <c r="AA16" i="3"/>
  <c r="Z16" i="3"/>
  <c r="Y16" i="3"/>
  <c r="X16" i="3"/>
  <c r="W16" i="3"/>
  <c r="AB15" i="3"/>
  <c r="AA15" i="3"/>
  <c r="Z15" i="3"/>
  <c r="Y15" i="3"/>
  <c r="X15" i="3"/>
  <c r="W15" i="3"/>
  <c r="V15" i="3"/>
  <c r="V16" i="3" s="1"/>
  <c r="AC14" i="3"/>
  <c r="AC13" i="3"/>
  <c r="Y8" i="3"/>
  <c r="X8" i="3"/>
  <c r="V8" i="3"/>
  <c r="AB7" i="3"/>
  <c r="AB8" i="3" s="1"/>
  <c r="AA7" i="3"/>
  <c r="AA8" i="3" s="1"/>
  <c r="Z7" i="3"/>
  <c r="Z8" i="3" s="1"/>
  <c r="Y7" i="3"/>
  <c r="X7" i="3"/>
  <c r="W7" i="3"/>
  <c r="W8" i="3" s="1"/>
  <c r="V7" i="3"/>
  <c r="AC6" i="3"/>
  <c r="AC5" i="3"/>
  <c r="P8" i="3"/>
  <c r="R7" i="3"/>
  <c r="R8" i="3" s="1"/>
  <c r="Q7" i="3"/>
  <c r="Q8" i="3" s="1"/>
  <c r="P7" i="3"/>
  <c r="O7" i="3"/>
  <c r="O8" i="3" s="1"/>
  <c r="N7" i="3"/>
  <c r="N8" i="3" s="1"/>
  <c r="M7" i="3"/>
  <c r="M8" i="3" s="1"/>
  <c r="L7" i="3"/>
  <c r="L8" i="3" s="1"/>
  <c r="S6" i="3"/>
  <c r="S5" i="3"/>
  <c r="R22" i="3"/>
  <c r="R23" i="3" s="1"/>
  <c r="Q22" i="3"/>
  <c r="Q23" i="3" s="1"/>
  <c r="P22" i="3"/>
  <c r="P23" i="3" s="1"/>
  <c r="O22" i="3"/>
  <c r="O23" i="3" s="1"/>
  <c r="N22" i="3"/>
  <c r="N23" i="3" s="1"/>
  <c r="M22" i="3"/>
  <c r="M23" i="3" s="1"/>
  <c r="L22" i="3"/>
  <c r="L23" i="3" s="1"/>
  <c r="S21" i="3"/>
  <c r="S20" i="3"/>
  <c r="R15" i="3"/>
  <c r="R16" i="3" s="1"/>
  <c r="Q15" i="3"/>
  <c r="Q16" i="3" s="1"/>
  <c r="P15" i="3"/>
  <c r="P16" i="3" s="1"/>
  <c r="O15" i="3"/>
  <c r="O16" i="3" s="1"/>
  <c r="N15" i="3"/>
  <c r="N16" i="3" s="1"/>
  <c r="M15" i="3"/>
  <c r="M16" i="3" s="1"/>
  <c r="L15" i="3"/>
  <c r="L16" i="3" s="1"/>
  <c r="S14" i="3"/>
  <c r="S13" i="3"/>
  <c r="I18" i="3"/>
  <c r="I17" i="3"/>
  <c r="I16" i="3"/>
  <c r="I15" i="3"/>
  <c r="I14" i="3"/>
  <c r="I13" i="3"/>
  <c r="I12" i="3"/>
  <c r="H4" i="2"/>
  <c r="H5" i="2"/>
  <c r="H6" i="2"/>
  <c r="H7" i="2"/>
  <c r="H8" i="2"/>
  <c r="H9" i="2"/>
  <c r="H3" i="2"/>
  <c r="H10" i="2" s="1"/>
  <c r="F10" i="2"/>
  <c r="K12" i="1"/>
  <c r="K6" i="1"/>
  <c r="K7" i="1"/>
  <c r="K8" i="1"/>
  <c r="K9" i="1"/>
  <c r="K10" i="1"/>
  <c r="K11" i="1"/>
  <c r="K5" i="1"/>
  <c r="J12" i="1"/>
  <c r="R6" i="2"/>
  <c r="Q6" i="2"/>
  <c r="P6" i="2"/>
  <c r="O6" i="2"/>
  <c r="N6" i="2"/>
  <c r="M6" i="2"/>
  <c r="L6" i="2"/>
  <c r="R5" i="2"/>
  <c r="Q5" i="2"/>
  <c r="P5" i="2"/>
  <c r="O5" i="2"/>
  <c r="N5" i="2"/>
  <c r="M5" i="2"/>
  <c r="L5" i="2"/>
  <c r="S4" i="2"/>
  <c r="S3" i="2"/>
  <c r="S5" i="2" s="1"/>
  <c r="N8" i="1"/>
  <c r="O8" i="1"/>
  <c r="P8" i="1"/>
  <c r="Q8" i="1"/>
  <c r="R8" i="1"/>
  <c r="S8" i="1"/>
  <c r="M8" i="1"/>
  <c r="N7" i="1"/>
  <c r="O7" i="1"/>
  <c r="P7" i="1"/>
  <c r="Q7" i="1"/>
  <c r="R7" i="1"/>
  <c r="S7" i="1"/>
  <c r="M7" i="1"/>
  <c r="T6" i="1"/>
  <c r="T5" i="1"/>
  <c r="I12" i="1"/>
  <c r="F1" i="1"/>
  <c r="AC40" i="3" l="1"/>
  <c r="V41" i="3"/>
  <c r="S40" i="3"/>
  <c r="S41" i="3" s="1"/>
  <c r="V73" i="3"/>
  <c r="AC57" i="3"/>
  <c r="AC65" i="3"/>
  <c r="AC66" i="3" s="1"/>
  <c r="S65" i="3"/>
  <c r="S66" i="3" s="1"/>
  <c r="S57" i="3"/>
  <c r="S72" i="3"/>
  <c r="AC32" i="3"/>
  <c r="AC47" i="3"/>
  <c r="S32" i="3"/>
  <c r="R41" i="3"/>
  <c r="S47" i="3"/>
  <c r="AC7" i="3"/>
  <c r="AC22" i="3"/>
  <c r="AC15" i="3"/>
  <c r="AC16" i="3" s="1"/>
  <c r="S7" i="3"/>
  <c r="S22" i="3"/>
  <c r="S15" i="3"/>
  <c r="S16" i="3" s="1"/>
  <c r="I19" i="3"/>
  <c r="T7" i="1"/>
</calcChain>
</file>

<file path=xl/sharedStrings.xml><?xml version="1.0" encoding="utf-8"?>
<sst xmlns="http://schemas.openxmlformats.org/spreadsheetml/2006/main" count="838" uniqueCount="305">
  <si>
    <t>4 0.602740 0.455446 0.365297 0.455446</t>
  </si>
  <si>
    <t>0 0.676953 0.516016 0.157031 0.419531</t>
  </si>
  <si>
    <t>5 0.591406 0.355469 0.268750 0.071875</t>
  </si>
  <si>
    <t>0 0.674609 0.923438 0.210156 0.153125</t>
  </si>
  <si>
    <t>1 0.285156 0.581944 0.102344 0.168056</t>
  </si>
  <si>
    <t>0 0.789844 0.625000 0.134375 0.284722</t>
  </si>
  <si>
    <t>6 0.479102 0.649306 0.385547 0.329167</t>
  </si>
  <si>
    <t>1 0.485938 0.597569 0.164844 0.229861</t>
  </si>
  <si>
    <t>0 0.768945 0.668056 0.137891 0.302778</t>
  </si>
  <si>
    <t>6 0.871484 0.467708 0.257031 0.368750</t>
  </si>
  <si>
    <t>1 0.315039 0.612847 0.090234 0.172917</t>
  </si>
  <si>
    <t>1 0.525391 0.593750 0.071875 0.137500</t>
  </si>
  <si>
    <t>6 0.381445 0.626736 0.392578 0.374306</t>
  </si>
  <si>
    <t>0 0.439453 0.490972 0.360938 0.277778</t>
  </si>
  <si>
    <t>6 0.374609 0.610069 0.397656 0.350694</t>
  </si>
  <si>
    <t>1 0.686523 0.484028 0.090234 0.216667</t>
  </si>
  <si>
    <t>1 0.370312 0.455556 0.076563 0.163889</t>
  </si>
  <si>
    <t>1 0.095312 0.406597 0.137500 0.232639</t>
  </si>
  <si>
    <t>6 0.387891 0.539236 0.407813 0.388194</t>
  </si>
  <si>
    <t>1 0.800977 0.691319 0.137891 0.350694</t>
  </si>
  <si>
    <t>0 0.333789 0.641667 0.199609 0.297222</t>
  </si>
  <si>
    <t>1 0.384375 0.506597 0.110156 0.204861</t>
  </si>
  <si>
    <t>1 0.611133 0.497569 0.083203 0.193750</t>
  </si>
  <si>
    <t>불량 검출</t>
  </si>
  <si>
    <t>기존 PCB의 미검출</t>
  </si>
  <si>
    <t>5 0.864844 0.650000 0.068750 0.343750</t>
  </si>
  <si>
    <t>5 0.476172 0.412500 0.325781 0.087500</t>
  </si>
  <si>
    <t>5 0.335938 0.399219 0.107813 0.403125</t>
  </si>
  <si>
    <t>6 0.626563 0.541406 0.143750 0.253125</t>
  </si>
  <si>
    <t>6 0.633203 0.501953 0.217969 0.133594</t>
  </si>
  <si>
    <t>6 0.661719 0.523047 0.131250 0.272656</t>
  </si>
  <si>
    <t>6 0.576172 0.563281 0.211719 0.143750</t>
  </si>
  <si>
    <t>1 0.659766 0.650391 0.114844 0.163281</t>
  </si>
  <si>
    <t>1 0.604688 0.689453 0.148438 0.133594</t>
  </si>
  <si>
    <t>1 0.571094 0.718359 0.146875 0.163281</t>
  </si>
  <si>
    <t>1 0.587109 0.620703 0.166406 0.141406</t>
  </si>
  <si>
    <t>0 0.475000 0.571094 0.209375 0.100000</t>
  </si>
  <si>
    <t>0 0.436719 0.670703 0.090625 0.241406</t>
  </si>
  <si>
    <t>0 0.476562 0.685156 0.212500 0.103125</t>
  </si>
  <si>
    <t>5 0.454297 0.400000 0.175781 0.239063</t>
  </si>
  <si>
    <t>0 0.561719 0.644141 0.096875 0.236719</t>
  </si>
  <si>
    <t>4 0.675391 0.337500 0.389844 0.168750</t>
  </si>
  <si>
    <t>6 0.494141 0.561719 0.721094 0.418750</t>
  </si>
  <si>
    <t>4 0.781250 0.901953 0.304688 0.185156</t>
  </si>
  <si>
    <t>5 0.657813 0.530469 0.226562 0.193750</t>
  </si>
  <si>
    <t>5 0.768750 0.598437 0.126562 0.185938</t>
  </si>
  <si>
    <t>5 0.710938 0.712500 0.204687 0.185938</t>
  </si>
  <si>
    <t>6 0.627344 0.381641 0.287500 0.317969</t>
  </si>
  <si>
    <t>6 0.675000 0.408984 0.254688 0.311719</t>
  </si>
  <si>
    <t>6 0.650391 0.439453 0.285156 0.316406</t>
  </si>
  <si>
    <t>0 0.087109 0.851172 0.172656 0.092969</t>
  </si>
  <si>
    <t>6 0.649219 0.493750 0.278125 0.312500</t>
  </si>
  <si>
    <t>1 0.660937 0.420703 0.300000 0.178906</t>
  </si>
  <si>
    <t>1 0.834766 0.359766 0.166406 0.319531</t>
  </si>
  <si>
    <t>1 0.767578 0.758594 0.292969 0.165625</t>
  </si>
  <si>
    <t>1 0.318750 0.424609 0.182812 0.324219</t>
  </si>
  <si>
    <t>2 0.461328 0.509375 0.086719 0.295312</t>
  </si>
  <si>
    <t>2 0.716797 0.376953 0.238281 0.058594</t>
  </si>
  <si>
    <t>2 0.862500 0.382812 0.048438 0.290625</t>
  </si>
  <si>
    <t>2 0.649609 0.466406 0.253906 0.053125</t>
  </si>
  <si>
    <t>2 0.507812 0.837500 0.093750 0.087500</t>
  </si>
  <si>
    <t>0 0.567187 0.398828 0.432812 0.283594</t>
  </si>
  <si>
    <t>0 0.690234 0.425781 0.246094 0.515625</t>
  </si>
  <si>
    <t>0 0.604688 0.412891 0.445312 0.282031</t>
  </si>
  <si>
    <t>0 0.694531 0.488672 0.253125 0.510156</t>
  </si>
  <si>
    <t>2 0.716797 0.591797 0.144531 0.208594</t>
  </si>
  <si>
    <t>2 0.564844 0.470313 0.187500 0.171875</t>
  </si>
  <si>
    <t>2 0.630469 0.355469 0.171875 0.221875</t>
  </si>
  <si>
    <t>2 0.552344 0.435156 0.178125 0.171875</t>
  </si>
  <si>
    <t>5 0.667578 0.318750 0.317969 0.101562</t>
  </si>
  <si>
    <t>5 0.822266 0.329688 0.072656 0.415625</t>
  </si>
  <si>
    <t>5 0.630078 0.829688 0.324219 0.109375</t>
  </si>
  <si>
    <t>5 0.228125 0.454297 0.126562 0.422656</t>
  </si>
  <si>
    <t>6 0.765234 0.356250 0.139844 0.242188</t>
  </si>
  <si>
    <t>6 0.716016 0.323437 0.221094 0.134375</t>
  </si>
  <si>
    <t>6 0.770703 0.377734 0.132031 0.242969</t>
  </si>
  <si>
    <t>6 0.682031 0.353906 0.212500 0.131250</t>
  </si>
  <si>
    <t>5 0.468750 0.420312 0.089063 0.235937</t>
  </si>
  <si>
    <t>5 0.486328 0.676562 0.086719 0.209375</t>
  </si>
  <si>
    <t>5 0.436719 0.350391 0.171875 0.074219</t>
  </si>
  <si>
    <t>5 0.642188 0.346484 0.198437 0.075781</t>
  </si>
  <si>
    <t>0 0.683203 0.523828 0.132031 0.408594</t>
  </si>
  <si>
    <t>0 0.083594 0.298828 0.165625 0.133594</t>
  </si>
  <si>
    <t>0 0.592187 0.444922 0.354687 0.158594</t>
  </si>
  <si>
    <t>0 0.212109 0.440625 0.203906 0.250000</t>
  </si>
  <si>
    <t>5 0.732422 0.359766 0.069531 0.269531</t>
  </si>
  <si>
    <t>0 0.493359 0.525391 0.158594 0.424219</t>
  </si>
  <si>
    <t>0 0.486719 0.094141 0.215625 0.186719</t>
  </si>
  <si>
    <t>5 0.562500 0.674609 0.246875 0.080469</t>
  </si>
  <si>
    <t>2 0.656641 0.392578 0.097656 0.102344</t>
  </si>
  <si>
    <t>6 0.522656 0.053125 0.159375 0.104688</t>
  </si>
  <si>
    <t>2 0.283594 0.421875 0.112500 0.150000</t>
  </si>
  <si>
    <t>2 0.348828 0.800781 0.138281 0.125000</t>
  </si>
  <si>
    <t>2 0.704688 0.770312 0.089063 0.123438</t>
  </si>
  <si>
    <t>2 0.427344 0.703906 0.184375 0.112500</t>
  </si>
  <si>
    <t>1 0.368750 0.267969 0.109375 0.131250</t>
  </si>
  <si>
    <t>6 0.066406 0.426953 0.131250 0.177344</t>
  </si>
  <si>
    <t>0 0.451953 0.280469 0.092969 0.106250</t>
  </si>
  <si>
    <t>5 0.628125 0.336328 0.167187 0.196094</t>
  </si>
  <si>
    <t>5 0.823438 0.484375 0.156250 0.200000</t>
  </si>
  <si>
    <t>5 0.670703 0.705078 0.205469 0.202344</t>
  </si>
  <si>
    <t>5 0.375000 0.538672 0.248438 0.228906</t>
  </si>
  <si>
    <t>0 0.319922 0.726172 0.107031 0.110156</t>
  </si>
  <si>
    <t>5 0.555469 0.487109 0.084375 0.094531</t>
  </si>
  <si>
    <t>1 0.773438 0.462891 0.064062 0.211719</t>
  </si>
  <si>
    <t>1 0.662500 0.577344 0.217188 0.100000</t>
  </si>
  <si>
    <t>1 0.641797 0.412500 0.113281 0.264062</t>
  </si>
  <si>
    <t>1 0.608594 0.289844 0.218750 0.128125</t>
  </si>
  <si>
    <t>5 0.615234 0.527734 0.077344 0.088281</t>
  </si>
  <si>
    <t>6 0.733594 0.395313 0.153125 0.253125</t>
  </si>
  <si>
    <t>2 0.466016 0.846875 0.164844 0.100000</t>
  </si>
  <si>
    <t>6 0.692187 0.361719 0.187500 0.168750</t>
  </si>
  <si>
    <t>2 0.358594 0.516797 0.087500 0.158594</t>
  </si>
  <si>
    <t>6 0.762891 0.396484 0.128906 0.242969</t>
  </si>
  <si>
    <t>6 0.708984 0.324219 0.228906 0.159375</t>
  </si>
  <si>
    <t>5 0.131641 0.592969 0.183594 0.243750</t>
  </si>
  <si>
    <t>0 0.194922 0.403516 0.080469 0.105469</t>
  </si>
  <si>
    <t>5 0.625781 0.428516 0.106250 0.105469</t>
  </si>
  <si>
    <t>1 0.583594 0.641406 0.115625 0.056250</t>
  </si>
  <si>
    <t>1 0.728516 0.648047 0.108594 0.096094</t>
  </si>
  <si>
    <t>5 0.664844 0.465234 0.121875 0.107031</t>
  </si>
  <si>
    <t>1 0.553516 0.237500 0.077344 0.095312</t>
  </si>
  <si>
    <t>1 0.697266 0.251172 0.135156 0.053906</t>
  </si>
  <si>
    <t>5 0.762891 0.387109 0.111719 0.150781</t>
  </si>
  <si>
    <t>5 0.666016 0.476172 0.147656 0.102344</t>
  </si>
  <si>
    <t>5 0.694922 0.308203 0.074219 0.135156</t>
  </si>
  <si>
    <t>5 0.718750 0.524219 0.084375 0.162500</t>
  </si>
  <si>
    <t>삭제필요</t>
    <phoneticPr fontId="2" type="noConversion"/>
  </si>
  <si>
    <t>셋팅</t>
    <phoneticPr fontId="2" type="noConversion"/>
  </si>
  <si>
    <t>현재</t>
    <phoneticPr fontId="2" type="noConversion"/>
  </si>
  <si>
    <t>0 0.701172 0.377734 0.211719 0.094531</t>
  </si>
  <si>
    <t>5 0.389844 0.412500 0.065625 0.139063</t>
  </si>
  <si>
    <t>0 0.797656 0.414844 0.084375 0.234375</t>
  </si>
  <si>
    <t>5 0.780078 0.064844 0.082031 0.071875</t>
  </si>
  <si>
    <t>0 0.685937 0.371484 0.200000 0.092969</t>
  </si>
  <si>
    <t>0 0.782813 0.387891 0.089063 0.238281</t>
  </si>
  <si>
    <t>5 0.829688 0.761719 0.123438 0.078125</t>
  </si>
  <si>
    <t>0 0.807813 0.280859 0.198437 0.099219</t>
  </si>
  <si>
    <t>5 0.494531 0.310156 0.068750 0.143750</t>
  </si>
  <si>
    <t>0 0.753516 0.310547 0.089844 0.241406</t>
  </si>
  <si>
    <t>5 0.628906 0.418750 0.143750 0.123438</t>
  </si>
  <si>
    <t>5 0.412500 0.241016 0.128125 0.063281</t>
  </si>
  <si>
    <t>0 0.376563 0.438281 0.107813 0.087500</t>
  </si>
  <si>
    <t>5 0.808594 0.576562 0.068750 0.203125</t>
  </si>
  <si>
    <t>5 0.933594 0.344531 0.062500 0.162500</t>
  </si>
  <si>
    <t>6 0.695312 0.291797 0.185938 0.122656</t>
  </si>
  <si>
    <t>5 0.560937 0.429688 0.142187 0.120313</t>
  </si>
  <si>
    <t>5 0.775781 0.578906 0.121875 0.050000</t>
  </si>
  <si>
    <t>6 0.810937 0.316797 0.135937 0.247656</t>
  </si>
  <si>
    <t>6 0.768359 0.576562 0.203906 0.115625</t>
  </si>
  <si>
    <t>5 0.675000 0.292578 0.120313 0.189844</t>
  </si>
  <si>
    <t>5 0.539453 0.532813 0.063281 0.140625</t>
  </si>
  <si>
    <t>2 0.813281 0.512109 0.078125 0.194531</t>
  </si>
  <si>
    <t>2 0.744922 0.273438 0.149219 0.082812</t>
  </si>
  <si>
    <t>2 0.785937 0.379297 0.085938 0.202344</t>
  </si>
  <si>
    <t>2 0.739062 0.334375 0.176563 0.079687</t>
  </si>
  <si>
    <t>1 0.642578 0.330078 0.280469 0.172656</t>
  </si>
  <si>
    <t>1 0.795703 0.445703 0.138281 0.308594</t>
  </si>
  <si>
    <t>1 0.497266 0.859766 0.283594 0.157031</t>
  </si>
  <si>
    <t>1 0.405859 0.367969 0.171094 0.312500</t>
  </si>
  <si>
    <t>0 0.438672 0.292187 0.200781 0.104688</t>
  </si>
  <si>
    <t>1 0.730469 0.635938 0.078125 0.070312</t>
  </si>
  <si>
    <t>5 0.743750 0.371875 0.114062 0.070312</t>
  </si>
  <si>
    <t>0 0.691797 0.062109 0.074219 0.119531</t>
  </si>
  <si>
    <t>1 0.434766 0.346484 0.064844 0.086719</t>
  </si>
  <si>
    <t>0</t>
  </si>
  <si>
    <t>1</t>
  </si>
  <si>
    <t>2</t>
  </si>
  <si>
    <t>4</t>
  </si>
  <si>
    <t>5</t>
  </si>
  <si>
    <t>6</t>
  </si>
  <si>
    <t>실제 구성</t>
    <phoneticPr fontId="2" type="noConversion"/>
  </si>
  <si>
    <t>crop_0_0_202410241905</t>
  </si>
  <si>
    <t>crop_0_0_202410241916</t>
  </si>
  <si>
    <t>crop_1_0_202410241737</t>
  </si>
  <si>
    <t>crop_1_0_202410241846</t>
  </si>
  <si>
    <t>crop_1_0_202410241905</t>
  </si>
  <si>
    <t>crop_2_0_202410241825</t>
  </si>
  <si>
    <t>crop_image_250221_100519</t>
  </si>
  <si>
    <t>crop_image_250221_102920</t>
  </si>
  <si>
    <t>crop_image_250221_102931</t>
  </si>
  <si>
    <t>crop_image_250221_103035</t>
  </si>
  <si>
    <t>crop_image_250221_103104</t>
  </si>
  <si>
    <t>crop_image_250221_103137</t>
  </si>
  <si>
    <t>crop_image_250221_103158</t>
  </si>
  <si>
    <t>crop_image_250221_103250</t>
  </si>
  <si>
    <t>crop_image_250221_103315</t>
  </si>
  <si>
    <t>crop_image_250221_103344</t>
  </si>
  <si>
    <t>crop_image_250221_103427</t>
  </si>
  <si>
    <t>crop_image_250221_103530</t>
  </si>
  <si>
    <t>crop_image_250221_103600</t>
  </si>
  <si>
    <t>crop_image_250221_103627</t>
  </si>
  <si>
    <t>crop_image_250221_103656</t>
  </si>
  <si>
    <t>crop_image_250221_104433</t>
  </si>
  <si>
    <t>crop_image_250221_104504</t>
  </si>
  <si>
    <t>crop_image_250221_104525</t>
  </si>
  <si>
    <t>crop_image_250221_104632</t>
  </si>
  <si>
    <t>crop_image_250221_104705</t>
  </si>
  <si>
    <t>crop_image_250221_104730</t>
  </si>
  <si>
    <t>crop_image_250221_104755</t>
  </si>
  <si>
    <t>crop_image_250221_104816</t>
  </si>
  <si>
    <t>crop_image_250221_104853</t>
  </si>
  <si>
    <t>crop_image_250221_104912</t>
  </si>
  <si>
    <t>crop_image_250221_104938</t>
  </si>
  <si>
    <t>crop_image_250221_104957</t>
  </si>
  <si>
    <t>crop_image_250221_105033</t>
  </si>
  <si>
    <t>crop_image_250221_105049</t>
  </si>
  <si>
    <t>crop_image_250221_105112</t>
  </si>
  <si>
    <t>crop_image_250221_105133</t>
  </si>
  <si>
    <t>crop_image_250221_105205</t>
  </si>
  <si>
    <t>crop_image_250221_105238</t>
  </si>
  <si>
    <t>crop_image_250221_105259</t>
  </si>
  <si>
    <t>crop_image_250221_105349</t>
  </si>
  <si>
    <t>crop_image_250221_105415</t>
  </si>
  <si>
    <t>crop_image_250221_105437</t>
  </si>
  <si>
    <t>crop_image_250221_105454</t>
  </si>
  <si>
    <t>crop_image_250221_105513</t>
  </si>
  <si>
    <t>crop_image_250221_105548</t>
  </si>
  <si>
    <t>crop_image_250221_105610</t>
  </si>
  <si>
    <t>crop_image_250221_105630</t>
  </si>
  <si>
    <t>crop_image_250221_105652</t>
  </si>
  <si>
    <t>crop_image_250221_105730</t>
  </si>
  <si>
    <t>crop_image_250221_105801</t>
  </si>
  <si>
    <t>crop_image_250221_105823</t>
  </si>
  <si>
    <t>crop_image_250221_105846</t>
  </si>
  <si>
    <t>crop_image_250221_105919</t>
  </si>
  <si>
    <t>crop_image_250221_105940</t>
  </si>
  <si>
    <t>crop_image_250221_110001</t>
  </si>
  <si>
    <t>crop_image_250221_110023</t>
  </si>
  <si>
    <t>crop_image_250221_110117</t>
  </si>
  <si>
    <t>crop_image_250221_110143</t>
  </si>
  <si>
    <t>crop_image_250221_110205</t>
  </si>
  <si>
    <t>crop_image_250221_110224</t>
  </si>
  <si>
    <t>crop_image_250221_110258</t>
  </si>
  <si>
    <t>crop_image_250221_110341</t>
  </si>
  <si>
    <t>crop_image_250221_110400</t>
  </si>
  <si>
    <t>crop_image_250221_110432</t>
  </si>
  <si>
    <t>crop_image_250221_110455</t>
  </si>
  <si>
    <t>crop_image_250221_110514</t>
  </si>
  <si>
    <t>crop_image_250221_110536</t>
  </si>
  <si>
    <t>crop_image_250221_111238</t>
  </si>
  <si>
    <t>crop_image_250221_111804</t>
  </si>
  <si>
    <t>crop_image_250221_112047</t>
  </si>
  <si>
    <t>crop_image_250221_112108</t>
  </si>
  <si>
    <t>crop_image_250221_112141</t>
  </si>
  <si>
    <t>crop_image_250221_112259</t>
    <phoneticPr fontId="2" type="noConversion"/>
  </si>
  <si>
    <t>crop_image_250221_110712</t>
    <phoneticPr fontId="2" type="noConversion"/>
  </si>
  <si>
    <t>crop_image_250221_110806</t>
    <phoneticPr fontId="2" type="noConversion"/>
  </si>
  <si>
    <t>crop_image_250221_110859</t>
    <phoneticPr fontId="2" type="noConversion"/>
  </si>
  <si>
    <t>crop_image_250221_110925</t>
    <phoneticPr fontId="2" type="noConversion"/>
  </si>
  <si>
    <t>crop_image_250221_111104</t>
    <phoneticPr fontId="2" type="noConversion"/>
  </si>
  <si>
    <t>crop_image_250221_111139</t>
    <phoneticPr fontId="2" type="noConversion"/>
  </si>
  <si>
    <t>crop_image_250221_111207</t>
    <phoneticPr fontId="2" type="noConversion"/>
  </si>
  <si>
    <t>5 0.762891 0.387109 0.111719 0.150781</t>
    <phoneticPr fontId="2" type="noConversion"/>
  </si>
  <si>
    <t>crop_image_250221_111302</t>
    <phoneticPr fontId="2" type="noConversion"/>
  </si>
  <si>
    <t>5 0.718750 0.524219 0.084375 0.162500</t>
    <phoneticPr fontId="2" type="noConversion"/>
  </si>
  <si>
    <t>crop_image_250221_111348</t>
    <phoneticPr fontId="2" type="noConversion"/>
  </si>
  <si>
    <t>6 0.471484 0.591406 0.727344 0.443750</t>
  </si>
  <si>
    <t>crop_image_250221_110628</t>
    <phoneticPr fontId="2" type="noConversion"/>
  </si>
  <si>
    <t>crop_image_250221_110610</t>
    <phoneticPr fontId="2" type="noConversion"/>
  </si>
  <si>
    <t>crop_image_250221_110650</t>
    <phoneticPr fontId="2" type="noConversion"/>
  </si>
  <si>
    <t>crop_image_250221_112159</t>
    <phoneticPr fontId="2" type="noConversion"/>
  </si>
  <si>
    <t>crop_image_250221_111824</t>
    <phoneticPr fontId="2" type="noConversion"/>
  </si>
  <si>
    <t>crop_image_250221_111742</t>
    <phoneticPr fontId="2" type="noConversion"/>
  </si>
  <si>
    <t>crop_image_250221_111643</t>
    <phoneticPr fontId="2" type="noConversion"/>
  </si>
  <si>
    <t>crop_image_250221_111536</t>
    <phoneticPr fontId="2" type="noConversion"/>
  </si>
  <si>
    <t>crop_image_250221_111509</t>
    <phoneticPr fontId="2" type="noConversion"/>
  </si>
  <si>
    <t>crop_image_250221_110833</t>
    <phoneticPr fontId="2" type="noConversion"/>
  </si>
  <si>
    <t>crop_image_250221_111858</t>
    <phoneticPr fontId="2" type="noConversion"/>
  </si>
  <si>
    <t>crop_image_250221_111919</t>
    <phoneticPr fontId="2" type="noConversion"/>
  </si>
  <si>
    <t>crop_image_250221_111944</t>
    <phoneticPr fontId="2" type="noConversion"/>
  </si>
  <si>
    <t>crop_image_250221_112005</t>
    <phoneticPr fontId="2" type="noConversion"/>
  </si>
  <si>
    <t>1 0.642578 0.330078 0.280469 0.172656</t>
    <phoneticPr fontId="2" type="noConversion"/>
  </si>
  <si>
    <t>crop_image_250221_112319</t>
    <phoneticPr fontId="2" type="noConversion"/>
  </si>
  <si>
    <t>crop_image_250221_112343</t>
  </si>
  <si>
    <t>crop_image_250221_112404</t>
  </si>
  <si>
    <t>crop_image_250221_112610</t>
  </si>
  <si>
    <t>crop_image_250221_112636</t>
  </si>
  <si>
    <t>6 0.675000 0.408984 0.254688 0.311719</t>
    <phoneticPr fontId="2" type="noConversion"/>
  </si>
  <si>
    <t>부품누락</t>
    <phoneticPr fontId="2" type="noConversion"/>
  </si>
  <si>
    <t>과납</t>
    <phoneticPr fontId="2" type="noConversion"/>
  </si>
  <si>
    <t>브릿지</t>
    <phoneticPr fontId="2" type="noConversion"/>
  </si>
  <si>
    <t>이물질</t>
    <phoneticPr fontId="2" type="noConversion"/>
  </si>
  <si>
    <t>들뜸</t>
    <phoneticPr fontId="2" type="noConversion"/>
  </si>
  <si>
    <t>스크래치</t>
    <phoneticPr fontId="2" type="noConversion"/>
  </si>
  <si>
    <t>오정렬</t>
    <phoneticPr fontId="2" type="noConversion"/>
  </si>
  <si>
    <t>소계</t>
    <phoneticPr fontId="2" type="noConversion"/>
  </si>
  <si>
    <t>3_0</t>
    <phoneticPr fontId="2" type="noConversion"/>
  </si>
  <si>
    <t>2 0.489583 0.533796 0.023958 0.178704</t>
  </si>
  <si>
    <t>5 0.566146 0.287500 0.021875 0.084259</t>
  </si>
  <si>
    <t>2 0.354427 0.445370 0.043229 0.064815</t>
  </si>
  <si>
    <t>2 0.499219 0.442130 0.107813 0.039815</t>
  </si>
  <si>
    <t>5 0.686979 0.550926 0.101042 0.046296</t>
  </si>
  <si>
    <t>5 0.963802 0.859259 0.043229 0.088889</t>
  </si>
  <si>
    <t>2 0.572917 0.234722 0.038542 0.078704</t>
  </si>
  <si>
    <t>3_1</t>
    <phoneticPr fontId="2" type="noConversion"/>
  </si>
  <si>
    <t>Before</t>
    <phoneticPr fontId="2" type="noConversion"/>
  </si>
  <si>
    <t>After1</t>
    <phoneticPr fontId="2" type="noConversion"/>
  </si>
  <si>
    <t>AFfter2</t>
    <phoneticPr fontId="2" type="noConversion"/>
  </si>
  <si>
    <t>YOLO-N</t>
    <phoneticPr fontId="2" type="noConversion"/>
  </si>
  <si>
    <t>YOLO-S</t>
    <phoneticPr fontId="2" type="noConversion"/>
  </si>
  <si>
    <t>YOLO-M</t>
    <phoneticPr fontId="2" type="noConversion"/>
  </si>
  <si>
    <t>YOLO-L</t>
    <phoneticPr fontId="2" type="noConversion"/>
  </si>
  <si>
    <t>YOLO-X</t>
    <phoneticPr fontId="2" type="noConversion"/>
  </si>
  <si>
    <t>RT-DETR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</si>
</sst>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한컴돋움"/>
      <family val="1"/>
      <charset val="129"/>
    </font>
    <font>
      <sz val="10"/>
      <color rgb="FF000000"/>
      <name val="한컴돋움"/>
      <family val="1"/>
      <charset val="129"/>
    </font>
    <font>
      <sz val="10"/>
      <color rgb="FF808080"/>
      <name val="한컴돋움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9" fontId="0" fillId="0" borderId="0" xfId="1" applyFont="1" applyAlignment="1"/>
    <xf numFmtId="176" fontId="0" fillId="0" borderId="0" xfId="1" applyNumberFormat="1" applyFont="1" applyAlignment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76" fontId="0" fillId="2" borderId="0" xfId="1" applyNumberFormat="1" applyFont="1" applyFill="1" applyAlignment="1"/>
    <xf numFmtId="0" fontId="6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1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6" fillId="11" borderId="0" xfId="0" applyFont="1" applyFill="1"/>
    <xf numFmtId="0" fontId="0" fillId="0" borderId="4" xfId="0" applyBorder="1"/>
    <xf numFmtId="0" fontId="0" fillId="11" borderId="5" xfId="0" applyFill="1" applyBorder="1"/>
    <xf numFmtId="0" fontId="0" fillId="0" borderId="7" xfId="0" applyBorder="1"/>
    <xf numFmtId="0" fontId="3" fillId="0" borderId="9" xfId="0" applyFont="1" applyBorder="1" applyAlignment="1">
      <alignment horizontal="center" vertical="center" wrapText="1"/>
    </xf>
    <xf numFmtId="0" fontId="0" fillId="11" borderId="8" xfId="0" applyFill="1" applyBorder="1"/>
    <xf numFmtId="0" fontId="0" fillId="0" borderId="11" xfId="0" applyBorder="1"/>
    <xf numFmtId="176" fontId="0" fillId="11" borderId="12" xfId="1" applyNumberFormat="1" applyFont="1" applyFill="1" applyBorder="1" applyAlignment="1"/>
    <xf numFmtId="0" fontId="6" fillId="11" borderId="5" xfId="0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6" xfId="0" applyFill="1" applyBorder="1"/>
    <xf numFmtId="0" fontId="0" fillId="11" borderId="4" xfId="0" applyFill="1" applyBorder="1"/>
    <xf numFmtId="0" fontId="0" fillId="11" borderId="7" xfId="0" applyFill="1" applyBorder="1"/>
    <xf numFmtId="3" fontId="4" fillId="11" borderId="10" xfId="0" applyNumberFormat="1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0" fillId="11" borderId="13" xfId="0" applyFill="1" applyBorder="1"/>
    <xf numFmtId="0" fontId="0" fillId="11" borderId="11" xfId="0" applyFill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workbookViewId="0">
      <selection activeCell="G3" sqref="G3:G19"/>
    </sheetView>
  </sheetViews>
  <sheetFormatPr defaultRowHeight="16.899999999999999" x14ac:dyDescent="0.6"/>
  <sheetData>
    <row r="1" spans="1:20" x14ac:dyDescent="0.6">
      <c r="A1" t="s">
        <v>0</v>
      </c>
      <c r="F1" s="4">
        <f>4</f>
        <v>4</v>
      </c>
    </row>
    <row r="2" spans="1:20" x14ac:dyDescent="0.6">
      <c r="A2" t="s">
        <v>1</v>
      </c>
      <c r="F2" s="1">
        <v>0</v>
      </c>
    </row>
    <row r="3" spans="1:20" x14ac:dyDescent="0.6">
      <c r="A3" t="s">
        <v>2</v>
      </c>
      <c r="F3" s="5">
        <v>5</v>
      </c>
    </row>
    <row r="4" spans="1:20" x14ac:dyDescent="0.6">
      <c r="A4" t="s">
        <v>3</v>
      </c>
      <c r="F4" s="1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</row>
    <row r="5" spans="1:20" x14ac:dyDescent="0.6">
      <c r="A5" t="s">
        <v>6</v>
      </c>
      <c r="F5" s="6">
        <v>6</v>
      </c>
      <c r="H5">
        <v>0</v>
      </c>
      <c r="I5">
        <v>6</v>
      </c>
      <c r="J5">
        <v>232</v>
      </c>
      <c r="K5">
        <f>J5-I5</f>
        <v>226</v>
      </c>
      <c r="L5" s="7" t="s">
        <v>23</v>
      </c>
      <c r="M5" s="13">
        <v>200</v>
      </c>
      <c r="N5" s="8">
        <v>193</v>
      </c>
      <c r="O5" s="8">
        <v>182</v>
      </c>
      <c r="P5" s="8">
        <v>200</v>
      </c>
      <c r="Q5" s="8">
        <v>183</v>
      </c>
      <c r="R5" s="13">
        <v>187</v>
      </c>
      <c r="S5" s="8">
        <v>197</v>
      </c>
      <c r="T5" s="9">
        <f>SUM(M5:S5)</f>
        <v>1342</v>
      </c>
    </row>
    <row r="6" spans="1:20" ht="25.5" x14ac:dyDescent="0.6">
      <c r="A6" t="s">
        <v>21</v>
      </c>
      <c r="F6" s="2">
        <v>1</v>
      </c>
      <c r="H6">
        <v>1</v>
      </c>
      <c r="I6">
        <v>10</v>
      </c>
      <c r="J6">
        <v>221</v>
      </c>
      <c r="K6">
        <f t="shared" ref="K6:K11" si="0">J6-I6</f>
        <v>211</v>
      </c>
      <c r="L6" s="7" t="s">
        <v>24</v>
      </c>
      <c r="M6" s="14">
        <v>15</v>
      </c>
      <c r="N6" s="10">
        <v>11</v>
      </c>
      <c r="O6" s="10">
        <v>12</v>
      </c>
      <c r="P6" s="10">
        <v>11</v>
      </c>
      <c r="Q6" s="10">
        <v>6</v>
      </c>
      <c r="R6" s="14">
        <v>22</v>
      </c>
      <c r="S6" s="10">
        <v>13</v>
      </c>
      <c r="T6" s="9">
        <f>SUM(M6:S6)</f>
        <v>90</v>
      </c>
    </row>
    <row r="7" spans="1:20" x14ac:dyDescent="0.6">
      <c r="A7" t="s">
        <v>22</v>
      </c>
      <c r="F7" s="2">
        <v>1</v>
      </c>
      <c r="H7">
        <v>2</v>
      </c>
      <c r="I7">
        <v>0</v>
      </c>
      <c r="J7">
        <v>204</v>
      </c>
      <c r="K7">
        <f t="shared" si="0"/>
        <v>204</v>
      </c>
      <c r="M7" s="1">
        <f>M5+M6</f>
        <v>215</v>
      </c>
      <c r="N7">
        <f t="shared" ref="N7:T7" si="1">N5+N6</f>
        <v>204</v>
      </c>
      <c r="O7">
        <f t="shared" si="1"/>
        <v>194</v>
      </c>
      <c r="P7">
        <f t="shared" si="1"/>
        <v>211</v>
      </c>
      <c r="Q7">
        <f t="shared" si="1"/>
        <v>189</v>
      </c>
      <c r="R7" s="1">
        <f t="shared" si="1"/>
        <v>209</v>
      </c>
      <c r="S7">
        <f t="shared" si="1"/>
        <v>210</v>
      </c>
      <c r="T7">
        <f t="shared" si="1"/>
        <v>1432</v>
      </c>
    </row>
    <row r="8" spans="1:20" x14ac:dyDescent="0.6">
      <c r="A8" t="s">
        <v>7</v>
      </c>
      <c r="F8" s="2">
        <v>1</v>
      </c>
      <c r="H8">
        <v>3</v>
      </c>
      <c r="I8">
        <v>1</v>
      </c>
      <c r="J8">
        <v>222</v>
      </c>
      <c r="K8">
        <f t="shared" si="0"/>
        <v>221</v>
      </c>
      <c r="M8" s="15">
        <f>M6/M5</f>
        <v>7.4999999999999997E-2</v>
      </c>
      <c r="N8" s="12">
        <f t="shared" ref="N8:S8" si="2">N6/N5</f>
        <v>5.6994818652849742E-2</v>
      </c>
      <c r="O8" s="12">
        <f t="shared" si="2"/>
        <v>6.5934065934065936E-2</v>
      </c>
      <c r="P8" s="12">
        <f t="shared" si="2"/>
        <v>5.5E-2</v>
      </c>
      <c r="Q8" s="12">
        <f t="shared" si="2"/>
        <v>3.2786885245901641E-2</v>
      </c>
      <c r="R8" s="15">
        <f t="shared" si="2"/>
        <v>0.11764705882352941</v>
      </c>
      <c r="S8" s="12">
        <f t="shared" si="2"/>
        <v>6.5989847715736044E-2</v>
      </c>
    </row>
    <row r="9" spans="1:20" x14ac:dyDescent="0.6">
      <c r="A9" t="s">
        <v>8</v>
      </c>
      <c r="F9" s="1">
        <v>0</v>
      </c>
      <c r="H9">
        <v>4</v>
      </c>
      <c r="I9">
        <v>1</v>
      </c>
      <c r="J9">
        <v>191</v>
      </c>
      <c r="K9">
        <f t="shared" si="0"/>
        <v>190</v>
      </c>
      <c r="M9" s="11"/>
    </row>
    <row r="10" spans="1:20" x14ac:dyDescent="0.6">
      <c r="A10" t="s">
        <v>9</v>
      </c>
      <c r="F10" s="3">
        <v>3</v>
      </c>
      <c r="H10">
        <v>5</v>
      </c>
      <c r="I10">
        <v>1</v>
      </c>
      <c r="J10">
        <v>252</v>
      </c>
      <c r="K10">
        <f t="shared" si="0"/>
        <v>251</v>
      </c>
    </row>
    <row r="11" spans="1:20" x14ac:dyDescent="0.6">
      <c r="A11" t="s">
        <v>10</v>
      </c>
      <c r="F11" s="2">
        <v>1</v>
      </c>
      <c r="H11">
        <v>6</v>
      </c>
      <c r="I11">
        <v>4</v>
      </c>
      <c r="J11">
        <v>222</v>
      </c>
      <c r="K11">
        <f t="shared" si="0"/>
        <v>218</v>
      </c>
    </row>
    <row r="12" spans="1:20" x14ac:dyDescent="0.6">
      <c r="A12" t="s">
        <v>11</v>
      </c>
      <c r="F12" s="2">
        <v>1</v>
      </c>
      <c r="I12">
        <f>SUM(I5:I11)</f>
        <v>23</v>
      </c>
      <c r="J12">
        <f>SUM(J5:J11)</f>
        <v>1544</v>
      </c>
      <c r="K12" s="16">
        <f>SUM(K5:K11)</f>
        <v>1521</v>
      </c>
    </row>
    <row r="13" spans="1:20" x14ac:dyDescent="0.6">
      <c r="A13" t="s">
        <v>12</v>
      </c>
      <c r="F13" s="6">
        <v>6</v>
      </c>
    </row>
    <row r="14" spans="1:20" x14ac:dyDescent="0.6">
      <c r="A14" t="s">
        <v>13</v>
      </c>
      <c r="F14" s="1">
        <v>0</v>
      </c>
    </row>
    <row r="15" spans="1:20" x14ac:dyDescent="0.6">
      <c r="A15" t="s">
        <v>14</v>
      </c>
      <c r="F15" s="6">
        <v>6</v>
      </c>
    </row>
    <row r="16" spans="1:20" x14ac:dyDescent="0.6">
      <c r="A16" t="s">
        <v>15</v>
      </c>
      <c r="F16" s="2">
        <v>1</v>
      </c>
    </row>
    <row r="17" spans="1:6" x14ac:dyDescent="0.6">
      <c r="A17" t="s">
        <v>16</v>
      </c>
      <c r="F17" s="2">
        <v>1</v>
      </c>
    </row>
    <row r="18" spans="1:6" x14ac:dyDescent="0.6">
      <c r="A18" t="s">
        <v>17</v>
      </c>
      <c r="F18" s="2">
        <v>1</v>
      </c>
    </row>
    <row r="19" spans="1:6" x14ac:dyDescent="0.6">
      <c r="A19" t="s">
        <v>18</v>
      </c>
      <c r="F19" s="6">
        <v>6</v>
      </c>
    </row>
    <row r="20" spans="1:6" x14ac:dyDescent="0.6">
      <c r="A20" t="s">
        <v>4</v>
      </c>
      <c r="F20" s="2">
        <v>1</v>
      </c>
    </row>
    <row r="21" spans="1:6" x14ac:dyDescent="0.6">
      <c r="A21" t="s">
        <v>5</v>
      </c>
      <c r="F21" s="1">
        <v>0</v>
      </c>
    </row>
    <row r="22" spans="1:6" x14ac:dyDescent="0.6">
      <c r="A22" t="s">
        <v>19</v>
      </c>
      <c r="F22" s="2">
        <v>1</v>
      </c>
    </row>
    <row r="23" spans="1:6" x14ac:dyDescent="0.6">
      <c r="A23" t="s">
        <v>20</v>
      </c>
      <c r="F2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9D31-D190-4B83-9D20-802D2C7FCCE7}">
  <dimension ref="A1:S138"/>
  <sheetViews>
    <sheetView workbookViewId="0">
      <selection activeCell="K132" sqref="K132"/>
    </sheetView>
  </sheetViews>
  <sheetFormatPr defaultRowHeight="16.899999999999999" x14ac:dyDescent="0.6"/>
  <sheetData>
    <row r="1" spans="1:19" x14ac:dyDescent="0.6">
      <c r="A1" t="s">
        <v>25</v>
      </c>
    </row>
    <row r="2" spans="1:19" x14ac:dyDescent="0.6">
      <c r="A2" t="s">
        <v>26</v>
      </c>
      <c r="F2" t="s">
        <v>128</v>
      </c>
      <c r="G2" t="s">
        <v>129</v>
      </c>
      <c r="H2" t="s">
        <v>127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</row>
    <row r="3" spans="1:19" x14ac:dyDescent="0.6">
      <c r="A3" t="s">
        <v>27</v>
      </c>
      <c r="E3">
        <v>0</v>
      </c>
      <c r="F3">
        <v>215</v>
      </c>
      <c r="G3">
        <v>226</v>
      </c>
      <c r="H3">
        <f>G3-F3</f>
        <v>11</v>
      </c>
      <c r="K3" s="7" t="s">
        <v>23</v>
      </c>
      <c r="L3" s="13">
        <v>200</v>
      </c>
      <c r="M3" s="8">
        <v>193</v>
      </c>
      <c r="N3" s="8">
        <v>182</v>
      </c>
      <c r="O3" s="8">
        <v>200</v>
      </c>
      <c r="P3" s="8">
        <v>183</v>
      </c>
      <c r="Q3" s="13">
        <v>187</v>
      </c>
      <c r="R3" s="8">
        <v>197</v>
      </c>
      <c r="S3" s="9">
        <f>SUM(L3:R3)</f>
        <v>1342</v>
      </c>
    </row>
    <row r="4" spans="1:19" ht="25.5" x14ac:dyDescent="0.6">
      <c r="A4" t="s">
        <v>28</v>
      </c>
      <c r="E4">
        <v>1</v>
      </c>
      <c r="F4">
        <v>204</v>
      </c>
      <c r="G4">
        <v>211</v>
      </c>
      <c r="H4">
        <f t="shared" ref="H4:H9" si="0">G4-F4</f>
        <v>7</v>
      </c>
      <c r="K4" s="7" t="s">
        <v>24</v>
      </c>
      <c r="L4" s="14">
        <v>15</v>
      </c>
      <c r="M4" s="10">
        <v>11</v>
      </c>
      <c r="N4" s="10">
        <v>12</v>
      </c>
      <c r="O4" s="10">
        <v>11</v>
      </c>
      <c r="P4" s="10">
        <v>6</v>
      </c>
      <c r="Q4" s="14">
        <v>22</v>
      </c>
      <c r="R4" s="10">
        <v>13</v>
      </c>
      <c r="S4" s="9">
        <f>SUM(L4:R4)</f>
        <v>90</v>
      </c>
    </row>
    <row r="5" spans="1:19" x14ac:dyDescent="0.6">
      <c r="A5" t="s">
        <v>29</v>
      </c>
      <c r="E5">
        <v>2</v>
      </c>
      <c r="F5">
        <v>194</v>
      </c>
      <c r="G5">
        <v>204</v>
      </c>
      <c r="H5">
        <f t="shared" si="0"/>
        <v>10</v>
      </c>
      <c r="L5" s="1">
        <f>L3+L4</f>
        <v>215</v>
      </c>
      <c r="M5">
        <f t="shared" ref="M5:S5" si="1">M3+M4</f>
        <v>204</v>
      </c>
      <c r="N5">
        <f t="shared" si="1"/>
        <v>194</v>
      </c>
      <c r="O5">
        <f t="shared" si="1"/>
        <v>211</v>
      </c>
      <c r="P5">
        <f t="shared" si="1"/>
        <v>189</v>
      </c>
      <c r="Q5" s="1">
        <f t="shared" si="1"/>
        <v>209</v>
      </c>
      <c r="R5">
        <f t="shared" si="1"/>
        <v>210</v>
      </c>
      <c r="S5">
        <f t="shared" si="1"/>
        <v>1432</v>
      </c>
    </row>
    <row r="6" spans="1:19" x14ac:dyDescent="0.6">
      <c r="A6" t="s">
        <v>30</v>
      </c>
      <c r="E6">
        <v>3</v>
      </c>
      <c r="F6">
        <v>211</v>
      </c>
      <c r="G6">
        <v>221</v>
      </c>
      <c r="H6">
        <f t="shared" si="0"/>
        <v>10</v>
      </c>
      <c r="L6" s="15">
        <f>L4/L3</f>
        <v>7.4999999999999997E-2</v>
      </c>
      <c r="M6" s="12">
        <f t="shared" ref="M6:R6" si="2">M4/M3</f>
        <v>5.6994818652849742E-2</v>
      </c>
      <c r="N6" s="12">
        <f t="shared" si="2"/>
        <v>6.5934065934065936E-2</v>
      </c>
      <c r="O6" s="12">
        <f t="shared" si="2"/>
        <v>5.5E-2</v>
      </c>
      <c r="P6" s="12">
        <f t="shared" si="2"/>
        <v>3.2786885245901641E-2</v>
      </c>
      <c r="Q6" s="15">
        <f t="shared" si="2"/>
        <v>0.11764705882352941</v>
      </c>
      <c r="R6" s="12">
        <f t="shared" si="2"/>
        <v>6.5989847715736044E-2</v>
      </c>
    </row>
    <row r="7" spans="1:19" x14ac:dyDescent="0.6">
      <c r="A7" t="s">
        <v>31</v>
      </c>
      <c r="E7">
        <v>4</v>
      </c>
      <c r="F7">
        <v>189</v>
      </c>
      <c r="G7">
        <v>190</v>
      </c>
      <c r="H7">
        <f t="shared" si="0"/>
        <v>1</v>
      </c>
    </row>
    <row r="8" spans="1:19" x14ac:dyDescent="0.6">
      <c r="A8" t="s">
        <v>32</v>
      </c>
      <c r="E8">
        <v>5</v>
      </c>
      <c r="F8">
        <v>209</v>
      </c>
      <c r="G8">
        <v>251</v>
      </c>
      <c r="H8">
        <f t="shared" si="0"/>
        <v>42</v>
      </c>
    </row>
    <row r="9" spans="1:19" x14ac:dyDescent="0.6">
      <c r="A9" t="s">
        <v>33</v>
      </c>
      <c r="E9">
        <v>6</v>
      </c>
      <c r="F9">
        <v>210</v>
      </c>
      <c r="G9">
        <v>218</v>
      </c>
      <c r="H9">
        <f t="shared" si="0"/>
        <v>8</v>
      </c>
    </row>
    <row r="10" spans="1:19" x14ac:dyDescent="0.6">
      <c r="A10" t="s">
        <v>34</v>
      </c>
      <c r="F10" s="16">
        <f>SUM(F3:F9)</f>
        <v>1432</v>
      </c>
      <c r="G10" s="16">
        <v>1521</v>
      </c>
      <c r="H10" s="16">
        <f>SUM(H3:H9)</f>
        <v>89</v>
      </c>
      <c r="I10" s="16"/>
      <c r="J10" s="16"/>
    </row>
    <row r="11" spans="1:19" x14ac:dyDescent="0.6">
      <c r="A11" t="s">
        <v>35</v>
      </c>
    </row>
    <row r="12" spans="1:19" x14ac:dyDescent="0.6">
      <c r="A12" t="s">
        <v>36</v>
      </c>
    </row>
    <row r="13" spans="1:19" x14ac:dyDescent="0.6">
      <c r="A13" t="s">
        <v>37</v>
      </c>
    </row>
    <row r="14" spans="1:19" x14ac:dyDescent="0.6">
      <c r="A14" t="s">
        <v>38</v>
      </c>
    </row>
    <row r="15" spans="1:19" x14ac:dyDescent="0.6">
      <c r="A15" t="s">
        <v>40</v>
      </c>
    </row>
    <row r="16" spans="1:19" x14ac:dyDescent="0.6">
      <c r="A16" t="s">
        <v>39</v>
      </c>
    </row>
    <row r="17" spans="1:1" x14ac:dyDescent="0.6">
      <c r="A17" t="s">
        <v>41</v>
      </c>
    </row>
    <row r="18" spans="1:1" x14ac:dyDescent="0.6">
      <c r="A18" t="s">
        <v>42</v>
      </c>
    </row>
    <row r="19" spans="1:1" x14ac:dyDescent="0.6">
      <c r="A19" t="s">
        <v>43</v>
      </c>
    </row>
    <row r="20" spans="1:1" x14ac:dyDescent="0.6">
      <c r="A20" t="s">
        <v>39</v>
      </c>
    </row>
    <row r="21" spans="1:1" x14ac:dyDescent="0.6">
      <c r="A21" t="s">
        <v>44</v>
      </c>
    </row>
    <row r="22" spans="1:1" x14ac:dyDescent="0.6">
      <c r="A22" t="s">
        <v>45</v>
      </c>
    </row>
    <row r="23" spans="1:1" x14ac:dyDescent="0.6">
      <c r="A23" t="s">
        <v>46</v>
      </c>
    </row>
    <row r="24" spans="1:1" x14ac:dyDescent="0.6">
      <c r="A24" t="s">
        <v>47</v>
      </c>
    </row>
    <row r="25" spans="1:1" x14ac:dyDescent="0.6">
      <c r="A25" t="s">
        <v>48</v>
      </c>
    </row>
    <row r="26" spans="1:1" s="1" customFormat="1" x14ac:dyDescent="0.6">
      <c r="A26" s="1" t="s">
        <v>49</v>
      </c>
    </row>
    <row r="27" spans="1:1" s="1" customFormat="1" x14ac:dyDescent="0.6">
      <c r="A27" s="1" t="s">
        <v>50</v>
      </c>
    </row>
    <row r="28" spans="1:1" x14ac:dyDescent="0.6">
      <c r="A28" t="s">
        <v>51</v>
      </c>
    </row>
    <row r="29" spans="1:1" x14ac:dyDescent="0.6">
      <c r="A29" t="s">
        <v>52</v>
      </c>
    </row>
    <row r="30" spans="1:1" x14ac:dyDescent="0.6">
      <c r="A30" t="s">
        <v>53</v>
      </c>
    </row>
    <row r="31" spans="1:1" x14ac:dyDescent="0.6">
      <c r="A31" t="s">
        <v>54</v>
      </c>
    </row>
    <row r="32" spans="1:1" x14ac:dyDescent="0.6">
      <c r="A32" t="s">
        <v>55</v>
      </c>
    </row>
    <row r="33" spans="1:1" x14ac:dyDescent="0.6">
      <c r="A33" t="s">
        <v>56</v>
      </c>
    </row>
    <row r="34" spans="1:1" x14ac:dyDescent="0.6">
      <c r="A34" t="s">
        <v>57</v>
      </c>
    </row>
    <row r="35" spans="1:1" x14ac:dyDescent="0.6">
      <c r="A35" t="s">
        <v>58</v>
      </c>
    </row>
    <row r="36" spans="1:1" s="1" customFormat="1" x14ac:dyDescent="0.6">
      <c r="A36" s="1" t="s">
        <v>59</v>
      </c>
    </row>
    <row r="37" spans="1:1" s="1" customFormat="1" x14ac:dyDescent="0.6">
      <c r="A37" s="1" t="s">
        <v>60</v>
      </c>
    </row>
    <row r="38" spans="1:1" x14ac:dyDescent="0.6">
      <c r="A38" t="s">
        <v>61</v>
      </c>
    </row>
    <row r="39" spans="1:1" x14ac:dyDescent="0.6">
      <c r="A39" t="s">
        <v>62</v>
      </c>
    </row>
    <row r="40" spans="1:1" x14ac:dyDescent="0.6">
      <c r="A40" t="s">
        <v>63</v>
      </c>
    </row>
    <row r="41" spans="1:1" x14ac:dyDescent="0.6">
      <c r="A41" t="s">
        <v>64</v>
      </c>
    </row>
    <row r="42" spans="1:1" x14ac:dyDescent="0.6">
      <c r="A42" t="s">
        <v>65</v>
      </c>
    </row>
    <row r="43" spans="1:1" x14ac:dyDescent="0.6">
      <c r="A43" t="s">
        <v>66</v>
      </c>
    </row>
    <row r="44" spans="1:1" x14ac:dyDescent="0.6">
      <c r="A44" t="s">
        <v>67</v>
      </c>
    </row>
    <row r="45" spans="1:1" x14ac:dyDescent="0.6">
      <c r="A45" t="s">
        <v>68</v>
      </c>
    </row>
    <row r="46" spans="1:1" x14ac:dyDescent="0.6">
      <c r="A46" t="s">
        <v>69</v>
      </c>
    </row>
    <row r="47" spans="1:1" x14ac:dyDescent="0.6">
      <c r="A47" t="s">
        <v>70</v>
      </c>
    </row>
    <row r="48" spans="1:1" x14ac:dyDescent="0.6">
      <c r="A48" t="s">
        <v>71</v>
      </c>
    </row>
    <row r="49" spans="1:1" x14ac:dyDescent="0.6">
      <c r="A49" t="s">
        <v>72</v>
      </c>
    </row>
    <row r="50" spans="1:1" x14ac:dyDescent="0.6">
      <c r="A50" t="s">
        <v>73</v>
      </c>
    </row>
    <row r="51" spans="1:1" x14ac:dyDescent="0.6">
      <c r="A51" t="s">
        <v>74</v>
      </c>
    </row>
    <row r="52" spans="1:1" x14ac:dyDescent="0.6">
      <c r="A52" t="s">
        <v>75</v>
      </c>
    </row>
    <row r="53" spans="1:1" x14ac:dyDescent="0.6">
      <c r="A53" t="s">
        <v>76</v>
      </c>
    </row>
    <row r="54" spans="1:1" s="1" customFormat="1" x14ac:dyDescent="0.6">
      <c r="A54" s="1" t="s">
        <v>77</v>
      </c>
    </row>
    <row r="55" spans="1:1" s="1" customFormat="1" x14ac:dyDescent="0.6">
      <c r="A55" s="1" t="s">
        <v>78</v>
      </c>
    </row>
    <row r="56" spans="1:1" s="2" customFormat="1" x14ac:dyDescent="0.6">
      <c r="A56" s="2" t="s">
        <v>79</v>
      </c>
    </row>
    <row r="57" spans="1:1" s="2" customFormat="1" x14ac:dyDescent="0.6">
      <c r="A57" s="2" t="s">
        <v>80</v>
      </c>
    </row>
    <row r="58" spans="1:1" s="2" customFormat="1" x14ac:dyDescent="0.6">
      <c r="A58" s="2" t="s">
        <v>81</v>
      </c>
    </row>
    <row r="59" spans="1:1" s="2" customFormat="1" x14ac:dyDescent="0.6">
      <c r="A59" s="2" t="s">
        <v>82</v>
      </c>
    </row>
    <row r="60" spans="1:1" s="1" customFormat="1" x14ac:dyDescent="0.6">
      <c r="A60" s="1" t="s">
        <v>83</v>
      </c>
    </row>
    <row r="61" spans="1:1" s="1" customFormat="1" x14ac:dyDescent="0.6">
      <c r="A61" s="1" t="s">
        <v>84</v>
      </c>
    </row>
    <row r="62" spans="1:1" s="1" customFormat="1" x14ac:dyDescent="0.6">
      <c r="A62" s="1" t="s">
        <v>85</v>
      </c>
    </row>
    <row r="63" spans="1:1" s="2" customFormat="1" x14ac:dyDescent="0.6">
      <c r="A63" s="2" t="s">
        <v>86</v>
      </c>
    </row>
    <row r="64" spans="1:1" s="2" customFormat="1" x14ac:dyDescent="0.6">
      <c r="A64" s="2" t="s">
        <v>87</v>
      </c>
    </row>
    <row r="65" spans="1:1" s="2" customFormat="1" x14ac:dyDescent="0.6">
      <c r="A65" s="2" t="s">
        <v>88</v>
      </c>
    </row>
    <row r="66" spans="1:1" s="17" customFormat="1" x14ac:dyDescent="0.6">
      <c r="A66" s="17" t="s">
        <v>89</v>
      </c>
    </row>
    <row r="67" spans="1:1" s="17" customFormat="1" x14ac:dyDescent="0.6">
      <c r="A67" s="17" t="s">
        <v>90</v>
      </c>
    </row>
    <row r="68" spans="1:1" s="17" customFormat="1" x14ac:dyDescent="0.6">
      <c r="A68" s="17" t="s">
        <v>91</v>
      </c>
    </row>
    <row r="69" spans="1:1" s="18" customFormat="1" x14ac:dyDescent="0.6">
      <c r="A69" s="18" t="s">
        <v>92</v>
      </c>
    </row>
    <row r="70" spans="1:1" s="18" customFormat="1" x14ac:dyDescent="0.6">
      <c r="A70" s="18" t="s">
        <v>93</v>
      </c>
    </row>
    <row r="71" spans="1:1" s="2" customFormat="1" x14ac:dyDescent="0.6">
      <c r="A71" s="2" t="s">
        <v>94</v>
      </c>
    </row>
    <row r="72" spans="1:1" s="2" customFormat="1" x14ac:dyDescent="0.6">
      <c r="A72" s="2" t="s">
        <v>95</v>
      </c>
    </row>
    <row r="73" spans="1:1" s="2" customFormat="1" x14ac:dyDescent="0.6">
      <c r="A73" s="2" t="s">
        <v>96</v>
      </c>
    </row>
    <row r="74" spans="1:1" s="18" customFormat="1" x14ac:dyDescent="0.6">
      <c r="A74" s="18" t="s">
        <v>97</v>
      </c>
    </row>
    <row r="75" spans="1:1" s="18" customFormat="1" x14ac:dyDescent="0.6">
      <c r="A75" s="18" t="s">
        <v>98</v>
      </c>
    </row>
    <row r="76" spans="1:1" x14ac:dyDescent="0.6">
      <c r="A76" t="s">
        <v>99</v>
      </c>
    </row>
    <row r="77" spans="1:1" x14ac:dyDescent="0.6">
      <c r="A77" t="s">
        <v>100</v>
      </c>
    </row>
    <row r="78" spans="1:1" s="1" customFormat="1" x14ac:dyDescent="0.6">
      <c r="A78" s="1" t="s">
        <v>101</v>
      </c>
    </row>
    <row r="79" spans="1:1" s="1" customFormat="1" x14ac:dyDescent="0.6">
      <c r="A79" s="1" t="s">
        <v>102</v>
      </c>
    </row>
    <row r="80" spans="1:1" s="5" customFormat="1" x14ac:dyDescent="0.6">
      <c r="A80" s="5" t="s">
        <v>103</v>
      </c>
    </row>
    <row r="81" spans="1:1" s="5" customFormat="1" x14ac:dyDescent="0.6">
      <c r="A81" s="5" t="s">
        <v>104</v>
      </c>
    </row>
    <row r="82" spans="1:1" x14ac:dyDescent="0.6">
      <c r="A82" t="s">
        <v>105</v>
      </c>
    </row>
    <row r="83" spans="1:1" x14ac:dyDescent="0.6">
      <c r="A83" t="s">
        <v>106</v>
      </c>
    </row>
    <row r="84" spans="1:1" s="19" customFormat="1" x14ac:dyDescent="0.6">
      <c r="A84" s="19" t="s">
        <v>107</v>
      </c>
    </row>
    <row r="85" spans="1:1" s="19" customFormat="1" x14ac:dyDescent="0.6">
      <c r="A85" s="19" t="s">
        <v>108</v>
      </c>
    </row>
    <row r="86" spans="1:1" s="2" customFormat="1" x14ac:dyDescent="0.6">
      <c r="A86" s="2" t="s">
        <v>109</v>
      </c>
    </row>
    <row r="87" spans="1:1" s="2" customFormat="1" x14ac:dyDescent="0.6">
      <c r="A87" s="2" t="s">
        <v>110</v>
      </c>
    </row>
    <row r="88" spans="1:1" s="1" customFormat="1" x14ac:dyDescent="0.6">
      <c r="A88" s="1" t="s">
        <v>111</v>
      </c>
    </row>
    <row r="89" spans="1:1" s="1" customFormat="1" x14ac:dyDescent="0.6">
      <c r="A89" s="1" t="s">
        <v>112</v>
      </c>
    </row>
    <row r="90" spans="1:1" x14ac:dyDescent="0.6">
      <c r="A90" t="s">
        <v>113</v>
      </c>
    </row>
    <row r="91" spans="1:1" s="18" customFormat="1" x14ac:dyDescent="0.6">
      <c r="A91" s="18" t="s">
        <v>114</v>
      </c>
    </row>
    <row r="92" spans="1:1" s="18" customFormat="1" x14ac:dyDescent="0.6">
      <c r="A92" s="18" t="s">
        <v>115</v>
      </c>
    </row>
    <row r="93" spans="1:1" s="18" customFormat="1" x14ac:dyDescent="0.6">
      <c r="A93" s="18" t="s">
        <v>116</v>
      </c>
    </row>
    <row r="94" spans="1:1" s="19" customFormat="1" x14ac:dyDescent="0.6">
      <c r="A94" s="19" t="s">
        <v>117</v>
      </c>
    </row>
    <row r="95" spans="1:1" s="19" customFormat="1" x14ac:dyDescent="0.6">
      <c r="A95" s="19" t="s">
        <v>118</v>
      </c>
    </row>
    <row r="96" spans="1:1" s="19" customFormat="1" x14ac:dyDescent="0.6">
      <c r="A96" s="19" t="s">
        <v>119</v>
      </c>
    </row>
    <row r="97" spans="1:1" s="3" customFormat="1" x14ac:dyDescent="0.6">
      <c r="A97" s="3" t="s">
        <v>120</v>
      </c>
    </row>
    <row r="98" spans="1:1" s="3" customFormat="1" x14ac:dyDescent="0.6">
      <c r="A98" s="3" t="s">
        <v>121</v>
      </c>
    </row>
    <row r="99" spans="1:1" s="3" customFormat="1" x14ac:dyDescent="0.6">
      <c r="A99" s="3" t="s">
        <v>122</v>
      </c>
    </row>
    <row r="100" spans="1:1" x14ac:dyDescent="0.6">
      <c r="A100" t="s">
        <v>123</v>
      </c>
    </row>
    <row r="101" spans="1:1" x14ac:dyDescent="0.6">
      <c r="A101" t="s">
        <v>124</v>
      </c>
    </row>
    <row r="102" spans="1:1" x14ac:dyDescent="0.6">
      <c r="A102" t="s">
        <v>125</v>
      </c>
    </row>
    <row r="103" spans="1:1" x14ac:dyDescent="0.6">
      <c r="A103" t="s">
        <v>126</v>
      </c>
    </row>
    <row r="104" spans="1:1" s="4" customFormat="1" x14ac:dyDescent="0.6">
      <c r="A104" s="4" t="s">
        <v>130</v>
      </c>
    </row>
    <row r="105" spans="1:1" s="4" customFormat="1" x14ac:dyDescent="0.6">
      <c r="A105" s="4" t="s">
        <v>131</v>
      </c>
    </row>
    <row r="106" spans="1:1" s="2" customFormat="1" x14ac:dyDescent="0.6">
      <c r="A106" s="2" t="s">
        <v>132</v>
      </c>
    </row>
    <row r="107" spans="1:1" s="2" customFormat="1" x14ac:dyDescent="0.6">
      <c r="A107" s="2" t="s">
        <v>133</v>
      </c>
    </row>
    <row r="108" spans="1:1" x14ac:dyDescent="0.6">
      <c r="A108" t="s">
        <v>134</v>
      </c>
    </row>
    <row r="109" spans="1:1" s="6" customFormat="1" x14ac:dyDescent="0.6">
      <c r="A109" s="6" t="s">
        <v>135</v>
      </c>
    </row>
    <row r="110" spans="1:1" s="6" customFormat="1" x14ac:dyDescent="0.6">
      <c r="A110" s="6" t="s">
        <v>136</v>
      </c>
    </row>
    <row r="111" spans="1:1" s="1" customFormat="1" x14ac:dyDescent="0.6">
      <c r="A111" s="1" t="s">
        <v>137</v>
      </c>
    </row>
    <row r="112" spans="1:1" s="1" customFormat="1" x14ac:dyDescent="0.6">
      <c r="A112" s="1" t="s">
        <v>138</v>
      </c>
    </row>
    <row r="113" spans="1:1" x14ac:dyDescent="0.6">
      <c r="A113" t="s">
        <v>139</v>
      </c>
    </row>
    <row r="114" spans="1:1" s="5" customFormat="1" x14ac:dyDescent="0.6">
      <c r="A114" s="5" t="s">
        <v>140</v>
      </c>
    </row>
    <row r="115" spans="1:1" s="5" customFormat="1" x14ac:dyDescent="0.6">
      <c r="A115" s="5" t="s">
        <v>141</v>
      </c>
    </row>
    <row r="116" spans="1:1" s="5" customFormat="1" x14ac:dyDescent="0.6">
      <c r="A116" s="5" t="s">
        <v>142</v>
      </c>
    </row>
    <row r="117" spans="1:1" s="2" customFormat="1" x14ac:dyDescent="0.6">
      <c r="A117" s="2" t="s">
        <v>143</v>
      </c>
    </row>
    <row r="118" spans="1:1" s="2" customFormat="1" x14ac:dyDescent="0.6">
      <c r="A118" s="2" t="s">
        <v>144</v>
      </c>
    </row>
    <row r="119" spans="1:1" s="2" customFormat="1" x14ac:dyDescent="0.6">
      <c r="A119" s="2" t="s">
        <v>145</v>
      </c>
    </row>
    <row r="120" spans="1:1" s="4" customFormat="1" x14ac:dyDescent="0.6">
      <c r="A120" s="4" t="s">
        <v>146</v>
      </c>
    </row>
    <row r="121" spans="1:1" s="4" customFormat="1" x14ac:dyDescent="0.6">
      <c r="A121" s="4" t="s">
        <v>147</v>
      </c>
    </row>
    <row r="122" spans="1:1" s="4" customFormat="1" x14ac:dyDescent="0.6">
      <c r="A122" s="4" t="s">
        <v>148</v>
      </c>
    </row>
    <row r="123" spans="1:1" s="2" customFormat="1" x14ac:dyDescent="0.6">
      <c r="A123" s="2" t="s">
        <v>149</v>
      </c>
    </row>
    <row r="124" spans="1:1" s="2" customFormat="1" x14ac:dyDescent="0.6">
      <c r="A124" s="2" t="s">
        <v>150</v>
      </c>
    </row>
    <row r="125" spans="1:1" s="2" customFormat="1" x14ac:dyDescent="0.6">
      <c r="A125" s="2" t="s">
        <v>151</v>
      </c>
    </row>
    <row r="126" spans="1:1" x14ac:dyDescent="0.6">
      <c r="A126" t="s">
        <v>152</v>
      </c>
    </row>
    <row r="127" spans="1:1" x14ac:dyDescent="0.6">
      <c r="A127" t="s">
        <v>153</v>
      </c>
    </row>
    <row r="128" spans="1:1" x14ac:dyDescent="0.6">
      <c r="A128" t="s">
        <v>154</v>
      </c>
    </row>
    <row r="129" spans="1:1" x14ac:dyDescent="0.6">
      <c r="A129" t="s">
        <v>155</v>
      </c>
    </row>
    <row r="130" spans="1:1" x14ac:dyDescent="0.6">
      <c r="A130" t="s">
        <v>156</v>
      </c>
    </row>
    <row r="131" spans="1:1" x14ac:dyDescent="0.6">
      <c r="A131" t="s">
        <v>157</v>
      </c>
    </row>
    <row r="132" spans="1:1" x14ac:dyDescent="0.6">
      <c r="A132" t="s">
        <v>158</v>
      </c>
    </row>
    <row r="133" spans="1:1" x14ac:dyDescent="0.6">
      <c r="A133" t="s">
        <v>159</v>
      </c>
    </row>
    <row r="134" spans="1:1" s="1" customFormat="1" x14ac:dyDescent="0.6">
      <c r="A134" s="1" t="s">
        <v>160</v>
      </c>
    </row>
    <row r="135" spans="1:1" s="1" customFormat="1" x14ac:dyDescent="0.6">
      <c r="A135" s="1" t="s">
        <v>161</v>
      </c>
    </row>
    <row r="136" spans="1:1" s="5" customFormat="1" x14ac:dyDescent="0.6">
      <c r="A136" s="5" t="s">
        <v>162</v>
      </c>
    </row>
    <row r="137" spans="1:1" s="5" customFormat="1" x14ac:dyDescent="0.6">
      <c r="A137" s="5" t="s">
        <v>163</v>
      </c>
    </row>
    <row r="138" spans="1:1" s="5" customFormat="1" x14ac:dyDescent="0.6">
      <c r="A138" s="5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3864-0F46-4A02-99C8-DA7932EAF9E2}">
  <dimension ref="A1:AC145"/>
  <sheetViews>
    <sheetView tabSelected="1" zoomScale="85" zoomScaleNormal="85" workbookViewId="0">
      <selection activeCell="A2" sqref="A2"/>
    </sheetView>
  </sheetViews>
  <sheetFormatPr defaultRowHeight="16.899999999999999" x14ac:dyDescent="0.6"/>
  <cols>
    <col min="1" max="1" width="26.5" customWidth="1"/>
    <col min="11" max="29" width="9" style="20"/>
  </cols>
  <sheetData>
    <row r="1" spans="1:29" ht="17.25" thickBot="1" x14ac:dyDescent="0.65">
      <c r="A1" t="s">
        <v>178</v>
      </c>
      <c r="B1" t="s">
        <v>25</v>
      </c>
      <c r="F1" t="s">
        <v>169</v>
      </c>
      <c r="G1" t="s">
        <v>169</v>
      </c>
      <c r="K1" s="32" t="s">
        <v>299</v>
      </c>
      <c r="L1" s="32"/>
      <c r="M1" s="32"/>
      <c r="N1" s="32"/>
      <c r="O1" s="32"/>
      <c r="P1" s="32"/>
      <c r="Q1" s="32"/>
      <c r="R1" s="32"/>
      <c r="S1" s="32"/>
      <c r="U1" s="32" t="s">
        <v>300</v>
      </c>
      <c r="V1" s="32"/>
      <c r="W1" s="32"/>
      <c r="X1" s="32"/>
      <c r="Y1" s="32"/>
      <c r="Z1" s="32"/>
      <c r="AA1" s="32"/>
      <c r="AB1" s="32"/>
      <c r="AC1" s="32"/>
    </row>
    <row r="2" spans="1:29" ht="17.25" thickBot="1" x14ac:dyDescent="0.65">
      <c r="A2" t="s">
        <v>179</v>
      </c>
      <c r="B2" t="s">
        <v>26</v>
      </c>
      <c r="F2" t="s">
        <v>169</v>
      </c>
      <c r="G2" t="s">
        <v>169</v>
      </c>
      <c r="K2" s="31" t="s">
        <v>296</v>
      </c>
      <c r="L2" s="31"/>
      <c r="M2" s="31"/>
      <c r="N2" s="31"/>
      <c r="O2" s="31"/>
      <c r="P2" s="31"/>
      <c r="Q2" s="31"/>
      <c r="R2" s="31"/>
      <c r="S2" s="31"/>
      <c r="U2" s="31" t="s">
        <v>296</v>
      </c>
      <c r="V2" s="31"/>
      <c r="W2" s="31"/>
      <c r="X2" s="31"/>
      <c r="Y2" s="31"/>
      <c r="Z2" s="31"/>
      <c r="AA2" s="31"/>
      <c r="AB2" s="31"/>
      <c r="AC2" s="31"/>
    </row>
    <row r="3" spans="1:29" x14ac:dyDescent="0.6">
      <c r="A3" t="s">
        <v>180</v>
      </c>
      <c r="B3" t="s">
        <v>27</v>
      </c>
      <c r="F3" t="s">
        <v>169</v>
      </c>
      <c r="G3" t="s">
        <v>169</v>
      </c>
      <c r="J3" s="7"/>
      <c r="K3" s="24"/>
      <c r="L3" s="25" t="s">
        <v>279</v>
      </c>
      <c r="M3" s="25" t="s">
        <v>280</v>
      </c>
      <c r="N3" s="25" t="s">
        <v>281</v>
      </c>
      <c r="O3" s="25" t="s">
        <v>282</v>
      </c>
      <c r="P3" s="25" t="s">
        <v>283</v>
      </c>
      <c r="Q3" s="25" t="s">
        <v>284</v>
      </c>
      <c r="R3" s="25" t="s">
        <v>285</v>
      </c>
      <c r="S3" s="33"/>
      <c r="U3" s="34"/>
      <c r="V3" s="25" t="s">
        <v>279</v>
      </c>
      <c r="W3" s="25" t="s">
        <v>280</v>
      </c>
      <c r="X3" s="25" t="s">
        <v>281</v>
      </c>
      <c r="Y3" s="25" t="s">
        <v>282</v>
      </c>
      <c r="Z3" s="25" t="s">
        <v>283</v>
      </c>
      <c r="AA3" s="25" t="s">
        <v>284</v>
      </c>
      <c r="AB3" s="25" t="s">
        <v>285</v>
      </c>
      <c r="AC3" s="33"/>
    </row>
    <row r="4" spans="1:29" x14ac:dyDescent="0.6">
      <c r="A4" t="s">
        <v>181</v>
      </c>
      <c r="B4" t="s">
        <v>28</v>
      </c>
      <c r="F4" t="s">
        <v>170</v>
      </c>
      <c r="G4" t="s">
        <v>170</v>
      </c>
      <c r="J4" s="7"/>
      <c r="K4" s="26"/>
      <c r="L4" s="20">
        <v>0</v>
      </c>
      <c r="M4" s="20">
        <v>1</v>
      </c>
      <c r="N4" s="20">
        <v>2</v>
      </c>
      <c r="O4" s="20">
        <v>3</v>
      </c>
      <c r="P4" s="20">
        <v>4</v>
      </c>
      <c r="Q4" s="20">
        <v>5</v>
      </c>
      <c r="R4" s="20">
        <v>6</v>
      </c>
      <c r="S4" s="28"/>
      <c r="U4" s="35"/>
      <c r="V4" s="20">
        <v>0</v>
      </c>
      <c r="W4" s="20">
        <v>1</v>
      </c>
      <c r="X4" s="20">
        <v>2</v>
      </c>
      <c r="Y4" s="20">
        <v>3</v>
      </c>
      <c r="Z4" s="20">
        <v>4</v>
      </c>
      <c r="AA4" s="20">
        <v>5</v>
      </c>
      <c r="AB4" s="20">
        <v>6</v>
      </c>
      <c r="AC4" s="28"/>
    </row>
    <row r="5" spans="1:29" x14ac:dyDescent="0.6">
      <c r="A5" t="s">
        <v>182</v>
      </c>
      <c r="B5" t="s">
        <v>29</v>
      </c>
      <c r="F5" t="s">
        <v>170</v>
      </c>
      <c r="G5" t="s">
        <v>170</v>
      </c>
      <c r="K5" s="27" t="s">
        <v>23</v>
      </c>
      <c r="L5" s="21">
        <v>193</v>
      </c>
      <c r="M5" s="21">
        <v>180</v>
      </c>
      <c r="N5" s="21">
        <v>177</v>
      </c>
      <c r="O5" s="21">
        <v>192</v>
      </c>
      <c r="P5" s="21">
        <v>183</v>
      </c>
      <c r="Q5" s="21">
        <v>179</v>
      </c>
      <c r="R5" s="21">
        <v>192</v>
      </c>
      <c r="S5" s="36">
        <f>SUM(L5:R5)</f>
        <v>1296</v>
      </c>
      <c r="U5" s="37" t="s">
        <v>23</v>
      </c>
      <c r="V5" s="21">
        <v>193</v>
      </c>
      <c r="W5" s="21">
        <v>178</v>
      </c>
      <c r="X5" s="21">
        <v>177</v>
      </c>
      <c r="Y5" s="21">
        <v>192</v>
      </c>
      <c r="Z5" s="21">
        <v>183</v>
      </c>
      <c r="AA5" s="21">
        <v>178</v>
      </c>
      <c r="AB5" s="21">
        <v>189</v>
      </c>
      <c r="AC5" s="36">
        <f>SUM(V5:AB5)</f>
        <v>1290</v>
      </c>
    </row>
    <row r="6" spans="1:29" ht="25.5" x14ac:dyDescent="0.6">
      <c r="A6" t="s">
        <v>183</v>
      </c>
      <c r="B6" t="s">
        <v>30</v>
      </c>
      <c r="F6" t="s">
        <v>170</v>
      </c>
      <c r="G6" t="s">
        <v>170</v>
      </c>
      <c r="K6" s="27" t="s">
        <v>24</v>
      </c>
      <c r="L6" s="22">
        <v>26</v>
      </c>
      <c r="M6" s="22">
        <v>22</v>
      </c>
      <c r="N6" s="22">
        <v>26</v>
      </c>
      <c r="O6" s="22">
        <v>7</v>
      </c>
      <c r="P6" s="22">
        <v>10</v>
      </c>
      <c r="Q6" s="22">
        <v>45</v>
      </c>
      <c r="R6" s="22">
        <v>26</v>
      </c>
      <c r="S6" s="36">
        <f>SUM(L6:R6)</f>
        <v>162</v>
      </c>
      <c r="U6" s="37" t="s">
        <v>24</v>
      </c>
      <c r="V6" s="22">
        <v>26</v>
      </c>
      <c r="W6" s="22">
        <v>24</v>
      </c>
      <c r="X6" s="22">
        <v>30</v>
      </c>
      <c r="Y6" s="22">
        <v>7</v>
      </c>
      <c r="Z6" s="22">
        <v>10</v>
      </c>
      <c r="AA6" s="22">
        <v>50</v>
      </c>
      <c r="AB6" s="22">
        <v>29</v>
      </c>
      <c r="AC6" s="36">
        <f>SUM(V6:AB6)</f>
        <v>176</v>
      </c>
    </row>
    <row r="7" spans="1:29" x14ac:dyDescent="0.6">
      <c r="A7" t="s">
        <v>184</v>
      </c>
      <c r="B7" t="s">
        <v>31</v>
      </c>
      <c r="F7" t="s">
        <v>170</v>
      </c>
      <c r="G7" t="s">
        <v>170</v>
      </c>
      <c r="K7" s="26" t="s">
        <v>286</v>
      </c>
      <c r="L7" s="20">
        <f>L5+L6</f>
        <v>219</v>
      </c>
      <c r="M7" s="20">
        <f t="shared" ref="M7:R7" si="0">M5+M6</f>
        <v>202</v>
      </c>
      <c r="N7" s="20">
        <f t="shared" si="0"/>
        <v>203</v>
      </c>
      <c r="O7" s="20">
        <f t="shared" si="0"/>
        <v>199</v>
      </c>
      <c r="P7" s="20">
        <f t="shared" si="0"/>
        <v>193</v>
      </c>
      <c r="Q7" s="20">
        <f t="shared" si="0"/>
        <v>224</v>
      </c>
      <c r="R7" s="20">
        <f t="shared" si="0"/>
        <v>218</v>
      </c>
      <c r="S7" s="28">
        <f>SUM(L7:R7)</f>
        <v>1458</v>
      </c>
      <c r="U7" s="35" t="s">
        <v>286</v>
      </c>
      <c r="V7" s="20">
        <f>V5+V6</f>
        <v>219</v>
      </c>
      <c r="W7" s="20">
        <f t="shared" ref="W7:AB7" si="1">W5+W6</f>
        <v>202</v>
      </c>
      <c r="X7" s="20">
        <f t="shared" si="1"/>
        <v>207</v>
      </c>
      <c r="Y7" s="20">
        <f t="shared" si="1"/>
        <v>199</v>
      </c>
      <c r="Z7" s="20">
        <f t="shared" si="1"/>
        <v>193</v>
      </c>
      <c r="AA7" s="20">
        <f t="shared" si="1"/>
        <v>228</v>
      </c>
      <c r="AB7" s="20">
        <f t="shared" si="1"/>
        <v>218</v>
      </c>
      <c r="AC7" s="28">
        <f>SUM(V7:AB7)</f>
        <v>1466</v>
      </c>
    </row>
    <row r="8" spans="1:29" s="20" customFormat="1" ht="17.25" thickBot="1" x14ac:dyDescent="0.65">
      <c r="A8" s="20" t="s">
        <v>185</v>
      </c>
      <c r="B8" s="20" t="s">
        <v>32</v>
      </c>
      <c r="F8" s="20" t="s">
        <v>166</v>
      </c>
      <c r="G8" s="20" t="s">
        <v>166</v>
      </c>
      <c r="K8" s="29"/>
      <c r="L8" s="30">
        <f>L6/L7</f>
        <v>0.11872146118721461</v>
      </c>
      <c r="M8" s="30">
        <f t="shared" ref="M8:R8" si="2">M6/M7</f>
        <v>0.10891089108910891</v>
      </c>
      <c r="N8" s="30">
        <f t="shared" si="2"/>
        <v>0.12807881773399016</v>
      </c>
      <c r="O8" s="30">
        <f t="shared" si="2"/>
        <v>3.5175879396984924E-2</v>
      </c>
      <c r="P8" s="30">
        <f t="shared" si="2"/>
        <v>5.181347150259067E-2</v>
      </c>
      <c r="Q8" s="30">
        <f t="shared" si="2"/>
        <v>0.20089285714285715</v>
      </c>
      <c r="R8" s="30">
        <f t="shared" si="2"/>
        <v>0.11926605504587157</v>
      </c>
      <c r="S8" s="38"/>
      <c r="U8" s="39"/>
      <c r="V8" s="30">
        <f>V6/V7</f>
        <v>0.11872146118721461</v>
      </c>
      <c r="W8" s="30">
        <f t="shared" ref="W8:AB8" si="3">W6/W7</f>
        <v>0.11881188118811881</v>
      </c>
      <c r="X8" s="30">
        <f t="shared" si="3"/>
        <v>0.14492753623188406</v>
      </c>
      <c r="Y8" s="30">
        <f t="shared" si="3"/>
        <v>3.5175879396984924E-2</v>
      </c>
      <c r="Z8" s="30">
        <f t="shared" si="3"/>
        <v>5.181347150259067E-2</v>
      </c>
      <c r="AA8" s="30">
        <f t="shared" si="3"/>
        <v>0.21929824561403508</v>
      </c>
      <c r="AB8" s="30">
        <f t="shared" si="3"/>
        <v>0.13302752293577982</v>
      </c>
      <c r="AC8" s="38"/>
    </row>
    <row r="9" spans="1:29" s="20" customFormat="1" ht="17.25" thickBot="1" x14ac:dyDescent="0.65">
      <c r="A9" s="20" t="s">
        <v>186</v>
      </c>
      <c r="B9" s="20" t="s">
        <v>33</v>
      </c>
      <c r="F9" s="20" t="s">
        <v>166</v>
      </c>
      <c r="G9" s="20" t="s">
        <v>166</v>
      </c>
      <c r="K9" s="31"/>
      <c r="L9" s="31"/>
      <c r="M9" s="31"/>
      <c r="N9" s="31"/>
      <c r="O9" s="31"/>
      <c r="P9" s="31"/>
      <c r="Q9" s="31"/>
      <c r="R9" s="31"/>
      <c r="S9" s="31"/>
      <c r="U9" s="31"/>
      <c r="V9" s="31"/>
      <c r="W9" s="31"/>
      <c r="X9" s="31"/>
      <c r="Y9" s="31"/>
      <c r="Z9" s="31"/>
      <c r="AA9" s="31"/>
      <c r="AB9" s="31"/>
      <c r="AC9" s="31"/>
    </row>
    <row r="10" spans="1:29" s="20" customFormat="1" ht="17.25" thickBot="1" x14ac:dyDescent="0.65">
      <c r="A10" s="20" t="s">
        <v>187</v>
      </c>
      <c r="B10" s="20" t="s">
        <v>34</v>
      </c>
      <c r="F10" s="20" t="s">
        <v>166</v>
      </c>
      <c r="G10" s="20" t="s">
        <v>166</v>
      </c>
      <c r="H10" s="23"/>
      <c r="I10" s="23"/>
      <c r="K10" s="31" t="s">
        <v>297</v>
      </c>
      <c r="L10" s="31"/>
      <c r="M10" s="31"/>
      <c r="N10" s="31"/>
      <c r="O10" s="31"/>
      <c r="P10" s="31"/>
      <c r="Q10" s="31"/>
      <c r="R10" s="31"/>
      <c r="S10" s="31"/>
      <c r="U10" s="31" t="s">
        <v>297</v>
      </c>
      <c r="V10" s="31"/>
      <c r="W10" s="31"/>
      <c r="X10" s="31"/>
      <c r="Y10" s="31"/>
      <c r="Z10" s="31"/>
      <c r="AA10" s="31"/>
      <c r="AB10" s="31"/>
      <c r="AC10" s="31"/>
    </row>
    <row r="11" spans="1:29" x14ac:dyDescent="0.6">
      <c r="A11" t="s">
        <v>188</v>
      </c>
      <c r="B11" t="s">
        <v>35</v>
      </c>
      <c r="F11" t="s">
        <v>166</v>
      </c>
      <c r="G11" t="s">
        <v>166</v>
      </c>
      <c r="I11" t="s">
        <v>171</v>
      </c>
      <c r="K11" s="24"/>
      <c r="L11" s="25" t="s">
        <v>279</v>
      </c>
      <c r="M11" s="25" t="s">
        <v>280</v>
      </c>
      <c r="N11" s="25" t="s">
        <v>281</v>
      </c>
      <c r="O11" s="25" t="s">
        <v>282</v>
      </c>
      <c r="P11" s="25" t="s">
        <v>283</v>
      </c>
      <c r="Q11" s="25" t="s">
        <v>284</v>
      </c>
      <c r="R11" s="25" t="s">
        <v>285</v>
      </c>
      <c r="S11" s="33"/>
      <c r="U11" s="34"/>
      <c r="V11" s="25" t="s">
        <v>279</v>
      </c>
      <c r="W11" s="25" t="s">
        <v>280</v>
      </c>
      <c r="X11" s="25" t="s">
        <v>281</v>
      </c>
      <c r="Y11" s="25" t="s">
        <v>282</v>
      </c>
      <c r="Z11" s="25" t="s">
        <v>283</v>
      </c>
      <c r="AA11" s="25" t="s">
        <v>284</v>
      </c>
      <c r="AB11" s="25" t="s">
        <v>285</v>
      </c>
      <c r="AC11" s="33"/>
    </row>
    <row r="12" spans="1:29" x14ac:dyDescent="0.6">
      <c r="A12" t="s">
        <v>189</v>
      </c>
      <c r="B12" t="s">
        <v>36</v>
      </c>
      <c r="F12" t="s">
        <v>165</v>
      </c>
      <c r="G12" t="s">
        <v>165</v>
      </c>
      <c r="H12">
        <v>0</v>
      </c>
      <c r="I12">
        <f>COUNTIF(G:G,0)</f>
        <v>26</v>
      </c>
      <c r="K12" s="26"/>
      <c r="L12" s="20">
        <v>0</v>
      </c>
      <c r="M12" s="20">
        <v>1</v>
      </c>
      <c r="N12" s="20">
        <v>2</v>
      </c>
      <c r="O12" s="20">
        <v>3</v>
      </c>
      <c r="P12" s="20">
        <v>4</v>
      </c>
      <c r="Q12" s="20">
        <v>5</v>
      </c>
      <c r="R12" s="20">
        <v>6</v>
      </c>
      <c r="S12" s="28"/>
      <c r="U12" s="35"/>
      <c r="V12" s="20">
        <v>0</v>
      </c>
      <c r="W12" s="20">
        <v>1</v>
      </c>
      <c r="X12" s="20">
        <v>2</v>
      </c>
      <c r="Y12" s="20">
        <v>3</v>
      </c>
      <c r="Z12" s="20">
        <v>4</v>
      </c>
      <c r="AA12" s="20">
        <v>5</v>
      </c>
      <c r="AB12" s="20">
        <v>6</v>
      </c>
      <c r="AC12" s="28"/>
    </row>
    <row r="13" spans="1:29" x14ac:dyDescent="0.6">
      <c r="A13" t="s">
        <v>190</v>
      </c>
      <c r="B13" t="s">
        <v>37</v>
      </c>
      <c r="F13" t="s">
        <v>165</v>
      </c>
      <c r="G13" t="s">
        <v>165</v>
      </c>
      <c r="H13">
        <v>1</v>
      </c>
      <c r="I13">
        <f>COUNTIF(G:G,1)</f>
        <v>23</v>
      </c>
      <c r="K13" s="27" t="s">
        <v>23</v>
      </c>
      <c r="L13" s="21">
        <v>210</v>
      </c>
      <c r="M13" s="21">
        <v>190</v>
      </c>
      <c r="N13" s="21">
        <v>197</v>
      </c>
      <c r="O13" s="21">
        <v>192</v>
      </c>
      <c r="P13" s="21">
        <v>183</v>
      </c>
      <c r="Q13" s="21">
        <v>216</v>
      </c>
      <c r="R13" s="21">
        <v>208</v>
      </c>
      <c r="S13" s="36">
        <f>SUM(L13:R13)</f>
        <v>1396</v>
      </c>
      <c r="U13" s="37" t="s">
        <v>23</v>
      </c>
      <c r="V13" s="21">
        <v>210</v>
      </c>
      <c r="W13" s="21">
        <v>190</v>
      </c>
      <c r="X13" s="21">
        <v>197</v>
      </c>
      <c r="Y13" s="21">
        <v>192</v>
      </c>
      <c r="Z13" s="21">
        <v>183</v>
      </c>
      <c r="AA13" s="21">
        <v>216</v>
      </c>
      <c r="AB13" s="21">
        <v>208</v>
      </c>
      <c r="AC13" s="36">
        <f>SUM(V13:AB13)</f>
        <v>1396</v>
      </c>
    </row>
    <row r="14" spans="1:29" ht="25.5" x14ac:dyDescent="0.6">
      <c r="A14" t="s">
        <v>191</v>
      </c>
      <c r="B14" t="s">
        <v>38</v>
      </c>
      <c r="F14" t="s">
        <v>165</v>
      </c>
      <c r="G14" t="s">
        <v>165</v>
      </c>
      <c r="H14">
        <v>2</v>
      </c>
      <c r="I14">
        <f>COUNTIF(G:G,2)</f>
        <v>20</v>
      </c>
      <c r="K14" s="27" t="s">
        <v>24</v>
      </c>
      <c r="L14" s="22">
        <v>9</v>
      </c>
      <c r="M14" s="22">
        <v>12</v>
      </c>
      <c r="N14" s="22">
        <v>6</v>
      </c>
      <c r="O14" s="22">
        <v>7</v>
      </c>
      <c r="P14" s="22">
        <v>10</v>
      </c>
      <c r="Q14" s="22">
        <v>8</v>
      </c>
      <c r="R14" s="22">
        <v>10</v>
      </c>
      <c r="S14" s="36">
        <f>SUM(L14:R14)</f>
        <v>62</v>
      </c>
      <c r="U14" s="37" t="s">
        <v>24</v>
      </c>
      <c r="V14" s="22">
        <v>9</v>
      </c>
      <c r="W14" s="22">
        <v>12</v>
      </c>
      <c r="X14" s="22">
        <v>10</v>
      </c>
      <c r="Y14" s="22">
        <v>7</v>
      </c>
      <c r="Z14" s="22">
        <v>10</v>
      </c>
      <c r="AA14" s="22">
        <v>12</v>
      </c>
      <c r="AB14" s="22">
        <v>9</v>
      </c>
      <c r="AC14" s="36">
        <f>SUM(V14:AB14)</f>
        <v>69</v>
      </c>
    </row>
    <row r="15" spans="1:29" x14ac:dyDescent="0.6">
      <c r="A15" t="s">
        <v>192</v>
      </c>
      <c r="B15" t="s">
        <v>40</v>
      </c>
      <c r="F15" t="s">
        <v>165</v>
      </c>
      <c r="G15" t="s">
        <v>165</v>
      </c>
      <c r="H15">
        <v>3</v>
      </c>
      <c r="I15">
        <f>COUNTIF(G:G,3)</f>
        <v>0</v>
      </c>
      <c r="K15" s="26" t="s">
        <v>286</v>
      </c>
      <c r="L15" s="20">
        <f>L13+L14</f>
        <v>219</v>
      </c>
      <c r="M15" s="20">
        <f t="shared" ref="M15" si="4">M13+M14</f>
        <v>202</v>
      </c>
      <c r="N15" s="20">
        <f t="shared" ref="N15" si="5">N13+N14</f>
        <v>203</v>
      </c>
      <c r="O15" s="20">
        <f t="shared" ref="O15" si="6">O13+O14</f>
        <v>199</v>
      </c>
      <c r="P15" s="20">
        <f t="shared" ref="P15" si="7">P13+P14</f>
        <v>193</v>
      </c>
      <c r="Q15" s="20">
        <f t="shared" ref="Q15" si="8">Q13+Q14</f>
        <v>224</v>
      </c>
      <c r="R15" s="20">
        <f t="shared" ref="R15" si="9">R13+R14</f>
        <v>218</v>
      </c>
      <c r="S15" s="28">
        <f>SUM(L15:R15)</f>
        <v>1458</v>
      </c>
      <c r="U15" s="35" t="s">
        <v>286</v>
      </c>
      <c r="V15" s="20">
        <f>V13+V14</f>
        <v>219</v>
      </c>
      <c r="W15" s="20">
        <f t="shared" ref="W15:AB15" si="10">W13+W14</f>
        <v>202</v>
      </c>
      <c r="X15" s="20">
        <f t="shared" si="10"/>
        <v>207</v>
      </c>
      <c r="Y15" s="20">
        <f t="shared" si="10"/>
        <v>199</v>
      </c>
      <c r="Z15" s="20">
        <f t="shared" si="10"/>
        <v>193</v>
      </c>
      <c r="AA15" s="20">
        <f t="shared" si="10"/>
        <v>228</v>
      </c>
      <c r="AB15" s="20">
        <f t="shared" si="10"/>
        <v>217</v>
      </c>
      <c r="AC15" s="28">
        <f>SUM(V15:AB15)</f>
        <v>1465</v>
      </c>
    </row>
    <row r="16" spans="1:29" ht="17.25" thickBot="1" x14ac:dyDescent="0.65">
      <c r="A16" t="s">
        <v>193</v>
      </c>
      <c r="B16" t="s">
        <v>257</v>
      </c>
      <c r="F16" t="s">
        <v>170</v>
      </c>
      <c r="G16" t="s">
        <v>170</v>
      </c>
      <c r="H16">
        <v>4</v>
      </c>
      <c r="I16">
        <f>COUNTIF(G:G,4)</f>
        <v>2</v>
      </c>
      <c r="K16" s="29"/>
      <c r="L16" s="30">
        <f>L14/L15</f>
        <v>4.1095890410958902E-2</v>
      </c>
      <c r="M16" s="30">
        <f t="shared" ref="M16" si="11">M14/M15</f>
        <v>5.9405940594059403E-2</v>
      </c>
      <c r="N16" s="30">
        <f t="shared" ref="N16" si="12">N14/N15</f>
        <v>2.9556650246305417E-2</v>
      </c>
      <c r="O16" s="30">
        <f t="shared" ref="O16" si="13">O14/O15</f>
        <v>3.5175879396984924E-2</v>
      </c>
      <c r="P16" s="30">
        <f t="shared" ref="P16" si="14">P14/P15</f>
        <v>5.181347150259067E-2</v>
      </c>
      <c r="Q16" s="30">
        <f t="shared" ref="Q16" si="15">Q14/Q15</f>
        <v>3.5714285714285712E-2</v>
      </c>
      <c r="R16" s="30">
        <f t="shared" ref="R16" si="16">R14/R15</f>
        <v>4.5871559633027525E-2</v>
      </c>
      <c r="S16" s="38">
        <f>1432-S15</f>
        <v>-26</v>
      </c>
      <c r="U16" s="39"/>
      <c r="V16" s="30">
        <f>V14/V15</f>
        <v>4.1095890410958902E-2</v>
      </c>
      <c r="W16" s="30">
        <f t="shared" ref="W16:AB16" si="17">W14/W15</f>
        <v>5.9405940594059403E-2</v>
      </c>
      <c r="X16" s="30">
        <f t="shared" si="17"/>
        <v>4.8309178743961352E-2</v>
      </c>
      <c r="Y16" s="30">
        <f t="shared" si="17"/>
        <v>3.5175879396984924E-2</v>
      </c>
      <c r="Z16" s="30">
        <f t="shared" si="17"/>
        <v>5.181347150259067E-2</v>
      </c>
      <c r="AA16" s="30">
        <f t="shared" si="17"/>
        <v>5.2631578947368418E-2</v>
      </c>
      <c r="AB16" s="30">
        <f t="shared" si="17"/>
        <v>4.1474654377880185E-2</v>
      </c>
      <c r="AC16" s="38">
        <f>1432-AC15</f>
        <v>-33</v>
      </c>
    </row>
    <row r="17" spans="1:29" ht="17.25" thickBot="1" x14ac:dyDescent="0.65">
      <c r="A17" t="s">
        <v>194</v>
      </c>
      <c r="B17" t="s">
        <v>41</v>
      </c>
      <c r="F17" t="s">
        <v>168</v>
      </c>
      <c r="G17" t="s">
        <v>168</v>
      </c>
      <c r="H17">
        <v>5</v>
      </c>
      <c r="I17">
        <f>COUNTIF(G:G,5)</f>
        <v>44</v>
      </c>
      <c r="K17" s="31" t="s">
        <v>298</v>
      </c>
      <c r="L17" s="31"/>
      <c r="M17" s="31"/>
      <c r="N17" s="31"/>
      <c r="O17" s="31"/>
      <c r="P17" s="31"/>
      <c r="Q17" s="31"/>
      <c r="R17" s="31"/>
      <c r="S17" s="31"/>
      <c r="U17" s="31" t="s">
        <v>298</v>
      </c>
      <c r="V17" s="31"/>
      <c r="W17" s="31"/>
      <c r="X17" s="31"/>
      <c r="Y17" s="31"/>
      <c r="Z17" s="31"/>
      <c r="AA17" s="31"/>
      <c r="AB17" s="31"/>
      <c r="AC17" s="31"/>
    </row>
    <row r="18" spans="1:29" x14ac:dyDescent="0.6">
      <c r="A18" t="s">
        <v>195</v>
      </c>
      <c r="B18" t="s">
        <v>42</v>
      </c>
      <c r="F18" t="s">
        <v>170</v>
      </c>
      <c r="G18" t="s">
        <v>170</v>
      </c>
      <c r="H18">
        <v>6</v>
      </c>
      <c r="I18">
        <f>COUNTIF(G:G,6)</f>
        <v>23</v>
      </c>
      <c r="K18" s="24"/>
      <c r="L18" s="25" t="s">
        <v>279</v>
      </c>
      <c r="M18" s="25" t="s">
        <v>280</v>
      </c>
      <c r="N18" s="25" t="s">
        <v>281</v>
      </c>
      <c r="O18" s="25" t="s">
        <v>282</v>
      </c>
      <c r="P18" s="25" t="s">
        <v>283</v>
      </c>
      <c r="Q18" s="25" t="s">
        <v>284</v>
      </c>
      <c r="R18" s="25" t="s">
        <v>285</v>
      </c>
      <c r="S18" s="33"/>
      <c r="U18" s="34"/>
      <c r="V18" s="25" t="s">
        <v>279</v>
      </c>
      <c r="W18" s="25" t="s">
        <v>280</v>
      </c>
      <c r="X18" s="25" t="s">
        <v>281</v>
      </c>
      <c r="Y18" s="25" t="s">
        <v>282</v>
      </c>
      <c r="Z18" s="25" t="s">
        <v>283</v>
      </c>
      <c r="AA18" s="25" t="s">
        <v>284</v>
      </c>
      <c r="AB18" s="25" t="s">
        <v>285</v>
      </c>
      <c r="AC18" s="33"/>
    </row>
    <row r="19" spans="1:29" x14ac:dyDescent="0.6">
      <c r="A19" t="s">
        <v>196</v>
      </c>
      <c r="B19" t="s">
        <v>43</v>
      </c>
      <c r="F19" t="s">
        <v>168</v>
      </c>
      <c r="G19" t="s">
        <v>168</v>
      </c>
      <c r="I19" s="16">
        <f>SUM(I12:I18)</f>
        <v>138</v>
      </c>
      <c r="K19" s="26"/>
      <c r="L19" s="20">
        <v>0</v>
      </c>
      <c r="M19" s="20">
        <v>1</v>
      </c>
      <c r="N19" s="20">
        <v>2</v>
      </c>
      <c r="O19" s="20">
        <v>3</v>
      </c>
      <c r="P19" s="20">
        <v>4</v>
      </c>
      <c r="Q19" s="20">
        <v>5</v>
      </c>
      <c r="R19" s="20">
        <v>6</v>
      </c>
      <c r="S19" s="28"/>
      <c r="U19" s="35"/>
      <c r="V19" s="20">
        <v>0</v>
      </c>
      <c r="W19" s="20">
        <v>1</v>
      </c>
      <c r="X19" s="20">
        <v>2</v>
      </c>
      <c r="Y19" s="20">
        <v>3</v>
      </c>
      <c r="Z19" s="20">
        <v>4</v>
      </c>
      <c r="AA19" s="20">
        <v>5</v>
      </c>
      <c r="AB19" s="20">
        <v>6</v>
      </c>
      <c r="AC19" s="28"/>
    </row>
    <row r="20" spans="1:29" x14ac:dyDescent="0.6">
      <c r="A20" t="s">
        <v>197</v>
      </c>
      <c r="B20" t="s">
        <v>39</v>
      </c>
      <c r="F20" t="s">
        <v>169</v>
      </c>
      <c r="G20" t="s">
        <v>169</v>
      </c>
      <c r="K20" s="27" t="s">
        <v>23</v>
      </c>
      <c r="L20" s="21">
        <v>209</v>
      </c>
      <c r="M20" s="21">
        <v>194</v>
      </c>
      <c r="N20" s="21">
        <v>188</v>
      </c>
      <c r="O20" s="21">
        <v>192</v>
      </c>
      <c r="P20" s="21">
        <v>183</v>
      </c>
      <c r="Q20" s="21">
        <v>215</v>
      </c>
      <c r="R20" s="21">
        <v>206</v>
      </c>
      <c r="S20" s="36">
        <f>SUM(L20:R20)</f>
        <v>1387</v>
      </c>
      <c r="U20" s="37" t="s">
        <v>23</v>
      </c>
      <c r="V20" s="21">
        <v>209</v>
      </c>
      <c r="W20" s="21">
        <v>194</v>
      </c>
      <c r="X20" s="21">
        <v>188</v>
      </c>
      <c r="Y20" s="21">
        <v>183</v>
      </c>
      <c r="Z20" s="21">
        <v>216</v>
      </c>
      <c r="AA20" s="21">
        <v>206</v>
      </c>
      <c r="AB20" s="21">
        <v>206</v>
      </c>
      <c r="AC20" s="36">
        <f>SUM(V20:AB20)</f>
        <v>1402</v>
      </c>
    </row>
    <row r="21" spans="1:29" ht="25.5" x14ac:dyDescent="0.6">
      <c r="A21" t="s">
        <v>198</v>
      </c>
      <c r="B21" t="s">
        <v>44</v>
      </c>
      <c r="F21" t="s">
        <v>169</v>
      </c>
      <c r="G21" t="s">
        <v>169</v>
      </c>
      <c r="K21" s="27" t="s">
        <v>24</v>
      </c>
      <c r="L21" s="22">
        <v>10</v>
      </c>
      <c r="M21" s="22">
        <v>8</v>
      </c>
      <c r="N21" s="22">
        <v>15</v>
      </c>
      <c r="O21" s="22">
        <v>7</v>
      </c>
      <c r="P21" s="22">
        <v>10</v>
      </c>
      <c r="Q21" s="22">
        <v>9</v>
      </c>
      <c r="R21" s="22">
        <v>12</v>
      </c>
      <c r="S21" s="36">
        <f>SUM(L21:R21)</f>
        <v>71</v>
      </c>
      <c r="U21" s="37" t="s">
        <v>24</v>
      </c>
      <c r="V21" s="22">
        <v>10</v>
      </c>
      <c r="W21" s="22">
        <v>8</v>
      </c>
      <c r="X21" s="22">
        <v>19</v>
      </c>
      <c r="Y21" s="22">
        <v>10</v>
      </c>
      <c r="Z21" s="22">
        <v>12</v>
      </c>
      <c r="AA21" s="22">
        <v>12</v>
      </c>
      <c r="AB21" s="22">
        <v>6</v>
      </c>
      <c r="AC21" s="36">
        <f>SUM(V21:AB21)</f>
        <v>77</v>
      </c>
    </row>
    <row r="22" spans="1:29" x14ac:dyDescent="0.6">
      <c r="A22" t="s">
        <v>199</v>
      </c>
      <c r="B22" t="s">
        <v>45</v>
      </c>
      <c r="F22" t="s">
        <v>169</v>
      </c>
      <c r="G22" t="s">
        <v>169</v>
      </c>
      <c r="K22" s="26" t="s">
        <v>286</v>
      </c>
      <c r="L22" s="20">
        <f>L20+L21</f>
        <v>219</v>
      </c>
      <c r="M22" s="20">
        <f t="shared" ref="M22" si="18">M20+M21</f>
        <v>202</v>
      </c>
      <c r="N22" s="20">
        <f t="shared" ref="N22" si="19">N20+N21</f>
        <v>203</v>
      </c>
      <c r="O22" s="20">
        <f t="shared" ref="O22" si="20">O20+O21</f>
        <v>199</v>
      </c>
      <c r="P22" s="20">
        <f t="shared" ref="P22" si="21">P20+P21</f>
        <v>193</v>
      </c>
      <c r="Q22" s="20">
        <f t="shared" ref="Q22" si="22">Q20+Q21</f>
        <v>224</v>
      </c>
      <c r="R22" s="20">
        <f t="shared" ref="R22" si="23">R20+R21</f>
        <v>218</v>
      </c>
      <c r="S22" s="28">
        <f>SUM(L22:R22)</f>
        <v>1458</v>
      </c>
      <c r="U22" s="35" t="s">
        <v>286</v>
      </c>
      <c r="V22" s="20">
        <f>V20+V21</f>
        <v>219</v>
      </c>
      <c r="W22" s="20">
        <f t="shared" ref="W22:AB22" si="24">W20+W21</f>
        <v>202</v>
      </c>
      <c r="X22" s="20">
        <f t="shared" si="24"/>
        <v>207</v>
      </c>
      <c r="Y22" s="20">
        <f t="shared" si="24"/>
        <v>193</v>
      </c>
      <c r="Z22" s="20">
        <f t="shared" si="24"/>
        <v>228</v>
      </c>
      <c r="AA22" s="20">
        <f t="shared" si="24"/>
        <v>218</v>
      </c>
      <c r="AB22" s="20">
        <f t="shared" si="24"/>
        <v>212</v>
      </c>
      <c r="AC22" s="28">
        <f>SUM(V22:AB22)</f>
        <v>1479</v>
      </c>
    </row>
    <row r="23" spans="1:29" ht="17.25" thickBot="1" x14ac:dyDescent="0.65">
      <c r="A23" t="s">
        <v>200</v>
      </c>
      <c r="B23" t="s">
        <v>46</v>
      </c>
      <c r="F23" t="s">
        <v>169</v>
      </c>
      <c r="G23" t="s">
        <v>169</v>
      </c>
      <c r="K23" s="29"/>
      <c r="L23" s="30">
        <f>L21/L22</f>
        <v>4.5662100456621002E-2</v>
      </c>
      <c r="M23" s="30">
        <f t="shared" ref="M23" si="25">M21/M22</f>
        <v>3.9603960396039604E-2</v>
      </c>
      <c r="N23" s="30">
        <f t="shared" ref="N23" si="26">N21/N22</f>
        <v>7.3891625615763554E-2</v>
      </c>
      <c r="O23" s="30">
        <f t="shared" ref="O23" si="27">O21/O22</f>
        <v>3.5175879396984924E-2</v>
      </c>
      <c r="P23" s="30">
        <f t="shared" ref="P23" si="28">P21/P22</f>
        <v>5.181347150259067E-2</v>
      </c>
      <c r="Q23" s="30">
        <f t="shared" ref="Q23" si="29">Q21/Q22</f>
        <v>4.0178571428571432E-2</v>
      </c>
      <c r="R23" s="30">
        <f t="shared" ref="R23" si="30">R21/R22</f>
        <v>5.5045871559633031E-2</v>
      </c>
      <c r="S23" s="38"/>
      <c r="U23" s="39"/>
      <c r="V23" s="30">
        <f>V21/V22</f>
        <v>4.5662100456621002E-2</v>
      </c>
      <c r="W23" s="30">
        <f t="shared" ref="W23:AB23" si="31">W21/W22</f>
        <v>3.9603960396039604E-2</v>
      </c>
      <c r="X23" s="30">
        <f t="shared" si="31"/>
        <v>9.1787439613526575E-2</v>
      </c>
      <c r="Y23" s="30">
        <f t="shared" si="31"/>
        <v>5.181347150259067E-2</v>
      </c>
      <c r="Z23" s="30">
        <f t="shared" si="31"/>
        <v>5.2631578947368418E-2</v>
      </c>
      <c r="AA23" s="30">
        <f t="shared" si="31"/>
        <v>5.5045871559633031E-2</v>
      </c>
      <c r="AB23" s="30">
        <f t="shared" si="31"/>
        <v>2.8301886792452831E-2</v>
      </c>
      <c r="AC23" s="38"/>
    </row>
    <row r="24" spans="1:29" x14ac:dyDescent="0.6">
      <c r="A24" t="s">
        <v>201</v>
      </c>
      <c r="B24" t="s">
        <v>47</v>
      </c>
      <c r="F24" t="s">
        <v>170</v>
      </c>
      <c r="G24" t="s">
        <v>170</v>
      </c>
      <c r="K24" s="31"/>
      <c r="L24" s="31"/>
      <c r="M24" s="31"/>
      <c r="N24" s="31"/>
      <c r="O24" s="31"/>
      <c r="P24" s="31"/>
      <c r="Q24" s="31"/>
      <c r="R24" s="31"/>
      <c r="S24" s="31"/>
    </row>
    <row r="25" spans="1:29" x14ac:dyDescent="0.6">
      <c r="A25" t="s">
        <v>202</v>
      </c>
      <c r="B25" t="s">
        <v>278</v>
      </c>
      <c r="F25" t="s">
        <v>170</v>
      </c>
      <c r="G25" t="s">
        <v>170</v>
      </c>
    </row>
    <row r="26" spans="1:29" s="1" customFormat="1" ht="17.25" thickBot="1" x14ac:dyDescent="0.65">
      <c r="A26" s="1" t="s">
        <v>203</v>
      </c>
      <c r="F26" t="s">
        <v>170</v>
      </c>
      <c r="G26" t="s">
        <v>170</v>
      </c>
      <c r="K26" s="32" t="s">
        <v>301</v>
      </c>
      <c r="L26" s="32"/>
      <c r="M26" s="32"/>
      <c r="N26" s="32"/>
      <c r="O26" s="32"/>
      <c r="P26" s="32"/>
      <c r="Q26" s="32"/>
      <c r="R26" s="32"/>
      <c r="S26" s="32"/>
      <c r="T26" s="20"/>
      <c r="U26" s="32" t="s">
        <v>302</v>
      </c>
      <c r="V26" s="32"/>
      <c r="W26" s="32"/>
      <c r="X26" s="32"/>
      <c r="Y26" s="32"/>
      <c r="Z26" s="32"/>
      <c r="AA26" s="32"/>
      <c r="AB26" s="32"/>
      <c r="AC26" s="32"/>
    </row>
    <row r="27" spans="1:29" s="1" customFormat="1" ht="17.25" thickBot="1" x14ac:dyDescent="0.65">
      <c r="F27" t="s">
        <v>165</v>
      </c>
      <c r="G27" t="s">
        <v>165</v>
      </c>
      <c r="K27" s="31" t="s">
        <v>296</v>
      </c>
      <c r="L27" s="31"/>
      <c r="M27" s="31"/>
      <c r="N27" s="31"/>
      <c r="O27" s="31"/>
      <c r="P27" s="31"/>
      <c r="Q27" s="31"/>
      <c r="R27" s="31"/>
      <c r="S27" s="31"/>
      <c r="T27" s="20"/>
      <c r="U27" s="31" t="s">
        <v>296</v>
      </c>
      <c r="V27" s="31"/>
      <c r="W27" s="31"/>
      <c r="X27" s="31"/>
      <c r="Y27" s="31"/>
      <c r="Z27" s="31"/>
      <c r="AA27" s="31"/>
      <c r="AB27" s="31"/>
      <c r="AC27" s="31"/>
    </row>
    <row r="28" spans="1:29" x14ac:dyDescent="0.6">
      <c r="A28" t="s">
        <v>204</v>
      </c>
      <c r="B28" t="s">
        <v>51</v>
      </c>
      <c r="F28" t="s">
        <v>170</v>
      </c>
      <c r="G28" t="s">
        <v>170</v>
      </c>
      <c r="K28" s="24"/>
      <c r="L28" s="25" t="s">
        <v>279</v>
      </c>
      <c r="M28" s="25" t="s">
        <v>280</v>
      </c>
      <c r="N28" s="25" t="s">
        <v>281</v>
      </c>
      <c r="O28" s="25" t="s">
        <v>282</v>
      </c>
      <c r="P28" s="25" t="s">
        <v>283</v>
      </c>
      <c r="Q28" s="25" t="s">
        <v>284</v>
      </c>
      <c r="R28" s="25" t="s">
        <v>285</v>
      </c>
      <c r="S28" s="33"/>
      <c r="U28" s="34"/>
      <c r="V28" s="25" t="s">
        <v>279</v>
      </c>
      <c r="W28" s="25" t="s">
        <v>280</v>
      </c>
      <c r="X28" s="25" t="s">
        <v>281</v>
      </c>
      <c r="Y28" s="25" t="s">
        <v>282</v>
      </c>
      <c r="Z28" s="25" t="s">
        <v>283</v>
      </c>
      <c r="AA28" s="25" t="s">
        <v>284</v>
      </c>
      <c r="AB28" s="25" t="s">
        <v>285</v>
      </c>
      <c r="AC28" s="33"/>
    </row>
    <row r="29" spans="1:29" x14ac:dyDescent="0.6">
      <c r="A29" t="s">
        <v>205</v>
      </c>
      <c r="B29" t="s">
        <v>52</v>
      </c>
      <c r="F29" t="s">
        <v>166</v>
      </c>
      <c r="G29" t="s">
        <v>166</v>
      </c>
      <c r="K29" s="26"/>
      <c r="L29" s="20">
        <v>0</v>
      </c>
      <c r="M29" s="20">
        <v>1</v>
      </c>
      <c r="N29" s="20">
        <v>2</v>
      </c>
      <c r="O29" s="20">
        <v>3</v>
      </c>
      <c r="P29" s="20">
        <v>4</v>
      </c>
      <c r="Q29" s="20">
        <v>5</v>
      </c>
      <c r="R29" s="20">
        <v>6</v>
      </c>
      <c r="S29" s="28"/>
      <c r="U29" s="35"/>
      <c r="V29" s="20">
        <v>0</v>
      </c>
      <c r="W29" s="20">
        <v>1</v>
      </c>
      <c r="X29" s="20">
        <v>2</v>
      </c>
      <c r="Y29" s="20">
        <v>3</v>
      </c>
      <c r="Z29" s="20">
        <v>4</v>
      </c>
      <c r="AA29" s="20">
        <v>5</v>
      </c>
      <c r="AB29" s="20">
        <v>6</v>
      </c>
      <c r="AC29" s="28"/>
    </row>
    <row r="30" spans="1:29" x14ac:dyDescent="0.6">
      <c r="A30" t="s">
        <v>206</v>
      </c>
      <c r="B30" t="s">
        <v>53</v>
      </c>
      <c r="F30" t="s">
        <v>166</v>
      </c>
      <c r="G30" t="s">
        <v>166</v>
      </c>
      <c r="K30" s="27" t="s">
        <v>23</v>
      </c>
      <c r="L30" s="21">
        <v>193</v>
      </c>
      <c r="M30" s="21">
        <v>178</v>
      </c>
      <c r="N30" s="21">
        <v>177</v>
      </c>
      <c r="O30" s="21">
        <v>192</v>
      </c>
      <c r="P30" s="21">
        <v>183</v>
      </c>
      <c r="Q30" s="21">
        <v>178</v>
      </c>
      <c r="R30" s="21">
        <v>188</v>
      </c>
      <c r="S30" s="36">
        <f>SUM(L30:R30)</f>
        <v>1289</v>
      </c>
      <c r="U30" s="37" t="s">
        <v>23</v>
      </c>
      <c r="V30" s="21">
        <v>193</v>
      </c>
      <c r="W30" s="21">
        <v>178</v>
      </c>
      <c r="X30" s="21">
        <v>177</v>
      </c>
      <c r="Y30" s="21">
        <v>192</v>
      </c>
      <c r="Z30" s="21">
        <v>183</v>
      </c>
      <c r="AA30" s="21">
        <v>178</v>
      </c>
      <c r="AB30" s="21">
        <v>188</v>
      </c>
      <c r="AC30" s="36">
        <f>SUM(V30:AB30)</f>
        <v>1289</v>
      </c>
    </row>
    <row r="31" spans="1:29" ht="25.5" x14ac:dyDescent="0.6">
      <c r="A31" t="s">
        <v>207</v>
      </c>
      <c r="B31" t="s">
        <v>54</v>
      </c>
      <c r="F31" t="s">
        <v>166</v>
      </c>
      <c r="G31" t="s">
        <v>166</v>
      </c>
      <c r="K31" s="27" t="s">
        <v>24</v>
      </c>
      <c r="L31" s="22">
        <v>26</v>
      </c>
      <c r="M31" s="22">
        <v>24</v>
      </c>
      <c r="N31" s="22">
        <v>30</v>
      </c>
      <c r="O31" s="22">
        <v>7</v>
      </c>
      <c r="P31" s="22">
        <v>10</v>
      </c>
      <c r="Q31" s="22">
        <v>50</v>
      </c>
      <c r="R31" s="22">
        <v>30</v>
      </c>
      <c r="S31" s="36">
        <f>SUM(L31:R31)</f>
        <v>177</v>
      </c>
      <c r="U31" s="37" t="s">
        <v>24</v>
      </c>
      <c r="V31" s="22">
        <v>26</v>
      </c>
      <c r="W31" s="22">
        <v>24</v>
      </c>
      <c r="X31" s="22">
        <v>30</v>
      </c>
      <c r="Y31" s="22">
        <v>7</v>
      </c>
      <c r="Z31" s="22">
        <v>10</v>
      </c>
      <c r="AA31" s="22">
        <v>50</v>
      </c>
      <c r="AB31" s="22">
        <v>30</v>
      </c>
      <c r="AC31" s="36">
        <f>SUM(V31:AB31)</f>
        <v>177</v>
      </c>
    </row>
    <row r="32" spans="1:29" x14ac:dyDescent="0.6">
      <c r="A32" t="s">
        <v>208</v>
      </c>
      <c r="B32" t="s">
        <v>55</v>
      </c>
      <c r="F32" t="s">
        <v>166</v>
      </c>
      <c r="G32" t="s">
        <v>166</v>
      </c>
      <c r="K32" s="26" t="s">
        <v>286</v>
      </c>
      <c r="L32" s="20">
        <f>L30+L31</f>
        <v>219</v>
      </c>
      <c r="M32" s="20">
        <f t="shared" ref="M32:R32" si="32">M30+M31</f>
        <v>202</v>
      </c>
      <c r="N32" s="20">
        <f t="shared" si="32"/>
        <v>207</v>
      </c>
      <c r="O32" s="20">
        <f t="shared" si="32"/>
        <v>199</v>
      </c>
      <c r="P32" s="20">
        <f t="shared" si="32"/>
        <v>193</v>
      </c>
      <c r="Q32" s="20">
        <f t="shared" si="32"/>
        <v>228</v>
      </c>
      <c r="R32" s="20">
        <f t="shared" si="32"/>
        <v>218</v>
      </c>
      <c r="S32" s="28">
        <f>SUM(L32:R32)</f>
        <v>1466</v>
      </c>
      <c r="U32" s="35" t="s">
        <v>286</v>
      </c>
      <c r="V32" s="20">
        <f>V30+V31</f>
        <v>219</v>
      </c>
      <c r="W32" s="20">
        <f t="shared" ref="W32:AB32" si="33">W30+W31</f>
        <v>202</v>
      </c>
      <c r="X32" s="20">
        <f t="shared" si="33"/>
        <v>207</v>
      </c>
      <c r="Y32" s="20">
        <f t="shared" si="33"/>
        <v>199</v>
      </c>
      <c r="Z32" s="20">
        <f t="shared" si="33"/>
        <v>193</v>
      </c>
      <c r="AA32" s="20">
        <f t="shared" si="33"/>
        <v>228</v>
      </c>
      <c r="AB32" s="20">
        <f t="shared" si="33"/>
        <v>218</v>
      </c>
      <c r="AC32" s="28">
        <f>SUM(V32:AB32)</f>
        <v>1466</v>
      </c>
    </row>
    <row r="33" spans="1:29" ht="17.25" thickBot="1" x14ac:dyDescent="0.65">
      <c r="A33" t="s">
        <v>209</v>
      </c>
      <c r="B33" t="s">
        <v>56</v>
      </c>
      <c r="F33" t="s">
        <v>167</v>
      </c>
      <c r="G33" t="s">
        <v>167</v>
      </c>
      <c r="K33" s="29"/>
      <c r="L33" s="30">
        <f>L31/L32</f>
        <v>0.11872146118721461</v>
      </c>
      <c r="M33" s="30">
        <f t="shared" ref="M33:R33" si="34">M31/M32</f>
        <v>0.11881188118811881</v>
      </c>
      <c r="N33" s="30">
        <f t="shared" si="34"/>
        <v>0.14492753623188406</v>
      </c>
      <c r="O33" s="30">
        <f t="shared" si="34"/>
        <v>3.5175879396984924E-2</v>
      </c>
      <c r="P33" s="30">
        <f t="shared" si="34"/>
        <v>5.181347150259067E-2</v>
      </c>
      <c r="Q33" s="30">
        <f t="shared" si="34"/>
        <v>0.21929824561403508</v>
      </c>
      <c r="R33" s="30">
        <f t="shared" si="34"/>
        <v>0.13761467889908258</v>
      </c>
      <c r="S33" s="38"/>
      <c r="U33" s="39"/>
      <c r="V33" s="30">
        <f>V31/V32</f>
        <v>0.11872146118721461</v>
      </c>
      <c r="W33" s="30">
        <f t="shared" ref="W33:AB33" si="35">W31/W32</f>
        <v>0.11881188118811881</v>
      </c>
      <c r="X33" s="30">
        <f t="shared" si="35"/>
        <v>0.14492753623188406</v>
      </c>
      <c r="Y33" s="30">
        <f t="shared" si="35"/>
        <v>3.5175879396984924E-2</v>
      </c>
      <c r="Z33" s="30">
        <f t="shared" si="35"/>
        <v>5.181347150259067E-2</v>
      </c>
      <c r="AA33" s="30">
        <f t="shared" si="35"/>
        <v>0.21929824561403508</v>
      </c>
      <c r="AB33" s="30">
        <f t="shared" si="35"/>
        <v>0.13761467889908258</v>
      </c>
      <c r="AC33" s="38"/>
    </row>
    <row r="34" spans="1:29" ht="17.25" thickBot="1" x14ac:dyDescent="0.65">
      <c r="A34" t="s">
        <v>210</v>
      </c>
      <c r="B34" t="s">
        <v>57</v>
      </c>
      <c r="F34" t="s">
        <v>167</v>
      </c>
      <c r="G34" t="s">
        <v>167</v>
      </c>
      <c r="K34" s="31"/>
      <c r="L34" s="31"/>
      <c r="M34" s="31"/>
      <c r="N34" s="31"/>
      <c r="O34" s="31"/>
      <c r="P34" s="31"/>
      <c r="Q34" s="31"/>
      <c r="R34" s="31"/>
      <c r="S34" s="31"/>
      <c r="U34" s="31"/>
      <c r="V34" s="31"/>
      <c r="W34" s="31"/>
      <c r="X34" s="31"/>
      <c r="Y34" s="31"/>
      <c r="Z34" s="31"/>
      <c r="AA34" s="31"/>
      <c r="AB34" s="31"/>
      <c r="AC34" s="31"/>
    </row>
    <row r="35" spans="1:29" ht="17.25" thickBot="1" x14ac:dyDescent="0.65">
      <c r="A35" t="s">
        <v>211</v>
      </c>
      <c r="B35" t="s">
        <v>58</v>
      </c>
      <c r="F35" t="s">
        <v>167</v>
      </c>
      <c r="G35" t="s">
        <v>167</v>
      </c>
      <c r="K35" s="31" t="s">
        <v>297</v>
      </c>
      <c r="L35" s="31"/>
      <c r="M35" s="31"/>
      <c r="N35" s="31"/>
      <c r="O35" s="31"/>
      <c r="P35" s="31"/>
      <c r="Q35" s="31"/>
      <c r="R35" s="31"/>
      <c r="S35" s="31"/>
      <c r="U35" s="31" t="s">
        <v>297</v>
      </c>
      <c r="V35" s="31"/>
      <c r="W35" s="31"/>
      <c r="X35" s="31"/>
      <c r="Y35" s="31"/>
      <c r="Z35" s="31"/>
      <c r="AA35" s="31"/>
      <c r="AB35" s="31"/>
      <c r="AC35" s="31"/>
    </row>
    <row r="36" spans="1:29" s="1" customFormat="1" x14ac:dyDescent="0.6">
      <c r="A36" s="1" t="s">
        <v>212</v>
      </c>
      <c r="C36" s="1">
        <v>105049</v>
      </c>
      <c r="F36" t="s">
        <v>167</v>
      </c>
      <c r="G36" t="s">
        <v>167</v>
      </c>
      <c r="K36" s="24"/>
      <c r="L36" s="25" t="s">
        <v>279</v>
      </c>
      <c r="M36" s="25" t="s">
        <v>280</v>
      </c>
      <c r="N36" s="25" t="s">
        <v>281</v>
      </c>
      <c r="O36" s="25" t="s">
        <v>282</v>
      </c>
      <c r="P36" s="25" t="s">
        <v>283</v>
      </c>
      <c r="Q36" s="25" t="s">
        <v>284</v>
      </c>
      <c r="R36" s="25" t="s">
        <v>285</v>
      </c>
      <c r="S36" s="33"/>
      <c r="T36" s="20"/>
      <c r="U36" s="34"/>
      <c r="V36" s="25" t="s">
        <v>279</v>
      </c>
      <c r="W36" s="25" t="s">
        <v>280</v>
      </c>
      <c r="X36" s="25" t="s">
        <v>281</v>
      </c>
      <c r="Y36" s="25" t="s">
        <v>282</v>
      </c>
      <c r="Z36" s="25" t="s">
        <v>283</v>
      </c>
      <c r="AA36" s="25" t="s">
        <v>284</v>
      </c>
      <c r="AB36" s="25" t="s">
        <v>285</v>
      </c>
      <c r="AC36" s="33"/>
    </row>
    <row r="37" spans="1:29" s="1" customFormat="1" x14ac:dyDescent="0.6">
      <c r="F37" t="s">
        <v>167</v>
      </c>
      <c r="G37" t="s">
        <v>167</v>
      </c>
      <c r="K37" s="26"/>
      <c r="L37" s="20">
        <v>0</v>
      </c>
      <c r="M37" s="20">
        <v>1</v>
      </c>
      <c r="N37" s="20">
        <v>2</v>
      </c>
      <c r="O37" s="20">
        <v>3</v>
      </c>
      <c r="P37" s="20">
        <v>4</v>
      </c>
      <c r="Q37" s="20">
        <v>5</v>
      </c>
      <c r="R37" s="20">
        <v>6</v>
      </c>
      <c r="S37" s="28"/>
      <c r="T37" s="20"/>
      <c r="U37" s="35"/>
      <c r="V37" s="20">
        <v>0</v>
      </c>
      <c r="W37" s="20">
        <v>1</v>
      </c>
      <c r="X37" s="20">
        <v>2</v>
      </c>
      <c r="Y37" s="20">
        <v>3</v>
      </c>
      <c r="Z37" s="20">
        <v>4</v>
      </c>
      <c r="AA37" s="20">
        <v>5</v>
      </c>
      <c r="AB37" s="20">
        <v>6</v>
      </c>
      <c r="AC37" s="28"/>
    </row>
    <row r="38" spans="1:29" x14ac:dyDescent="0.6">
      <c r="A38" t="s">
        <v>213</v>
      </c>
      <c r="B38" t="s">
        <v>61</v>
      </c>
      <c r="F38" t="s">
        <v>165</v>
      </c>
      <c r="G38" t="s">
        <v>165</v>
      </c>
      <c r="K38" s="27" t="s">
        <v>23</v>
      </c>
      <c r="L38" s="21">
        <v>208</v>
      </c>
      <c r="M38" s="21">
        <v>186</v>
      </c>
      <c r="N38" s="21">
        <v>191</v>
      </c>
      <c r="O38" s="21">
        <v>192</v>
      </c>
      <c r="P38" s="21">
        <v>183</v>
      </c>
      <c r="Q38" s="21">
        <v>215</v>
      </c>
      <c r="R38" s="21">
        <v>204</v>
      </c>
      <c r="S38" s="36">
        <f>SUM(L38:R38)</f>
        <v>1379</v>
      </c>
      <c r="U38" s="37" t="s">
        <v>23</v>
      </c>
      <c r="V38" s="21">
        <v>207</v>
      </c>
      <c r="W38" s="21">
        <v>181</v>
      </c>
      <c r="X38" s="21">
        <v>191</v>
      </c>
      <c r="Y38" s="21">
        <v>192</v>
      </c>
      <c r="Z38" s="21">
        <v>183</v>
      </c>
      <c r="AA38" s="21">
        <v>216</v>
      </c>
      <c r="AB38" s="21">
        <v>204</v>
      </c>
      <c r="AC38" s="36">
        <f>SUM(V38:AB38)</f>
        <v>1374</v>
      </c>
    </row>
    <row r="39" spans="1:29" ht="25.5" x14ac:dyDescent="0.6">
      <c r="A39" t="s">
        <v>214</v>
      </c>
      <c r="B39" t="s">
        <v>62</v>
      </c>
      <c r="F39" t="s">
        <v>165</v>
      </c>
      <c r="G39" t="s">
        <v>165</v>
      </c>
      <c r="K39" s="27" t="s">
        <v>24</v>
      </c>
      <c r="L39" s="22">
        <v>11</v>
      </c>
      <c r="M39" s="22">
        <v>16</v>
      </c>
      <c r="N39" s="22">
        <v>14</v>
      </c>
      <c r="O39" s="22">
        <v>7</v>
      </c>
      <c r="P39" s="22">
        <v>10</v>
      </c>
      <c r="Q39" s="22">
        <v>13</v>
      </c>
      <c r="R39" s="22">
        <v>14</v>
      </c>
      <c r="S39" s="36">
        <f>SUM(L39:R39)</f>
        <v>85</v>
      </c>
      <c r="U39" s="37" t="s">
        <v>24</v>
      </c>
      <c r="V39" s="22">
        <v>12</v>
      </c>
      <c r="W39" s="22">
        <v>21</v>
      </c>
      <c r="X39" s="22">
        <v>16</v>
      </c>
      <c r="Y39" s="22">
        <v>7</v>
      </c>
      <c r="Z39" s="22">
        <v>10</v>
      </c>
      <c r="AA39" s="22">
        <v>12</v>
      </c>
      <c r="AB39" s="22">
        <v>14</v>
      </c>
      <c r="AC39" s="36">
        <f>SUM(V39:AB39)</f>
        <v>92</v>
      </c>
    </row>
    <row r="40" spans="1:29" x14ac:dyDescent="0.6">
      <c r="A40" t="s">
        <v>215</v>
      </c>
      <c r="B40" t="s">
        <v>63</v>
      </c>
      <c r="F40" t="s">
        <v>165</v>
      </c>
      <c r="G40" t="s">
        <v>165</v>
      </c>
      <c r="K40" s="26" t="s">
        <v>286</v>
      </c>
      <c r="L40" s="20">
        <f>L38+L39</f>
        <v>219</v>
      </c>
      <c r="M40" s="20">
        <f t="shared" ref="M40:R40" si="36">M38+M39</f>
        <v>202</v>
      </c>
      <c r="N40" s="20">
        <f t="shared" si="36"/>
        <v>205</v>
      </c>
      <c r="O40" s="20">
        <f t="shared" si="36"/>
        <v>199</v>
      </c>
      <c r="P40" s="20">
        <f t="shared" si="36"/>
        <v>193</v>
      </c>
      <c r="Q40" s="20">
        <f t="shared" si="36"/>
        <v>228</v>
      </c>
      <c r="R40" s="20">
        <f t="shared" si="36"/>
        <v>218</v>
      </c>
      <c r="S40" s="28">
        <f>SUM(L40:R40)</f>
        <v>1464</v>
      </c>
      <c r="U40" s="35" t="s">
        <v>286</v>
      </c>
      <c r="V40" s="20">
        <f>V38+V39</f>
        <v>219</v>
      </c>
      <c r="W40" s="20">
        <f t="shared" ref="W40:AB40" si="37">W38+W39</f>
        <v>202</v>
      </c>
      <c r="X40" s="20">
        <f t="shared" si="37"/>
        <v>207</v>
      </c>
      <c r="Y40" s="20">
        <f t="shared" si="37"/>
        <v>199</v>
      </c>
      <c r="Z40" s="20">
        <f t="shared" si="37"/>
        <v>193</v>
      </c>
      <c r="AA40" s="20">
        <f t="shared" si="37"/>
        <v>228</v>
      </c>
      <c r="AB40" s="20">
        <f t="shared" si="37"/>
        <v>218</v>
      </c>
      <c r="AC40" s="28">
        <f>SUM(V40:AB40)</f>
        <v>1466</v>
      </c>
    </row>
    <row r="41" spans="1:29" ht="17.25" thickBot="1" x14ac:dyDescent="0.65">
      <c r="A41" t="s">
        <v>216</v>
      </c>
      <c r="B41" t="s">
        <v>64</v>
      </c>
      <c r="F41" t="s">
        <v>165</v>
      </c>
      <c r="G41" t="s">
        <v>165</v>
      </c>
      <c r="K41" s="29"/>
      <c r="L41" s="30">
        <f>L39/L40</f>
        <v>5.0228310502283102E-2</v>
      </c>
      <c r="M41" s="30">
        <f t="shared" ref="M41:R41" si="38">M39/M40</f>
        <v>7.9207920792079209E-2</v>
      </c>
      <c r="N41" s="30">
        <f t="shared" si="38"/>
        <v>6.8292682926829273E-2</v>
      </c>
      <c r="O41" s="30">
        <f t="shared" si="38"/>
        <v>3.5175879396984924E-2</v>
      </c>
      <c r="P41" s="30">
        <f t="shared" si="38"/>
        <v>5.181347150259067E-2</v>
      </c>
      <c r="Q41" s="30">
        <f t="shared" si="38"/>
        <v>5.701754385964912E-2</v>
      </c>
      <c r="R41" s="30">
        <f t="shared" si="38"/>
        <v>6.4220183486238536E-2</v>
      </c>
      <c r="S41" s="38">
        <f>1432-S40</f>
        <v>-32</v>
      </c>
      <c r="U41" s="39"/>
      <c r="V41" s="30">
        <f>V39/V40</f>
        <v>5.4794520547945202E-2</v>
      </c>
      <c r="W41" s="30">
        <f t="shared" ref="W41:AB41" si="39">W39/W40</f>
        <v>0.10396039603960396</v>
      </c>
      <c r="X41" s="30">
        <f t="shared" si="39"/>
        <v>7.7294685990338161E-2</v>
      </c>
      <c r="Y41" s="30">
        <f t="shared" si="39"/>
        <v>3.5175879396984924E-2</v>
      </c>
      <c r="Z41" s="30">
        <f t="shared" si="39"/>
        <v>5.181347150259067E-2</v>
      </c>
      <c r="AA41" s="30">
        <f t="shared" si="39"/>
        <v>5.2631578947368418E-2</v>
      </c>
      <c r="AB41" s="30">
        <f t="shared" si="39"/>
        <v>6.4220183486238536E-2</v>
      </c>
      <c r="AC41" s="38"/>
    </row>
    <row r="42" spans="1:29" ht="17.25" thickBot="1" x14ac:dyDescent="0.65">
      <c r="A42" t="s">
        <v>217</v>
      </c>
      <c r="B42" t="s">
        <v>65</v>
      </c>
      <c r="F42" t="s">
        <v>167</v>
      </c>
      <c r="G42" t="s">
        <v>167</v>
      </c>
      <c r="K42" s="31" t="s">
        <v>298</v>
      </c>
      <c r="L42" s="31"/>
      <c r="M42" s="31"/>
      <c r="N42" s="31"/>
      <c r="O42" s="31"/>
      <c r="P42" s="31"/>
      <c r="Q42" s="31"/>
      <c r="R42" s="31"/>
      <c r="S42" s="31"/>
      <c r="U42" s="31" t="s">
        <v>298</v>
      </c>
      <c r="V42" s="31"/>
      <c r="W42" s="31"/>
      <c r="X42" s="31"/>
      <c r="Y42" s="31"/>
      <c r="Z42" s="31"/>
      <c r="AA42" s="31"/>
      <c r="AB42" s="31"/>
      <c r="AC42" s="31"/>
    </row>
    <row r="43" spans="1:29" x14ac:dyDescent="0.6">
      <c r="A43" t="s">
        <v>218</v>
      </c>
      <c r="B43" t="s">
        <v>66</v>
      </c>
      <c r="F43" t="s">
        <v>167</v>
      </c>
      <c r="G43" t="s">
        <v>167</v>
      </c>
      <c r="K43" s="24"/>
      <c r="L43" s="25" t="s">
        <v>279</v>
      </c>
      <c r="M43" s="25" t="s">
        <v>280</v>
      </c>
      <c r="N43" s="25" t="s">
        <v>281</v>
      </c>
      <c r="O43" s="25" t="s">
        <v>282</v>
      </c>
      <c r="P43" s="25" t="s">
        <v>283</v>
      </c>
      <c r="Q43" s="25" t="s">
        <v>284</v>
      </c>
      <c r="R43" s="25" t="s">
        <v>285</v>
      </c>
      <c r="S43" s="33"/>
      <c r="U43" s="34"/>
      <c r="V43" s="25" t="s">
        <v>279</v>
      </c>
      <c r="W43" s="25" t="s">
        <v>280</v>
      </c>
      <c r="X43" s="25" t="s">
        <v>281</v>
      </c>
      <c r="Y43" s="25" t="s">
        <v>282</v>
      </c>
      <c r="Z43" s="25" t="s">
        <v>283</v>
      </c>
      <c r="AA43" s="25" t="s">
        <v>284</v>
      </c>
      <c r="AB43" s="25" t="s">
        <v>285</v>
      </c>
      <c r="AC43" s="33"/>
    </row>
    <row r="44" spans="1:29" x14ac:dyDescent="0.6">
      <c r="A44" t="s">
        <v>219</v>
      </c>
      <c r="B44" t="s">
        <v>67</v>
      </c>
      <c r="F44" t="s">
        <v>167</v>
      </c>
      <c r="G44" t="s">
        <v>167</v>
      </c>
      <c r="K44" s="26"/>
      <c r="L44" s="20">
        <v>0</v>
      </c>
      <c r="M44" s="20">
        <v>1</v>
      </c>
      <c r="N44" s="20">
        <v>2</v>
      </c>
      <c r="O44" s="20">
        <v>3</v>
      </c>
      <c r="P44" s="20">
        <v>4</v>
      </c>
      <c r="Q44" s="20">
        <v>5</v>
      </c>
      <c r="R44" s="20">
        <v>6</v>
      </c>
      <c r="S44" s="28"/>
      <c r="U44" s="35"/>
      <c r="V44" s="20">
        <v>0</v>
      </c>
      <c r="W44" s="20">
        <v>1</v>
      </c>
      <c r="X44" s="20">
        <v>2</v>
      </c>
      <c r="Y44" s="20">
        <v>3</v>
      </c>
      <c r="Z44" s="20">
        <v>4</v>
      </c>
      <c r="AA44" s="20">
        <v>5</v>
      </c>
      <c r="AB44" s="20">
        <v>6</v>
      </c>
      <c r="AC44" s="28"/>
    </row>
    <row r="45" spans="1:29" x14ac:dyDescent="0.6">
      <c r="A45" t="s">
        <v>220</v>
      </c>
      <c r="B45" t="s">
        <v>68</v>
      </c>
      <c r="F45" t="s">
        <v>167</v>
      </c>
      <c r="G45" t="s">
        <v>167</v>
      </c>
      <c r="K45" s="27" t="s">
        <v>23</v>
      </c>
      <c r="L45" s="21">
        <v>201</v>
      </c>
      <c r="M45" s="21">
        <v>187</v>
      </c>
      <c r="N45" s="21">
        <v>179</v>
      </c>
      <c r="O45" s="21">
        <v>192</v>
      </c>
      <c r="P45" s="21">
        <v>183</v>
      </c>
      <c r="Q45" s="21">
        <v>206</v>
      </c>
      <c r="R45" s="21">
        <v>204</v>
      </c>
      <c r="S45" s="36">
        <f>SUM(L45:R45)</f>
        <v>1352</v>
      </c>
      <c r="U45" s="37" t="s">
        <v>23</v>
      </c>
      <c r="V45" s="21">
        <v>205</v>
      </c>
      <c r="W45" s="21">
        <v>183</v>
      </c>
      <c r="X45" s="21">
        <v>179</v>
      </c>
      <c r="Y45" s="21">
        <v>192</v>
      </c>
      <c r="Z45" s="21">
        <v>183</v>
      </c>
      <c r="AA45" s="21">
        <v>199</v>
      </c>
      <c r="AB45" s="21">
        <v>205</v>
      </c>
      <c r="AC45" s="36">
        <f>SUM(V45:AB45)</f>
        <v>1346</v>
      </c>
    </row>
    <row r="46" spans="1:29" ht="25.5" x14ac:dyDescent="0.6">
      <c r="A46" t="s">
        <v>221</v>
      </c>
      <c r="B46" t="s">
        <v>69</v>
      </c>
      <c r="F46" t="s">
        <v>169</v>
      </c>
      <c r="G46" t="s">
        <v>169</v>
      </c>
      <c r="K46" s="27" t="s">
        <v>24</v>
      </c>
      <c r="L46" s="22">
        <v>18</v>
      </c>
      <c r="M46" s="22">
        <v>15</v>
      </c>
      <c r="N46" s="22">
        <v>27</v>
      </c>
      <c r="O46" s="22">
        <v>7</v>
      </c>
      <c r="P46" s="22">
        <v>10</v>
      </c>
      <c r="Q46" s="22">
        <v>23</v>
      </c>
      <c r="R46" s="22">
        <v>14</v>
      </c>
      <c r="S46" s="36">
        <f>SUM(L46:R46)</f>
        <v>114</v>
      </c>
      <c r="U46" s="37" t="s">
        <v>24</v>
      </c>
      <c r="V46" s="22">
        <v>14</v>
      </c>
      <c r="W46" s="22">
        <v>19</v>
      </c>
      <c r="X46" s="22">
        <v>28</v>
      </c>
      <c r="Y46" s="22">
        <v>7</v>
      </c>
      <c r="Z46" s="22">
        <v>10</v>
      </c>
      <c r="AA46" s="22">
        <v>29</v>
      </c>
      <c r="AB46" s="22">
        <v>13</v>
      </c>
      <c r="AC46" s="36">
        <f>SUM(V46:AB46)</f>
        <v>120</v>
      </c>
    </row>
    <row r="47" spans="1:29" x14ac:dyDescent="0.6">
      <c r="A47" t="s">
        <v>222</v>
      </c>
      <c r="B47" t="s">
        <v>70</v>
      </c>
      <c r="F47" t="s">
        <v>169</v>
      </c>
      <c r="G47" t="s">
        <v>169</v>
      </c>
      <c r="K47" s="26" t="s">
        <v>286</v>
      </c>
      <c r="L47" s="20">
        <f>L45+L46</f>
        <v>219</v>
      </c>
      <c r="M47" s="20">
        <f t="shared" ref="M47:R47" si="40">M45+M46</f>
        <v>202</v>
      </c>
      <c r="N47" s="20">
        <f t="shared" si="40"/>
        <v>206</v>
      </c>
      <c r="O47" s="20">
        <f t="shared" si="40"/>
        <v>199</v>
      </c>
      <c r="P47" s="20">
        <f t="shared" si="40"/>
        <v>193</v>
      </c>
      <c r="Q47" s="20">
        <f t="shared" si="40"/>
        <v>229</v>
      </c>
      <c r="R47" s="20">
        <f t="shared" si="40"/>
        <v>218</v>
      </c>
      <c r="S47" s="28">
        <f>SUM(L47:R47)</f>
        <v>1466</v>
      </c>
      <c r="U47" s="35" t="s">
        <v>286</v>
      </c>
      <c r="V47" s="20">
        <f>V45+V46</f>
        <v>219</v>
      </c>
      <c r="W47" s="20">
        <f t="shared" ref="W47:AB47" si="41">W45+W46</f>
        <v>202</v>
      </c>
      <c r="X47" s="20">
        <f t="shared" si="41"/>
        <v>207</v>
      </c>
      <c r="Y47" s="20">
        <f t="shared" si="41"/>
        <v>199</v>
      </c>
      <c r="Z47" s="20">
        <f t="shared" si="41"/>
        <v>193</v>
      </c>
      <c r="AA47" s="20">
        <f t="shared" si="41"/>
        <v>228</v>
      </c>
      <c r="AB47" s="20">
        <f t="shared" si="41"/>
        <v>218</v>
      </c>
      <c r="AC47" s="28">
        <f>SUM(V47:AB47)</f>
        <v>1466</v>
      </c>
    </row>
    <row r="48" spans="1:29" ht="17.25" thickBot="1" x14ac:dyDescent="0.65">
      <c r="A48" t="s">
        <v>223</v>
      </c>
      <c r="B48" t="s">
        <v>71</v>
      </c>
      <c r="F48" t="s">
        <v>169</v>
      </c>
      <c r="G48" t="s">
        <v>169</v>
      </c>
      <c r="K48" s="29"/>
      <c r="L48" s="30">
        <f>L46/L47</f>
        <v>8.2191780821917804E-2</v>
      </c>
      <c r="M48" s="30">
        <f t="shared" ref="M48:R48" si="42">M46/M47</f>
        <v>7.4257425742574254E-2</v>
      </c>
      <c r="N48" s="30">
        <f t="shared" si="42"/>
        <v>0.13106796116504854</v>
      </c>
      <c r="O48" s="30">
        <f t="shared" si="42"/>
        <v>3.5175879396984924E-2</v>
      </c>
      <c r="P48" s="30">
        <f t="shared" si="42"/>
        <v>5.181347150259067E-2</v>
      </c>
      <c r="Q48" s="30">
        <f t="shared" si="42"/>
        <v>0.10043668122270742</v>
      </c>
      <c r="R48" s="30">
        <f t="shared" si="42"/>
        <v>6.4220183486238536E-2</v>
      </c>
      <c r="S48" s="38"/>
      <c r="U48" s="39"/>
      <c r="V48" s="30">
        <f>V46/V47</f>
        <v>6.3926940639269403E-2</v>
      </c>
      <c r="W48" s="30">
        <f t="shared" ref="W48:AB48" si="43">W46/W47</f>
        <v>9.405940594059406E-2</v>
      </c>
      <c r="X48" s="30">
        <f t="shared" si="43"/>
        <v>0.13526570048309178</v>
      </c>
      <c r="Y48" s="30">
        <f t="shared" si="43"/>
        <v>3.5175879396984924E-2</v>
      </c>
      <c r="Z48" s="30">
        <f t="shared" si="43"/>
        <v>5.181347150259067E-2</v>
      </c>
      <c r="AA48" s="30">
        <f t="shared" si="43"/>
        <v>0.12719298245614036</v>
      </c>
      <c r="AB48" s="30">
        <f t="shared" si="43"/>
        <v>5.9633027522935783E-2</v>
      </c>
      <c r="AC48" s="38"/>
    </row>
    <row r="49" spans="1:29" x14ac:dyDescent="0.6">
      <c r="A49" t="s">
        <v>224</v>
      </c>
      <c r="B49" t="s">
        <v>72</v>
      </c>
      <c r="F49" t="s">
        <v>169</v>
      </c>
      <c r="G49" t="s">
        <v>169</v>
      </c>
    </row>
    <row r="50" spans="1:29" x14ac:dyDescent="0.6">
      <c r="A50" t="s">
        <v>225</v>
      </c>
      <c r="B50" t="s">
        <v>73</v>
      </c>
      <c r="F50" t="s">
        <v>170</v>
      </c>
      <c r="G50" t="s">
        <v>170</v>
      </c>
    </row>
    <row r="51" spans="1:29" ht="17.25" thickBot="1" x14ac:dyDescent="0.65">
      <c r="A51" t="s">
        <v>226</v>
      </c>
      <c r="B51" t="s">
        <v>74</v>
      </c>
      <c r="F51" t="s">
        <v>170</v>
      </c>
      <c r="G51" t="s">
        <v>170</v>
      </c>
      <c r="K51" s="32" t="s">
        <v>303</v>
      </c>
      <c r="L51" s="32"/>
      <c r="M51" s="32"/>
      <c r="N51" s="32"/>
      <c r="O51" s="32"/>
      <c r="P51" s="32"/>
      <c r="Q51" s="32"/>
      <c r="R51" s="32"/>
      <c r="S51" s="32"/>
      <c r="U51" s="32" t="s">
        <v>304</v>
      </c>
      <c r="V51" s="32"/>
      <c r="W51" s="32"/>
      <c r="X51" s="32"/>
      <c r="Y51" s="32"/>
      <c r="Z51" s="32"/>
      <c r="AA51" s="32"/>
      <c r="AB51" s="32"/>
      <c r="AC51" s="32"/>
    </row>
    <row r="52" spans="1:29" ht="17.25" thickBot="1" x14ac:dyDescent="0.65">
      <c r="A52" t="s">
        <v>227</v>
      </c>
      <c r="B52" t="s">
        <v>75</v>
      </c>
      <c r="F52" t="s">
        <v>170</v>
      </c>
      <c r="G52" t="s">
        <v>170</v>
      </c>
      <c r="K52" s="31" t="s">
        <v>296</v>
      </c>
      <c r="L52" s="31"/>
      <c r="M52" s="31"/>
      <c r="N52" s="31"/>
      <c r="O52" s="31"/>
      <c r="P52" s="31"/>
      <c r="Q52" s="31"/>
      <c r="R52" s="31"/>
      <c r="S52" s="31"/>
      <c r="U52" s="31" t="s">
        <v>296</v>
      </c>
      <c r="V52" s="31"/>
      <c r="W52" s="31"/>
      <c r="X52" s="31"/>
      <c r="Y52" s="31"/>
      <c r="Z52" s="31"/>
      <c r="AA52" s="31"/>
      <c r="AB52" s="31"/>
      <c r="AC52" s="31"/>
    </row>
    <row r="53" spans="1:29" x14ac:dyDescent="0.6">
      <c r="A53" t="s">
        <v>228</v>
      </c>
      <c r="B53" t="s">
        <v>76</v>
      </c>
      <c r="F53" t="s">
        <v>170</v>
      </c>
      <c r="G53" t="s">
        <v>170</v>
      </c>
      <c r="K53" s="24"/>
      <c r="L53" s="25" t="s">
        <v>279</v>
      </c>
      <c r="M53" s="25" t="s">
        <v>280</v>
      </c>
      <c r="N53" s="25" t="s">
        <v>281</v>
      </c>
      <c r="O53" s="25" t="s">
        <v>282</v>
      </c>
      <c r="P53" s="25" t="s">
        <v>283</v>
      </c>
      <c r="Q53" s="25" t="s">
        <v>284</v>
      </c>
      <c r="R53" s="25" t="s">
        <v>285</v>
      </c>
      <c r="S53" s="33"/>
      <c r="U53" s="34"/>
      <c r="V53" s="25" t="s">
        <v>279</v>
      </c>
      <c r="W53" s="25" t="s">
        <v>280</v>
      </c>
      <c r="X53" s="25" t="s">
        <v>281</v>
      </c>
      <c r="Y53" s="25" t="s">
        <v>282</v>
      </c>
      <c r="Z53" s="25" t="s">
        <v>283</v>
      </c>
      <c r="AA53" s="25" t="s">
        <v>284</v>
      </c>
      <c r="AB53" s="25" t="s">
        <v>285</v>
      </c>
      <c r="AC53" s="33"/>
    </row>
    <row r="54" spans="1:29" s="1" customFormat="1" x14ac:dyDescent="0.6">
      <c r="A54" s="1" t="s">
        <v>229</v>
      </c>
      <c r="C54" s="1">
        <v>105823</v>
      </c>
      <c r="F54" t="s">
        <v>169</v>
      </c>
      <c r="G54" t="s">
        <v>169</v>
      </c>
      <c r="K54" s="26"/>
      <c r="L54" s="20">
        <v>0</v>
      </c>
      <c r="M54" s="20">
        <v>1</v>
      </c>
      <c r="N54" s="20">
        <v>2</v>
      </c>
      <c r="O54" s="20">
        <v>3</v>
      </c>
      <c r="P54" s="20">
        <v>4</v>
      </c>
      <c r="Q54" s="20">
        <v>5</v>
      </c>
      <c r="R54" s="20">
        <v>6</v>
      </c>
      <c r="S54" s="28"/>
      <c r="T54" s="20"/>
      <c r="U54" s="35"/>
      <c r="V54" s="20">
        <v>0</v>
      </c>
      <c r="W54" s="20">
        <v>1</v>
      </c>
      <c r="X54" s="20">
        <v>2</v>
      </c>
      <c r="Y54" s="20">
        <v>3</v>
      </c>
      <c r="Z54" s="20">
        <v>4</v>
      </c>
      <c r="AA54" s="20">
        <v>5</v>
      </c>
      <c r="AB54" s="20">
        <v>6</v>
      </c>
      <c r="AC54" s="28"/>
    </row>
    <row r="55" spans="1:29" s="1" customFormat="1" x14ac:dyDescent="0.6">
      <c r="F55" t="s">
        <v>169</v>
      </c>
      <c r="G55" t="s">
        <v>169</v>
      </c>
      <c r="K55" s="27" t="s">
        <v>23</v>
      </c>
      <c r="L55" s="21">
        <v>193</v>
      </c>
      <c r="M55" s="21">
        <v>178</v>
      </c>
      <c r="N55" s="21">
        <v>177</v>
      </c>
      <c r="O55" s="21">
        <v>192</v>
      </c>
      <c r="P55" s="21">
        <v>183</v>
      </c>
      <c r="Q55" s="21">
        <v>178</v>
      </c>
      <c r="R55" s="21">
        <v>188</v>
      </c>
      <c r="S55" s="36">
        <f>SUM(L55:R55)</f>
        <v>1289</v>
      </c>
      <c r="T55" s="20"/>
      <c r="U55" s="37" t="s">
        <v>23</v>
      </c>
      <c r="V55" s="21">
        <v>193</v>
      </c>
      <c r="W55" s="21">
        <v>180</v>
      </c>
      <c r="X55" s="21">
        <v>177</v>
      </c>
      <c r="Y55" s="21">
        <v>192</v>
      </c>
      <c r="Z55" s="21">
        <v>183</v>
      </c>
      <c r="AA55" s="21">
        <v>179</v>
      </c>
      <c r="AB55" s="21">
        <v>192</v>
      </c>
      <c r="AC55" s="36">
        <f>SUM(V55:AB55)</f>
        <v>1296</v>
      </c>
    </row>
    <row r="56" spans="1:29" s="2" customFormat="1" ht="25.5" x14ac:dyDescent="0.6">
      <c r="A56" s="2" t="s">
        <v>230</v>
      </c>
      <c r="C56" s="2">
        <v>105846</v>
      </c>
      <c r="F56" t="s">
        <v>169</v>
      </c>
      <c r="G56" t="s">
        <v>169</v>
      </c>
      <c r="K56" s="27" t="s">
        <v>24</v>
      </c>
      <c r="L56" s="22">
        <v>26</v>
      </c>
      <c r="M56" s="22">
        <v>24</v>
      </c>
      <c r="N56" s="22">
        <v>30</v>
      </c>
      <c r="O56" s="22">
        <v>7</v>
      </c>
      <c r="P56" s="22">
        <v>10</v>
      </c>
      <c r="Q56" s="22">
        <v>50</v>
      </c>
      <c r="R56" s="22">
        <v>30</v>
      </c>
      <c r="S56" s="36">
        <f>SUM(L56:R56)</f>
        <v>177</v>
      </c>
      <c r="T56" s="20"/>
      <c r="U56" s="37" t="s">
        <v>24</v>
      </c>
      <c r="V56" s="22">
        <v>26</v>
      </c>
      <c r="W56" s="22">
        <v>22</v>
      </c>
      <c r="X56" s="22">
        <v>30</v>
      </c>
      <c r="Y56" s="22">
        <v>7</v>
      </c>
      <c r="Z56" s="22">
        <v>10</v>
      </c>
      <c r="AA56" s="22">
        <v>49</v>
      </c>
      <c r="AB56" s="22">
        <v>26</v>
      </c>
      <c r="AC56" s="36">
        <f>SUM(V56:AB56)</f>
        <v>170</v>
      </c>
    </row>
    <row r="57" spans="1:29" s="2" customFormat="1" x14ac:dyDescent="0.6">
      <c r="F57" t="s">
        <v>169</v>
      </c>
      <c r="G57" t="s">
        <v>169</v>
      </c>
      <c r="K57" s="26" t="s">
        <v>286</v>
      </c>
      <c r="L57" s="20">
        <f>L55+L56</f>
        <v>219</v>
      </c>
      <c r="M57" s="20">
        <f t="shared" ref="M57:R57" si="44">M55+M56</f>
        <v>202</v>
      </c>
      <c r="N57" s="20">
        <f t="shared" si="44"/>
        <v>207</v>
      </c>
      <c r="O57" s="20">
        <f t="shared" si="44"/>
        <v>199</v>
      </c>
      <c r="P57" s="20">
        <f t="shared" si="44"/>
        <v>193</v>
      </c>
      <c r="Q57" s="20">
        <f t="shared" si="44"/>
        <v>228</v>
      </c>
      <c r="R57" s="20">
        <f t="shared" si="44"/>
        <v>218</v>
      </c>
      <c r="S57" s="28">
        <f>SUM(L57:R57)</f>
        <v>1466</v>
      </c>
      <c r="T57" s="20"/>
      <c r="U57" s="35" t="s">
        <v>286</v>
      </c>
      <c r="V57" s="20">
        <f>V55+V56</f>
        <v>219</v>
      </c>
      <c r="W57" s="20">
        <f t="shared" ref="W57:AB57" si="45">W55+W56</f>
        <v>202</v>
      </c>
      <c r="X57" s="20">
        <f t="shared" si="45"/>
        <v>207</v>
      </c>
      <c r="Y57" s="20">
        <f t="shared" si="45"/>
        <v>199</v>
      </c>
      <c r="Z57" s="20">
        <f t="shared" si="45"/>
        <v>193</v>
      </c>
      <c r="AA57" s="20">
        <f t="shared" si="45"/>
        <v>228</v>
      </c>
      <c r="AB57" s="20">
        <f t="shared" si="45"/>
        <v>218</v>
      </c>
      <c r="AC57" s="28">
        <f>SUM(V57:AB57)</f>
        <v>1466</v>
      </c>
    </row>
    <row r="58" spans="1:29" s="2" customFormat="1" ht="17.25" thickBot="1" x14ac:dyDescent="0.65">
      <c r="F58" t="s">
        <v>165</v>
      </c>
      <c r="G58" t="s">
        <v>165</v>
      </c>
      <c r="K58" s="29"/>
      <c r="L58" s="30">
        <f>L56/L57</f>
        <v>0.11872146118721461</v>
      </c>
      <c r="M58" s="30">
        <f t="shared" ref="M58:R58" si="46">M56/M57</f>
        <v>0.11881188118811881</v>
      </c>
      <c r="N58" s="30">
        <f t="shared" si="46"/>
        <v>0.14492753623188406</v>
      </c>
      <c r="O58" s="30">
        <f t="shared" si="46"/>
        <v>3.5175879396984924E-2</v>
      </c>
      <c r="P58" s="30">
        <f t="shared" si="46"/>
        <v>5.181347150259067E-2</v>
      </c>
      <c r="Q58" s="30">
        <f t="shared" si="46"/>
        <v>0.21929824561403508</v>
      </c>
      <c r="R58" s="30">
        <f t="shared" si="46"/>
        <v>0.13761467889908258</v>
      </c>
      <c r="S58" s="38"/>
      <c r="T58" s="20"/>
      <c r="U58" s="39"/>
      <c r="V58" s="30">
        <f>V56/V57</f>
        <v>0.11872146118721461</v>
      </c>
      <c r="W58" s="30">
        <f t="shared" ref="W58:AB58" si="47">W56/W57</f>
        <v>0.10891089108910891</v>
      </c>
      <c r="X58" s="30">
        <f t="shared" si="47"/>
        <v>0.14492753623188406</v>
      </c>
      <c r="Y58" s="30">
        <f t="shared" si="47"/>
        <v>3.5175879396984924E-2</v>
      </c>
      <c r="Z58" s="30">
        <f t="shared" si="47"/>
        <v>5.181347150259067E-2</v>
      </c>
      <c r="AA58" s="30">
        <f t="shared" si="47"/>
        <v>0.21491228070175439</v>
      </c>
      <c r="AB58" s="30">
        <f t="shared" si="47"/>
        <v>0.11926605504587157</v>
      </c>
      <c r="AC58" s="38"/>
    </row>
    <row r="59" spans="1:29" s="2" customFormat="1" ht="17.25" thickBot="1" x14ac:dyDescent="0.65">
      <c r="F59" t="s">
        <v>165</v>
      </c>
      <c r="G59" t="s">
        <v>165</v>
      </c>
      <c r="K59" s="31"/>
      <c r="L59" s="31"/>
      <c r="M59" s="31"/>
      <c r="N59" s="31"/>
      <c r="O59" s="31"/>
      <c r="P59" s="31"/>
      <c r="Q59" s="31"/>
      <c r="R59" s="31"/>
      <c r="S59" s="31"/>
      <c r="T59" s="20"/>
      <c r="U59" s="31"/>
      <c r="V59" s="31"/>
      <c r="W59" s="31"/>
      <c r="X59" s="31"/>
      <c r="Y59" s="31"/>
      <c r="Z59" s="31"/>
      <c r="AA59" s="31"/>
      <c r="AB59" s="31"/>
      <c r="AC59" s="31"/>
    </row>
    <row r="60" spans="1:29" s="1" customFormat="1" ht="17.25" thickBot="1" x14ac:dyDescent="0.65">
      <c r="A60" s="1" t="s">
        <v>231</v>
      </c>
      <c r="C60" s="1">
        <v>105919</v>
      </c>
      <c r="F60" t="s">
        <v>165</v>
      </c>
      <c r="G60" t="s">
        <v>165</v>
      </c>
      <c r="K60" s="31" t="s">
        <v>297</v>
      </c>
      <c r="L60" s="31"/>
      <c r="M60" s="31"/>
      <c r="N60" s="31"/>
      <c r="O60" s="31"/>
      <c r="P60" s="31"/>
      <c r="Q60" s="31"/>
      <c r="R60" s="31"/>
      <c r="S60" s="31"/>
      <c r="T60" s="20"/>
      <c r="U60" s="31" t="s">
        <v>297</v>
      </c>
      <c r="V60" s="31"/>
      <c r="W60" s="31"/>
      <c r="X60" s="31"/>
      <c r="Y60" s="31"/>
      <c r="Z60" s="31"/>
      <c r="AA60" s="31"/>
      <c r="AB60" s="31"/>
      <c r="AC60" s="31"/>
    </row>
    <row r="61" spans="1:29" s="1" customFormat="1" x14ac:dyDescent="0.6">
      <c r="F61" t="s">
        <v>169</v>
      </c>
      <c r="G61" t="s">
        <v>169</v>
      </c>
      <c r="K61" s="24"/>
      <c r="L61" s="25" t="s">
        <v>279</v>
      </c>
      <c r="M61" s="25" t="s">
        <v>280</v>
      </c>
      <c r="N61" s="25" t="s">
        <v>281</v>
      </c>
      <c r="O61" s="25" t="s">
        <v>282</v>
      </c>
      <c r="P61" s="25" t="s">
        <v>283</v>
      </c>
      <c r="Q61" s="25" t="s">
        <v>284</v>
      </c>
      <c r="R61" s="25" t="s">
        <v>285</v>
      </c>
      <c r="S61" s="33"/>
      <c r="T61" s="20"/>
      <c r="U61" s="34"/>
      <c r="V61" s="25" t="s">
        <v>279</v>
      </c>
      <c r="W61" s="25" t="s">
        <v>280</v>
      </c>
      <c r="X61" s="25" t="s">
        <v>281</v>
      </c>
      <c r="Y61" s="25" t="s">
        <v>282</v>
      </c>
      <c r="Z61" s="25" t="s">
        <v>283</v>
      </c>
      <c r="AA61" s="25" t="s">
        <v>284</v>
      </c>
      <c r="AB61" s="25" t="s">
        <v>285</v>
      </c>
      <c r="AC61" s="33"/>
    </row>
    <row r="62" spans="1:29" s="1" customFormat="1" x14ac:dyDescent="0.6">
      <c r="F62" t="s">
        <v>169</v>
      </c>
      <c r="G62" t="s">
        <v>169</v>
      </c>
      <c r="K62" s="26"/>
      <c r="L62" s="20">
        <v>0</v>
      </c>
      <c r="M62" s="20">
        <v>1</v>
      </c>
      <c r="N62" s="20">
        <v>2</v>
      </c>
      <c r="O62" s="20">
        <v>3</v>
      </c>
      <c r="P62" s="20">
        <v>4</v>
      </c>
      <c r="Q62" s="20">
        <v>5</v>
      </c>
      <c r="R62" s="20">
        <v>6</v>
      </c>
      <c r="S62" s="28"/>
      <c r="T62" s="20"/>
      <c r="U62" s="35"/>
      <c r="V62" s="20">
        <v>0</v>
      </c>
      <c r="W62" s="20">
        <v>1</v>
      </c>
      <c r="X62" s="20">
        <v>2</v>
      </c>
      <c r="Y62" s="20">
        <v>3</v>
      </c>
      <c r="Z62" s="20">
        <v>4</v>
      </c>
      <c r="AA62" s="20">
        <v>5</v>
      </c>
      <c r="AB62" s="20">
        <v>6</v>
      </c>
      <c r="AC62" s="28"/>
    </row>
    <row r="63" spans="1:29" s="2" customFormat="1" x14ac:dyDescent="0.6">
      <c r="A63" s="2" t="s">
        <v>232</v>
      </c>
      <c r="C63" s="2">
        <v>105940</v>
      </c>
      <c r="F63" t="s">
        <v>165</v>
      </c>
      <c r="G63" t="s">
        <v>165</v>
      </c>
      <c r="K63" s="27" t="s">
        <v>23</v>
      </c>
      <c r="L63" s="21">
        <v>198</v>
      </c>
      <c r="M63" s="21">
        <v>178</v>
      </c>
      <c r="N63" s="21">
        <v>178</v>
      </c>
      <c r="O63" s="21">
        <v>192</v>
      </c>
      <c r="P63" s="21">
        <v>183</v>
      </c>
      <c r="Q63" s="21">
        <v>187</v>
      </c>
      <c r="R63" s="21">
        <v>203</v>
      </c>
      <c r="S63" s="36">
        <f>SUM(L63:R63)</f>
        <v>1319</v>
      </c>
      <c r="T63" s="20"/>
      <c r="U63" s="37" t="s">
        <v>23</v>
      </c>
      <c r="V63" s="21">
        <v>210</v>
      </c>
      <c r="W63" s="21">
        <v>190</v>
      </c>
      <c r="X63" s="21">
        <v>197</v>
      </c>
      <c r="Y63" s="21">
        <v>192</v>
      </c>
      <c r="Z63" s="21">
        <v>183</v>
      </c>
      <c r="AA63" s="21">
        <v>216</v>
      </c>
      <c r="AB63" s="21">
        <v>208</v>
      </c>
      <c r="AC63" s="36">
        <f>SUM(V63:AB63)</f>
        <v>1396</v>
      </c>
    </row>
    <row r="64" spans="1:29" s="2" customFormat="1" ht="25.5" x14ac:dyDescent="0.6">
      <c r="F64" t="s">
        <v>165</v>
      </c>
      <c r="G64" t="s">
        <v>165</v>
      </c>
      <c r="K64" s="27" t="s">
        <v>24</v>
      </c>
      <c r="L64" s="22">
        <v>21</v>
      </c>
      <c r="M64" s="22">
        <v>24</v>
      </c>
      <c r="N64" s="22">
        <v>29</v>
      </c>
      <c r="O64" s="22">
        <v>7</v>
      </c>
      <c r="P64" s="22">
        <v>10</v>
      </c>
      <c r="Q64" s="22">
        <v>41</v>
      </c>
      <c r="R64" s="22">
        <v>15</v>
      </c>
      <c r="S64" s="36">
        <f>SUM(L64:R64)</f>
        <v>147</v>
      </c>
      <c r="T64" s="20"/>
      <c r="U64" s="37" t="s">
        <v>24</v>
      </c>
      <c r="V64" s="22">
        <v>9</v>
      </c>
      <c r="W64" s="22">
        <v>12</v>
      </c>
      <c r="X64" s="22">
        <v>10</v>
      </c>
      <c r="Y64" s="22">
        <v>7</v>
      </c>
      <c r="Z64" s="22">
        <v>10</v>
      </c>
      <c r="AA64" s="22">
        <v>12</v>
      </c>
      <c r="AB64" s="22">
        <v>9</v>
      </c>
      <c r="AC64" s="36">
        <f>SUM(V64:AB64)</f>
        <v>69</v>
      </c>
    </row>
    <row r="65" spans="1:29" s="2" customFormat="1" x14ac:dyDescent="0.6">
      <c r="F65" t="s">
        <v>169</v>
      </c>
      <c r="G65" t="s">
        <v>169</v>
      </c>
      <c r="K65" s="26" t="s">
        <v>286</v>
      </c>
      <c r="L65" s="20">
        <f>L63+L64</f>
        <v>219</v>
      </c>
      <c r="M65" s="20">
        <f t="shared" ref="M65:R65" si="48">M63+M64</f>
        <v>202</v>
      </c>
      <c r="N65" s="20">
        <f t="shared" si="48"/>
        <v>207</v>
      </c>
      <c r="O65" s="20">
        <f t="shared" si="48"/>
        <v>199</v>
      </c>
      <c r="P65" s="20">
        <f t="shared" si="48"/>
        <v>193</v>
      </c>
      <c r="Q65" s="20">
        <f t="shared" si="48"/>
        <v>228</v>
      </c>
      <c r="R65" s="20">
        <f t="shared" si="48"/>
        <v>218</v>
      </c>
      <c r="S65" s="28">
        <f>SUM(L65:R65)</f>
        <v>1466</v>
      </c>
      <c r="T65" s="20"/>
      <c r="U65" s="35" t="s">
        <v>286</v>
      </c>
      <c r="V65" s="20">
        <f>V63+V64</f>
        <v>219</v>
      </c>
      <c r="W65" s="20">
        <f t="shared" ref="W65:AB65" si="49">W63+W64</f>
        <v>202</v>
      </c>
      <c r="X65" s="20">
        <f t="shared" si="49"/>
        <v>207</v>
      </c>
      <c r="Y65" s="20">
        <f t="shared" si="49"/>
        <v>199</v>
      </c>
      <c r="Z65" s="20">
        <f t="shared" si="49"/>
        <v>193</v>
      </c>
      <c r="AA65" s="20">
        <f t="shared" si="49"/>
        <v>228</v>
      </c>
      <c r="AB65" s="20">
        <f t="shared" si="49"/>
        <v>217</v>
      </c>
      <c r="AC65" s="28">
        <f>SUM(V65:AB65)</f>
        <v>1465</v>
      </c>
    </row>
    <row r="66" spans="1:29" s="17" customFormat="1" ht="17.25" thickBot="1" x14ac:dyDescent="0.65">
      <c r="A66" s="17" t="s">
        <v>233</v>
      </c>
      <c r="C66" s="17">
        <v>110001</v>
      </c>
      <c r="F66" t="s">
        <v>167</v>
      </c>
      <c r="G66" t="s">
        <v>167</v>
      </c>
      <c r="K66" s="29"/>
      <c r="L66" s="30">
        <f>L64/L65</f>
        <v>9.5890410958904104E-2</v>
      </c>
      <c r="M66" s="30">
        <f t="shared" ref="M66:R66" si="50">M64/M65</f>
        <v>0.11881188118811881</v>
      </c>
      <c r="N66" s="30">
        <f t="shared" si="50"/>
        <v>0.14009661835748793</v>
      </c>
      <c r="O66" s="30">
        <f t="shared" si="50"/>
        <v>3.5175879396984924E-2</v>
      </c>
      <c r="P66" s="30">
        <f t="shared" si="50"/>
        <v>5.181347150259067E-2</v>
      </c>
      <c r="Q66" s="30">
        <f t="shared" si="50"/>
        <v>0.17982456140350878</v>
      </c>
      <c r="R66" s="30">
        <f t="shared" si="50"/>
        <v>6.8807339449541288E-2</v>
      </c>
      <c r="S66" s="38">
        <f>1432-S65</f>
        <v>-34</v>
      </c>
      <c r="T66" s="20"/>
      <c r="U66" s="39"/>
      <c r="V66" s="30">
        <f>V64/V65</f>
        <v>4.1095890410958902E-2</v>
      </c>
      <c r="W66" s="30">
        <f t="shared" ref="W66:AB66" si="51">W64/W65</f>
        <v>5.9405940594059403E-2</v>
      </c>
      <c r="X66" s="30">
        <f t="shared" si="51"/>
        <v>4.8309178743961352E-2</v>
      </c>
      <c r="Y66" s="30">
        <f t="shared" si="51"/>
        <v>3.5175879396984924E-2</v>
      </c>
      <c r="Z66" s="30">
        <f t="shared" si="51"/>
        <v>5.181347150259067E-2</v>
      </c>
      <c r="AA66" s="30">
        <f t="shared" si="51"/>
        <v>5.2631578947368418E-2</v>
      </c>
      <c r="AB66" s="30">
        <f t="shared" si="51"/>
        <v>4.1474654377880185E-2</v>
      </c>
      <c r="AC66" s="38">
        <f>1432-AC65</f>
        <v>-33</v>
      </c>
    </row>
    <row r="67" spans="1:29" s="17" customFormat="1" ht="17.25" thickBot="1" x14ac:dyDescent="0.65">
      <c r="F67" t="s">
        <v>170</v>
      </c>
      <c r="G67" t="s">
        <v>170</v>
      </c>
      <c r="K67" s="31" t="s">
        <v>298</v>
      </c>
      <c r="L67" s="31"/>
      <c r="M67" s="31"/>
      <c r="N67" s="31"/>
      <c r="O67" s="31"/>
      <c r="P67" s="31"/>
      <c r="Q67" s="31"/>
      <c r="R67" s="31"/>
      <c r="S67" s="31"/>
      <c r="T67" s="20"/>
      <c r="U67" s="31" t="s">
        <v>298</v>
      </c>
      <c r="V67" s="31"/>
      <c r="W67" s="31"/>
      <c r="X67" s="31"/>
      <c r="Y67" s="31"/>
      <c r="Z67" s="31"/>
      <c r="AA67" s="31"/>
      <c r="AB67" s="31"/>
      <c r="AC67" s="31"/>
    </row>
    <row r="68" spans="1:29" s="17" customFormat="1" x14ac:dyDescent="0.6">
      <c r="F68" t="s">
        <v>167</v>
      </c>
      <c r="G68" t="s">
        <v>167</v>
      </c>
      <c r="K68" s="24"/>
      <c r="L68" s="25" t="s">
        <v>279</v>
      </c>
      <c r="M68" s="25" t="s">
        <v>280</v>
      </c>
      <c r="N68" s="25" t="s">
        <v>281</v>
      </c>
      <c r="O68" s="25" t="s">
        <v>282</v>
      </c>
      <c r="P68" s="25" t="s">
        <v>283</v>
      </c>
      <c r="Q68" s="25" t="s">
        <v>284</v>
      </c>
      <c r="R68" s="25" t="s">
        <v>285</v>
      </c>
      <c r="S68" s="33"/>
      <c r="T68" s="20"/>
      <c r="U68" s="34"/>
      <c r="V68" s="25" t="s">
        <v>279</v>
      </c>
      <c r="W68" s="25" t="s">
        <v>280</v>
      </c>
      <c r="X68" s="25" t="s">
        <v>281</v>
      </c>
      <c r="Y68" s="25" t="s">
        <v>282</v>
      </c>
      <c r="Z68" s="25" t="s">
        <v>283</v>
      </c>
      <c r="AA68" s="25" t="s">
        <v>284</v>
      </c>
      <c r="AB68" s="25" t="s">
        <v>285</v>
      </c>
      <c r="AC68" s="33"/>
    </row>
    <row r="69" spans="1:29" s="18" customFormat="1" x14ac:dyDescent="0.6">
      <c r="A69" s="18" t="s">
        <v>234</v>
      </c>
      <c r="C69" s="18">
        <v>110023</v>
      </c>
      <c r="F69" t="s">
        <v>167</v>
      </c>
      <c r="G69" t="s">
        <v>167</v>
      </c>
      <c r="K69" s="26"/>
      <c r="L69" s="20">
        <v>0</v>
      </c>
      <c r="M69" s="20">
        <v>1</v>
      </c>
      <c r="N69" s="20">
        <v>2</v>
      </c>
      <c r="O69" s="20">
        <v>3</v>
      </c>
      <c r="P69" s="20">
        <v>4</v>
      </c>
      <c r="Q69" s="20">
        <v>5</v>
      </c>
      <c r="R69" s="20">
        <v>6</v>
      </c>
      <c r="S69" s="28"/>
      <c r="T69" s="20"/>
      <c r="U69" s="35"/>
      <c r="V69" s="20">
        <v>0</v>
      </c>
      <c r="W69" s="20">
        <v>1</v>
      </c>
      <c r="X69" s="20">
        <v>2</v>
      </c>
      <c r="Y69" s="20">
        <v>3</v>
      </c>
      <c r="Z69" s="20">
        <v>4</v>
      </c>
      <c r="AA69" s="20">
        <v>5</v>
      </c>
      <c r="AB69" s="20">
        <v>6</v>
      </c>
      <c r="AC69" s="28"/>
    </row>
    <row r="70" spans="1:29" s="18" customFormat="1" x14ac:dyDescent="0.6">
      <c r="F70" t="s">
        <v>167</v>
      </c>
      <c r="G70" t="s">
        <v>167</v>
      </c>
      <c r="K70" s="27" t="s">
        <v>23</v>
      </c>
      <c r="L70" s="21">
        <v>200</v>
      </c>
      <c r="M70" s="21">
        <v>183</v>
      </c>
      <c r="N70" s="21">
        <v>181</v>
      </c>
      <c r="O70" s="21">
        <v>192</v>
      </c>
      <c r="P70" s="21">
        <v>183</v>
      </c>
      <c r="Q70" s="21">
        <v>189</v>
      </c>
      <c r="R70" s="21">
        <v>201</v>
      </c>
      <c r="S70" s="36">
        <f>SUM(L70:R70)</f>
        <v>1329</v>
      </c>
      <c r="T70" s="20"/>
      <c r="U70" s="37" t="s">
        <v>23</v>
      </c>
      <c r="V70" s="21">
        <v>209</v>
      </c>
      <c r="W70" s="21">
        <v>194</v>
      </c>
      <c r="X70" s="21">
        <v>188</v>
      </c>
      <c r="Y70" s="21">
        <v>183</v>
      </c>
      <c r="Z70" s="21">
        <v>216</v>
      </c>
      <c r="AA70" s="21">
        <v>206</v>
      </c>
      <c r="AB70" s="21">
        <v>206</v>
      </c>
      <c r="AC70" s="36">
        <f>SUM(V70:AB70)</f>
        <v>1402</v>
      </c>
    </row>
    <row r="71" spans="1:29" s="2" customFormat="1" ht="25.5" x14ac:dyDescent="0.6">
      <c r="A71" s="2" t="s">
        <v>235</v>
      </c>
      <c r="C71" s="2">
        <v>110117</v>
      </c>
      <c r="F71" t="s">
        <v>167</v>
      </c>
      <c r="G71" t="s">
        <v>167</v>
      </c>
      <c r="K71" s="27" t="s">
        <v>24</v>
      </c>
      <c r="L71" s="22">
        <v>19</v>
      </c>
      <c r="M71" s="22">
        <v>19</v>
      </c>
      <c r="N71" s="22">
        <v>26</v>
      </c>
      <c r="O71" s="22">
        <v>7</v>
      </c>
      <c r="P71" s="22">
        <v>10</v>
      </c>
      <c r="Q71" s="22">
        <v>39</v>
      </c>
      <c r="R71" s="22">
        <v>17</v>
      </c>
      <c r="S71" s="36">
        <f>SUM(L71:R71)</f>
        <v>137</v>
      </c>
      <c r="T71" s="20"/>
      <c r="U71" s="37" t="s">
        <v>24</v>
      </c>
      <c r="V71" s="22">
        <v>10</v>
      </c>
      <c r="W71" s="22">
        <v>8</v>
      </c>
      <c r="X71" s="22">
        <v>19</v>
      </c>
      <c r="Y71" s="22">
        <v>10</v>
      </c>
      <c r="Z71" s="22">
        <v>12</v>
      </c>
      <c r="AA71" s="22">
        <v>12</v>
      </c>
      <c r="AB71" s="22">
        <v>6</v>
      </c>
      <c r="AC71" s="36">
        <f>SUM(V71:AB71)</f>
        <v>77</v>
      </c>
    </row>
    <row r="72" spans="1:29" s="2" customFormat="1" x14ac:dyDescent="0.6">
      <c r="F72" t="s">
        <v>166</v>
      </c>
      <c r="G72" t="s">
        <v>166</v>
      </c>
      <c r="K72" s="26" t="s">
        <v>286</v>
      </c>
      <c r="L72" s="20">
        <f>L70+L71</f>
        <v>219</v>
      </c>
      <c r="M72" s="20">
        <f t="shared" ref="M72:R72" si="52">M70+M71</f>
        <v>202</v>
      </c>
      <c r="N72" s="20">
        <f t="shared" si="52"/>
        <v>207</v>
      </c>
      <c r="O72" s="20">
        <f t="shared" si="52"/>
        <v>199</v>
      </c>
      <c r="P72" s="20">
        <f t="shared" si="52"/>
        <v>193</v>
      </c>
      <c r="Q72" s="20">
        <f t="shared" si="52"/>
        <v>228</v>
      </c>
      <c r="R72" s="20">
        <f t="shared" si="52"/>
        <v>218</v>
      </c>
      <c r="S72" s="28">
        <f>SUM(L72:R72)</f>
        <v>1466</v>
      </c>
      <c r="T72" s="20"/>
      <c r="U72" s="35" t="s">
        <v>286</v>
      </c>
      <c r="V72" s="20">
        <f>V70+V71</f>
        <v>219</v>
      </c>
      <c r="W72" s="20">
        <f t="shared" ref="W72:AB72" si="53">W70+W71</f>
        <v>202</v>
      </c>
      <c r="X72" s="20">
        <f t="shared" si="53"/>
        <v>207</v>
      </c>
      <c r="Y72" s="20">
        <f t="shared" si="53"/>
        <v>193</v>
      </c>
      <c r="Z72" s="20">
        <f t="shared" si="53"/>
        <v>228</v>
      </c>
      <c r="AA72" s="20">
        <f t="shared" si="53"/>
        <v>218</v>
      </c>
      <c r="AB72" s="20">
        <f t="shared" si="53"/>
        <v>212</v>
      </c>
      <c r="AC72" s="28">
        <f>SUM(V72:AB72)</f>
        <v>1479</v>
      </c>
    </row>
    <row r="73" spans="1:29" s="2" customFormat="1" ht="17.25" thickBot="1" x14ac:dyDescent="0.65">
      <c r="F73" t="s">
        <v>170</v>
      </c>
      <c r="G73" t="s">
        <v>170</v>
      </c>
      <c r="K73" s="29"/>
      <c r="L73" s="30">
        <f>L71/L72</f>
        <v>8.6757990867579904E-2</v>
      </c>
      <c r="M73" s="30">
        <f t="shared" ref="M73:R73" si="54">M71/M72</f>
        <v>9.405940594059406E-2</v>
      </c>
      <c r="N73" s="30">
        <f t="shared" si="54"/>
        <v>0.12560386473429952</v>
      </c>
      <c r="O73" s="30">
        <f t="shared" si="54"/>
        <v>3.5175879396984924E-2</v>
      </c>
      <c r="P73" s="30">
        <f t="shared" si="54"/>
        <v>5.181347150259067E-2</v>
      </c>
      <c r="Q73" s="30">
        <f t="shared" si="54"/>
        <v>0.17105263157894737</v>
      </c>
      <c r="R73" s="30">
        <f t="shared" si="54"/>
        <v>7.7981651376146793E-2</v>
      </c>
      <c r="S73" s="38"/>
      <c r="T73" s="20"/>
      <c r="U73" s="39"/>
      <c r="V73" s="30">
        <f>V71/V72</f>
        <v>4.5662100456621002E-2</v>
      </c>
      <c r="W73" s="30">
        <f t="shared" ref="W73:AB73" si="55">W71/W72</f>
        <v>3.9603960396039604E-2</v>
      </c>
      <c r="X73" s="30">
        <f t="shared" si="55"/>
        <v>9.1787439613526575E-2</v>
      </c>
      <c r="Y73" s="30">
        <f t="shared" si="55"/>
        <v>5.181347150259067E-2</v>
      </c>
      <c r="Z73" s="30">
        <f t="shared" si="55"/>
        <v>5.2631578947368418E-2</v>
      </c>
      <c r="AA73" s="30">
        <f t="shared" si="55"/>
        <v>5.5045871559633031E-2</v>
      </c>
      <c r="AB73" s="30">
        <f t="shared" si="55"/>
        <v>2.8301886792452831E-2</v>
      </c>
      <c r="AC73" s="38"/>
    </row>
    <row r="74" spans="1:29" s="18" customFormat="1" x14ac:dyDescent="0.6">
      <c r="A74" s="18" t="s">
        <v>236</v>
      </c>
      <c r="C74" s="18">
        <v>110143</v>
      </c>
      <c r="F74" t="s">
        <v>165</v>
      </c>
      <c r="G74" t="s">
        <v>165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s="18" customFormat="1" x14ac:dyDescent="0.6">
      <c r="F75" t="s">
        <v>169</v>
      </c>
      <c r="G75" t="s">
        <v>169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x14ac:dyDescent="0.6">
      <c r="A76" t="s">
        <v>237</v>
      </c>
      <c r="B76" t="s">
        <v>99</v>
      </c>
      <c r="F76" t="s">
        <v>169</v>
      </c>
      <c r="G76" t="s">
        <v>169</v>
      </c>
    </row>
    <row r="77" spans="1:29" x14ac:dyDescent="0.6">
      <c r="A77" t="s">
        <v>238</v>
      </c>
      <c r="B77" t="s">
        <v>100</v>
      </c>
      <c r="F77" t="s">
        <v>169</v>
      </c>
      <c r="G77" t="s">
        <v>169</v>
      </c>
    </row>
    <row r="78" spans="1:29" s="1" customFormat="1" x14ac:dyDescent="0.6">
      <c r="A78" s="1" t="s">
        <v>239</v>
      </c>
      <c r="C78" s="1">
        <v>110258</v>
      </c>
      <c r="F78" t="s">
        <v>169</v>
      </c>
      <c r="G78" t="s">
        <v>169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s="1" customFormat="1" x14ac:dyDescent="0.6">
      <c r="F79" t="s">
        <v>165</v>
      </c>
      <c r="G79" t="s">
        <v>165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s="5" customFormat="1" x14ac:dyDescent="0.6">
      <c r="A80" s="5" t="s">
        <v>259</v>
      </c>
      <c r="C80" s="5">
        <v>110341</v>
      </c>
      <c r="F80" t="s">
        <v>169</v>
      </c>
      <c r="G80" t="s">
        <v>169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s="5" customFormat="1" x14ac:dyDescent="0.6">
      <c r="F81" t="s">
        <v>166</v>
      </c>
      <c r="G81" t="s">
        <v>166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x14ac:dyDescent="0.6">
      <c r="A82" t="s">
        <v>258</v>
      </c>
      <c r="B82" t="s">
        <v>105</v>
      </c>
      <c r="F82" t="s">
        <v>166</v>
      </c>
      <c r="G82" t="s">
        <v>166</v>
      </c>
    </row>
    <row r="83" spans="1:29" x14ac:dyDescent="0.6">
      <c r="A83" t="s">
        <v>260</v>
      </c>
      <c r="B83" t="s">
        <v>106</v>
      </c>
      <c r="F83" t="s">
        <v>166</v>
      </c>
      <c r="G83" t="s">
        <v>166</v>
      </c>
    </row>
    <row r="84" spans="1:29" s="19" customFormat="1" x14ac:dyDescent="0.6">
      <c r="A84" s="19" t="s">
        <v>246</v>
      </c>
      <c r="C84" s="19">
        <v>110455</v>
      </c>
      <c r="F84" t="s">
        <v>166</v>
      </c>
      <c r="G84" t="s">
        <v>166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s="19" customFormat="1" x14ac:dyDescent="0.6">
      <c r="F85" t="s">
        <v>169</v>
      </c>
      <c r="G85" t="s">
        <v>169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s="2" customFormat="1" x14ac:dyDescent="0.6">
      <c r="A86" s="2" t="s">
        <v>247</v>
      </c>
      <c r="B86" s="2">
        <v>6</v>
      </c>
      <c r="C86" s="2">
        <v>110514</v>
      </c>
      <c r="F86" t="s">
        <v>170</v>
      </c>
      <c r="G86" t="s">
        <v>170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s="2" customFormat="1" x14ac:dyDescent="0.6">
      <c r="B87" s="2">
        <v>2</v>
      </c>
      <c r="F87" t="s">
        <v>167</v>
      </c>
      <c r="G87" t="s">
        <v>167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s="1" customFormat="1" x14ac:dyDescent="0.6">
      <c r="A88" s="1" t="s">
        <v>267</v>
      </c>
      <c r="B88" s="1">
        <v>6</v>
      </c>
      <c r="C88" s="1">
        <v>110536</v>
      </c>
      <c r="F88" t="s">
        <v>170</v>
      </c>
      <c r="G88" t="s">
        <v>170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s="1" customFormat="1" x14ac:dyDescent="0.6">
      <c r="B89" s="1">
        <v>2</v>
      </c>
      <c r="F89" t="s">
        <v>167</v>
      </c>
      <c r="G89" t="s">
        <v>167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s="20" customFormat="1" x14ac:dyDescent="0.6">
      <c r="A90" s="20" t="s">
        <v>248</v>
      </c>
      <c r="B90" s="20" t="s">
        <v>113</v>
      </c>
      <c r="F90" s="20" t="s">
        <v>170</v>
      </c>
      <c r="G90" s="20" t="s">
        <v>170</v>
      </c>
    </row>
    <row r="91" spans="1:29" x14ac:dyDescent="0.6">
      <c r="A91" s="2" t="s">
        <v>249</v>
      </c>
      <c r="B91" s="2"/>
      <c r="C91" s="2"/>
      <c r="D91" s="2"/>
      <c r="E91" s="2"/>
      <c r="F91" t="s">
        <v>170</v>
      </c>
      <c r="G91" t="s">
        <v>170</v>
      </c>
    </row>
    <row r="92" spans="1:29" x14ac:dyDescent="0.6">
      <c r="A92" s="2"/>
      <c r="B92" s="2"/>
      <c r="C92" s="2"/>
      <c r="D92" s="2"/>
      <c r="E92" s="2"/>
      <c r="F92" t="s">
        <v>169</v>
      </c>
      <c r="G92" t="s">
        <v>169</v>
      </c>
    </row>
    <row r="93" spans="1:29" x14ac:dyDescent="0.6">
      <c r="A93" s="2"/>
      <c r="B93" s="2"/>
      <c r="C93" s="2"/>
      <c r="D93" s="2"/>
      <c r="E93" s="2"/>
      <c r="F93" t="s">
        <v>165</v>
      </c>
      <c r="G93" t="s">
        <v>165</v>
      </c>
    </row>
    <row r="94" spans="1:29" s="18" customFormat="1" x14ac:dyDescent="0.6">
      <c r="A94" s="18" t="s">
        <v>250</v>
      </c>
      <c r="C94" s="18">
        <v>110628</v>
      </c>
      <c r="F94" t="s">
        <v>169</v>
      </c>
      <c r="G94" t="s">
        <v>169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s="18" customFormat="1" x14ac:dyDescent="0.6">
      <c r="F95" t="s">
        <v>166</v>
      </c>
      <c r="G95" t="s">
        <v>166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s="18" customFormat="1" x14ac:dyDescent="0.6">
      <c r="F96" t="s">
        <v>166</v>
      </c>
      <c r="G96" t="s">
        <v>166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s="19" customFormat="1" x14ac:dyDescent="0.6">
      <c r="A97" s="19" t="s">
        <v>251</v>
      </c>
      <c r="C97" s="19">
        <v>110650</v>
      </c>
      <c r="F97" t="s">
        <v>169</v>
      </c>
      <c r="G97" t="s">
        <v>169</v>
      </c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s="19" customFormat="1" x14ac:dyDescent="0.6">
      <c r="F98" t="s">
        <v>166</v>
      </c>
      <c r="G98" t="s">
        <v>166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s="19" customFormat="1" x14ac:dyDescent="0.6">
      <c r="F99" t="s">
        <v>166</v>
      </c>
      <c r="G99" t="s">
        <v>166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s="20" customFormat="1" x14ac:dyDescent="0.6">
      <c r="A100" s="20" t="s">
        <v>252</v>
      </c>
      <c r="B100" s="20" t="s">
        <v>253</v>
      </c>
      <c r="F100" s="20" t="s">
        <v>169</v>
      </c>
      <c r="G100" s="20" t="s">
        <v>169</v>
      </c>
    </row>
    <row r="101" spans="1:29" x14ac:dyDescent="0.6">
      <c r="A101" t="s">
        <v>240</v>
      </c>
      <c r="B101" t="s">
        <v>124</v>
      </c>
      <c r="F101" t="s">
        <v>169</v>
      </c>
      <c r="G101" t="s">
        <v>169</v>
      </c>
    </row>
    <row r="102" spans="1:29" s="20" customFormat="1" x14ac:dyDescent="0.6">
      <c r="A102" s="20" t="s">
        <v>254</v>
      </c>
      <c r="B102" s="20" t="s">
        <v>125</v>
      </c>
      <c r="F102" s="20" t="s">
        <v>169</v>
      </c>
      <c r="G102" s="20" t="s">
        <v>169</v>
      </c>
    </row>
    <row r="103" spans="1:29" s="20" customFormat="1" x14ac:dyDescent="0.6">
      <c r="A103" s="20" t="s">
        <v>256</v>
      </c>
      <c r="B103" s="20" t="s">
        <v>255</v>
      </c>
      <c r="F103" s="20" t="s">
        <v>169</v>
      </c>
      <c r="G103" s="20" t="s">
        <v>169</v>
      </c>
    </row>
    <row r="104" spans="1:29" s="6" customFormat="1" x14ac:dyDescent="0.6">
      <c r="A104" s="6" t="s">
        <v>266</v>
      </c>
      <c r="B104" s="6" t="s">
        <v>135</v>
      </c>
      <c r="F104" t="s">
        <v>165</v>
      </c>
      <c r="G104" t="s">
        <v>165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s="6" customFormat="1" x14ac:dyDescent="0.6">
      <c r="B105" s="6" t="s">
        <v>136</v>
      </c>
      <c r="F105" t="s">
        <v>169</v>
      </c>
      <c r="G105" t="s">
        <v>169</v>
      </c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s="1" customFormat="1" x14ac:dyDescent="0.6">
      <c r="A106" s="1" t="s">
        <v>265</v>
      </c>
      <c r="B106" s="1" t="s">
        <v>137</v>
      </c>
      <c r="F106" t="s">
        <v>165</v>
      </c>
      <c r="G106" t="s">
        <v>165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s="1" customFormat="1" x14ac:dyDescent="0.6">
      <c r="B107" s="1" t="s">
        <v>138</v>
      </c>
      <c r="F107" t="s">
        <v>169</v>
      </c>
      <c r="G107" t="s">
        <v>169</v>
      </c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6">
      <c r="A108" s="20" t="s">
        <v>264</v>
      </c>
      <c r="B108" t="s">
        <v>139</v>
      </c>
      <c r="F108" t="s">
        <v>165</v>
      </c>
      <c r="G108" t="s">
        <v>165</v>
      </c>
    </row>
    <row r="109" spans="1:29" s="5" customFormat="1" x14ac:dyDescent="0.6">
      <c r="A109" s="5" t="s">
        <v>263</v>
      </c>
      <c r="B109" s="5" t="s">
        <v>135</v>
      </c>
      <c r="F109" t="s">
        <v>165</v>
      </c>
      <c r="G109" t="s">
        <v>165</v>
      </c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s="5" customFormat="1" x14ac:dyDescent="0.6">
      <c r="B110" s="5" t="s">
        <v>136</v>
      </c>
      <c r="F110" t="s">
        <v>169</v>
      </c>
      <c r="G110" t="s">
        <v>169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s="2" customFormat="1" x14ac:dyDescent="0.6">
      <c r="A111" s="2" t="s">
        <v>241</v>
      </c>
      <c r="B111" s="2" t="s">
        <v>137</v>
      </c>
      <c r="F111" s="2" t="s">
        <v>165</v>
      </c>
      <c r="G111" s="2" t="s">
        <v>165</v>
      </c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s="2" customFormat="1" x14ac:dyDescent="0.6">
      <c r="B112" s="2" t="s">
        <v>138</v>
      </c>
      <c r="F112" s="2" t="s">
        <v>169</v>
      </c>
      <c r="G112" s="2" t="s">
        <v>169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s="20" customFormat="1" x14ac:dyDescent="0.6">
      <c r="A113" s="20" t="s">
        <v>262</v>
      </c>
      <c r="B113" s="20" t="s">
        <v>139</v>
      </c>
      <c r="F113" s="20" t="s">
        <v>165</v>
      </c>
      <c r="G113" s="20" t="s">
        <v>165</v>
      </c>
    </row>
    <row r="114" spans="1:29" s="2" customFormat="1" x14ac:dyDescent="0.6">
      <c r="A114" s="2" t="s">
        <v>268</v>
      </c>
      <c r="F114" t="s">
        <v>169</v>
      </c>
      <c r="G114" t="s">
        <v>169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s="2" customFormat="1" x14ac:dyDescent="0.6">
      <c r="F115" t="s">
        <v>169</v>
      </c>
      <c r="G115" t="s">
        <v>169</v>
      </c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s="2" customFormat="1" x14ac:dyDescent="0.6">
      <c r="F116" t="s">
        <v>165</v>
      </c>
      <c r="G116" t="s">
        <v>165</v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s="1" customFormat="1" x14ac:dyDescent="0.6">
      <c r="A117" s="1" t="s">
        <v>269</v>
      </c>
      <c r="F117" s="1" t="s">
        <v>169</v>
      </c>
      <c r="G117" s="1" t="s">
        <v>169</v>
      </c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s="1" customFormat="1" x14ac:dyDescent="0.6">
      <c r="F118" s="1" t="s">
        <v>169</v>
      </c>
      <c r="G118" s="1" t="s">
        <v>169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s="1" customFormat="1" x14ac:dyDescent="0.6">
      <c r="F119" s="1" t="s">
        <v>170</v>
      </c>
      <c r="G119" s="1" t="s">
        <v>170</v>
      </c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s="6" customFormat="1" x14ac:dyDescent="0.6">
      <c r="A120" s="6" t="s">
        <v>270</v>
      </c>
      <c r="F120" s="6" t="s">
        <v>169</v>
      </c>
      <c r="G120" s="6" t="s">
        <v>169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s="6" customFormat="1" x14ac:dyDescent="0.6">
      <c r="F121" s="6" t="s">
        <v>169</v>
      </c>
      <c r="G121" s="6" t="s">
        <v>169</v>
      </c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s="6" customFormat="1" x14ac:dyDescent="0.6">
      <c r="F122" s="6" t="s">
        <v>170</v>
      </c>
      <c r="G122" s="6" t="s">
        <v>170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s="1" customFormat="1" x14ac:dyDescent="0.6">
      <c r="A123" s="1" t="s">
        <v>271</v>
      </c>
      <c r="F123" s="1" t="s">
        <v>170</v>
      </c>
      <c r="G123" s="1" t="s">
        <v>170</v>
      </c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s="1" customFormat="1" x14ac:dyDescent="0.6">
      <c r="F124" s="1" t="s">
        <v>169</v>
      </c>
      <c r="G124" s="1" t="s">
        <v>169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s="1" customFormat="1" x14ac:dyDescent="0.6">
      <c r="F125" s="1" t="s">
        <v>169</v>
      </c>
      <c r="G125" s="1" t="s">
        <v>169</v>
      </c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6">
      <c r="A126" t="s">
        <v>242</v>
      </c>
      <c r="B126" t="s">
        <v>152</v>
      </c>
      <c r="F126" t="s">
        <v>167</v>
      </c>
      <c r="G126" t="s">
        <v>167</v>
      </c>
    </row>
    <row r="127" spans="1:29" x14ac:dyDescent="0.6">
      <c r="A127" t="s">
        <v>243</v>
      </c>
      <c r="B127" t="s">
        <v>153</v>
      </c>
      <c r="F127" t="s">
        <v>167</v>
      </c>
      <c r="G127" t="s">
        <v>167</v>
      </c>
    </row>
    <row r="128" spans="1:29" x14ac:dyDescent="0.6">
      <c r="A128" t="s">
        <v>244</v>
      </c>
      <c r="B128" t="s">
        <v>154</v>
      </c>
      <c r="F128" t="s">
        <v>167</v>
      </c>
      <c r="G128" t="s">
        <v>167</v>
      </c>
    </row>
    <row r="129" spans="1:29" x14ac:dyDescent="0.6">
      <c r="A129" t="s">
        <v>261</v>
      </c>
      <c r="B129" t="s">
        <v>155</v>
      </c>
      <c r="F129" t="s">
        <v>167</v>
      </c>
      <c r="G129" t="s">
        <v>167</v>
      </c>
    </row>
    <row r="130" spans="1:29" x14ac:dyDescent="0.6">
      <c r="A130" t="s">
        <v>245</v>
      </c>
      <c r="B130" t="s">
        <v>272</v>
      </c>
      <c r="F130" t="s">
        <v>166</v>
      </c>
      <c r="G130" t="s">
        <v>166</v>
      </c>
    </row>
    <row r="131" spans="1:29" x14ac:dyDescent="0.6">
      <c r="A131" t="s">
        <v>273</v>
      </c>
      <c r="B131" t="s">
        <v>157</v>
      </c>
      <c r="F131" t="s">
        <v>166</v>
      </c>
      <c r="G131" t="s">
        <v>166</v>
      </c>
    </row>
    <row r="132" spans="1:29" s="20" customFormat="1" x14ac:dyDescent="0.6">
      <c r="A132" s="20" t="s">
        <v>274</v>
      </c>
      <c r="B132" s="20" t="s">
        <v>158</v>
      </c>
      <c r="F132" s="20" t="s">
        <v>166</v>
      </c>
      <c r="G132" s="20" t="s">
        <v>166</v>
      </c>
    </row>
    <row r="133" spans="1:29" s="20" customFormat="1" x14ac:dyDescent="0.6">
      <c r="A133" s="20" t="s">
        <v>275</v>
      </c>
      <c r="B133" s="20" t="s">
        <v>159</v>
      </c>
      <c r="F133" s="20" t="s">
        <v>166</v>
      </c>
      <c r="G133" s="20" t="s">
        <v>166</v>
      </c>
    </row>
    <row r="134" spans="1:29" s="5" customFormat="1" x14ac:dyDescent="0.6">
      <c r="A134" s="5" t="s">
        <v>276</v>
      </c>
      <c r="B134" s="5" t="s">
        <v>160</v>
      </c>
      <c r="F134" t="s">
        <v>165</v>
      </c>
      <c r="G134" t="s">
        <v>165</v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s="5" customFormat="1" x14ac:dyDescent="0.6">
      <c r="B135" s="5" t="s">
        <v>161</v>
      </c>
      <c r="F135" t="s">
        <v>166</v>
      </c>
      <c r="G135" t="s">
        <v>166</v>
      </c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s="18" customFormat="1" x14ac:dyDescent="0.6">
      <c r="A136" s="18" t="s">
        <v>277</v>
      </c>
      <c r="F136" s="18" t="s">
        <v>169</v>
      </c>
      <c r="G136" s="18" t="s">
        <v>169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s="18" customFormat="1" x14ac:dyDescent="0.6">
      <c r="F137" s="18" t="s">
        <v>165</v>
      </c>
      <c r="G137" s="18" t="s">
        <v>165</v>
      </c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s="18" customFormat="1" x14ac:dyDescent="0.6">
      <c r="F138" s="18" t="s">
        <v>166</v>
      </c>
      <c r="G138" s="18" t="s">
        <v>166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x14ac:dyDescent="0.6">
      <c r="A139" t="s">
        <v>287</v>
      </c>
      <c r="B139" t="s">
        <v>288</v>
      </c>
    </row>
    <row r="140" spans="1:29" x14ac:dyDescent="0.6">
      <c r="B140" t="s">
        <v>289</v>
      </c>
    </row>
    <row r="141" spans="1:29" x14ac:dyDescent="0.6">
      <c r="B141" t="s">
        <v>290</v>
      </c>
    </row>
    <row r="142" spans="1:29" x14ac:dyDescent="0.6">
      <c r="A142" t="s">
        <v>295</v>
      </c>
      <c r="B142" t="s">
        <v>291</v>
      </c>
    </row>
    <row r="143" spans="1:29" x14ac:dyDescent="0.6">
      <c r="B143" t="s">
        <v>292</v>
      </c>
    </row>
    <row r="144" spans="1:29" x14ac:dyDescent="0.6">
      <c r="B144" t="s">
        <v>293</v>
      </c>
    </row>
    <row r="145" spans="2:2" x14ac:dyDescent="0.6">
      <c r="B145" t="s">
        <v>294</v>
      </c>
    </row>
  </sheetData>
  <mergeCells count="31">
    <mergeCell ref="U51:AC51"/>
    <mergeCell ref="U52:AC52"/>
    <mergeCell ref="U59:AC59"/>
    <mergeCell ref="U60:AC60"/>
    <mergeCell ref="U67:AC67"/>
    <mergeCell ref="K51:S51"/>
    <mergeCell ref="K52:S52"/>
    <mergeCell ref="K59:S59"/>
    <mergeCell ref="K60:S60"/>
    <mergeCell ref="K67:S67"/>
    <mergeCell ref="K42:S42"/>
    <mergeCell ref="U26:AC26"/>
    <mergeCell ref="U27:AC27"/>
    <mergeCell ref="U34:AC34"/>
    <mergeCell ref="U35:AC35"/>
    <mergeCell ref="U42:AC42"/>
    <mergeCell ref="U17:AC17"/>
    <mergeCell ref="K26:S26"/>
    <mergeCell ref="K27:S27"/>
    <mergeCell ref="K34:S34"/>
    <mergeCell ref="K35:S35"/>
    <mergeCell ref="K1:S1"/>
    <mergeCell ref="U1:AC1"/>
    <mergeCell ref="U2:AC2"/>
    <mergeCell ref="U9:AC9"/>
    <mergeCell ref="U10:AC10"/>
    <mergeCell ref="K24:S24"/>
    <mergeCell ref="K17:S17"/>
    <mergeCell ref="K9:S9"/>
    <mergeCell ref="K2:S2"/>
    <mergeCell ref="K10:S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2565-7A6E-4D99-B133-0C24801BA2A0}">
  <dimension ref="A1:B6"/>
  <sheetViews>
    <sheetView workbookViewId="0">
      <selection activeCell="A6" sqref="A6"/>
    </sheetView>
  </sheetViews>
  <sheetFormatPr defaultRowHeight="16.899999999999999" x14ac:dyDescent="0.6"/>
  <cols>
    <col min="1" max="1" width="22.75" customWidth="1"/>
  </cols>
  <sheetData>
    <row r="1" spans="1:2" x14ac:dyDescent="0.6">
      <c r="A1" t="s">
        <v>172</v>
      </c>
      <c r="B1">
        <v>3</v>
      </c>
    </row>
    <row r="2" spans="1:2" x14ac:dyDescent="0.6">
      <c r="A2" t="s">
        <v>173</v>
      </c>
      <c r="B2">
        <v>5</v>
      </c>
    </row>
    <row r="3" spans="1:2" x14ac:dyDescent="0.6">
      <c r="A3" t="s">
        <v>174</v>
      </c>
      <c r="B3">
        <v>1</v>
      </c>
    </row>
    <row r="4" spans="1:2" x14ac:dyDescent="0.6">
      <c r="A4" t="s">
        <v>175</v>
      </c>
    </row>
    <row r="5" spans="1:2" x14ac:dyDescent="0.6">
      <c r="A5" t="s">
        <v>176</v>
      </c>
    </row>
    <row r="6" spans="1:2" x14ac:dyDescent="0.6">
      <c r="A6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vbnvvvvv bv ll</dc:creator>
  <cp:lastModifiedBy>v vbnvvvvv bv ll</cp:lastModifiedBy>
  <dcterms:created xsi:type="dcterms:W3CDTF">2015-06-05T18:19:34Z</dcterms:created>
  <dcterms:modified xsi:type="dcterms:W3CDTF">2025-03-22T17:07:48Z</dcterms:modified>
</cp:coreProperties>
</file>