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49E5D2D4-F5D6-4AA0-967A-8CF2203F3588}" xr6:coauthVersionLast="47" xr6:coauthVersionMax="47" xr10:uidLastSave="{00000000-0000-0000-0000-000000000000}"/>
  <bookViews>
    <workbookView xWindow="2049" yWindow="660" windowWidth="18505" windowHeight="12009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B72" i="1"/>
  <c r="L68" i="1"/>
  <c r="M68" i="1"/>
  <c r="N68" i="1"/>
  <c r="O68" i="1"/>
  <c r="P68" i="1"/>
  <c r="Q68" i="1"/>
  <c r="R68" i="1"/>
  <c r="S68" i="1"/>
  <c r="T68" i="1"/>
  <c r="U68" i="1"/>
  <c r="T67" i="1"/>
  <c r="U67" i="1"/>
  <c r="L67" i="1"/>
  <c r="M67" i="1"/>
  <c r="N67" i="1"/>
  <c r="O67" i="1"/>
  <c r="P67" i="1" s="1"/>
  <c r="Q67" i="1" s="1"/>
  <c r="R67" i="1" s="1"/>
  <c r="S67" i="1" s="1"/>
  <c r="D67" i="1"/>
  <c r="E67" i="1"/>
  <c r="F67" i="1"/>
  <c r="G67" i="1"/>
  <c r="H67" i="1" s="1"/>
  <c r="I67" i="1" s="1"/>
  <c r="J67" i="1" s="1"/>
  <c r="K67" i="1" s="1"/>
  <c r="C67" i="1"/>
  <c r="B67" i="1"/>
  <c r="B70" i="1"/>
  <c r="B68" i="1"/>
  <c r="C68" i="1" l="1"/>
  <c r="D68" i="1"/>
  <c r="A63" i="1"/>
  <c r="B63" i="1"/>
  <c r="K20" i="1"/>
  <c r="K21" i="1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19" i="1"/>
  <c r="F20" i="1"/>
  <c r="F21" i="1"/>
  <c r="F22" i="1"/>
  <c r="E20" i="1"/>
  <c r="E21" i="1"/>
  <c r="E22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F54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B19" i="1"/>
  <c r="E19" i="1" s="1"/>
  <c r="F19" i="1" s="1"/>
  <c r="A9" i="1"/>
  <c r="F44" i="1" l="1"/>
  <c r="F32" i="1"/>
  <c r="F43" i="1"/>
  <c r="F31" i="1"/>
  <c r="F42" i="1"/>
  <c r="F30" i="1"/>
  <c r="F53" i="1"/>
  <c r="F41" i="1"/>
  <c r="F29" i="1"/>
  <c r="L19" i="1"/>
  <c r="M19" i="1" s="1"/>
  <c r="F45" i="1"/>
  <c r="F33" i="1"/>
  <c r="F46" i="1"/>
  <c r="F52" i="1"/>
  <c r="F40" i="1"/>
  <c r="F28" i="1"/>
  <c r="F51" i="1"/>
  <c r="F39" i="1"/>
  <c r="F27" i="1"/>
  <c r="F50" i="1"/>
  <c r="F38" i="1"/>
  <c r="F26" i="1"/>
  <c r="F49" i="1"/>
  <c r="F37" i="1"/>
  <c r="F25" i="1"/>
  <c r="I18" i="1" s="1"/>
  <c r="F48" i="1"/>
  <c r="F36" i="1"/>
  <c r="F24" i="1"/>
  <c r="F47" i="1"/>
  <c r="F35" i="1"/>
  <c r="F23" i="1"/>
  <c r="F34" i="1"/>
  <c r="E68" i="1"/>
  <c r="B3" i="1"/>
  <c r="C2" i="1"/>
  <c r="B57" i="1" l="1"/>
  <c r="J57" i="1" s="1"/>
  <c r="B9" i="1"/>
  <c r="C3" i="1"/>
  <c r="C63" i="1"/>
  <c r="L20" i="1"/>
  <c r="F68" i="1"/>
  <c r="D2" i="1"/>
  <c r="D63" i="1" s="1"/>
  <c r="L21" i="1" l="1"/>
  <c r="M20" i="1"/>
  <c r="G68" i="1"/>
  <c r="C9" i="1"/>
  <c r="E2" i="1"/>
  <c r="E63" i="1" s="1"/>
  <c r="D3" i="1"/>
  <c r="L22" i="1" l="1"/>
  <c r="M21" i="1"/>
  <c r="H68" i="1"/>
  <c r="D9" i="1"/>
  <c r="F2" i="1"/>
  <c r="F63" i="1" s="1"/>
  <c r="E3" i="1"/>
  <c r="L23" i="1" l="1"/>
  <c r="M22" i="1"/>
  <c r="I68" i="1"/>
  <c r="G2" i="1"/>
  <c r="G63" i="1" s="1"/>
  <c r="E9" i="1"/>
  <c r="F3" i="1"/>
  <c r="L24" i="1" l="1"/>
  <c r="M23" i="1"/>
  <c r="J68" i="1"/>
  <c r="K68" i="1"/>
  <c r="H2" i="1"/>
  <c r="H63" i="1" s="1"/>
  <c r="F9" i="1"/>
  <c r="G3" i="1"/>
  <c r="L25" i="1" l="1"/>
  <c r="M24" i="1"/>
  <c r="I2" i="1"/>
  <c r="I63" i="1" s="1"/>
  <c r="G9" i="1"/>
  <c r="H3" i="1"/>
  <c r="L26" i="1" l="1"/>
  <c r="M25" i="1"/>
  <c r="J2" i="1"/>
  <c r="J63" i="1" s="1"/>
  <c r="H9" i="1"/>
  <c r="I3" i="1"/>
  <c r="L27" i="1" l="1"/>
  <c r="M26" i="1"/>
  <c r="K2" i="1"/>
  <c r="K63" i="1" s="1"/>
  <c r="I9" i="1"/>
  <c r="J3" i="1"/>
  <c r="B5" i="1" s="1"/>
  <c r="F59" i="1" l="1"/>
  <c r="F57" i="1"/>
  <c r="L28" i="1"/>
  <c r="M27" i="1"/>
  <c r="J9" i="1"/>
  <c r="K3" i="1"/>
  <c r="B7" i="1" s="1"/>
  <c r="F13" i="1" s="1"/>
  <c r="B17" i="1" l="1"/>
  <c r="B18" i="1" s="1"/>
  <c r="R4" i="1"/>
  <c r="R5" i="1"/>
  <c r="D11" i="1"/>
  <c r="L29" i="1"/>
  <c r="M28" i="1"/>
  <c r="L30" i="1" l="1"/>
  <c r="M29" i="1"/>
  <c r="L31" i="1" l="1"/>
  <c r="M30" i="1"/>
  <c r="L32" i="1" l="1"/>
  <c r="M31" i="1"/>
  <c r="L33" i="1" l="1"/>
  <c r="M32" i="1"/>
  <c r="L34" i="1" l="1"/>
  <c r="M33" i="1"/>
  <c r="L35" i="1" l="1"/>
  <c r="M34" i="1"/>
  <c r="L36" i="1" l="1"/>
  <c r="M36" i="1" s="1"/>
  <c r="M35" i="1"/>
  <c r="B60" i="1" l="1"/>
  <c r="J59" i="1" s="1"/>
  <c r="P18" i="1"/>
</calcChain>
</file>

<file path=xl/sharedStrings.xml><?xml version="1.0" encoding="utf-8"?>
<sst xmlns="http://schemas.openxmlformats.org/spreadsheetml/2006/main" count="47" uniqueCount="28">
  <si>
    <t>i</t>
  </si>
  <si>
    <t>x</t>
  </si>
  <si>
    <t>y</t>
  </si>
  <si>
    <t xml:space="preserve">result = </t>
  </si>
  <si>
    <t>Для левых прямоугольников( не берем последний результат)</t>
  </si>
  <si>
    <t>для правых прямугольников(не берем 1 результат(x=0 y=0)</t>
  </si>
  <si>
    <t>Априорная погрешность =</t>
  </si>
  <si>
    <t xml:space="preserve">Апостерирорные погрешности = </t>
  </si>
  <si>
    <t>E_л</t>
  </si>
  <si>
    <t>Е_п</t>
  </si>
  <si>
    <t>Е_ц</t>
  </si>
  <si>
    <t>трапеции</t>
  </si>
  <si>
    <t>h =</t>
  </si>
  <si>
    <t>n =</t>
  </si>
  <si>
    <t xml:space="preserve">шаг = </t>
  </si>
  <si>
    <t>result =</t>
  </si>
  <si>
    <t>оценка погрешностей для трапеций</t>
  </si>
  <si>
    <t>для h=0,034</t>
  </si>
  <si>
    <t>для h=0,067</t>
  </si>
  <si>
    <t>симпсон</t>
  </si>
  <si>
    <t>для h = 0.0333</t>
  </si>
  <si>
    <t>для h = 0.06667</t>
  </si>
  <si>
    <t>значения производной 4 степени на интервале (0;1,2)</t>
  </si>
  <si>
    <t>уточненная оценка =</t>
  </si>
  <si>
    <t>сравнить значения</t>
  </si>
  <si>
    <t>h</t>
  </si>
  <si>
    <t>h1</t>
  </si>
  <si>
    <t>центр. Прямугольники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</si>
</sst>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2"/>
  <sheetViews>
    <sheetView tabSelected="1" workbookViewId="0">
      <selection activeCell="G14" sqref="G14"/>
    </sheetView>
  </sheetViews>
  <sheetFormatPr defaultRowHeight="14.6" x14ac:dyDescent="0.4"/>
  <cols>
    <col min="6" max="6" width="11.84375" bestFit="1" customWidth="1"/>
  </cols>
  <sheetData>
    <row r="1" spans="1:18" x14ac:dyDescent="0.4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 t="s">
        <v>0</v>
      </c>
      <c r="N1">
        <v>0</v>
      </c>
      <c r="O1" s="1"/>
    </row>
    <row r="2" spans="1:18" x14ac:dyDescent="0.4">
      <c r="A2" t="s">
        <v>1</v>
      </c>
      <c r="B2">
        <v>0.12</v>
      </c>
      <c r="C2">
        <f>$B$2+B2</f>
        <v>0.24</v>
      </c>
      <c r="D2">
        <f t="shared" ref="D2:K2" si="0">$B$2+C2</f>
        <v>0.36</v>
      </c>
      <c r="E2">
        <f t="shared" si="0"/>
        <v>0.48</v>
      </c>
      <c r="F2">
        <f t="shared" si="0"/>
        <v>0.6</v>
      </c>
      <c r="G2">
        <f t="shared" si="0"/>
        <v>0.72</v>
      </c>
      <c r="H2">
        <f t="shared" si="0"/>
        <v>0.84</v>
      </c>
      <c r="I2">
        <f t="shared" si="0"/>
        <v>0.96</v>
      </c>
      <c r="J2">
        <f t="shared" si="0"/>
        <v>1.08</v>
      </c>
      <c r="K2">
        <f t="shared" si="0"/>
        <v>1.2000000000000002</v>
      </c>
      <c r="M2" t="s">
        <v>1</v>
      </c>
      <c r="N2">
        <v>0</v>
      </c>
      <c r="O2" s="1"/>
      <c r="P2" t="s">
        <v>16</v>
      </c>
    </row>
    <row r="3" spans="1:18" x14ac:dyDescent="0.4">
      <c r="A3" t="s">
        <v>2</v>
      </c>
      <c r="B3">
        <f>EXP(B2)*SIN(B2)</f>
        <v>0.13497513681387419</v>
      </c>
      <c r="C3">
        <f>EXP(C2)*SIN(C2)</f>
        <v>0.3021792618746611</v>
      </c>
      <c r="D3">
        <f t="shared" ref="D3:K3" si="1">EXP(D2)*SIN(D2)</f>
        <v>0.50492502054487731</v>
      </c>
      <c r="E3">
        <f t="shared" si="1"/>
        <v>0.74626950505832923</v>
      </c>
      <c r="F3">
        <f t="shared" si="1"/>
        <v>1.0288456662720917</v>
      </c>
      <c r="G3">
        <f t="shared" si="1"/>
        <v>1.35466176868772</v>
      </c>
      <c r="H3">
        <f t="shared" si="1"/>
        <v>1.7248667325877389</v>
      </c>
      <c r="I3">
        <f t="shared" si="1"/>
        <v>2.1394797299896702</v>
      </c>
      <c r="J3">
        <f t="shared" si="1"/>
        <v>2.5970831188367014</v>
      </c>
      <c r="K3">
        <f t="shared" si="1"/>
        <v>3.0944787419716926</v>
      </c>
      <c r="M3" t="s">
        <v>2</v>
      </c>
      <c r="N3">
        <v>0</v>
      </c>
      <c r="O3" s="1"/>
    </row>
    <row r="4" spans="1:18" x14ac:dyDescent="0.4">
      <c r="M4" t="s">
        <v>25</v>
      </c>
      <c r="N4">
        <v>0.12</v>
      </c>
      <c r="O4" s="1"/>
      <c r="P4" t="s">
        <v>17</v>
      </c>
      <c r="R4">
        <f>((1.2^3)/(12*(35^2)))*J9</f>
        <v>5.0518125312327316E-4</v>
      </c>
    </row>
    <row r="5" spans="1:18" x14ac:dyDescent="0.4">
      <c r="A5" t="s">
        <v>3</v>
      </c>
      <c r="B5">
        <f>SUM(B3:J3)*$B$2</f>
        <v>1.2639943128798796</v>
      </c>
      <c r="D5" t="s">
        <v>4</v>
      </c>
      <c r="M5" t="s">
        <v>26</v>
      </c>
      <c r="O5" s="1"/>
      <c r="P5" t="s">
        <v>18</v>
      </c>
      <c r="R5">
        <f>((1.2^3)/(12*(18^2)))*J9</f>
        <v>1.9100217131975607E-3</v>
      </c>
    </row>
    <row r="6" spans="1:18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1"/>
    </row>
    <row r="7" spans="1:18" x14ac:dyDescent="0.4">
      <c r="A7" t="s">
        <v>3</v>
      </c>
      <c r="B7">
        <f>SUM(B3:K3)*$B$2</f>
        <v>1.6353317619164827</v>
      </c>
      <c r="D7" t="s">
        <v>5</v>
      </c>
      <c r="O7" s="1"/>
    </row>
    <row r="8" spans="1:18" x14ac:dyDescent="0.4">
      <c r="O8" s="1"/>
    </row>
    <row r="9" spans="1:18" x14ac:dyDescent="0.4">
      <c r="A9">
        <f>EXP(B2)*SIN(B2)+EXP(B2)*COS(B2)</f>
        <v>1.2543637479599234</v>
      </c>
      <c r="B9">
        <f t="shared" ref="B9:J9" si="2">EXP(C2)*SIN(C2)+EXP(C2)*COS(C2)</f>
        <v>1.5369918370802178</v>
      </c>
      <c r="C9">
        <f t="shared" si="2"/>
        <v>1.8463734669160536</v>
      </c>
      <c r="D9">
        <f t="shared" si="2"/>
        <v>2.1797192946369925</v>
      </c>
      <c r="E9">
        <f t="shared" si="2"/>
        <v>2.5327052068308777</v>
      </c>
      <c r="F9">
        <f t="shared" si="2"/>
        <v>2.899196426587118</v>
      </c>
      <c r="G9">
        <f t="shared" si="2"/>
        <v>3.2709555805955342</v>
      </c>
      <c r="H9">
        <f t="shared" si="2"/>
        <v>3.6373398550527809</v>
      </c>
      <c r="I9">
        <f t="shared" si="2"/>
        <v>3.9849941146562777</v>
      </c>
      <c r="J9">
        <f t="shared" si="2"/>
        <v>4.2975488546945115</v>
      </c>
      <c r="O9" s="1"/>
    </row>
    <row r="10" spans="1:18" x14ac:dyDescent="0.4">
      <c r="O10" s="1"/>
    </row>
    <row r="11" spans="1:18" x14ac:dyDescent="0.4">
      <c r="A11" s="4" t="s">
        <v>6</v>
      </c>
      <c r="B11" s="4"/>
      <c r="C11" s="4"/>
      <c r="D11">
        <f>1.2/20*J9</f>
        <v>0.25785293128167069</v>
      </c>
      <c r="O11" s="1"/>
    </row>
    <row r="12" spans="1:18" x14ac:dyDescent="0.4">
      <c r="E12" t="s">
        <v>8</v>
      </c>
      <c r="F12" t="s">
        <v>9</v>
      </c>
      <c r="G12" t="s">
        <v>10</v>
      </c>
      <c r="O12" s="1"/>
    </row>
    <row r="13" spans="1:18" x14ac:dyDescent="0.4">
      <c r="A13" t="s">
        <v>7</v>
      </c>
      <c r="E13">
        <f>ABS(1.445-B5)</f>
        <v>0.18100568712012044</v>
      </c>
      <c r="F13">
        <f>ABS(1.445-B7)</f>
        <v>0.1903317619164826</v>
      </c>
      <c r="G13">
        <f>ABS(1.445-B72)</f>
        <v>9.1140678907948303E-2</v>
      </c>
      <c r="O13" s="1"/>
    </row>
    <row r="14" spans="1:18" x14ac:dyDescent="0.4">
      <c r="O14" s="1"/>
    </row>
    <row r="15" spans="1:18" x14ac:dyDescent="0.4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7" spans="1:16" x14ac:dyDescent="0.4">
      <c r="A17" t="s">
        <v>12</v>
      </c>
      <c r="B17">
        <f>SQRT((12*0.001)/(2*(1.2)*J9))</f>
        <v>3.4109440126101176E-2</v>
      </c>
      <c r="D17" t="s">
        <v>0</v>
      </c>
      <c r="E17" t="s">
        <v>1</v>
      </c>
      <c r="F17" t="s">
        <v>2</v>
      </c>
      <c r="J17" s="3"/>
      <c r="K17" t="s">
        <v>0</v>
      </c>
      <c r="L17" t="s">
        <v>1</v>
      </c>
      <c r="M17" t="s">
        <v>2</v>
      </c>
    </row>
    <row r="18" spans="1:16" x14ac:dyDescent="0.4">
      <c r="A18" t="s">
        <v>13</v>
      </c>
      <c r="B18">
        <f>1.2/B17</f>
        <v>35.18087648356731</v>
      </c>
      <c r="D18">
        <v>0</v>
      </c>
      <c r="E18">
        <v>0</v>
      </c>
      <c r="F18">
        <v>0</v>
      </c>
      <c r="H18" t="s">
        <v>15</v>
      </c>
      <c r="I18">
        <f>(SUM(F19:F53)+(F54/2))*B19</f>
        <v>1.4422984947060276</v>
      </c>
      <c r="J18" s="3"/>
      <c r="K18">
        <v>0</v>
      </c>
      <c r="L18">
        <v>0</v>
      </c>
      <c r="M18">
        <v>0</v>
      </c>
      <c r="O18" t="s">
        <v>15</v>
      </c>
      <c r="P18">
        <f>(SUM(M19:M35)+M36/2)*B19*2</f>
        <v>1.4432119959692127</v>
      </c>
    </row>
    <row r="19" spans="1:16" x14ac:dyDescent="0.4">
      <c r="A19" t="s">
        <v>14</v>
      </c>
      <c r="B19">
        <f>0.0333</f>
        <v>3.3300000000000003E-2</v>
      </c>
      <c r="D19">
        <f>D18+1</f>
        <v>1</v>
      </c>
      <c r="E19">
        <f>$B$19+E18</f>
        <v>3.3300000000000003E-2</v>
      </c>
      <c r="F19">
        <f>EXP(E19)*SIN(E19)</f>
        <v>3.442119729888047E-2</v>
      </c>
      <c r="J19" s="3"/>
      <c r="K19">
        <f>K18+1</f>
        <v>1</v>
      </c>
      <c r="L19">
        <f>$B$19*2+L18</f>
        <v>6.6600000000000006E-2</v>
      </c>
      <c r="M19">
        <f>EXP(L19)*SIN(L19)</f>
        <v>7.1133984776445613E-2</v>
      </c>
    </row>
    <row r="20" spans="1:16" x14ac:dyDescent="0.4">
      <c r="D20">
        <f t="shared" ref="D20:D54" si="3">D19+1</f>
        <v>2</v>
      </c>
      <c r="E20">
        <f t="shared" ref="E20:E54" si="4">$B$19+E19</f>
        <v>6.6600000000000006E-2</v>
      </c>
      <c r="F20">
        <f t="shared" ref="F20:F54" si="5">EXP(E20)*SIN(E20)</f>
        <v>7.1133984776445613E-2</v>
      </c>
      <c r="J20" s="3"/>
      <c r="K20">
        <f t="shared" ref="K20:K35" si="6">K19+1</f>
        <v>2</v>
      </c>
      <c r="L20">
        <f t="shared" ref="L20:L36" si="7">$B$19*2+L19</f>
        <v>0.13320000000000001</v>
      </c>
      <c r="M20">
        <f t="shared" ref="M20:M36" si="8">EXP(L20)*SIN(L20)</f>
        <v>0.15172853456526117</v>
      </c>
    </row>
    <row r="21" spans="1:16" x14ac:dyDescent="0.4">
      <c r="D21">
        <f t="shared" si="3"/>
        <v>3</v>
      </c>
      <c r="E21">
        <f t="shared" si="4"/>
        <v>9.9900000000000017E-2</v>
      </c>
      <c r="F21">
        <f t="shared" si="5"/>
        <v>0.11021200146081465</v>
      </c>
      <c r="J21" s="3"/>
      <c r="K21">
        <f t="shared" si="6"/>
        <v>3</v>
      </c>
      <c r="L21">
        <f t="shared" si="7"/>
        <v>0.19980000000000003</v>
      </c>
      <c r="M21">
        <f t="shared" si="8"/>
        <v>0.24236737421662852</v>
      </c>
    </row>
    <row r="22" spans="1:16" x14ac:dyDescent="0.4">
      <c r="D22">
        <f t="shared" si="3"/>
        <v>4</v>
      </c>
      <c r="E22">
        <f t="shared" si="4"/>
        <v>0.13320000000000001</v>
      </c>
      <c r="F22">
        <f t="shared" si="5"/>
        <v>0.15172853456526117</v>
      </c>
      <c r="J22" s="3"/>
      <c r="K22">
        <f t="shared" si="6"/>
        <v>4</v>
      </c>
      <c r="L22">
        <f t="shared" si="7"/>
        <v>0.26640000000000003</v>
      </c>
      <c r="M22">
        <f t="shared" si="8"/>
        <v>0.34362215629164011</v>
      </c>
    </row>
    <row r="23" spans="1:16" x14ac:dyDescent="0.4">
      <c r="D23">
        <f t="shared" si="3"/>
        <v>5</v>
      </c>
      <c r="E23">
        <f t="shared" si="4"/>
        <v>0.16650000000000001</v>
      </c>
      <c r="F23">
        <f t="shared" si="5"/>
        <v>0.19575632722102812</v>
      </c>
      <c r="J23" s="3"/>
      <c r="K23">
        <f t="shared" si="6"/>
        <v>5</v>
      </c>
      <c r="L23">
        <f t="shared" si="7"/>
        <v>0.33300000000000002</v>
      </c>
      <c r="M23">
        <f t="shared" si="8"/>
        <v>0.45604532057972963</v>
      </c>
    </row>
    <row r="24" spans="1:16" x14ac:dyDescent="0.4">
      <c r="D24">
        <f t="shared" si="3"/>
        <v>6</v>
      </c>
      <c r="E24">
        <f t="shared" si="4"/>
        <v>0.19980000000000001</v>
      </c>
      <c r="F24">
        <f t="shared" si="5"/>
        <v>0.24236737421662849</v>
      </c>
      <c r="J24" s="3"/>
      <c r="K24">
        <f t="shared" si="6"/>
        <v>6</v>
      </c>
      <c r="L24">
        <f t="shared" si="7"/>
        <v>0.39960000000000001</v>
      </c>
      <c r="M24">
        <f t="shared" si="8"/>
        <v>0.58016211842762799</v>
      </c>
    </row>
    <row r="25" spans="1:16" x14ac:dyDescent="0.4">
      <c r="D25">
        <f t="shared" si="3"/>
        <v>7</v>
      </c>
      <c r="E25">
        <f t="shared" si="4"/>
        <v>0.2331</v>
      </c>
      <c r="F25">
        <f t="shared" si="5"/>
        <v>0.29163270538600838</v>
      </c>
      <c r="J25" s="3"/>
      <c r="K25">
        <f t="shared" si="6"/>
        <v>7</v>
      </c>
      <c r="L25">
        <f t="shared" si="7"/>
        <v>0.4662</v>
      </c>
      <c r="M25">
        <f t="shared" si="8"/>
        <v>0.71646175850922389</v>
      </c>
    </row>
    <row r="26" spans="1:16" x14ac:dyDescent="0.4">
      <c r="D26">
        <f t="shared" si="3"/>
        <v>8</v>
      </c>
      <c r="E26">
        <f t="shared" si="4"/>
        <v>0.26640000000000003</v>
      </c>
      <c r="F26">
        <f t="shared" si="5"/>
        <v>0.34362215629164011</v>
      </c>
      <c r="J26" s="3"/>
      <c r="K26">
        <f t="shared" si="6"/>
        <v>8</v>
      </c>
      <c r="L26">
        <f t="shared" si="7"/>
        <v>0.53280000000000005</v>
      </c>
      <c r="M26">
        <f t="shared" si="8"/>
        <v>0.86538763281687303</v>
      </c>
    </row>
    <row r="27" spans="1:16" x14ac:dyDescent="0.4">
      <c r="D27">
        <f t="shared" si="3"/>
        <v>9</v>
      </c>
      <c r="E27">
        <f t="shared" si="4"/>
        <v>0.29970000000000002</v>
      </c>
      <c r="F27">
        <f t="shared" si="5"/>
        <v>0.39840412585337009</v>
      </c>
      <c r="J27" s="3"/>
      <c r="K27">
        <f t="shared" si="6"/>
        <v>9</v>
      </c>
      <c r="L27">
        <f t="shared" si="7"/>
        <v>0.59940000000000004</v>
      </c>
      <c r="M27">
        <f t="shared" si="8"/>
        <v>1.0273265845032047</v>
      </c>
    </row>
    <row r="28" spans="1:16" x14ac:dyDescent="0.4">
      <c r="D28">
        <f t="shared" si="3"/>
        <v>10</v>
      </c>
      <c r="E28">
        <f t="shared" si="4"/>
        <v>0.33300000000000002</v>
      </c>
      <c r="F28">
        <f t="shared" si="5"/>
        <v>0.45604532057972963</v>
      </c>
      <c r="J28" s="3"/>
      <c r="K28">
        <f t="shared" si="6"/>
        <v>10</v>
      </c>
      <c r="L28">
        <f t="shared" si="7"/>
        <v>0.66600000000000004</v>
      </c>
      <c r="M28">
        <f t="shared" si="8"/>
        <v>1.2025971828206725</v>
      </c>
    </row>
    <row r="29" spans="1:16" x14ac:dyDescent="0.4">
      <c r="D29">
        <f t="shared" si="3"/>
        <v>11</v>
      </c>
      <c r="E29">
        <f t="shared" si="4"/>
        <v>0.36630000000000001</v>
      </c>
      <c r="F29">
        <f t="shared" si="5"/>
        <v>0.51661048506549667</v>
      </c>
      <c r="J29" s="3"/>
      <c r="K29">
        <f t="shared" si="6"/>
        <v>11</v>
      </c>
      <c r="L29">
        <f t="shared" si="7"/>
        <v>0.73260000000000003</v>
      </c>
      <c r="M29">
        <f t="shared" si="8"/>
        <v>1.3914369748693212</v>
      </c>
    </row>
    <row r="30" spans="1:16" x14ac:dyDescent="0.4">
      <c r="D30">
        <f t="shared" si="3"/>
        <v>12</v>
      </c>
      <c r="E30">
        <f t="shared" si="4"/>
        <v>0.39960000000000001</v>
      </c>
      <c r="F30">
        <f t="shared" si="5"/>
        <v>0.58016211842762799</v>
      </c>
      <c r="J30" s="3"/>
      <c r="K30">
        <f t="shared" si="6"/>
        <v>12</v>
      </c>
      <c r="L30">
        <f t="shared" si="7"/>
        <v>0.79920000000000002</v>
      </c>
      <c r="M30">
        <f t="shared" si="8"/>
        <v>1.5939886892496089</v>
      </c>
    </row>
    <row r="31" spans="1:16" x14ac:dyDescent="0.4">
      <c r="D31">
        <f t="shared" si="3"/>
        <v>13</v>
      </c>
      <c r="E31">
        <f t="shared" si="4"/>
        <v>0.43290000000000001</v>
      </c>
      <c r="F31">
        <f t="shared" si="5"/>
        <v>0.64676017636134675</v>
      </c>
      <c r="J31" s="3"/>
      <c r="K31">
        <f t="shared" si="6"/>
        <v>13</v>
      </c>
      <c r="L31">
        <f t="shared" si="7"/>
        <v>0.86580000000000001</v>
      </c>
      <c r="M31">
        <f t="shared" si="8"/>
        <v>1.8102853731070443</v>
      </c>
    </row>
    <row r="32" spans="1:16" x14ac:dyDescent="0.4">
      <c r="D32">
        <f t="shared" si="3"/>
        <v>14</v>
      </c>
      <c r="E32">
        <f t="shared" si="4"/>
        <v>0.4662</v>
      </c>
      <c r="F32">
        <f t="shared" si="5"/>
        <v>0.71646175850922389</v>
      </c>
      <c r="J32" s="3"/>
      <c r="K32">
        <f t="shared" si="6"/>
        <v>14</v>
      </c>
      <c r="L32">
        <f t="shared" si="7"/>
        <v>0.93240000000000001</v>
      </c>
      <c r="M32">
        <f t="shared" si="8"/>
        <v>2.0402344515313016</v>
      </c>
    </row>
    <row r="33" spans="4:13" x14ac:dyDescent="0.4">
      <c r="D33">
        <f t="shared" si="3"/>
        <v>15</v>
      </c>
      <c r="E33">
        <f t="shared" si="4"/>
        <v>0.4995</v>
      </c>
      <c r="F33">
        <f t="shared" si="5"/>
        <v>0.7893207808486149</v>
      </c>
      <c r="J33" s="3"/>
      <c r="K33">
        <f t="shared" si="6"/>
        <v>15</v>
      </c>
      <c r="L33">
        <f t="shared" si="7"/>
        <v>0.999</v>
      </c>
      <c r="M33">
        <f t="shared" si="8"/>
        <v>2.2836007069181941</v>
      </c>
    </row>
    <row r="34" spans="4:13" x14ac:dyDescent="0.4">
      <c r="D34">
        <f t="shared" si="3"/>
        <v>16</v>
      </c>
      <c r="E34">
        <f t="shared" si="4"/>
        <v>0.53280000000000005</v>
      </c>
      <c r="F34">
        <f t="shared" si="5"/>
        <v>0.86538763281687303</v>
      </c>
      <c r="J34" s="3"/>
      <c r="K34">
        <f t="shared" si="6"/>
        <v>16</v>
      </c>
      <c r="L34">
        <f t="shared" si="7"/>
        <v>1.0656000000000001</v>
      </c>
      <c r="M34">
        <f t="shared" si="8"/>
        <v>2.5399881858030873</v>
      </c>
    </row>
    <row r="35" spans="4:13" x14ac:dyDescent="0.4">
      <c r="D35">
        <f t="shared" si="3"/>
        <v>17</v>
      </c>
      <c r="E35">
        <f t="shared" si="4"/>
        <v>0.56610000000000005</v>
      </c>
      <c r="F35">
        <f t="shared" si="5"/>
        <v>0.94470881890943093</v>
      </c>
      <c r="J35" s="3"/>
      <c r="K35">
        <f t="shared" si="6"/>
        <v>17</v>
      </c>
      <c r="L35">
        <f t="shared" si="7"/>
        <v>1.1322000000000001</v>
      </c>
      <c r="M35">
        <f t="shared" si="8"/>
        <v>2.8088210519139474</v>
      </c>
    </row>
    <row r="36" spans="4:13" x14ac:dyDescent="0.4">
      <c r="D36">
        <f t="shared" si="3"/>
        <v>18</v>
      </c>
      <c r="E36">
        <f t="shared" si="4"/>
        <v>0.59940000000000004</v>
      </c>
      <c r="F36">
        <f t="shared" si="5"/>
        <v>1.0273265845032047</v>
      </c>
      <c r="J36" s="3"/>
      <c r="K36">
        <f>K35+1</f>
        <v>18</v>
      </c>
      <c r="L36">
        <f t="shared" si="7"/>
        <v>1.1988000000000001</v>
      </c>
      <c r="M36">
        <f t="shared" si="8"/>
        <v>3.0893234168554038</v>
      </c>
    </row>
    <row r="37" spans="4:13" x14ac:dyDescent="0.4">
      <c r="D37">
        <f t="shared" si="3"/>
        <v>19</v>
      </c>
      <c r="E37">
        <f t="shared" si="4"/>
        <v>0.63270000000000004</v>
      </c>
      <c r="F37">
        <f t="shared" si="5"/>
        <v>1.1132785256768878</v>
      </c>
      <c r="J37" s="3"/>
    </row>
    <row r="38" spans="4:13" x14ac:dyDescent="0.4">
      <c r="D38">
        <f t="shared" si="3"/>
        <v>20</v>
      </c>
      <c r="E38">
        <f t="shared" si="4"/>
        <v>0.66600000000000004</v>
      </c>
      <c r="F38">
        <f t="shared" si="5"/>
        <v>1.2025971828206725</v>
      </c>
      <c r="J38" s="3"/>
    </row>
    <row r="39" spans="4:13" x14ac:dyDescent="0.4">
      <c r="D39">
        <f t="shared" si="3"/>
        <v>21</v>
      </c>
      <c r="E39">
        <f t="shared" si="4"/>
        <v>0.69930000000000003</v>
      </c>
      <c r="F39">
        <f t="shared" si="5"/>
        <v>1.2953096178508123</v>
      </c>
      <c r="J39" s="3"/>
    </row>
    <row r="40" spans="4:13" x14ac:dyDescent="0.4">
      <c r="D40">
        <f>D39+1</f>
        <v>22</v>
      </c>
      <c r="E40">
        <f t="shared" si="4"/>
        <v>0.73260000000000003</v>
      </c>
      <c r="F40">
        <f t="shared" si="5"/>
        <v>1.3914369748693212</v>
      </c>
      <c r="J40" s="3"/>
    </row>
    <row r="41" spans="4:13" x14ac:dyDescent="0.4">
      <c r="D41">
        <f t="shared" si="3"/>
        <v>23</v>
      </c>
      <c r="E41">
        <f t="shared" si="4"/>
        <v>0.76590000000000003</v>
      </c>
      <c r="F41">
        <f t="shared" si="5"/>
        <v>1.4909940241360633</v>
      </c>
      <c r="J41" s="3"/>
    </row>
    <row r="42" spans="4:13" x14ac:dyDescent="0.4">
      <c r="D42">
        <f t="shared" si="3"/>
        <v>24</v>
      </c>
      <c r="E42">
        <f t="shared" si="4"/>
        <v>0.79920000000000002</v>
      </c>
      <c r="F42">
        <f t="shared" si="5"/>
        <v>1.5939886892496089</v>
      </c>
      <c r="J42" s="3"/>
    </row>
    <row r="43" spans="4:13" x14ac:dyDescent="0.4">
      <c r="D43">
        <f t="shared" si="3"/>
        <v>25</v>
      </c>
      <c r="E43">
        <f t="shared" si="4"/>
        <v>0.83250000000000002</v>
      </c>
      <c r="F43">
        <f t="shared" si="5"/>
        <v>1.7004215574646</v>
      </c>
      <c r="J43" s="3"/>
    </row>
    <row r="44" spans="4:13" x14ac:dyDescent="0.4">
      <c r="D44">
        <f t="shared" si="3"/>
        <v>26</v>
      </c>
      <c r="E44">
        <f t="shared" si="4"/>
        <v>0.86580000000000001</v>
      </c>
      <c r="F44">
        <f t="shared" si="5"/>
        <v>1.8102853731070443</v>
      </c>
      <c r="J44" s="3"/>
    </row>
    <row r="45" spans="4:13" x14ac:dyDescent="0.4">
      <c r="D45">
        <f t="shared" si="3"/>
        <v>27</v>
      </c>
      <c r="E45">
        <f t="shared" si="4"/>
        <v>0.89910000000000001</v>
      </c>
      <c r="F45">
        <f t="shared" si="5"/>
        <v>1.9235645140850779</v>
      </c>
      <c r="J45" s="3"/>
    </row>
    <row r="46" spans="4:13" x14ac:dyDescent="0.4">
      <c r="D46">
        <f t="shared" si="3"/>
        <v>28</v>
      </c>
      <c r="E46">
        <f t="shared" si="4"/>
        <v>0.93240000000000001</v>
      </c>
      <c r="F46">
        <f t="shared" si="5"/>
        <v>2.0402344515313016</v>
      </c>
      <c r="J46" s="3"/>
    </row>
    <row r="47" spans="4:13" x14ac:dyDescent="0.4">
      <c r="D47">
        <f t="shared" si="3"/>
        <v>29</v>
      </c>
      <c r="E47">
        <f t="shared" si="4"/>
        <v>0.9657</v>
      </c>
      <c r="F47">
        <f t="shared" si="5"/>
        <v>2.1602611926539788</v>
      </c>
      <c r="J47" s="3"/>
    </row>
    <row r="48" spans="4:13" x14ac:dyDescent="0.4">
      <c r="D48">
        <f t="shared" si="3"/>
        <v>30</v>
      </c>
      <c r="E48">
        <f t="shared" si="4"/>
        <v>0.999</v>
      </c>
      <c r="F48">
        <f t="shared" si="5"/>
        <v>2.2836007069181941</v>
      </c>
      <c r="J48" s="3"/>
    </row>
    <row r="49" spans="1:17" x14ac:dyDescent="0.4">
      <c r="D49">
        <f t="shared" si="3"/>
        <v>31</v>
      </c>
      <c r="E49">
        <f t="shared" si="4"/>
        <v>1.0323</v>
      </c>
      <c r="F49">
        <f t="shared" si="5"/>
        <v>2.4101983357246399</v>
      </c>
      <c r="J49" s="3"/>
    </row>
    <row r="50" spans="1:17" x14ac:dyDescent="0.4">
      <c r="D50">
        <f t="shared" si="3"/>
        <v>32</v>
      </c>
      <c r="E50">
        <f t="shared" si="4"/>
        <v>1.0656000000000001</v>
      </c>
      <c r="F50">
        <f t="shared" si="5"/>
        <v>2.5399881858030873</v>
      </c>
      <c r="J50" s="3"/>
    </row>
    <row r="51" spans="1:17" x14ac:dyDescent="0.4">
      <c r="D51">
        <f t="shared" si="3"/>
        <v>33</v>
      </c>
      <c r="E51">
        <f t="shared" si="4"/>
        <v>1.0989000000000002</v>
      </c>
      <c r="F51">
        <f t="shared" si="5"/>
        <v>2.6728925065898599</v>
      </c>
      <c r="J51" s="3"/>
    </row>
    <row r="52" spans="1:17" x14ac:dyDescent="0.4">
      <c r="D52">
        <f>D51+1</f>
        <v>34</v>
      </c>
      <c r="E52">
        <f t="shared" si="4"/>
        <v>1.1322000000000003</v>
      </c>
      <c r="F52">
        <f t="shared" si="5"/>
        <v>2.8088210519139483</v>
      </c>
      <c r="J52" s="3"/>
    </row>
    <row r="53" spans="1:17" x14ac:dyDescent="0.4">
      <c r="D53">
        <f t="shared" si="3"/>
        <v>35</v>
      </c>
      <c r="E53">
        <f t="shared" si="4"/>
        <v>1.1655000000000004</v>
      </c>
      <c r="F53">
        <f t="shared" si="5"/>
        <v>2.947670426374684</v>
      </c>
      <c r="J53" s="3"/>
    </row>
    <row r="54" spans="1:17" x14ac:dyDescent="0.4">
      <c r="D54">
        <f t="shared" si="3"/>
        <v>36</v>
      </c>
      <c r="E54">
        <f t="shared" si="4"/>
        <v>1.1988000000000005</v>
      </c>
      <c r="F54">
        <f t="shared" si="5"/>
        <v>3.0893234168554056</v>
      </c>
      <c r="J54" s="3"/>
    </row>
    <row r="55" spans="1:17" x14ac:dyDescent="0.4">
      <c r="A55" s="1" t="s">
        <v>19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4">
      <c r="A56" t="s">
        <v>20</v>
      </c>
    </row>
    <row r="57" spans="1:17" x14ac:dyDescent="0.4">
      <c r="A57" t="s">
        <v>3</v>
      </c>
      <c r="B57">
        <f>(F18+F54+4*(SUM(F19,F21,F23,F25,F27,F29,F31,F33,F35,F37,F39,F41,F43,F45,F47,F49,F51,F53))+2*(SUM(F20,F22,F24,F26,F28,F30,F32,F34,F36,F38,F40,F42,F44,F46,F48,F50,F52)))*(B19/3)</f>
        <v>1.4419939942849656</v>
      </c>
      <c r="D57" t="s">
        <v>23</v>
      </c>
      <c r="F57">
        <f>(1.2^5)*ABS(K63)/(180*(36^4))</f>
        <v>1.0187584335709275E-7</v>
      </c>
      <c r="H57" t="s">
        <v>24</v>
      </c>
      <c r="J57">
        <f>ABS(1.4457043-B57)</f>
        <v>3.7103057150345009E-3</v>
      </c>
    </row>
    <row r="59" spans="1:17" x14ac:dyDescent="0.4">
      <c r="A59" t="s">
        <v>21</v>
      </c>
      <c r="D59" t="s">
        <v>23</v>
      </c>
      <c r="F59">
        <f>(1.2^5)*ABS(K63)/(180*(18^4))</f>
        <v>1.630013493713484E-6</v>
      </c>
      <c r="J59">
        <f>ABS(1.4457043-B60)</f>
        <v>3.7108960087761655E-3</v>
      </c>
    </row>
    <row r="60" spans="1:17" x14ac:dyDescent="0.4">
      <c r="A60" t="s">
        <v>15</v>
      </c>
      <c r="B60">
        <f>(M18+M36+4*(SUM(M19,M21,M23,M25,M27,M29,M31,M33,M35))+2*(SUM(M20,M22,M24,M26,M28,M30,M32,M34)))*((B19*2)/3)</f>
        <v>1.4419934039912239</v>
      </c>
    </row>
    <row r="62" spans="1:17" x14ac:dyDescent="0.4">
      <c r="A62" t="s">
        <v>22</v>
      </c>
    </row>
    <row r="63" spans="1:17" x14ac:dyDescent="0.4">
      <c r="A63">
        <f>-4*EXP(N2)*SIN(N2)</f>
        <v>0</v>
      </c>
      <c r="B63">
        <f t="shared" ref="B63:K63" si="9">-4*EXP(B2)*SIN(B2)</f>
        <v>-0.53990054725549674</v>
      </c>
      <c r="C63">
        <f t="shared" si="9"/>
        <v>-1.2087170474986444</v>
      </c>
      <c r="D63">
        <f t="shared" si="9"/>
        <v>-2.0197000821795092</v>
      </c>
      <c r="E63">
        <f t="shared" si="9"/>
        <v>-2.9850780202333169</v>
      </c>
      <c r="F63">
        <f t="shared" si="9"/>
        <v>-4.1153826650883669</v>
      </c>
      <c r="G63">
        <f t="shared" si="9"/>
        <v>-5.4186470747508801</v>
      </c>
      <c r="H63">
        <f t="shared" si="9"/>
        <v>-6.8994669303509557</v>
      </c>
      <c r="I63">
        <f t="shared" si="9"/>
        <v>-8.5579189199586807</v>
      </c>
      <c r="J63">
        <f t="shared" si="9"/>
        <v>-10.388332475346806</v>
      </c>
      <c r="K63">
        <f t="shared" si="9"/>
        <v>-12.37791496788677</v>
      </c>
    </row>
    <row r="64" spans="1:17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21" x14ac:dyDescent="0.4">
      <c r="A65" s="1" t="s">
        <v>27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21" x14ac:dyDescent="0.4">
      <c r="A66" t="s">
        <v>0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</row>
    <row r="67" spans="1:21" x14ac:dyDescent="0.4">
      <c r="A67" t="s">
        <v>1</v>
      </c>
      <c r="B67">
        <f>0+$B$70</f>
        <v>0.06</v>
      </c>
      <c r="C67">
        <f>$B$70+B67</f>
        <v>0.12</v>
      </c>
      <c r="D67">
        <f t="shared" ref="D67:U67" si="10">$B$70+C67</f>
        <v>0.18</v>
      </c>
      <c r="E67">
        <f t="shared" si="10"/>
        <v>0.24</v>
      </c>
      <c r="F67">
        <f t="shared" si="10"/>
        <v>0.3</v>
      </c>
      <c r="G67">
        <f t="shared" si="10"/>
        <v>0.36</v>
      </c>
      <c r="H67">
        <f t="shared" si="10"/>
        <v>0.42</v>
      </c>
      <c r="I67">
        <f t="shared" si="10"/>
        <v>0.48</v>
      </c>
      <c r="J67">
        <f t="shared" si="10"/>
        <v>0.54</v>
      </c>
      <c r="K67">
        <f t="shared" si="10"/>
        <v>0.60000000000000009</v>
      </c>
      <c r="L67">
        <f>$B$70+K67</f>
        <v>0.66000000000000014</v>
      </c>
      <c r="M67">
        <f t="shared" si="10"/>
        <v>0.7200000000000002</v>
      </c>
      <c r="N67">
        <f t="shared" si="10"/>
        <v>0.78000000000000025</v>
      </c>
      <c r="O67">
        <f t="shared" si="10"/>
        <v>0.8400000000000003</v>
      </c>
      <c r="P67">
        <f t="shared" si="10"/>
        <v>0.90000000000000036</v>
      </c>
      <c r="Q67">
        <f t="shared" si="10"/>
        <v>0.96000000000000041</v>
      </c>
      <c r="R67">
        <f t="shared" si="10"/>
        <v>1.0200000000000005</v>
      </c>
      <c r="S67">
        <f t="shared" si="10"/>
        <v>1.0800000000000005</v>
      </c>
      <c r="T67">
        <f>$B$70+S67</f>
        <v>1.1400000000000006</v>
      </c>
      <c r="U67">
        <f t="shared" si="10"/>
        <v>1.2000000000000006</v>
      </c>
    </row>
    <row r="68" spans="1:21" x14ac:dyDescent="0.4">
      <c r="A68" t="s">
        <v>2</v>
      </c>
      <c r="B68">
        <f>EXP(B67)*SIN(B67)</f>
        <v>6.3671973557157022E-2</v>
      </c>
      <c r="C68">
        <f>EXP(C67)*SIN(C67)</f>
        <v>0.13497513681387419</v>
      </c>
      <c r="D68">
        <f t="shared" ref="D68:U68" si="11">EXP(D67)*SIN(D67)</f>
        <v>0.21433731381768772</v>
      </c>
      <c r="E68">
        <f t="shared" si="11"/>
        <v>0.3021792618746611</v>
      </c>
      <c r="F68">
        <f t="shared" si="11"/>
        <v>0.39891055377848983</v>
      </c>
      <c r="G68">
        <f t="shared" si="11"/>
        <v>0.50492502054487731</v>
      </c>
      <c r="H68">
        <f t="shared" si="11"/>
        <v>0.62059573345830221</v>
      </c>
      <c r="I68">
        <f t="shared" si="11"/>
        <v>0.74626950505832923</v>
      </c>
      <c r="J68">
        <f t="shared" si="11"/>
        <v>0.88226088977295936</v>
      </c>
      <c r="K68">
        <f t="shared" si="11"/>
        <v>1.028845666272092</v>
      </c>
      <c r="L68">
        <f t="shared" si="11"/>
        <v>1.1862537852909052</v>
      </c>
      <c r="M68">
        <f t="shared" si="11"/>
        <v>1.3546617686877209</v>
      </c>
      <c r="N68">
        <f t="shared" si="11"/>
        <v>1.5341845478813785</v>
      </c>
      <c r="O68">
        <f t="shared" si="11"/>
        <v>1.7248667325877403</v>
      </c>
      <c r="P68">
        <f t="shared" si="11"/>
        <v>1.9266733039727184</v>
      </c>
      <c r="Q68">
        <f t="shared" si="11"/>
        <v>2.1394797299896715</v>
      </c>
      <c r="R68">
        <f t="shared" si="11"/>
        <v>2.3630615048019501</v>
      </c>
      <c r="S68">
        <f t="shared" si="11"/>
        <v>2.5970831188367032</v>
      </c>
      <c r="T68">
        <f t="shared" si="11"/>
        <v>2.8410864712036439</v>
      </c>
      <c r="U68">
        <f t="shared" si="11"/>
        <v>3.0944787419716948</v>
      </c>
    </row>
    <row r="70" spans="1:21" x14ac:dyDescent="0.4">
      <c r="A70" t="s">
        <v>25</v>
      </c>
      <c r="B70">
        <f>0.06</f>
        <v>0.06</v>
      </c>
    </row>
    <row r="72" spans="1:21" x14ac:dyDescent="0.4">
      <c r="A72" t="s">
        <v>3</v>
      </c>
      <c r="B72">
        <f>SUM(B68:T68)*B70</f>
        <v>1.3538593210920518</v>
      </c>
    </row>
  </sheetData>
  <mergeCells count="1">
    <mergeCell ref="A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2025-04-11T10:58:24Z</dcterms:modified>
</cp:coreProperties>
</file>