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 filterPrivacy="1"/>
  <xr:revisionPtr revIDLastSave="0" documentId="13_ncr:1_{6A223B2C-32EA-4474-B6D9-2C1C1A7151DF}" xr6:coauthVersionLast="47" xr6:coauthVersionMax="47" xr10:uidLastSave="{00000000-0000-0000-0000-000000000000}"/>
  <bookViews>
    <workbookView xWindow="-103" yWindow="-103" windowWidth="24892" windowHeight="15034" xr2:uid="{00000000-000D-0000-FFFF-FFFF00000000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15" i="1" l="1"/>
  <c r="A15" i="1"/>
  <c r="D15" i="1" s="1"/>
  <c r="B14" i="1"/>
  <c r="G50" i="1" s="1"/>
  <c r="B13" i="1"/>
  <c r="G49" i="1" s="1"/>
  <c r="B12" i="1"/>
  <c r="G48" i="1" s="1"/>
  <c r="B11" i="1"/>
  <c r="G47" i="1" s="1"/>
  <c r="B10" i="1"/>
  <c r="G46" i="1" s="1"/>
  <c r="B9" i="1"/>
  <c r="G45" i="1" s="1"/>
  <c r="B8" i="1"/>
  <c r="G44" i="1" s="1"/>
  <c r="B7" i="1"/>
  <c r="G43" i="1" s="1"/>
  <c r="A14" i="1"/>
  <c r="D14" i="1" s="1"/>
  <c r="A13" i="1"/>
  <c r="D13" i="1" s="1"/>
  <c r="A12" i="1"/>
  <c r="A11" i="1"/>
  <c r="A10" i="1"/>
  <c r="A9" i="1"/>
  <c r="A8" i="1"/>
  <c r="A7" i="1"/>
  <c r="B6" i="1"/>
  <c r="A6" i="1"/>
  <c r="B51" i="1" l="1"/>
  <c r="E51" i="1" s="1"/>
  <c r="G51" i="1"/>
  <c r="E14" i="1"/>
  <c r="C11" i="1"/>
  <c r="B42" i="1"/>
  <c r="E42" i="1" s="1"/>
  <c r="G42" i="1"/>
  <c r="C13" i="1"/>
  <c r="A70" i="1"/>
  <c r="F49" i="1"/>
  <c r="A49" i="1"/>
  <c r="A64" i="1"/>
  <c r="A43" i="1"/>
  <c r="F43" i="1"/>
  <c r="E33" i="1"/>
  <c r="B47" i="1"/>
  <c r="E47" i="1" s="1"/>
  <c r="D8" i="1"/>
  <c r="A65" i="1"/>
  <c r="A44" i="1"/>
  <c r="F44" i="1"/>
  <c r="E34" i="1"/>
  <c r="B48" i="1"/>
  <c r="E48" i="1" s="1"/>
  <c r="E11" i="1"/>
  <c r="C9" i="1"/>
  <c r="A66" i="1"/>
  <c r="A45" i="1"/>
  <c r="F45" i="1"/>
  <c r="E35" i="1"/>
  <c r="B49" i="1"/>
  <c r="E49" i="1" s="1"/>
  <c r="C10" i="1"/>
  <c r="A67" i="1"/>
  <c r="F46" i="1"/>
  <c r="A46" i="1"/>
  <c r="E36" i="1"/>
  <c r="B50" i="1"/>
  <c r="E50" i="1" s="1"/>
  <c r="D11" i="1"/>
  <c r="A68" i="1"/>
  <c r="F47" i="1"/>
  <c r="A47" i="1"/>
  <c r="C15" i="1"/>
  <c r="A72" i="1"/>
  <c r="F51" i="1"/>
  <c r="A51" i="1"/>
  <c r="C12" i="1"/>
  <c r="A69" i="1"/>
  <c r="F48" i="1"/>
  <c r="A48" i="1"/>
  <c r="C14" i="1"/>
  <c r="A71" i="1"/>
  <c r="F50" i="1"/>
  <c r="A50" i="1"/>
  <c r="C7" i="1"/>
  <c r="E29" i="1"/>
  <c r="B43" i="1"/>
  <c r="E43" i="1" s="1"/>
  <c r="E30" i="1"/>
  <c r="B44" i="1"/>
  <c r="E44" i="1" s="1"/>
  <c r="B18" i="1"/>
  <c r="B63" i="1"/>
  <c r="A63" i="1"/>
  <c r="F42" i="1"/>
  <c r="A42" i="1"/>
  <c r="E31" i="1"/>
  <c r="B45" i="1"/>
  <c r="E45" i="1" s="1"/>
  <c r="E32" i="1"/>
  <c r="B46" i="1"/>
  <c r="E46" i="1" s="1"/>
  <c r="D7" i="1"/>
  <c r="E13" i="1"/>
  <c r="E37" i="1"/>
  <c r="B37" i="1"/>
  <c r="E9" i="1"/>
  <c r="C8" i="1"/>
  <c r="E10" i="1"/>
  <c r="D12" i="1"/>
  <c r="E8" i="1"/>
  <c r="E12" i="1"/>
  <c r="G37" i="1"/>
  <c r="H37" i="1"/>
  <c r="D37" i="1"/>
  <c r="A37" i="1"/>
  <c r="D10" i="1"/>
  <c r="E7" i="1"/>
  <c r="B17" i="1"/>
  <c r="F18" i="1" s="1"/>
  <c r="D9" i="1"/>
  <c r="A16" i="1"/>
  <c r="B16" i="1"/>
  <c r="E15" i="1"/>
  <c r="H29" i="1"/>
  <c r="H30" i="1"/>
  <c r="H31" i="1"/>
  <c r="H32" i="1"/>
  <c r="H33" i="1"/>
  <c r="H34" i="1"/>
  <c r="H35" i="1"/>
  <c r="H36" i="1"/>
  <c r="G29" i="1"/>
  <c r="G30" i="1"/>
  <c r="G31" i="1"/>
  <c r="G32" i="1"/>
  <c r="G33" i="1"/>
  <c r="G34" i="1"/>
  <c r="G35" i="1"/>
  <c r="G36" i="1"/>
  <c r="H28" i="1"/>
  <c r="G28" i="1"/>
  <c r="E28" i="1"/>
  <c r="D29" i="1"/>
  <c r="D30" i="1"/>
  <c r="D31" i="1"/>
  <c r="D32" i="1"/>
  <c r="D33" i="1"/>
  <c r="D34" i="1"/>
  <c r="D35" i="1"/>
  <c r="D36" i="1"/>
  <c r="D28" i="1"/>
  <c r="A29" i="1"/>
  <c r="A30" i="1"/>
  <c r="A31" i="1"/>
  <c r="A32" i="1"/>
  <c r="A33" i="1"/>
  <c r="A34" i="1"/>
  <c r="A35" i="1"/>
  <c r="A36" i="1"/>
  <c r="A28" i="1"/>
  <c r="B36" i="1"/>
  <c r="B72" i="1" s="1"/>
  <c r="B29" i="1"/>
  <c r="B65" i="1" s="1"/>
  <c r="B30" i="1"/>
  <c r="B66" i="1" s="1"/>
  <c r="B31" i="1"/>
  <c r="B67" i="1" s="1"/>
  <c r="B32" i="1"/>
  <c r="B68" i="1" s="1"/>
  <c r="B33" i="1"/>
  <c r="B69" i="1" s="1"/>
  <c r="B34" i="1"/>
  <c r="B70" i="1" s="1"/>
  <c r="B35" i="1"/>
  <c r="B71" i="1" s="1"/>
  <c r="B28" i="1"/>
  <c r="B64" i="1" s="1"/>
  <c r="D18" i="1" l="1"/>
  <c r="D49" i="1"/>
  <c r="C49" i="1"/>
  <c r="D46" i="1"/>
  <c r="C46" i="1"/>
  <c r="C51" i="1"/>
  <c r="D51" i="1"/>
  <c r="D44" i="1"/>
  <c r="C44" i="1"/>
  <c r="B52" i="1"/>
  <c r="D56" i="1" s="1"/>
  <c r="E52" i="1"/>
  <c r="D50" i="1"/>
  <c r="C50" i="1"/>
  <c r="D47" i="1"/>
  <c r="C47" i="1"/>
  <c r="D45" i="1"/>
  <c r="C45" i="1"/>
  <c r="B53" i="1"/>
  <c r="C42" i="1"/>
  <c r="A52" i="1"/>
  <c r="D42" i="1"/>
  <c r="B54" i="1"/>
  <c r="D43" i="1"/>
  <c r="C43" i="1"/>
  <c r="D48" i="1"/>
  <c r="C48" i="1"/>
  <c r="E6" i="1"/>
  <c r="E16" i="1" s="1"/>
  <c r="D6" i="1"/>
  <c r="D16" i="1" s="1"/>
  <c r="C6" i="1"/>
  <c r="C16" i="1" s="1"/>
  <c r="D20" i="1"/>
  <c r="D54" i="1" l="1"/>
  <c r="D52" i="1"/>
  <c r="B57" i="1" s="1"/>
  <c r="B56" i="1"/>
  <c r="A57" i="1"/>
  <c r="C52" i="1"/>
  <c r="D57" i="1" s="1"/>
  <c r="F54" i="1"/>
  <c r="A56" i="1"/>
  <c r="B21" i="1"/>
  <c r="D21" i="1"/>
  <c r="B20" i="1"/>
  <c r="A21" i="1"/>
  <c r="A20" i="1"/>
  <c r="A59" i="1" l="1" a="1"/>
  <c r="A59" i="1" s="1"/>
  <c r="A23" i="1" a="1"/>
  <c r="B60" i="1" l="1"/>
  <c r="A60" i="1"/>
  <c r="B59" i="1"/>
  <c r="B23" i="1"/>
  <c r="B24" i="1"/>
  <c r="A23" i="1"/>
  <c r="A24" i="1"/>
  <c r="D59" i="1" l="1" a="1"/>
  <c r="D59" i="1" s="1"/>
  <c r="D23" i="1" a="1"/>
  <c r="D60" i="1" l="1"/>
  <c r="D23" i="1"/>
  <c r="D24" i="1"/>
</calcChain>
</file>

<file path=xl/sharedStrings.xml><?xml version="1.0" encoding="utf-8"?>
<sst xmlns="http://schemas.openxmlformats.org/spreadsheetml/2006/main" count="43" uniqueCount="29">
  <si>
    <t>xi</t>
  </si>
  <si>
    <t>yi</t>
  </si>
  <si>
    <t>xiyi</t>
  </si>
  <si>
    <t>xi^2</t>
  </si>
  <si>
    <t>yi^2</t>
  </si>
  <si>
    <t>n=</t>
  </si>
  <si>
    <t>r=</t>
  </si>
  <si>
    <t>tрасч=</t>
  </si>
  <si>
    <t>tтабл=</t>
  </si>
  <si>
    <t>Система нормальных уравнений:</t>
  </si>
  <si>
    <t>b0=</t>
  </si>
  <si>
    <t>b1=</t>
  </si>
  <si>
    <t>Т,тыс.экз.</t>
  </si>
  <si>
    <t>С, у.е.</t>
  </si>
  <si>
    <t>в)</t>
  </si>
  <si>
    <t>д)</t>
  </si>
  <si>
    <t xml:space="preserve"> ж)</t>
  </si>
  <si>
    <t>x = 1/x</t>
  </si>
  <si>
    <t>y</t>
  </si>
  <si>
    <t xml:space="preserve">x </t>
  </si>
  <si>
    <t>y = ln|y|</t>
  </si>
  <si>
    <t>y = 1/y</t>
  </si>
  <si>
    <t>т.к. корреляция отрицательная, следует, что от увеличения x, y будет уменьшаться</t>
  </si>
  <si>
    <t>так как рассчетное значение коэф. Корреляции меньше табличного, следует, что выборочный коэф корреляции не является статически значимым</t>
  </si>
  <si>
    <t>нельзя подтвердить линейную зависимость между переменными, но и отвергнуть тоже, результаты могут быть случайны и не могут быть признаны достоверными</t>
  </si>
  <si>
    <t>yi = ln yi</t>
  </si>
  <si>
    <t>xi = ln xi</t>
  </si>
  <si>
    <t>линейная</t>
  </si>
  <si>
    <t>экспоненицальная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</si>
</sst>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3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  <charset val="204"/>
    </font>
    <font>
      <sz val="12"/>
      <color theme="1"/>
      <name val="Times New Roman"/>
      <family val="1"/>
      <charset val="204"/>
    </font>
  </fonts>
  <fills count="7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  <fill>
      <patternFill patternType="solid">
        <fgColor theme="4" tint="0.59996337778862885"/>
        <bgColor indexed="64"/>
      </patternFill>
    </fill>
    <fill>
      <patternFill patternType="solid">
        <fgColor theme="9" tint="0.59996337778862885"/>
        <bgColor indexed="64"/>
      </patternFill>
    </fill>
    <fill>
      <patternFill patternType="solid">
        <fgColor theme="5" tint="0.59996337778862885"/>
        <bgColor indexed="64"/>
      </patternFill>
    </fill>
    <fill>
      <patternFill patternType="solid">
        <fgColor theme="4" tint="0.79998168889431442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27">
    <xf numFmtId="0" fontId="0" fillId="0" borderId="0" xfId="0"/>
    <xf numFmtId="0" fontId="0" fillId="2" borderId="0" xfId="0" applyFill="1"/>
    <xf numFmtId="0" fontId="2" fillId="0" borderId="1" xfId="0" applyFont="1" applyBorder="1"/>
    <xf numFmtId="164" fontId="0" fillId="2" borderId="0" xfId="0" applyNumberFormat="1" applyFill="1"/>
    <xf numFmtId="2" fontId="0" fillId="2" borderId="0" xfId="0" applyNumberFormat="1" applyFill="1"/>
    <xf numFmtId="0" fontId="1" fillId="3" borderId="1" xfId="0" applyFont="1" applyFill="1" applyBorder="1"/>
    <xf numFmtId="0" fontId="2" fillId="3" borderId="1" xfId="0" applyFont="1" applyFill="1" applyBorder="1"/>
    <xf numFmtId="0" fontId="0" fillId="3" borderId="1" xfId="0" applyFill="1" applyBorder="1"/>
    <xf numFmtId="0" fontId="2" fillId="4" borderId="1" xfId="0" applyFont="1" applyFill="1" applyBorder="1"/>
    <xf numFmtId="0" fontId="2" fillId="5" borderId="1" xfId="0" applyFont="1" applyFill="1" applyBorder="1"/>
    <xf numFmtId="0" fontId="0" fillId="3" borderId="0" xfId="0" applyFill="1"/>
    <xf numFmtId="0" fontId="0" fillId="4" borderId="2" xfId="0" applyFill="1" applyBorder="1"/>
    <xf numFmtId="0" fontId="0" fillId="4" borderId="3" xfId="0" applyFill="1" applyBorder="1"/>
    <xf numFmtId="0" fontId="0" fillId="4" borderId="6" xfId="0" applyFill="1" applyBorder="1"/>
    <xf numFmtId="0" fontId="0" fillId="4" borderId="4" xfId="0" applyFill="1" applyBorder="1"/>
    <xf numFmtId="0" fontId="0" fillId="4" borderId="5" xfId="0" applyFill="1" applyBorder="1"/>
    <xf numFmtId="0" fontId="0" fillId="4" borderId="7" xfId="0" applyFill="1" applyBorder="1"/>
    <xf numFmtId="0" fontId="0" fillId="0" borderId="0" xfId="0" applyFill="1"/>
    <xf numFmtId="0" fontId="0" fillId="5" borderId="2" xfId="0" applyFill="1" applyBorder="1"/>
    <xf numFmtId="0" fontId="0" fillId="5" borderId="3" xfId="0" applyFill="1" applyBorder="1"/>
    <xf numFmtId="0" fontId="0" fillId="5" borderId="4" xfId="0" applyFill="1" applyBorder="1"/>
    <xf numFmtId="0" fontId="0" fillId="5" borderId="5" xfId="0" applyFill="1" applyBorder="1"/>
    <xf numFmtId="0" fontId="0" fillId="6" borderId="1" xfId="0" applyFill="1" applyBorder="1"/>
    <xf numFmtId="0" fontId="0" fillId="5" borderId="0" xfId="0" applyFill="1"/>
    <xf numFmtId="0" fontId="2" fillId="5" borderId="8" xfId="0" applyFont="1" applyFill="1" applyBorder="1"/>
    <xf numFmtId="0" fontId="0" fillId="0" borderId="0" xfId="0" applyBorder="1" applyAlignment="1">
      <alignment horizontal="left"/>
    </xf>
    <xf numFmtId="0" fontId="0" fillId="0" borderId="0" xfId="0" applyAlignme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ru-RU"/>
              <a:t>в)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0.1502007874015748"/>
                  <c:y val="-0.14964530475357246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ru-RU"/>
                </a:p>
              </c:txPr>
            </c:trendlineLbl>
          </c:trendline>
          <c:xVal>
            <c:numRef>
              <c:f>Лист1!$A$28:$A$37</c:f>
              <c:numCache>
                <c:formatCode>General</c:formatCode>
                <c:ptCount val="10"/>
                <c:pt idx="0">
                  <c:v>-1</c:v>
                </c:pt>
                <c:pt idx="1">
                  <c:v>-2.5</c:v>
                </c:pt>
                <c:pt idx="2">
                  <c:v>5</c:v>
                </c:pt>
                <c:pt idx="3">
                  <c:v>1.25</c:v>
                </c:pt>
                <c:pt idx="4">
                  <c:v>0.7142857142857143</c:v>
                </c:pt>
                <c:pt idx="5">
                  <c:v>0.5</c:v>
                </c:pt>
                <c:pt idx="6">
                  <c:v>0.38461538461538458</c:v>
                </c:pt>
                <c:pt idx="7">
                  <c:v>0.3125</c:v>
                </c:pt>
                <c:pt idx="8">
                  <c:v>0.26315789473684209</c:v>
                </c:pt>
                <c:pt idx="9">
                  <c:v>0.22727272727272727</c:v>
                </c:pt>
              </c:numCache>
            </c:numRef>
          </c:xVal>
          <c:yVal>
            <c:numRef>
              <c:f>Лист1!$B$28:$B$37</c:f>
              <c:numCache>
                <c:formatCode>General</c:formatCode>
                <c:ptCount val="10"/>
                <c:pt idx="0">
                  <c:v>-0.25</c:v>
                </c:pt>
                <c:pt idx="1">
                  <c:v>-0.27</c:v>
                </c:pt>
                <c:pt idx="2">
                  <c:v>0.17</c:v>
                </c:pt>
                <c:pt idx="3">
                  <c:v>0.27</c:v>
                </c:pt>
                <c:pt idx="4">
                  <c:v>0.2</c:v>
                </c:pt>
                <c:pt idx="5">
                  <c:v>0.15</c:v>
                </c:pt>
                <c:pt idx="6">
                  <c:v>0.12</c:v>
                </c:pt>
                <c:pt idx="7">
                  <c:v>0.1</c:v>
                </c:pt>
                <c:pt idx="8">
                  <c:v>8.5000000000000006E-2</c:v>
                </c:pt>
                <c:pt idx="9">
                  <c:v>7.3999999999999996E-2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C299-4EE7-8CAA-A23E346C6C2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416783215"/>
        <c:axId val="1416787791"/>
      </c:scatterChart>
      <c:valAx>
        <c:axId val="1416783215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416787791"/>
        <c:crosses val="autoZero"/>
        <c:crossBetween val="midCat"/>
      </c:valAx>
      <c:valAx>
        <c:axId val="141678779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416783215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ru-RU"/>
              <a:t>д)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tx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-0.18072922134733163"/>
                  <c:y val="-0.49058471857684455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ru-RU"/>
                </a:p>
              </c:txPr>
            </c:trendlineLbl>
          </c:trendline>
          <c:xVal>
            <c:numRef>
              <c:f>Лист1!$D$28:$D$37</c:f>
              <c:numCache>
                <c:formatCode>General</c:formatCode>
                <c:ptCount val="10"/>
                <c:pt idx="0">
                  <c:v>-1</c:v>
                </c:pt>
                <c:pt idx="1">
                  <c:v>-0.4</c:v>
                </c:pt>
                <c:pt idx="2">
                  <c:v>0.2</c:v>
                </c:pt>
                <c:pt idx="3">
                  <c:v>0.8</c:v>
                </c:pt>
                <c:pt idx="4">
                  <c:v>1.4</c:v>
                </c:pt>
                <c:pt idx="5">
                  <c:v>2</c:v>
                </c:pt>
                <c:pt idx="6">
                  <c:v>2.6</c:v>
                </c:pt>
                <c:pt idx="7">
                  <c:v>3.2</c:v>
                </c:pt>
                <c:pt idx="8">
                  <c:v>3.8</c:v>
                </c:pt>
                <c:pt idx="9">
                  <c:v>4.4000000000000004</c:v>
                </c:pt>
              </c:numCache>
            </c:numRef>
          </c:xVal>
          <c:yVal>
            <c:numRef>
              <c:f>Лист1!$E$28:$E$37</c:f>
              <c:numCache>
                <c:formatCode>General</c:formatCode>
                <c:ptCount val="10"/>
                <c:pt idx="0">
                  <c:v>-1.3862943611198906</c:v>
                </c:pt>
                <c:pt idx="1">
                  <c:v>-1.3093333199837622</c:v>
                </c:pt>
                <c:pt idx="2">
                  <c:v>-1.7719568419318752</c:v>
                </c:pt>
                <c:pt idx="3">
                  <c:v>-1.3093333199837622</c:v>
                </c:pt>
                <c:pt idx="4">
                  <c:v>-1.6094379124341003</c:v>
                </c:pt>
                <c:pt idx="5">
                  <c:v>-1.8971199848858813</c:v>
                </c:pt>
                <c:pt idx="6">
                  <c:v>-2.120263536200091</c:v>
                </c:pt>
                <c:pt idx="7">
                  <c:v>-2.3025850929940455</c:v>
                </c:pt>
                <c:pt idx="8">
                  <c:v>-2.4651040224918206</c:v>
                </c:pt>
                <c:pt idx="9">
                  <c:v>-2.6036901857779675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C681-4A2A-BA70-703EFEF43D2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445804239"/>
        <c:axId val="1445804655"/>
      </c:scatterChart>
      <c:valAx>
        <c:axId val="1445804239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445804655"/>
        <c:crosses val="autoZero"/>
        <c:crossBetween val="midCat"/>
      </c:valAx>
      <c:valAx>
        <c:axId val="144580465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445804239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ru-RU"/>
              <a:t>к</a:t>
            </a:r>
            <a:r>
              <a:rPr lang="ru-RU" baseline="0"/>
              <a:t> - квадратичная, , ч - линейная </a:t>
            </a:r>
            <a:endParaRPr lang="ru-RU"/>
          </a:p>
        </c:rich>
      </c:tx>
      <c:layout>
        <c:manualLayout>
          <c:xMode val="edge"/>
          <c:yMode val="edge"/>
          <c:x val="0.20932633420822397"/>
          <c:y val="0.19444444444444445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rgbClr val="FF0000"/>
                </a:solidFill>
                <a:prstDash val="sysDot"/>
              </a:ln>
              <a:effectLst/>
            </c:spPr>
            <c:trendlineType val="poly"/>
            <c:order val="2"/>
            <c:dispRSqr val="1"/>
            <c:dispEq val="1"/>
            <c:trendlineLbl>
              <c:layout>
                <c:manualLayout>
                  <c:x val="-7.251902887139107E-2"/>
                  <c:y val="-0.49215806357538638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ru-RU"/>
                </a:p>
              </c:txPr>
            </c:trendlineLbl>
          </c:trendline>
          <c:trendline>
            <c:name>линейная</c:name>
            <c:spPr>
              <a:ln w="19050" cap="rnd">
                <a:solidFill>
                  <a:schemeClr val="tx1"/>
                </a:solidFill>
                <a:prstDash val="lgDash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0.15666163604549432"/>
                  <c:y val="-0.60527486147564891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ru-RU"/>
                </a:p>
              </c:txPr>
            </c:trendlineLbl>
          </c:trendline>
          <c:xVal>
            <c:numRef>
              <c:f>Лист1!$B$2:$K$2</c:f>
              <c:numCache>
                <c:formatCode>General</c:formatCode>
                <c:ptCount val="10"/>
                <c:pt idx="0">
                  <c:v>-1</c:v>
                </c:pt>
                <c:pt idx="1">
                  <c:v>-0.4</c:v>
                </c:pt>
                <c:pt idx="2">
                  <c:v>0.2</c:v>
                </c:pt>
                <c:pt idx="3">
                  <c:v>0.8</c:v>
                </c:pt>
                <c:pt idx="4">
                  <c:v>1.4</c:v>
                </c:pt>
                <c:pt idx="5">
                  <c:v>2</c:v>
                </c:pt>
                <c:pt idx="6">
                  <c:v>2.6</c:v>
                </c:pt>
                <c:pt idx="7">
                  <c:v>3.2</c:v>
                </c:pt>
                <c:pt idx="8">
                  <c:v>3.8</c:v>
                </c:pt>
                <c:pt idx="9">
                  <c:v>4.4000000000000004</c:v>
                </c:pt>
              </c:numCache>
            </c:numRef>
          </c:xVal>
          <c:yVal>
            <c:numRef>
              <c:f>Лист1!$B$3:$K$3</c:f>
              <c:numCache>
                <c:formatCode>General</c:formatCode>
                <c:ptCount val="10"/>
                <c:pt idx="0">
                  <c:v>-0.25</c:v>
                </c:pt>
                <c:pt idx="1">
                  <c:v>-0.27</c:v>
                </c:pt>
                <c:pt idx="2">
                  <c:v>0.17</c:v>
                </c:pt>
                <c:pt idx="3">
                  <c:v>0.27</c:v>
                </c:pt>
                <c:pt idx="4">
                  <c:v>0.2</c:v>
                </c:pt>
                <c:pt idx="5">
                  <c:v>0.15</c:v>
                </c:pt>
                <c:pt idx="6">
                  <c:v>0.12</c:v>
                </c:pt>
                <c:pt idx="7">
                  <c:v>0.1</c:v>
                </c:pt>
                <c:pt idx="8">
                  <c:v>8.5000000000000006E-2</c:v>
                </c:pt>
                <c:pt idx="9">
                  <c:v>7.3999999999999996E-2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8273-4C20-BD75-3D408111DAF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276450031"/>
        <c:axId val="1276441711"/>
      </c:scatterChart>
      <c:valAx>
        <c:axId val="1276450031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276441711"/>
        <c:crosses val="autoZero"/>
        <c:crossBetween val="midCat"/>
      </c:valAx>
      <c:valAx>
        <c:axId val="127644171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276450031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ru-RU"/>
              <a:t>ж)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25400" cap="rnd">
                <a:solidFill>
                  <a:schemeClr val="tx1"/>
                </a:solidFill>
                <a:prstDash val="lgDash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0.10108092738407699"/>
                  <c:y val="-0.36977216389617962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ru-RU"/>
                </a:p>
              </c:txPr>
            </c:trendlineLbl>
          </c:trendline>
          <c:xVal>
            <c:numRef>
              <c:f>Лист1!$G$28:$G$37</c:f>
              <c:numCache>
                <c:formatCode>General</c:formatCode>
                <c:ptCount val="10"/>
                <c:pt idx="0">
                  <c:v>-1</c:v>
                </c:pt>
                <c:pt idx="1">
                  <c:v>-0.4</c:v>
                </c:pt>
                <c:pt idx="2">
                  <c:v>0.2</c:v>
                </c:pt>
                <c:pt idx="3">
                  <c:v>0.8</c:v>
                </c:pt>
                <c:pt idx="4">
                  <c:v>1.4</c:v>
                </c:pt>
                <c:pt idx="5">
                  <c:v>2</c:v>
                </c:pt>
                <c:pt idx="6">
                  <c:v>2.6</c:v>
                </c:pt>
                <c:pt idx="7">
                  <c:v>3.2</c:v>
                </c:pt>
                <c:pt idx="8">
                  <c:v>3.8</c:v>
                </c:pt>
                <c:pt idx="9">
                  <c:v>4.4000000000000004</c:v>
                </c:pt>
              </c:numCache>
            </c:numRef>
          </c:xVal>
          <c:yVal>
            <c:numRef>
              <c:f>Лист1!$H$28:$H$37</c:f>
              <c:numCache>
                <c:formatCode>General</c:formatCode>
                <c:ptCount val="10"/>
                <c:pt idx="0">
                  <c:v>-4</c:v>
                </c:pt>
                <c:pt idx="1">
                  <c:v>-3.7037037037037033</c:v>
                </c:pt>
                <c:pt idx="2">
                  <c:v>5.8823529411764701</c:v>
                </c:pt>
                <c:pt idx="3">
                  <c:v>3.7037037037037033</c:v>
                </c:pt>
                <c:pt idx="4">
                  <c:v>5</c:v>
                </c:pt>
                <c:pt idx="5">
                  <c:v>6.666666666666667</c:v>
                </c:pt>
                <c:pt idx="6">
                  <c:v>8.3333333333333339</c:v>
                </c:pt>
                <c:pt idx="7">
                  <c:v>10</c:v>
                </c:pt>
                <c:pt idx="8">
                  <c:v>11.76470588235294</c:v>
                </c:pt>
                <c:pt idx="9">
                  <c:v>0.22727272727272727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EA0B-43F9-A8DC-B3E063ED5E8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274488287"/>
        <c:axId val="1274478303"/>
      </c:scatterChart>
      <c:valAx>
        <c:axId val="1274488287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274478303"/>
        <c:crosses val="autoZero"/>
        <c:crossBetween val="midCat"/>
      </c:valAx>
      <c:valAx>
        <c:axId val="127447830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274488287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ru-RU"/>
              <a:t>степенная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power"/>
            <c:dispRSqr val="1"/>
            <c:dispEq val="1"/>
            <c:trendlineLbl>
              <c:layout>
                <c:manualLayout>
                  <c:x val="1.2383858267716536E-2"/>
                  <c:y val="-0.55477653834937302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ru-RU"/>
                </a:p>
              </c:txPr>
            </c:trendlineLbl>
          </c:trendline>
          <c:xVal>
            <c:numRef>
              <c:f>Лист1!$B$2:$K$2</c:f>
              <c:numCache>
                <c:formatCode>General</c:formatCode>
                <c:ptCount val="10"/>
                <c:pt idx="0">
                  <c:v>-1</c:v>
                </c:pt>
                <c:pt idx="1">
                  <c:v>-0.4</c:v>
                </c:pt>
                <c:pt idx="2">
                  <c:v>0.2</c:v>
                </c:pt>
                <c:pt idx="3">
                  <c:v>0.8</c:v>
                </c:pt>
                <c:pt idx="4">
                  <c:v>1.4</c:v>
                </c:pt>
                <c:pt idx="5">
                  <c:v>2</c:v>
                </c:pt>
                <c:pt idx="6">
                  <c:v>2.6</c:v>
                </c:pt>
                <c:pt idx="7">
                  <c:v>3.2</c:v>
                </c:pt>
                <c:pt idx="8">
                  <c:v>3.8</c:v>
                </c:pt>
                <c:pt idx="9">
                  <c:v>4.4000000000000004</c:v>
                </c:pt>
              </c:numCache>
            </c:numRef>
          </c:xVal>
          <c:yVal>
            <c:numRef>
              <c:f>Лист1!$B$3:$K$3</c:f>
              <c:numCache>
                <c:formatCode>General</c:formatCode>
                <c:ptCount val="10"/>
                <c:pt idx="0">
                  <c:v>-0.25</c:v>
                </c:pt>
                <c:pt idx="1">
                  <c:v>-0.27</c:v>
                </c:pt>
                <c:pt idx="2">
                  <c:v>0.17</c:v>
                </c:pt>
                <c:pt idx="3">
                  <c:v>0.27</c:v>
                </c:pt>
                <c:pt idx="4">
                  <c:v>0.2</c:v>
                </c:pt>
                <c:pt idx="5">
                  <c:v>0.15</c:v>
                </c:pt>
                <c:pt idx="6">
                  <c:v>0.12</c:v>
                </c:pt>
                <c:pt idx="7">
                  <c:v>0.1</c:v>
                </c:pt>
                <c:pt idx="8">
                  <c:v>8.5000000000000006E-2</c:v>
                </c:pt>
                <c:pt idx="9">
                  <c:v>7.3999999999999996E-2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4248-49F3-92D9-1B6223CD21D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354864031"/>
        <c:axId val="1354864447"/>
      </c:scatterChart>
      <c:valAx>
        <c:axId val="1354864031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354864447"/>
        <c:crosses val="autoZero"/>
        <c:crossBetween val="midCat"/>
      </c:valAx>
      <c:valAx>
        <c:axId val="135486444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354864031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ru-RU"/>
              <a:t>корреляицонное</a:t>
            </a:r>
            <a:r>
              <a:rPr lang="ru-RU" baseline="0"/>
              <a:t> поле</a:t>
            </a:r>
            <a:endParaRPr lang="ru-RU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7.6106080489938763E-2"/>
                  <c:y val="-0.64762357830271211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ru-RU"/>
                </a:p>
              </c:txPr>
            </c:trendlineLbl>
          </c:trendline>
          <c:xVal>
            <c:numRef>
              <c:f>Лист1!$A$42:$A$51</c:f>
              <c:numCache>
                <c:formatCode>General</c:formatCode>
                <c:ptCount val="10"/>
                <c:pt idx="0">
                  <c:v>-1</c:v>
                </c:pt>
                <c:pt idx="1">
                  <c:v>-0.4</c:v>
                </c:pt>
                <c:pt idx="2">
                  <c:v>0.2</c:v>
                </c:pt>
                <c:pt idx="3">
                  <c:v>0.8</c:v>
                </c:pt>
                <c:pt idx="4">
                  <c:v>1.4</c:v>
                </c:pt>
                <c:pt idx="5">
                  <c:v>2</c:v>
                </c:pt>
                <c:pt idx="6">
                  <c:v>2.6</c:v>
                </c:pt>
                <c:pt idx="7">
                  <c:v>3.2</c:v>
                </c:pt>
                <c:pt idx="8">
                  <c:v>3.8</c:v>
                </c:pt>
                <c:pt idx="9">
                  <c:v>4.4000000000000004</c:v>
                </c:pt>
              </c:numCache>
            </c:numRef>
          </c:xVal>
          <c:yVal>
            <c:numRef>
              <c:f>Лист1!$B$42:$B$51</c:f>
              <c:numCache>
                <c:formatCode>General</c:formatCode>
                <c:ptCount val="10"/>
                <c:pt idx="0">
                  <c:v>0</c:v>
                </c:pt>
                <c:pt idx="1">
                  <c:v>0</c:v>
                </c:pt>
                <c:pt idx="2">
                  <c:v>-1.7719568419318752</c:v>
                </c:pt>
                <c:pt idx="3">
                  <c:v>-1.3093333199837622</c:v>
                </c:pt>
                <c:pt idx="4">
                  <c:v>-1.6094379124341003</c:v>
                </c:pt>
                <c:pt idx="5">
                  <c:v>-1.8971199848858813</c:v>
                </c:pt>
                <c:pt idx="6">
                  <c:v>-2.120263536200091</c:v>
                </c:pt>
                <c:pt idx="7">
                  <c:v>-2.3025850929940455</c:v>
                </c:pt>
                <c:pt idx="8">
                  <c:v>-2.4651040224918206</c:v>
                </c:pt>
                <c:pt idx="9">
                  <c:v>-2.6036901857779675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9714-4C1F-BDF5-037F7AB5201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962511247"/>
        <c:axId val="1962527055"/>
      </c:scatterChart>
      <c:valAx>
        <c:axId val="1962511247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962527055"/>
        <c:crosses val="autoZero"/>
        <c:crossBetween val="midCat"/>
      </c:valAx>
      <c:valAx>
        <c:axId val="196252705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962511247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1.700612423447069E-2"/>
                  <c:y val="-0.50828083989501316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ru-RU"/>
                </a:p>
              </c:txPr>
            </c:trendlineLbl>
          </c:trendline>
          <c:xVal>
            <c:numRef>
              <c:f>Лист1!$A$63:$A$72</c:f>
              <c:numCache>
                <c:formatCode>General</c:formatCode>
                <c:ptCount val="10"/>
                <c:pt idx="0">
                  <c:v>0</c:v>
                </c:pt>
                <c:pt idx="1">
                  <c:v>0</c:v>
                </c:pt>
                <c:pt idx="2">
                  <c:v>-1.6094379124341003</c:v>
                </c:pt>
                <c:pt idx="3">
                  <c:v>-0.22314355131420971</c:v>
                </c:pt>
                <c:pt idx="4">
                  <c:v>0.33647223662121289</c:v>
                </c:pt>
                <c:pt idx="5">
                  <c:v>0.69314718055994529</c:v>
                </c:pt>
                <c:pt idx="6">
                  <c:v>0.95551144502743635</c:v>
                </c:pt>
                <c:pt idx="7">
                  <c:v>1.1631508098056809</c:v>
                </c:pt>
                <c:pt idx="8">
                  <c:v>1.33500106673234</c:v>
                </c:pt>
                <c:pt idx="9">
                  <c:v>1.4816045409242156</c:v>
                </c:pt>
              </c:numCache>
            </c:numRef>
          </c:xVal>
          <c:yVal>
            <c:numRef>
              <c:f>Лист1!$B$63:$B$72</c:f>
              <c:numCache>
                <c:formatCode>General</c:formatCode>
                <c:ptCount val="1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-1.7719568419318752</c:v>
                </c:pt>
                <c:pt idx="4">
                  <c:v>-1.3093333199837622</c:v>
                </c:pt>
                <c:pt idx="5">
                  <c:v>-1.6094379124341003</c:v>
                </c:pt>
                <c:pt idx="6">
                  <c:v>-1.8971199848858813</c:v>
                </c:pt>
                <c:pt idx="7">
                  <c:v>-2.120263536200091</c:v>
                </c:pt>
                <c:pt idx="8">
                  <c:v>-2.3025850929940455</c:v>
                </c:pt>
                <c:pt idx="9">
                  <c:v>-2.4651040224918206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4357-46EF-A357-47D4D4A0342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923313807"/>
        <c:axId val="1923314223"/>
      </c:scatterChart>
      <c:valAx>
        <c:axId val="1923313807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923314223"/>
        <c:crosses val="autoZero"/>
        <c:crossBetween val="midCat"/>
      </c:valAx>
      <c:valAx>
        <c:axId val="192331422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923313807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ru-RU"/>
              <a:t>логарифмическая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Лист1!$G$41</c:f>
              <c:strCache>
                <c:ptCount val="1"/>
                <c:pt idx="0">
                  <c:v>y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5.5402230971128612E-2"/>
                  <c:y val="-0.57751895596383784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ru-RU"/>
                </a:p>
              </c:txPr>
            </c:trendlineLbl>
          </c:trendline>
          <c:xVal>
            <c:numRef>
              <c:f>Лист1!$F$42:$F$51</c:f>
              <c:numCache>
                <c:formatCode>General</c:formatCode>
                <c:ptCount val="10"/>
                <c:pt idx="0">
                  <c:v>0</c:v>
                </c:pt>
                <c:pt idx="1">
                  <c:v>0</c:v>
                </c:pt>
                <c:pt idx="2">
                  <c:v>-1.6094379124341003</c:v>
                </c:pt>
                <c:pt idx="3">
                  <c:v>-0.22314355131420971</c:v>
                </c:pt>
                <c:pt idx="4">
                  <c:v>0.33647223662121289</c:v>
                </c:pt>
                <c:pt idx="5">
                  <c:v>0.69314718055994529</c:v>
                </c:pt>
                <c:pt idx="6">
                  <c:v>0.95551144502743635</c:v>
                </c:pt>
                <c:pt idx="7">
                  <c:v>1.1631508098056809</c:v>
                </c:pt>
                <c:pt idx="8">
                  <c:v>1.33500106673234</c:v>
                </c:pt>
                <c:pt idx="9">
                  <c:v>1.4816045409242156</c:v>
                </c:pt>
              </c:numCache>
            </c:numRef>
          </c:xVal>
          <c:yVal>
            <c:numRef>
              <c:f>Лист1!$G$42:$G$51</c:f>
              <c:numCache>
                <c:formatCode>General</c:formatCode>
                <c:ptCount val="10"/>
                <c:pt idx="0">
                  <c:v>-0.25</c:v>
                </c:pt>
                <c:pt idx="1">
                  <c:v>-0.27</c:v>
                </c:pt>
                <c:pt idx="2">
                  <c:v>0.17</c:v>
                </c:pt>
                <c:pt idx="3">
                  <c:v>0.27</c:v>
                </c:pt>
                <c:pt idx="4">
                  <c:v>0.2</c:v>
                </c:pt>
                <c:pt idx="5">
                  <c:v>0.15</c:v>
                </c:pt>
                <c:pt idx="6">
                  <c:v>0.12</c:v>
                </c:pt>
                <c:pt idx="7">
                  <c:v>0.1</c:v>
                </c:pt>
                <c:pt idx="8">
                  <c:v>8.5000000000000006E-2</c:v>
                </c:pt>
                <c:pt idx="9">
                  <c:v>7.3999999999999996E-2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2DDB-432E-AC3F-2086368748F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06594047"/>
        <c:axId val="706600703"/>
      </c:scatterChart>
      <c:valAx>
        <c:axId val="706594047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706600703"/>
        <c:crosses val="autoZero"/>
        <c:crossBetween val="midCat"/>
      </c:valAx>
      <c:valAx>
        <c:axId val="70660070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706594047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chart" Target="../charts/chart8.xml"/><Relationship Id="rId3" Type="http://schemas.openxmlformats.org/officeDocument/2006/relationships/chart" Target="../charts/chart3.xml"/><Relationship Id="rId7" Type="http://schemas.openxmlformats.org/officeDocument/2006/relationships/chart" Target="../charts/chart7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6" Type="http://schemas.openxmlformats.org/officeDocument/2006/relationships/chart" Target="../charts/chart6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23</xdr:col>
      <xdr:colOff>304799</xdr:colOff>
      <xdr:row>13</xdr:row>
      <xdr:rowOff>97970</xdr:rowOff>
    </xdr:from>
    <xdr:to>
      <xdr:col>30</xdr:col>
      <xdr:colOff>304799</xdr:colOff>
      <xdr:row>28</xdr:row>
      <xdr:rowOff>76198</xdr:rowOff>
    </xdr:to>
    <xdr:graphicFrame macro="">
      <xdr:nvGraphicFramePr>
        <xdr:cNvPr id="8" name="Диаграмма 7">
          <a:extLst>
            <a:ext uri="{FF2B5EF4-FFF2-40B4-BE49-F238E27FC236}">
              <a16:creationId xmlns:a16="http://schemas.microsoft.com/office/drawing/2014/main" id="{1616D46B-C76D-47ED-A202-26B34017862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15</xdr:col>
      <xdr:colOff>587828</xdr:colOff>
      <xdr:row>23</xdr:row>
      <xdr:rowOff>25399</xdr:rowOff>
    </xdr:from>
    <xdr:to>
      <xdr:col>22</xdr:col>
      <xdr:colOff>587828</xdr:colOff>
      <xdr:row>37</xdr:row>
      <xdr:rowOff>126999</xdr:rowOff>
    </xdr:to>
    <xdr:graphicFrame macro="">
      <xdr:nvGraphicFramePr>
        <xdr:cNvPr id="11" name="Диаграмма 10">
          <a:extLst>
            <a:ext uri="{FF2B5EF4-FFF2-40B4-BE49-F238E27FC236}">
              <a16:creationId xmlns:a16="http://schemas.microsoft.com/office/drawing/2014/main" id="{3F428985-6C2F-4C25-BE33-959E4EEB90C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8</xdr:col>
      <xdr:colOff>243113</xdr:colOff>
      <xdr:row>23</xdr:row>
      <xdr:rowOff>126999</xdr:rowOff>
    </xdr:from>
    <xdr:to>
      <xdr:col>15</xdr:col>
      <xdr:colOff>243113</xdr:colOff>
      <xdr:row>38</xdr:row>
      <xdr:rowOff>39914</xdr:rowOff>
    </xdr:to>
    <xdr:graphicFrame macro="">
      <xdr:nvGraphicFramePr>
        <xdr:cNvPr id="12" name="Диаграмма 11">
          <a:extLst>
            <a:ext uri="{FF2B5EF4-FFF2-40B4-BE49-F238E27FC236}">
              <a16:creationId xmlns:a16="http://schemas.microsoft.com/office/drawing/2014/main" id="{7E37BFCA-325D-47F6-BB69-72595E88BEC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21</xdr:col>
      <xdr:colOff>330199</xdr:colOff>
      <xdr:row>38</xdr:row>
      <xdr:rowOff>156029</xdr:rowOff>
    </xdr:from>
    <xdr:to>
      <xdr:col>29</xdr:col>
      <xdr:colOff>402771</xdr:colOff>
      <xdr:row>53</xdr:row>
      <xdr:rowOff>68945</xdr:rowOff>
    </xdr:to>
    <xdr:graphicFrame macro="">
      <xdr:nvGraphicFramePr>
        <xdr:cNvPr id="13" name="Диаграмма 12">
          <a:extLst>
            <a:ext uri="{FF2B5EF4-FFF2-40B4-BE49-F238E27FC236}">
              <a16:creationId xmlns:a16="http://schemas.microsoft.com/office/drawing/2014/main" id="{7BA1EEA7-99C1-451A-A036-8556B3858EB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8</xdr:col>
      <xdr:colOff>156028</xdr:colOff>
      <xdr:row>8</xdr:row>
      <xdr:rowOff>134258</xdr:rowOff>
    </xdr:from>
    <xdr:to>
      <xdr:col>15</xdr:col>
      <xdr:colOff>156028</xdr:colOff>
      <xdr:row>22</xdr:row>
      <xdr:rowOff>177801</xdr:rowOff>
    </xdr:to>
    <xdr:graphicFrame macro="">
      <xdr:nvGraphicFramePr>
        <xdr:cNvPr id="14" name="Диаграмма 13">
          <a:extLst>
            <a:ext uri="{FF2B5EF4-FFF2-40B4-BE49-F238E27FC236}">
              <a16:creationId xmlns:a16="http://schemas.microsoft.com/office/drawing/2014/main" id="{21ECE559-C2B3-41C5-9706-C5AF6B5C40C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14</xdr:col>
      <xdr:colOff>232227</xdr:colOff>
      <xdr:row>64</xdr:row>
      <xdr:rowOff>97969</xdr:rowOff>
    </xdr:from>
    <xdr:to>
      <xdr:col>21</xdr:col>
      <xdr:colOff>232227</xdr:colOff>
      <xdr:row>79</xdr:row>
      <xdr:rowOff>10884</xdr:rowOff>
    </xdr:to>
    <xdr:graphicFrame macro="">
      <xdr:nvGraphicFramePr>
        <xdr:cNvPr id="2" name="Диаграмма 1">
          <a:extLst>
            <a:ext uri="{FF2B5EF4-FFF2-40B4-BE49-F238E27FC236}">
              <a16:creationId xmlns:a16="http://schemas.microsoft.com/office/drawing/2014/main" id="{C794C5CA-92C3-48CE-9E66-A29F5D7DC5A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3</xdr:col>
      <xdr:colOff>747486</xdr:colOff>
      <xdr:row>60</xdr:row>
      <xdr:rowOff>65313</xdr:rowOff>
    </xdr:from>
    <xdr:to>
      <xdr:col>10</xdr:col>
      <xdr:colOff>457200</xdr:colOff>
      <xdr:row>74</xdr:row>
      <xdr:rowOff>87084</xdr:rowOff>
    </xdr:to>
    <xdr:graphicFrame macro="">
      <xdr:nvGraphicFramePr>
        <xdr:cNvPr id="5" name="Диаграмма 4">
          <a:extLst>
            <a:ext uri="{FF2B5EF4-FFF2-40B4-BE49-F238E27FC236}">
              <a16:creationId xmlns:a16="http://schemas.microsoft.com/office/drawing/2014/main" id="{471DCA92-CBA9-4F19-91F0-E2A3E94C3AA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xdr:twoCellAnchor>
    <xdr:from>
      <xdr:col>8</xdr:col>
      <xdr:colOff>537028</xdr:colOff>
      <xdr:row>39</xdr:row>
      <xdr:rowOff>156028</xdr:rowOff>
    </xdr:from>
    <xdr:to>
      <xdr:col>15</xdr:col>
      <xdr:colOff>537028</xdr:colOff>
      <xdr:row>53</xdr:row>
      <xdr:rowOff>170543</xdr:rowOff>
    </xdr:to>
    <xdr:graphicFrame macro="">
      <xdr:nvGraphicFramePr>
        <xdr:cNvPr id="3" name="Диаграмма 2">
          <a:extLst>
            <a:ext uri="{FF2B5EF4-FFF2-40B4-BE49-F238E27FC236}">
              <a16:creationId xmlns:a16="http://schemas.microsoft.com/office/drawing/2014/main" id="{CE6BEB9E-5505-4EBB-A20B-5A93541DFB7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72"/>
  <sheetViews>
    <sheetView tabSelected="1" topLeftCell="A12" zoomScale="55" zoomScaleNormal="55" workbookViewId="0">
      <selection activeCell="R16" sqref="R16"/>
    </sheetView>
  </sheetViews>
  <sheetFormatPr defaultRowHeight="14.6" x14ac:dyDescent="0.4"/>
  <cols>
    <col min="1" max="1" width="13.53515625" bestFit="1" customWidth="1"/>
    <col min="2" max="2" width="13.15234375" customWidth="1"/>
    <col min="3" max="3" width="11.4609375" customWidth="1"/>
    <col min="4" max="4" width="13.53515625" customWidth="1"/>
    <col min="5" max="5" width="9" bestFit="1" customWidth="1"/>
  </cols>
  <sheetData>
    <row r="1" spans="1:20" x14ac:dyDescent="0.4">
      <c r="A1" s="25"/>
      <c r="B1" s="25"/>
      <c r="C1" s="25"/>
    </row>
    <row r="2" spans="1:20" ht="15.45" x14ac:dyDescent="0.4">
      <c r="A2" s="5" t="s">
        <v>12</v>
      </c>
      <c r="B2" s="6">
        <v>-1</v>
      </c>
      <c r="C2" s="6">
        <v>-0.4</v>
      </c>
      <c r="D2" s="6">
        <v>0.2</v>
      </c>
      <c r="E2" s="6">
        <v>0.8</v>
      </c>
      <c r="F2" s="6">
        <v>1.4</v>
      </c>
      <c r="G2" s="6">
        <v>2</v>
      </c>
      <c r="H2" s="6">
        <v>2.6</v>
      </c>
      <c r="I2" s="6">
        <v>3.2</v>
      </c>
      <c r="J2" s="6">
        <v>3.8</v>
      </c>
      <c r="K2" s="6">
        <v>4.4000000000000004</v>
      </c>
    </row>
    <row r="3" spans="1:20" ht="15.45" x14ac:dyDescent="0.4">
      <c r="A3" s="5" t="s">
        <v>13</v>
      </c>
      <c r="B3" s="6">
        <v>-0.25</v>
      </c>
      <c r="C3" s="6">
        <v>-0.27</v>
      </c>
      <c r="D3" s="6">
        <v>0.17</v>
      </c>
      <c r="E3" s="6">
        <v>0.27</v>
      </c>
      <c r="F3" s="6">
        <v>0.2</v>
      </c>
      <c r="G3" s="6">
        <v>0.15</v>
      </c>
      <c r="H3" s="6">
        <v>0.12</v>
      </c>
      <c r="I3" s="6">
        <v>0.1</v>
      </c>
      <c r="J3" s="6">
        <v>8.5000000000000006E-2</v>
      </c>
      <c r="K3" s="6">
        <v>7.3999999999999996E-2</v>
      </c>
    </row>
    <row r="5" spans="1:20" ht="15.45" x14ac:dyDescent="0.4">
      <c r="A5" s="9" t="s">
        <v>0</v>
      </c>
      <c r="B5" s="9" t="s">
        <v>1</v>
      </c>
      <c r="C5" s="9" t="s">
        <v>2</v>
      </c>
      <c r="D5" s="9" t="s">
        <v>3</v>
      </c>
      <c r="E5" s="9" t="s">
        <v>4</v>
      </c>
    </row>
    <row r="6" spans="1:20" ht="15.45" x14ac:dyDescent="0.4">
      <c r="A6" s="6">
        <f>B2</f>
        <v>-1</v>
      </c>
      <c r="B6" s="6">
        <f>B3</f>
        <v>-0.25</v>
      </c>
      <c r="C6" s="2">
        <f>A6*B6</f>
        <v>0.25</v>
      </c>
      <c r="D6" s="2">
        <f>POWER(A6,2)</f>
        <v>1</v>
      </c>
      <c r="E6" s="2">
        <f>POWER(B6,2)</f>
        <v>6.25E-2</v>
      </c>
      <c r="G6" s="26" t="s">
        <v>22</v>
      </c>
      <c r="H6" s="26"/>
      <c r="I6" s="26"/>
      <c r="J6" s="26"/>
      <c r="K6" s="26"/>
      <c r="L6" s="26"/>
      <c r="M6" s="26"/>
      <c r="N6" s="26"/>
    </row>
    <row r="7" spans="1:20" ht="15.45" x14ac:dyDescent="0.4">
      <c r="A7" s="6">
        <f>C2</f>
        <v>-0.4</v>
      </c>
      <c r="B7" s="6">
        <f>C3</f>
        <v>-0.27</v>
      </c>
      <c r="C7" s="2">
        <f t="shared" ref="C7:C15" si="0">A7*B7</f>
        <v>0.10800000000000001</v>
      </c>
      <c r="D7" s="2">
        <f t="shared" ref="D7:D15" si="1">POWER(A7,2)</f>
        <v>0.16000000000000003</v>
      </c>
      <c r="E7" s="2">
        <f t="shared" ref="E7:E15" si="2">POWER(B7,2)</f>
        <v>7.2900000000000006E-2</v>
      </c>
      <c r="G7" s="26" t="s">
        <v>23</v>
      </c>
      <c r="H7" s="26"/>
      <c r="I7" s="26"/>
      <c r="J7" s="26"/>
      <c r="K7" s="26"/>
      <c r="L7" s="26"/>
      <c r="M7" s="26"/>
      <c r="N7" s="26"/>
      <c r="O7" s="26"/>
      <c r="P7" s="26"/>
      <c r="Q7" s="26"/>
      <c r="R7" s="26"/>
      <c r="S7" s="26"/>
      <c r="T7" s="26"/>
    </row>
    <row r="8" spans="1:20" ht="15.45" x14ac:dyDescent="0.4">
      <c r="A8" s="6">
        <f>D2</f>
        <v>0.2</v>
      </c>
      <c r="B8" s="6">
        <f>D3</f>
        <v>0.17</v>
      </c>
      <c r="C8" s="2">
        <f t="shared" si="0"/>
        <v>3.4000000000000002E-2</v>
      </c>
      <c r="D8" s="2">
        <f t="shared" si="1"/>
        <v>4.0000000000000008E-2</v>
      </c>
      <c r="E8" s="2">
        <f t="shared" si="2"/>
        <v>2.8900000000000006E-2</v>
      </c>
      <c r="G8" t="s">
        <v>24</v>
      </c>
    </row>
    <row r="9" spans="1:20" ht="15.45" x14ac:dyDescent="0.4">
      <c r="A9" s="6">
        <f>E2</f>
        <v>0.8</v>
      </c>
      <c r="B9" s="6">
        <f>E3</f>
        <v>0.27</v>
      </c>
      <c r="C9" s="2">
        <f t="shared" si="0"/>
        <v>0.21600000000000003</v>
      </c>
      <c r="D9" s="2">
        <f t="shared" si="1"/>
        <v>0.64000000000000012</v>
      </c>
      <c r="E9" s="2">
        <f t="shared" si="2"/>
        <v>7.2900000000000006E-2</v>
      </c>
    </row>
    <row r="10" spans="1:20" ht="15.45" x14ac:dyDescent="0.4">
      <c r="A10" s="6">
        <f>F2</f>
        <v>1.4</v>
      </c>
      <c r="B10" s="6">
        <f>F3</f>
        <v>0.2</v>
      </c>
      <c r="C10" s="2">
        <f t="shared" si="0"/>
        <v>0.27999999999999997</v>
      </c>
      <c r="D10" s="2">
        <f t="shared" si="1"/>
        <v>1.9599999999999997</v>
      </c>
      <c r="E10" s="2">
        <f t="shared" si="2"/>
        <v>4.0000000000000008E-2</v>
      </c>
    </row>
    <row r="11" spans="1:20" ht="15.45" x14ac:dyDescent="0.4">
      <c r="A11" s="6">
        <f>G2</f>
        <v>2</v>
      </c>
      <c r="B11" s="6">
        <f>G3</f>
        <v>0.15</v>
      </c>
      <c r="C11" s="2">
        <f t="shared" si="0"/>
        <v>0.3</v>
      </c>
      <c r="D11" s="2">
        <f t="shared" si="1"/>
        <v>4</v>
      </c>
      <c r="E11" s="2">
        <f t="shared" si="2"/>
        <v>2.2499999999999999E-2</v>
      </c>
    </row>
    <row r="12" spans="1:20" ht="15.45" x14ac:dyDescent="0.4">
      <c r="A12" s="6">
        <f>H2</f>
        <v>2.6</v>
      </c>
      <c r="B12" s="6">
        <f>H3</f>
        <v>0.12</v>
      </c>
      <c r="C12" s="2">
        <f t="shared" si="0"/>
        <v>0.312</v>
      </c>
      <c r="D12" s="2">
        <f t="shared" si="1"/>
        <v>6.7600000000000007</v>
      </c>
      <c r="E12" s="2">
        <f t="shared" si="2"/>
        <v>1.44E-2</v>
      </c>
    </row>
    <row r="13" spans="1:20" ht="15.45" x14ac:dyDescent="0.4">
      <c r="A13" s="6">
        <f>I2</f>
        <v>3.2</v>
      </c>
      <c r="B13" s="6">
        <f>I3</f>
        <v>0.1</v>
      </c>
      <c r="C13" s="2">
        <f t="shared" si="0"/>
        <v>0.32000000000000006</v>
      </c>
      <c r="D13" s="2">
        <f t="shared" si="1"/>
        <v>10.240000000000002</v>
      </c>
      <c r="E13" s="2">
        <f t="shared" si="2"/>
        <v>1.0000000000000002E-2</v>
      </c>
    </row>
    <row r="14" spans="1:20" ht="15.45" x14ac:dyDescent="0.4">
      <c r="A14" s="6">
        <f>J2</f>
        <v>3.8</v>
      </c>
      <c r="B14" s="6">
        <f>J3</f>
        <v>8.5000000000000006E-2</v>
      </c>
      <c r="C14" s="2">
        <f t="shared" si="0"/>
        <v>0.32300000000000001</v>
      </c>
      <c r="D14" s="2">
        <f t="shared" si="1"/>
        <v>14.44</v>
      </c>
      <c r="E14" s="2">
        <f t="shared" si="2"/>
        <v>7.2250000000000014E-3</v>
      </c>
    </row>
    <row r="15" spans="1:20" ht="15.45" x14ac:dyDescent="0.4">
      <c r="A15" s="7">
        <f>K2</f>
        <v>4.4000000000000004</v>
      </c>
      <c r="B15" s="7">
        <f>K3</f>
        <v>7.3999999999999996E-2</v>
      </c>
      <c r="C15" s="2">
        <f t="shared" si="0"/>
        <v>0.3256</v>
      </c>
      <c r="D15" s="2">
        <f t="shared" si="1"/>
        <v>19.360000000000003</v>
      </c>
      <c r="E15" s="2">
        <f t="shared" si="2"/>
        <v>5.4759999999999991E-3</v>
      </c>
    </row>
    <row r="16" spans="1:20" ht="15.45" x14ac:dyDescent="0.4">
      <c r="A16" s="8">
        <f>SUM(A6:A15)</f>
        <v>17</v>
      </c>
      <c r="B16" s="8">
        <f>SUM(B6:B15)</f>
        <v>0.64899999999999991</v>
      </c>
      <c r="C16" s="8">
        <f>SUM(C6:C15)</f>
        <v>2.4686000000000003</v>
      </c>
      <c r="D16" s="8">
        <f>SUM(D6:D15)</f>
        <v>58.600000000000009</v>
      </c>
      <c r="E16" s="8">
        <f>SUM(E6:E15)</f>
        <v>0.33680100000000002</v>
      </c>
    </row>
    <row r="17" spans="1:8" x14ac:dyDescent="0.4">
      <c r="A17" s="10" t="s">
        <v>5</v>
      </c>
      <c r="B17" s="10">
        <f>COUNT(A6:A15)</f>
        <v>10</v>
      </c>
    </row>
    <row r="18" spans="1:8" x14ac:dyDescent="0.4">
      <c r="A18" s="1" t="s">
        <v>6</v>
      </c>
      <c r="B18" s="3">
        <f>CORREL(A6:A15,B6:B15)</f>
        <v>0.46150230212896393</v>
      </c>
      <c r="C18" s="1" t="s">
        <v>7</v>
      </c>
      <c r="D18" s="4">
        <f>ABS(B18)*SQRT((B17-2)/(1-B18^2))</f>
        <v>1.4713879257334854</v>
      </c>
      <c r="E18" s="1" t="s">
        <v>8</v>
      </c>
      <c r="F18" s="4">
        <f>_xlfn.T.INV.2T(0.05,B17-2)</f>
        <v>2.3060041352041671</v>
      </c>
    </row>
    <row r="19" spans="1:8" ht="15" thickBot="1" x14ac:dyDescent="0.45">
      <c r="A19" t="s">
        <v>9</v>
      </c>
    </row>
    <row r="20" spans="1:8" x14ac:dyDescent="0.4">
      <c r="A20" s="11">
        <f>B17</f>
        <v>10</v>
      </c>
      <c r="B20" s="12">
        <f>A16</f>
        <v>17</v>
      </c>
      <c r="C20" s="17"/>
      <c r="D20" s="13">
        <f>B16</f>
        <v>0.64899999999999991</v>
      </c>
    </row>
    <row r="21" spans="1:8" ht="15" thickBot="1" x14ac:dyDescent="0.45">
      <c r="A21" s="14">
        <f>A16</f>
        <v>17</v>
      </c>
      <c r="B21" s="15">
        <f>D16</f>
        <v>58.600000000000009</v>
      </c>
      <c r="C21" s="17"/>
      <c r="D21" s="16">
        <f>C16</f>
        <v>2.4686000000000003</v>
      </c>
    </row>
    <row r="22" spans="1:8" ht="15" thickBot="1" x14ac:dyDescent="0.45"/>
    <row r="23" spans="1:8" x14ac:dyDescent="0.4">
      <c r="A23">
        <f t="array" ref="A23:B24">MINVERSE(A20:B21)</f>
        <v>0.19730639730639726</v>
      </c>
      <c r="B23">
        <v>-5.7239057239057235E-2</v>
      </c>
      <c r="C23" s="18" t="s">
        <v>10</v>
      </c>
      <c r="D23" s="19">
        <f t="array" ref="D23:D24">MMULT(A23:B24,D20:D21)</f>
        <v>-1.3248484848484898E-2</v>
      </c>
      <c r="E23" t="s">
        <v>27</v>
      </c>
    </row>
    <row r="24" spans="1:8" ht="15" thickBot="1" x14ac:dyDescent="0.45">
      <c r="A24">
        <v>-5.7239057239057221E-2</v>
      </c>
      <c r="B24">
        <v>3.3670033670033662E-2</v>
      </c>
      <c r="C24" s="20" t="s">
        <v>11</v>
      </c>
      <c r="D24" s="21">
        <v>4.5969696969696973E-2</v>
      </c>
    </row>
    <row r="26" spans="1:8" x14ac:dyDescent="0.4">
      <c r="A26" t="s">
        <v>14</v>
      </c>
      <c r="D26" t="s">
        <v>15</v>
      </c>
      <c r="G26" t="s">
        <v>16</v>
      </c>
    </row>
    <row r="27" spans="1:8" x14ac:dyDescent="0.4">
      <c r="A27" s="23" t="s">
        <v>17</v>
      </c>
      <c r="B27" s="23" t="s">
        <v>18</v>
      </c>
      <c r="C27" s="23"/>
      <c r="D27" s="23" t="s">
        <v>19</v>
      </c>
      <c r="E27" s="23" t="s">
        <v>20</v>
      </c>
      <c r="F27" s="23"/>
      <c r="G27" s="23" t="s">
        <v>19</v>
      </c>
      <c r="H27" s="23" t="s">
        <v>21</v>
      </c>
    </row>
    <row r="28" spans="1:8" x14ac:dyDescent="0.4">
      <c r="A28" s="22">
        <f>1/A6</f>
        <v>-1</v>
      </c>
      <c r="B28" s="22">
        <f>B6</f>
        <v>-0.25</v>
      </c>
      <c r="C28" s="22"/>
      <c r="D28" s="22">
        <f>A6</f>
        <v>-1</v>
      </c>
      <c r="E28" s="22">
        <f>LN(ABS(B6))</f>
        <v>-1.3862943611198906</v>
      </c>
      <c r="F28" s="22"/>
      <c r="G28" s="22">
        <f>A6</f>
        <v>-1</v>
      </c>
      <c r="H28" s="22">
        <f>1/B6</f>
        <v>-4</v>
      </c>
    </row>
    <row r="29" spans="1:8" x14ac:dyDescent="0.4">
      <c r="A29" s="22">
        <f t="shared" ref="A29:A36" si="3">1/A7</f>
        <v>-2.5</v>
      </c>
      <c r="B29" s="22">
        <f t="shared" ref="B29:B35" si="4">B7</f>
        <v>-0.27</v>
      </c>
      <c r="C29" s="22"/>
      <c r="D29" s="22">
        <f t="shared" ref="D29:D36" si="5">A7</f>
        <v>-0.4</v>
      </c>
      <c r="E29" s="22">
        <f t="shared" ref="E29:E37" si="6">LN(ABS(B7))</f>
        <v>-1.3093333199837622</v>
      </c>
      <c r="F29" s="22"/>
      <c r="G29" s="22">
        <f t="shared" ref="G29:G36" si="7">A7</f>
        <v>-0.4</v>
      </c>
      <c r="H29" s="22">
        <f t="shared" ref="H29:H36" si="8">1/B7</f>
        <v>-3.7037037037037033</v>
      </c>
    </row>
    <row r="30" spans="1:8" x14ac:dyDescent="0.4">
      <c r="A30" s="22">
        <f t="shared" si="3"/>
        <v>5</v>
      </c>
      <c r="B30" s="22">
        <f t="shared" si="4"/>
        <v>0.17</v>
      </c>
      <c r="C30" s="22"/>
      <c r="D30" s="22">
        <f t="shared" si="5"/>
        <v>0.2</v>
      </c>
      <c r="E30" s="22">
        <f t="shared" si="6"/>
        <v>-1.7719568419318752</v>
      </c>
      <c r="F30" s="22"/>
      <c r="G30" s="22">
        <f t="shared" si="7"/>
        <v>0.2</v>
      </c>
      <c r="H30" s="22">
        <f t="shared" si="8"/>
        <v>5.8823529411764701</v>
      </c>
    </row>
    <row r="31" spans="1:8" x14ac:dyDescent="0.4">
      <c r="A31" s="22">
        <f t="shared" si="3"/>
        <v>1.25</v>
      </c>
      <c r="B31" s="22">
        <f t="shared" si="4"/>
        <v>0.27</v>
      </c>
      <c r="C31" s="22"/>
      <c r="D31" s="22">
        <f t="shared" si="5"/>
        <v>0.8</v>
      </c>
      <c r="E31" s="22">
        <f t="shared" si="6"/>
        <v>-1.3093333199837622</v>
      </c>
      <c r="F31" s="22"/>
      <c r="G31" s="22">
        <f t="shared" si="7"/>
        <v>0.8</v>
      </c>
      <c r="H31" s="22">
        <f t="shared" si="8"/>
        <v>3.7037037037037033</v>
      </c>
    </row>
    <row r="32" spans="1:8" x14ac:dyDescent="0.4">
      <c r="A32" s="22">
        <f t="shared" si="3"/>
        <v>0.7142857142857143</v>
      </c>
      <c r="B32" s="22">
        <f t="shared" si="4"/>
        <v>0.2</v>
      </c>
      <c r="C32" s="22"/>
      <c r="D32" s="22">
        <f t="shared" si="5"/>
        <v>1.4</v>
      </c>
      <c r="E32" s="22">
        <f t="shared" si="6"/>
        <v>-1.6094379124341003</v>
      </c>
      <c r="F32" s="22"/>
      <c r="G32" s="22">
        <f t="shared" si="7"/>
        <v>1.4</v>
      </c>
      <c r="H32" s="22">
        <f t="shared" si="8"/>
        <v>5</v>
      </c>
    </row>
    <row r="33" spans="1:8" x14ac:dyDescent="0.4">
      <c r="A33" s="22">
        <f t="shared" si="3"/>
        <v>0.5</v>
      </c>
      <c r="B33" s="22">
        <f t="shared" si="4"/>
        <v>0.15</v>
      </c>
      <c r="C33" s="22"/>
      <c r="D33" s="22">
        <f t="shared" si="5"/>
        <v>2</v>
      </c>
      <c r="E33" s="22">
        <f t="shared" si="6"/>
        <v>-1.8971199848858813</v>
      </c>
      <c r="F33" s="22"/>
      <c r="G33" s="22">
        <f t="shared" si="7"/>
        <v>2</v>
      </c>
      <c r="H33" s="22">
        <f t="shared" si="8"/>
        <v>6.666666666666667</v>
      </c>
    </row>
    <row r="34" spans="1:8" x14ac:dyDescent="0.4">
      <c r="A34" s="22">
        <f t="shared" si="3"/>
        <v>0.38461538461538458</v>
      </c>
      <c r="B34" s="22">
        <f t="shared" si="4"/>
        <v>0.12</v>
      </c>
      <c r="C34" s="22"/>
      <c r="D34" s="22">
        <f t="shared" si="5"/>
        <v>2.6</v>
      </c>
      <c r="E34" s="22">
        <f t="shared" si="6"/>
        <v>-2.120263536200091</v>
      </c>
      <c r="F34" s="22"/>
      <c r="G34" s="22">
        <f t="shared" si="7"/>
        <v>2.6</v>
      </c>
      <c r="H34" s="22">
        <f t="shared" si="8"/>
        <v>8.3333333333333339</v>
      </c>
    </row>
    <row r="35" spans="1:8" x14ac:dyDescent="0.4">
      <c r="A35" s="22">
        <f t="shared" si="3"/>
        <v>0.3125</v>
      </c>
      <c r="B35" s="22">
        <f t="shared" si="4"/>
        <v>0.1</v>
      </c>
      <c r="C35" s="22"/>
      <c r="D35" s="22">
        <f t="shared" si="5"/>
        <v>3.2</v>
      </c>
      <c r="E35" s="22">
        <f t="shared" si="6"/>
        <v>-2.3025850929940455</v>
      </c>
      <c r="F35" s="22"/>
      <c r="G35" s="22">
        <f t="shared" si="7"/>
        <v>3.2</v>
      </c>
      <c r="H35" s="22">
        <f t="shared" si="8"/>
        <v>10</v>
      </c>
    </row>
    <row r="36" spans="1:8" x14ac:dyDescent="0.4">
      <c r="A36" s="22">
        <f t="shared" si="3"/>
        <v>0.26315789473684209</v>
      </c>
      <c r="B36" s="22">
        <f>B14</f>
        <v>8.5000000000000006E-2</v>
      </c>
      <c r="C36" s="22"/>
      <c r="D36" s="22">
        <f t="shared" si="5"/>
        <v>3.8</v>
      </c>
      <c r="E36" s="22">
        <f t="shared" si="6"/>
        <v>-2.4651040224918206</v>
      </c>
      <c r="F36" s="22"/>
      <c r="G36" s="22">
        <f t="shared" si="7"/>
        <v>3.8</v>
      </c>
      <c r="H36" s="22">
        <f t="shared" si="8"/>
        <v>11.76470588235294</v>
      </c>
    </row>
    <row r="37" spans="1:8" x14ac:dyDescent="0.4">
      <c r="A37" s="22">
        <f>1/A15</f>
        <v>0.22727272727272727</v>
      </c>
      <c r="B37" s="22">
        <f>B15</f>
        <v>7.3999999999999996E-2</v>
      </c>
      <c r="C37" s="22"/>
      <c r="D37" s="22">
        <f>A15</f>
        <v>4.4000000000000004</v>
      </c>
      <c r="E37" s="22">
        <f t="shared" si="6"/>
        <v>-2.6036901857779675</v>
      </c>
      <c r="F37" s="22"/>
      <c r="G37" s="22">
        <f>A15</f>
        <v>4.4000000000000004</v>
      </c>
      <c r="H37" s="22">
        <f>1/A15</f>
        <v>0.22727272727272727</v>
      </c>
    </row>
    <row r="41" spans="1:8" ht="15.45" x14ac:dyDescent="0.4">
      <c r="A41" s="9" t="s">
        <v>0</v>
      </c>
      <c r="B41" s="9" t="s">
        <v>25</v>
      </c>
      <c r="C41" s="9" t="s">
        <v>2</v>
      </c>
      <c r="D41" s="9" t="s">
        <v>3</v>
      </c>
      <c r="E41" s="9" t="s">
        <v>4</v>
      </c>
      <c r="F41" s="24" t="s">
        <v>26</v>
      </c>
      <c r="G41" s="23" t="s">
        <v>18</v>
      </c>
    </row>
    <row r="42" spans="1:8" ht="15.45" x14ac:dyDescent="0.4">
      <c r="A42" s="6">
        <f>A6</f>
        <v>-1</v>
      </c>
      <c r="B42" s="6" t="e">
        <f>LN(B6)</f>
        <v>#NUM!</v>
      </c>
      <c r="C42" s="2" t="e">
        <f>A42*B42</f>
        <v>#NUM!</v>
      </c>
      <c r="D42" s="2">
        <f>POWER(A42,2)</f>
        <v>1</v>
      </c>
      <c r="E42" s="2" t="e">
        <f>POWER(B42,2)</f>
        <v>#NUM!</v>
      </c>
      <c r="F42" t="e">
        <f>LN(A6)</f>
        <v>#NUM!</v>
      </c>
      <c r="G42" s="22">
        <f>B6</f>
        <v>-0.25</v>
      </c>
    </row>
    <row r="43" spans="1:8" ht="15.45" x14ac:dyDescent="0.4">
      <c r="A43" s="6">
        <f t="shared" ref="A43:A51" si="9">A7</f>
        <v>-0.4</v>
      </c>
      <c r="B43" s="6" t="e">
        <f t="shared" ref="B43:B51" si="10">LN(B7)</f>
        <v>#NUM!</v>
      </c>
      <c r="C43" s="2" t="e">
        <f t="shared" ref="C43:C51" si="11">A43*B43</f>
        <v>#NUM!</v>
      </c>
      <c r="D43" s="2">
        <f t="shared" ref="D43:D51" si="12">POWER(A43,2)</f>
        <v>0.16000000000000003</v>
      </c>
      <c r="E43" s="2" t="e">
        <f t="shared" ref="E43:E51" si="13">POWER(B43,2)</f>
        <v>#NUM!</v>
      </c>
      <c r="F43" t="e">
        <f t="shared" ref="F43:F51" si="14">LN(A7)</f>
        <v>#NUM!</v>
      </c>
      <c r="G43" s="22">
        <f t="shared" ref="G43:G51" si="15">B7</f>
        <v>-0.27</v>
      </c>
    </row>
    <row r="44" spans="1:8" ht="15.45" x14ac:dyDescent="0.4">
      <c r="A44" s="6">
        <f t="shared" si="9"/>
        <v>0.2</v>
      </c>
      <c r="B44" s="6">
        <f t="shared" si="10"/>
        <v>-1.7719568419318752</v>
      </c>
      <c r="C44" s="2">
        <f t="shared" si="11"/>
        <v>-0.35439136838637508</v>
      </c>
      <c r="D44" s="2">
        <f t="shared" si="12"/>
        <v>4.0000000000000008E-2</v>
      </c>
      <c r="E44" s="2">
        <f t="shared" si="13"/>
        <v>3.1398310496691844</v>
      </c>
      <c r="F44">
        <f t="shared" si="14"/>
        <v>-1.6094379124341003</v>
      </c>
      <c r="G44" s="22">
        <f t="shared" si="15"/>
        <v>0.17</v>
      </c>
    </row>
    <row r="45" spans="1:8" ht="15.45" x14ac:dyDescent="0.4">
      <c r="A45" s="6">
        <f t="shared" si="9"/>
        <v>0.8</v>
      </c>
      <c r="B45" s="6">
        <f t="shared" si="10"/>
        <v>-1.3093333199837622</v>
      </c>
      <c r="C45" s="2">
        <f t="shared" si="11"/>
        <v>-1.0474666559870098</v>
      </c>
      <c r="D45" s="2">
        <f t="shared" si="12"/>
        <v>0.64000000000000012</v>
      </c>
      <c r="E45" s="2">
        <f t="shared" si="13"/>
        <v>1.7143537428197011</v>
      </c>
      <c r="F45">
        <f t="shared" si="14"/>
        <v>-0.22314355131420971</v>
      </c>
      <c r="G45" s="22">
        <f t="shared" si="15"/>
        <v>0.27</v>
      </c>
    </row>
    <row r="46" spans="1:8" ht="15.45" x14ac:dyDescent="0.4">
      <c r="A46" s="6">
        <f t="shared" si="9"/>
        <v>1.4</v>
      </c>
      <c r="B46" s="6">
        <f t="shared" si="10"/>
        <v>-1.6094379124341003</v>
      </c>
      <c r="C46" s="2">
        <f t="shared" si="11"/>
        <v>-2.2532130774077404</v>
      </c>
      <c r="D46" s="2">
        <f t="shared" si="12"/>
        <v>1.9599999999999997</v>
      </c>
      <c r="E46" s="2">
        <f t="shared" si="13"/>
        <v>2.5902903939802346</v>
      </c>
      <c r="F46">
        <f t="shared" si="14"/>
        <v>0.33647223662121289</v>
      </c>
      <c r="G46" s="22">
        <f t="shared" si="15"/>
        <v>0.2</v>
      </c>
    </row>
    <row r="47" spans="1:8" ht="15.45" x14ac:dyDescent="0.4">
      <c r="A47" s="6">
        <f t="shared" si="9"/>
        <v>2</v>
      </c>
      <c r="B47" s="6">
        <f t="shared" si="10"/>
        <v>-1.8971199848858813</v>
      </c>
      <c r="C47" s="2">
        <f t="shared" si="11"/>
        <v>-3.7942399697717626</v>
      </c>
      <c r="D47" s="2">
        <f t="shared" si="12"/>
        <v>4</v>
      </c>
      <c r="E47" s="2">
        <f t="shared" si="13"/>
        <v>3.5990642370534065</v>
      </c>
      <c r="F47">
        <f t="shared" si="14"/>
        <v>0.69314718055994529</v>
      </c>
      <c r="G47" s="22">
        <f t="shared" si="15"/>
        <v>0.15</v>
      </c>
    </row>
    <row r="48" spans="1:8" ht="15.45" x14ac:dyDescent="0.4">
      <c r="A48" s="6">
        <f t="shared" si="9"/>
        <v>2.6</v>
      </c>
      <c r="B48" s="6">
        <f t="shared" si="10"/>
        <v>-2.120263536200091</v>
      </c>
      <c r="C48" s="2">
        <f t="shared" si="11"/>
        <v>-5.5126851941202366</v>
      </c>
      <c r="D48" s="2">
        <f t="shared" si="12"/>
        <v>6.7600000000000007</v>
      </c>
      <c r="E48" s="2">
        <f t="shared" si="13"/>
        <v>4.4955174629397145</v>
      </c>
      <c r="F48">
        <f t="shared" si="14"/>
        <v>0.95551144502743635</v>
      </c>
      <c r="G48" s="22">
        <f t="shared" si="15"/>
        <v>0.12</v>
      </c>
    </row>
    <row r="49" spans="1:7" ht="15.45" x14ac:dyDescent="0.4">
      <c r="A49" s="6">
        <f t="shared" si="9"/>
        <v>3.2</v>
      </c>
      <c r="B49" s="6">
        <f t="shared" si="10"/>
        <v>-2.3025850929940455</v>
      </c>
      <c r="C49" s="2">
        <f t="shared" si="11"/>
        <v>-7.3682722975809458</v>
      </c>
      <c r="D49" s="2">
        <f t="shared" si="12"/>
        <v>10.240000000000002</v>
      </c>
      <c r="E49" s="2">
        <f t="shared" si="13"/>
        <v>5.3018981104783967</v>
      </c>
      <c r="F49">
        <f t="shared" si="14"/>
        <v>1.1631508098056809</v>
      </c>
      <c r="G49" s="22">
        <f t="shared" si="15"/>
        <v>0.1</v>
      </c>
    </row>
    <row r="50" spans="1:7" ht="15.45" x14ac:dyDescent="0.4">
      <c r="A50" s="6">
        <f t="shared" si="9"/>
        <v>3.8</v>
      </c>
      <c r="B50" s="6">
        <f t="shared" si="10"/>
        <v>-2.4651040224918206</v>
      </c>
      <c r="C50" s="2">
        <f t="shared" si="11"/>
        <v>-9.367395285468918</v>
      </c>
      <c r="D50" s="2">
        <f t="shared" si="12"/>
        <v>14.44</v>
      </c>
      <c r="E50" s="2">
        <f t="shared" si="13"/>
        <v>6.0767378417053539</v>
      </c>
      <c r="F50">
        <f t="shared" si="14"/>
        <v>1.33500106673234</v>
      </c>
      <c r="G50" s="22">
        <f t="shared" si="15"/>
        <v>8.5000000000000006E-2</v>
      </c>
    </row>
    <row r="51" spans="1:7" ht="15.45" x14ac:dyDescent="0.4">
      <c r="A51" s="6">
        <f t="shared" si="9"/>
        <v>4.4000000000000004</v>
      </c>
      <c r="B51" s="6">
        <f t="shared" si="10"/>
        <v>-2.6036901857779675</v>
      </c>
      <c r="C51" s="2">
        <f t="shared" si="11"/>
        <v>-11.456236817423058</v>
      </c>
      <c r="D51" s="2">
        <f t="shared" si="12"/>
        <v>19.360000000000003</v>
      </c>
      <c r="E51" s="2">
        <f t="shared" si="13"/>
        <v>6.7792025835165068</v>
      </c>
      <c r="F51">
        <f t="shared" si="14"/>
        <v>1.4816045409242156</v>
      </c>
      <c r="G51" s="22">
        <f t="shared" si="15"/>
        <v>7.3999999999999996E-2</v>
      </c>
    </row>
    <row r="52" spans="1:7" ht="15.45" x14ac:dyDescent="0.4">
      <c r="A52" s="8">
        <f>SUM(A42:A51)</f>
        <v>17</v>
      </c>
      <c r="B52" s="8" t="e">
        <f>SUM(B42:B51)</f>
        <v>#NUM!</v>
      </c>
      <c r="C52" s="8" t="e">
        <f>SUM(C42:C51)</f>
        <v>#NUM!</v>
      </c>
      <c r="D52" s="8">
        <f>SUM(D42:D51)</f>
        <v>58.600000000000009</v>
      </c>
      <c r="E52" s="8" t="e">
        <f>SUM(E42:E51)</f>
        <v>#NUM!</v>
      </c>
    </row>
    <row r="53" spans="1:7" x14ac:dyDescent="0.4">
      <c r="A53" s="10" t="s">
        <v>5</v>
      </c>
      <c r="B53" s="10">
        <f>COUNT(A42:A51)</f>
        <v>10</v>
      </c>
    </row>
    <row r="54" spans="1:7" x14ac:dyDescent="0.4">
      <c r="A54" s="1" t="s">
        <v>6</v>
      </c>
      <c r="B54" s="3" t="e">
        <f>CORREL(A42:A51,B42:B51)</f>
        <v>#NUM!</v>
      </c>
      <c r="C54" s="1" t="s">
        <v>7</v>
      </c>
      <c r="D54" s="4" t="e">
        <f>ABS(B54)*SQRT((B53-2)/(1-B54^2))</f>
        <v>#NUM!</v>
      </c>
      <c r="E54" s="1" t="s">
        <v>8</v>
      </c>
      <c r="F54" s="4">
        <f>_xlfn.T.INV.2T(0.05,B53-2)</f>
        <v>2.3060041352041671</v>
      </c>
    </row>
    <row r="55" spans="1:7" ht="15" thickBot="1" x14ac:dyDescent="0.45"/>
    <row r="56" spans="1:7" x14ac:dyDescent="0.4">
      <c r="A56" s="11">
        <f>B53</f>
        <v>10</v>
      </c>
      <c r="B56" s="12">
        <f>A52</f>
        <v>17</v>
      </c>
      <c r="C56" s="17"/>
      <c r="D56" s="13" t="e">
        <f>B52</f>
        <v>#NUM!</v>
      </c>
    </row>
    <row r="57" spans="1:7" ht="15" thickBot="1" x14ac:dyDescent="0.45">
      <c r="A57" s="14">
        <f>A52</f>
        <v>17</v>
      </c>
      <c r="B57" s="15">
        <f>D52</f>
        <v>58.600000000000009</v>
      </c>
      <c r="C57" s="17"/>
      <c r="D57" s="16" t="e">
        <f>C52</f>
        <v>#NUM!</v>
      </c>
    </row>
    <row r="58" spans="1:7" ht="15" thickBot="1" x14ac:dyDescent="0.45"/>
    <row r="59" spans="1:7" x14ac:dyDescent="0.4">
      <c r="A59">
        <f t="array" ref="A59:B60">MINVERSE(A56:B57)</f>
        <v>0.19730639730639726</v>
      </c>
      <c r="B59">
        <v>-5.7239057239057235E-2</v>
      </c>
      <c r="C59" s="18" t="s">
        <v>10</v>
      </c>
      <c r="D59" s="19" t="e">
        <f t="array" ref="D59:D60">MMULT(A59:B60,D56:D57)</f>
        <v>#NUM!</v>
      </c>
      <c r="E59" t="s">
        <v>28</v>
      </c>
    </row>
    <row r="60" spans="1:7" ht="15" thickBot="1" x14ac:dyDescent="0.45">
      <c r="A60">
        <v>-5.7239057239057221E-2</v>
      </c>
      <c r="B60">
        <v>3.3670033670033662E-2</v>
      </c>
      <c r="C60" s="20" t="s">
        <v>11</v>
      </c>
      <c r="D60" s="21" t="e">
        <v>#NUM!</v>
      </c>
    </row>
    <row r="62" spans="1:7" ht="15.45" x14ac:dyDescent="0.4">
      <c r="A62" s="24" t="s">
        <v>26</v>
      </c>
      <c r="B62" s="9" t="s">
        <v>25</v>
      </c>
    </row>
    <row r="63" spans="1:7" ht="15.45" x14ac:dyDescent="0.4">
      <c r="A63" t="e">
        <f>LN(A6)</f>
        <v>#NUM!</v>
      </c>
      <c r="B63" s="6" t="e">
        <f>LN(A6)</f>
        <v>#NUM!</v>
      </c>
    </row>
    <row r="64" spans="1:7" ht="15.45" x14ac:dyDescent="0.4">
      <c r="A64" t="e">
        <f t="shared" ref="A64:A72" si="16">LN(A7)</f>
        <v>#NUM!</v>
      </c>
      <c r="B64" s="6" t="e">
        <f t="shared" ref="B64:B72" si="17">LN(B28)</f>
        <v>#NUM!</v>
      </c>
    </row>
    <row r="65" spans="1:2" ht="15.45" x14ac:dyDescent="0.4">
      <c r="A65">
        <f t="shared" si="16"/>
        <v>-1.6094379124341003</v>
      </c>
      <c r="B65" s="6" t="e">
        <f t="shared" si="17"/>
        <v>#NUM!</v>
      </c>
    </row>
    <row r="66" spans="1:2" ht="15.45" x14ac:dyDescent="0.4">
      <c r="A66">
        <f t="shared" si="16"/>
        <v>-0.22314355131420971</v>
      </c>
      <c r="B66" s="6">
        <f t="shared" si="17"/>
        <v>-1.7719568419318752</v>
      </c>
    </row>
    <row r="67" spans="1:2" ht="15.45" x14ac:dyDescent="0.4">
      <c r="A67">
        <f t="shared" si="16"/>
        <v>0.33647223662121289</v>
      </c>
      <c r="B67" s="6">
        <f t="shared" si="17"/>
        <v>-1.3093333199837622</v>
      </c>
    </row>
    <row r="68" spans="1:2" ht="15.45" x14ac:dyDescent="0.4">
      <c r="A68">
        <f t="shared" si="16"/>
        <v>0.69314718055994529</v>
      </c>
      <c r="B68" s="6">
        <f t="shared" si="17"/>
        <v>-1.6094379124341003</v>
      </c>
    </row>
    <row r="69" spans="1:2" ht="15.45" x14ac:dyDescent="0.4">
      <c r="A69">
        <f t="shared" si="16"/>
        <v>0.95551144502743635</v>
      </c>
      <c r="B69" s="6">
        <f t="shared" si="17"/>
        <v>-1.8971199848858813</v>
      </c>
    </row>
    <row r="70" spans="1:2" ht="15.45" x14ac:dyDescent="0.4">
      <c r="A70">
        <f t="shared" si="16"/>
        <v>1.1631508098056809</v>
      </c>
      <c r="B70" s="6">
        <f t="shared" si="17"/>
        <v>-2.120263536200091</v>
      </c>
    </row>
    <row r="71" spans="1:2" ht="15.45" x14ac:dyDescent="0.4">
      <c r="A71">
        <f t="shared" si="16"/>
        <v>1.33500106673234</v>
      </c>
      <c r="B71" s="6">
        <f t="shared" si="17"/>
        <v>-2.3025850929940455</v>
      </c>
    </row>
    <row r="72" spans="1:2" ht="15.45" x14ac:dyDescent="0.4">
      <c r="A72">
        <f t="shared" si="16"/>
        <v>1.4816045409242156</v>
      </c>
      <c r="B72" s="6">
        <f t="shared" si="17"/>
        <v>-2.4651040224918206</v>
      </c>
    </row>
  </sheetData>
  <mergeCells count="3">
    <mergeCell ref="A1:C1"/>
    <mergeCell ref="G6:N6"/>
    <mergeCell ref="G7:T7"/>
  </mergeCells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2025-04-05T07:04:36Z</dcterms:modified>
</cp:coreProperties>
</file>