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ха\Desktop\"/>
    </mc:Choice>
  </mc:AlternateContent>
  <xr:revisionPtr revIDLastSave="0" documentId="13_ncr:1_{06FBDD97-DFD9-4898-A1B4-2EFF6ECEDDEA}" xr6:coauthVersionLast="47" xr6:coauthVersionMax="47" xr10:uidLastSave="{00000000-0000-0000-0000-000000000000}"/>
  <bookViews>
    <workbookView xWindow="11160" yWindow="514" windowWidth="14769" windowHeight="13655" activeTab="2" xr2:uid="{EDC70500-A374-4956-B06E-3CD5E87EEFE7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9" i="3" l="1"/>
  <c r="B9" i="3"/>
  <c r="B8" i="3"/>
  <c r="B7" i="3"/>
  <c r="B6" i="3"/>
  <c r="E3" i="3"/>
  <c r="F3" i="3"/>
  <c r="G3" i="3"/>
  <c r="H3" i="3"/>
  <c r="I3" i="3"/>
  <c r="J3" i="3"/>
  <c r="K3" i="3"/>
  <c r="L3" i="3"/>
  <c r="M3" i="3"/>
  <c r="D3" i="3"/>
  <c r="D8" i="2"/>
  <c r="D9" i="2"/>
  <c r="B9" i="2"/>
  <c r="K5" i="2" l="1"/>
  <c r="K3" i="2"/>
  <c r="K6" i="2" s="1"/>
  <c r="J5" i="2"/>
  <c r="J3" i="2"/>
  <c r="I3" i="2"/>
  <c r="I5" i="2"/>
  <c r="B4" i="1"/>
  <c r="J6" i="2" l="1"/>
  <c r="B8" i="2" s="1"/>
</calcChain>
</file>

<file path=xl/sharedStrings.xml><?xml version="1.0" encoding="utf-8"?>
<sst xmlns="http://schemas.openxmlformats.org/spreadsheetml/2006/main" count="67" uniqueCount="50">
  <si>
    <t>Задача 1</t>
  </si>
  <si>
    <t>n</t>
  </si>
  <si>
    <t>s^2</t>
  </si>
  <si>
    <t>M</t>
  </si>
  <si>
    <t xml:space="preserve">t-расч = </t>
  </si>
  <si>
    <t xml:space="preserve">номинальное значение = </t>
  </si>
  <si>
    <t xml:space="preserve">alpha = </t>
  </si>
  <si>
    <t>t-таблич=</t>
  </si>
  <si>
    <t>h0 - средняя толщина = 12</t>
  </si>
  <si>
    <t>h1 - средняя толщина !=12</t>
  </si>
  <si>
    <t>способ хранения</t>
  </si>
  <si>
    <t>содержание влаги</t>
  </si>
  <si>
    <t>f</t>
  </si>
  <si>
    <t>t-расч</t>
  </si>
  <si>
    <t>t-таблич</t>
  </si>
  <si>
    <t>Двухвыборочный t-тест с различными дисперсиями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</si>
  <si>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</si>
  <si>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</si>
  <si>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</si>
  <si>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</si>
  <si>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</si>
  <si>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</si>
  <si>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</si>
  <si>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</si>
  <si>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</si>
  <si>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</si>
  <si>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f-расч</t>
  </si>
  <si>
    <t>f-таблч</t>
  </si>
  <si>
    <t>т.к. F-таблич&gt;f-расч, то на уровне значимости 0,05 можно считать дисперсии однородными</t>
  </si>
  <si>
    <t>нулевая гипотеза - содержание влаги не зависит от способа хранения. Т.к. T-таблч&gt;t-расч, можно утверждать что нулевая гипотеза  не противоречит исходным данным.</t>
  </si>
  <si>
    <t>левая передняя шина</t>
  </si>
  <si>
    <t>правая передняя шина</t>
  </si>
  <si>
    <t>разница</t>
  </si>
  <si>
    <t>n=</t>
  </si>
  <si>
    <t xml:space="preserve">M = </t>
  </si>
  <si>
    <t>s2 =</t>
  </si>
  <si>
    <t xml:space="preserve">f = </t>
  </si>
  <si>
    <t xml:space="preserve">t-tabl = </t>
  </si>
  <si>
    <t>Парный двухвыборочный t-тест для средних</t>
  </si>
  <si>
    <t>Корреляция Пирсона</t>
  </si>
  <si>
    <t>h0 - средняя температура левых и правых шин одинакова(одинаковый износ)</t>
  </si>
  <si>
    <t>h1 - средняя температура левых и правых шин различвапется(различный износ)</t>
  </si>
  <si>
    <t>т.к. t-расч&gt;t-таблич на уровне значимости 0,05, можно сказать что h0 не соответствует экспериментальным данным, то есть износ у левой и правой шины различается</t>
  </si>
  <si>
    <t>зависимая выборка, т.к. у 1 автобуса сверяли левую и правую шину</t>
  </si>
  <si>
    <t>Проверка гипотезы о равенстве математического ожидания нормального</t>
  </si>
  <si>
    <t>распределения заданному значению</t>
  </si>
  <si>
    <t>Сравнение двух средних в случае независимых нормально</t>
  </si>
  <si>
    <t>распределенных признаков</t>
  </si>
  <si>
    <t>Сравнение двух средних в случае зависимых нормально распределенных</t>
  </si>
  <si>
    <t>признаков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</si>
</sst>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1" xfId="0" applyFill="1" applyBorder="1" applyAlignmen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598714</xdr:colOff>
      <xdr:row>6</xdr:row>
      <xdr:rowOff>16328</xdr:rowOff>
    </xdr:from>
    <xdr:to>
      <xdr:col>10</xdr:col>
      <xdr:colOff>272142</xdr:colOff>
      <xdr:row>13</xdr:row>
      <xdr:rowOff>165403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5CBF05F-310A-4539-AEB4-6443BD275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4428" y="1126671"/>
          <a:ext cx="2939143" cy="148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AB33-AD3C-475C-82FE-ED999B13CC86}">
  <dimension ref="A1:J10"/>
  <sheetViews>
    <sheetView workbookViewId="0">
      <selection activeCell="A6" sqref="A6"/>
    </sheetView>
  </sheetViews>
  <sheetFormatPr defaultRowHeight="14.6" x14ac:dyDescent="0.4"/>
  <sheetData>
    <row r="1" spans="1:10" x14ac:dyDescent="0.4">
      <c r="A1" t="s">
        <v>0</v>
      </c>
      <c r="B1" s="1" t="s">
        <v>1</v>
      </c>
      <c r="C1" s="1" t="s">
        <v>2</v>
      </c>
      <c r="D1" s="1" t="s">
        <v>3</v>
      </c>
      <c r="F1" t="s">
        <v>5</v>
      </c>
      <c r="I1">
        <v>12</v>
      </c>
      <c r="J1" t="s">
        <v>8</v>
      </c>
    </row>
    <row r="2" spans="1:10" x14ac:dyDescent="0.4">
      <c r="B2" s="1">
        <v>90</v>
      </c>
      <c r="C2" s="1">
        <v>6.9000000000000006E-2</v>
      </c>
      <c r="D2" s="1">
        <v>12.074999999999999</v>
      </c>
      <c r="F2" t="s">
        <v>6</v>
      </c>
      <c r="G2">
        <v>0.05</v>
      </c>
      <c r="J2" t="s">
        <v>9</v>
      </c>
    </row>
    <row r="4" spans="1:10" x14ac:dyDescent="0.4">
      <c r="A4" t="s">
        <v>4</v>
      </c>
      <c r="B4">
        <f>(D2-I1)/(SQRT(C2)/SQRT(B2))</f>
        <v>2.7086816944297811</v>
      </c>
      <c r="G4" t="s">
        <v>44</v>
      </c>
    </row>
    <row r="5" spans="1:10" x14ac:dyDescent="0.4">
      <c r="A5" t="s">
        <v>7</v>
      </c>
      <c r="B5">
        <f>_xlfn.NORM.S.INV(1-0.05/2)</f>
        <v>1.9599639845400536</v>
      </c>
      <c r="G5" t="s">
        <v>45</v>
      </c>
    </row>
    <row r="7" spans="1:10" ht="17.149999999999999" customHeight="1" x14ac:dyDescent="0.4"/>
    <row r="8" spans="1:10" ht="15.45" customHeight="1" x14ac:dyDescent="0.4"/>
    <row r="9" spans="1:10" ht="11.6" customHeight="1" x14ac:dyDescent="0.4"/>
    <row r="10" spans="1:10" ht="17.600000000000001" customHeight="1" x14ac:dyDescent="0.4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0AFE-93AA-4EF5-97B1-73952659B4B3}">
  <dimension ref="A1:K22"/>
  <sheetViews>
    <sheetView workbookViewId="0">
      <selection activeCell="D19" sqref="D19"/>
    </sheetView>
  </sheetViews>
  <sheetFormatPr defaultRowHeight="14.6" x14ac:dyDescent="0.4"/>
  <cols>
    <col min="1" max="1" width="16.3046875" customWidth="1"/>
  </cols>
  <sheetData>
    <row r="1" spans="1:11" x14ac:dyDescent="0.4">
      <c r="A1" s="2" t="s">
        <v>10</v>
      </c>
      <c r="B1" t="s">
        <v>11</v>
      </c>
    </row>
    <row r="2" spans="1:11" x14ac:dyDescent="0.4">
      <c r="A2" s="1">
        <v>1</v>
      </c>
      <c r="B2" s="1">
        <v>7.3</v>
      </c>
      <c r="C2" s="1">
        <v>8.3000000000000007</v>
      </c>
      <c r="D2" s="1">
        <v>7.6</v>
      </c>
      <c r="E2" s="1">
        <v>8.4</v>
      </c>
      <c r="F2" s="1">
        <v>8.3000000000000007</v>
      </c>
      <c r="H2" s="1" t="s">
        <v>1</v>
      </c>
      <c r="I2" s="1" t="s">
        <v>3</v>
      </c>
      <c r="J2" s="1" t="s">
        <v>2</v>
      </c>
      <c r="K2" s="1" t="s">
        <v>12</v>
      </c>
    </row>
    <row r="3" spans="1:11" x14ac:dyDescent="0.4">
      <c r="A3" s="1">
        <v>2</v>
      </c>
      <c r="B3" s="1">
        <v>5.4</v>
      </c>
      <c r="C3" s="1">
        <v>7.4</v>
      </c>
      <c r="D3" s="1">
        <v>7.1</v>
      </c>
      <c r="E3" s="1"/>
      <c r="F3" s="1"/>
      <c r="H3" s="1">
        <v>3</v>
      </c>
      <c r="I3" s="1">
        <f>AVERAGE(B3:D3)</f>
        <v>6.6333333333333329</v>
      </c>
      <c r="J3" s="1">
        <f>_xlfn.VAR.S(B3:D3)</f>
        <v>1.1633333333333553</v>
      </c>
      <c r="K3" s="1">
        <f>H3-1</f>
        <v>2</v>
      </c>
    </row>
    <row r="4" spans="1:11" x14ac:dyDescent="0.4">
      <c r="A4" s="1">
        <v>3</v>
      </c>
      <c r="B4" s="1">
        <v>8.1</v>
      </c>
      <c r="C4" s="1">
        <v>6.4</v>
      </c>
      <c r="D4" s="1"/>
      <c r="E4" s="1"/>
      <c r="F4" s="1"/>
      <c r="H4" s="1"/>
      <c r="I4" s="1"/>
      <c r="J4" s="1"/>
      <c r="K4" s="1"/>
    </row>
    <row r="5" spans="1:11" x14ac:dyDescent="0.4">
      <c r="A5" s="1">
        <v>4</v>
      </c>
      <c r="B5" s="1">
        <v>7.9</v>
      </c>
      <c r="C5" s="1">
        <v>9.5</v>
      </c>
      <c r="D5" s="1">
        <v>10</v>
      </c>
      <c r="E5" s="1">
        <v>7.1</v>
      </c>
      <c r="F5" s="1"/>
      <c r="H5" s="1">
        <v>4</v>
      </c>
      <c r="I5" s="1">
        <f>AVERAGE(B5:E5)</f>
        <v>8.625</v>
      </c>
      <c r="J5" s="1">
        <f>_xlfn.VAR.S(B5:E5)</f>
        <v>1.835833333333331</v>
      </c>
      <c r="K5" s="1">
        <f>H5-1</f>
        <v>3</v>
      </c>
    </row>
    <row r="6" spans="1:11" x14ac:dyDescent="0.4">
      <c r="J6">
        <f>((K3-1)*J3+(K5-1)*J5)/(K3+K5-2)</f>
        <v>1.6116666666666724</v>
      </c>
      <c r="K6">
        <f>K3+K5</f>
        <v>5</v>
      </c>
    </row>
    <row r="8" spans="1:11" x14ac:dyDescent="0.4">
      <c r="A8" t="s">
        <v>13</v>
      </c>
      <c r="B8">
        <f>(I3-I5)/SQRT(J6*(1/H3+1/H5))</f>
        <v>-2.0540955705111692</v>
      </c>
      <c r="C8" t="s">
        <v>26</v>
      </c>
      <c r="D8">
        <f>J5/J3</f>
        <v>1.5780802292263292</v>
      </c>
      <c r="F8" s="6" t="s">
        <v>28</v>
      </c>
      <c r="G8" s="6"/>
      <c r="H8" s="6"/>
      <c r="I8" s="6"/>
      <c r="J8" s="6"/>
    </row>
    <row r="9" spans="1:11" x14ac:dyDescent="0.4">
      <c r="A9" t="s">
        <v>14</v>
      </c>
      <c r="B9">
        <f>_xlfn.T.INV.2T(0.05*2,K6)</f>
        <v>2.0150483733330233</v>
      </c>
      <c r="C9" t="s">
        <v>27</v>
      </c>
      <c r="D9">
        <f>_xlfn.F.INV.RT(0.05/2,K5,K3)</f>
        <v>39.165494564013635</v>
      </c>
      <c r="F9" s="6"/>
      <c r="G9" s="6"/>
      <c r="H9" s="6"/>
      <c r="I9" s="6"/>
      <c r="J9" s="6"/>
    </row>
    <row r="10" spans="1:11" x14ac:dyDescent="0.4">
      <c r="A10" t="s">
        <v>15</v>
      </c>
      <c r="F10" s="6"/>
      <c r="G10" s="6"/>
      <c r="H10" s="6"/>
      <c r="I10" s="6"/>
      <c r="J10" s="6"/>
    </row>
    <row r="11" spans="1:11" ht="15" thickBot="1" x14ac:dyDescent="0.45"/>
    <row r="12" spans="1:11" x14ac:dyDescent="0.4">
      <c r="A12" s="5"/>
      <c r="B12" s="5">
        <v>2</v>
      </c>
      <c r="C12" s="5">
        <v>4</v>
      </c>
      <c r="F12" s="6" t="s">
        <v>29</v>
      </c>
      <c r="G12" s="6"/>
      <c r="H12" s="6"/>
      <c r="I12" s="6"/>
      <c r="J12" s="6"/>
    </row>
    <row r="13" spans="1:11" x14ac:dyDescent="0.4">
      <c r="A13" s="3" t="s">
        <v>16</v>
      </c>
      <c r="B13" s="3">
        <v>6.6333333333333329</v>
      </c>
      <c r="C13" s="3">
        <v>8.625</v>
      </c>
      <c r="F13" s="6"/>
      <c r="G13" s="6"/>
      <c r="H13" s="6"/>
      <c r="I13" s="6"/>
      <c r="J13" s="6"/>
    </row>
    <row r="14" spans="1:11" x14ac:dyDescent="0.4">
      <c r="A14" s="3" t="s">
        <v>17</v>
      </c>
      <c r="B14" s="3">
        <v>1.1633333333333553</v>
      </c>
      <c r="C14" s="3">
        <v>1.835833333333331</v>
      </c>
      <c r="F14" s="6"/>
      <c r="G14" s="6"/>
      <c r="H14" s="6"/>
      <c r="I14" s="6"/>
      <c r="J14" s="6"/>
    </row>
    <row r="15" spans="1:11" x14ac:dyDescent="0.4">
      <c r="A15" s="3" t="s">
        <v>18</v>
      </c>
      <c r="B15" s="3">
        <v>3</v>
      </c>
      <c r="C15" s="3">
        <v>4</v>
      </c>
      <c r="F15" s="6"/>
      <c r="G15" s="6"/>
      <c r="H15" s="6"/>
      <c r="I15" s="6"/>
      <c r="J15" s="6"/>
    </row>
    <row r="16" spans="1:11" x14ac:dyDescent="0.4">
      <c r="A16" s="3" t="s">
        <v>19</v>
      </c>
      <c r="B16" s="3">
        <v>0</v>
      </c>
      <c r="C16" s="3"/>
      <c r="F16" s="6"/>
      <c r="G16" s="6"/>
      <c r="H16" s="6"/>
      <c r="I16" s="6"/>
      <c r="J16" s="6"/>
    </row>
    <row r="17" spans="1:10" x14ac:dyDescent="0.4">
      <c r="A17" s="3" t="s">
        <v>20</v>
      </c>
      <c r="B17" s="3">
        <v>5</v>
      </c>
      <c r="C17" s="3"/>
      <c r="F17" s="6"/>
      <c r="G17" s="6"/>
      <c r="H17" s="6"/>
      <c r="I17" s="6"/>
      <c r="J17" s="6"/>
    </row>
    <row r="18" spans="1:10" x14ac:dyDescent="0.4">
      <c r="A18" s="3" t="s">
        <v>21</v>
      </c>
      <c r="B18" s="3">
        <v>-2.1644253612132407</v>
      </c>
      <c r="C18" s="3"/>
    </row>
    <row r="19" spans="1:10" x14ac:dyDescent="0.4">
      <c r="A19" s="3" t="s">
        <v>22</v>
      </c>
      <c r="B19" s="3">
        <v>4.1361636451132909E-2</v>
      </c>
      <c r="C19" s="3"/>
      <c r="F19" t="s">
        <v>46</v>
      </c>
    </row>
    <row r="20" spans="1:10" x14ac:dyDescent="0.4">
      <c r="A20" s="3" t="s">
        <v>23</v>
      </c>
      <c r="B20" s="3">
        <v>2.0150483733330233</v>
      </c>
      <c r="C20" s="3"/>
      <c r="F20" t="s">
        <v>47</v>
      </c>
    </row>
    <row r="21" spans="1:10" x14ac:dyDescent="0.4">
      <c r="A21" s="3" t="s">
        <v>24</v>
      </c>
      <c r="B21" s="3">
        <v>8.2723272902265818E-2</v>
      </c>
      <c r="C21" s="3"/>
    </row>
    <row r="22" spans="1:10" ht="15" thickBot="1" x14ac:dyDescent="0.45">
      <c r="A22" s="4" t="s">
        <v>25</v>
      </c>
      <c r="B22" s="4">
        <v>2.570581835636315</v>
      </c>
      <c r="C22" s="4"/>
    </row>
  </sheetData>
  <mergeCells count="2">
    <mergeCell ref="F8:J10"/>
    <mergeCell ref="F12:J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572F-1261-4F19-BABC-67F03FD3D109}">
  <dimension ref="A1:M24"/>
  <sheetViews>
    <sheetView tabSelected="1" workbookViewId="0">
      <selection activeCell="B9" sqref="B9"/>
    </sheetView>
  </sheetViews>
  <sheetFormatPr defaultRowHeight="14.6" x14ac:dyDescent="0.4"/>
  <sheetData>
    <row r="1" spans="1:13" x14ac:dyDescent="0.4">
      <c r="A1" s="8" t="s">
        <v>30</v>
      </c>
      <c r="B1" s="8"/>
      <c r="C1" s="8"/>
      <c r="D1" s="9">
        <v>47</v>
      </c>
      <c r="E1" s="9">
        <v>41</v>
      </c>
      <c r="F1" s="9">
        <v>40</v>
      </c>
      <c r="G1" s="9">
        <v>100</v>
      </c>
      <c r="H1" s="9">
        <v>58</v>
      </c>
      <c r="I1" s="9">
        <v>38</v>
      </c>
      <c r="J1" s="9">
        <v>73</v>
      </c>
      <c r="K1" s="9">
        <v>89</v>
      </c>
      <c r="L1" s="9">
        <v>58</v>
      </c>
      <c r="M1" s="9">
        <v>60</v>
      </c>
    </row>
    <row r="2" spans="1:13" x14ac:dyDescent="0.4">
      <c r="A2" s="8" t="s">
        <v>31</v>
      </c>
      <c r="B2" s="8"/>
      <c r="C2" s="8"/>
      <c r="D2" s="9">
        <v>86</v>
      </c>
      <c r="E2" s="9">
        <v>60</v>
      </c>
      <c r="F2" s="9">
        <v>34</v>
      </c>
      <c r="G2" s="9">
        <v>117</v>
      </c>
      <c r="H2" s="9">
        <v>78</v>
      </c>
      <c r="I2" s="9">
        <v>56</v>
      </c>
      <c r="J2" s="9">
        <v>85</v>
      </c>
      <c r="K2" s="9">
        <v>65</v>
      </c>
      <c r="L2" s="9">
        <v>72</v>
      </c>
      <c r="M2" s="9">
        <v>85</v>
      </c>
    </row>
    <row r="3" spans="1:13" x14ac:dyDescent="0.4">
      <c r="A3" s="7"/>
      <c r="B3" s="7"/>
      <c r="C3" s="7" t="s">
        <v>32</v>
      </c>
      <c r="D3" s="7">
        <f>D$1-D$2</f>
        <v>-39</v>
      </c>
      <c r="E3" s="7">
        <f t="shared" ref="E3:M3" si="0">E$1-E$2</f>
        <v>-19</v>
      </c>
      <c r="F3" s="7">
        <f t="shared" si="0"/>
        <v>6</v>
      </c>
      <c r="G3" s="7">
        <f t="shared" si="0"/>
        <v>-17</v>
      </c>
      <c r="H3" s="7">
        <f t="shared" si="0"/>
        <v>-20</v>
      </c>
      <c r="I3" s="7">
        <f t="shared" si="0"/>
        <v>-18</v>
      </c>
      <c r="J3" s="7">
        <f t="shared" si="0"/>
        <v>-12</v>
      </c>
      <c r="K3" s="7">
        <f t="shared" si="0"/>
        <v>24</v>
      </c>
      <c r="L3" s="7">
        <f t="shared" si="0"/>
        <v>-14</v>
      </c>
      <c r="M3" s="7">
        <f t="shared" si="0"/>
        <v>-25</v>
      </c>
    </row>
    <row r="4" spans="1:13" x14ac:dyDescent="0.4">
      <c r="A4" t="s">
        <v>6</v>
      </c>
      <c r="B4">
        <v>0.05</v>
      </c>
    </row>
    <row r="5" spans="1:13" x14ac:dyDescent="0.4">
      <c r="A5" t="s">
        <v>33</v>
      </c>
      <c r="B5">
        <v>10</v>
      </c>
      <c r="F5" t="s">
        <v>43</v>
      </c>
    </row>
    <row r="6" spans="1:13" x14ac:dyDescent="0.4">
      <c r="A6" t="s">
        <v>34</v>
      </c>
      <c r="B6">
        <f>AVERAGE(D3:M3)</f>
        <v>-13.4</v>
      </c>
      <c r="F6" t="s">
        <v>40</v>
      </c>
    </row>
    <row r="7" spans="1:13" x14ac:dyDescent="0.4">
      <c r="A7" t="s">
        <v>35</v>
      </c>
      <c r="B7">
        <f>_xlfn.VAR.S(D3:M3)</f>
        <v>297.37777777777779</v>
      </c>
      <c r="F7" t="s">
        <v>41</v>
      </c>
    </row>
    <row r="8" spans="1:13" x14ac:dyDescent="0.4">
      <c r="A8" t="s">
        <v>36</v>
      </c>
      <c r="B8">
        <f>B5-1</f>
        <v>9</v>
      </c>
    </row>
    <row r="9" spans="1:13" x14ac:dyDescent="0.4">
      <c r="A9" t="s">
        <v>13</v>
      </c>
      <c r="B9">
        <f>ABS(B6)/SQRT(B7/B5)</f>
        <v>2.4572567825183436</v>
      </c>
      <c r="C9" t="s">
        <v>37</v>
      </c>
      <c r="D9">
        <f>_xlfn.T.INV.2T(B4,B8)</f>
        <v>2.2621571627982053</v>
      </c>
      <c r="F9" s="6" t="s">
        <v>42</v>
      </c>
      <c r="G9" s="6"/>
      <c r="H9" s="6"/>
      <c r="I9" s="6"/>
      <c r="J9" s="6"/>
    </row>
    <row r="10" spans="1:13" x14ac:dyDescent="0.4">
      <c r="F10" s="6"/>
      <c r="G10" s="6"/>
      <c r="H10" s="6"/>
      <c r="I10" s="6"/>
      <c r="J10" s="6"/>
    </row>
    <row r="11" spans="1:13" x14ac:dyDescent="0.4">
      <c r="A11" t="s">
        <v>38</v>
      </c>
      <c r="F11" s="6"/>
      <c r="G11" s="6"/>
      <c r="H11" s="6"/>
      <c r="I11" s="6"/>
      <c r="J11" s="6"/>
    </row>
    <row r="12" spans="1:13" ht="15" thickBot="1" x14ac:dyDescent="0.45">
      <c r="F12" s="6"/>
      <c r="G12" s="6"/>
      <c r="H12" s="6"/>
      <c r="I12" s="6"/>
      <c r="J12" s="6"/>
    </row>
    <row r="13" spans="1:13" x14ac:dyDescent="0.4">
      <c r="A13" s="5"/>
      <c r="B13" s="5" t="s">
        <v>30</v>
      </c>
      <c r="C13" s="5" t="s">
        <v>31</v>
      </c>
      <c r="F13" s="6"/>
      <c r="G13" s="6"/>
      <c r="H13" s="6"/>
      <c r="I13" s="6"/>
      <c r="J13" s="6"/>
    </row>
    <row r="14" spans="1:13" x14ac:dyDescent="0.4">
      <c r="A14" s="3" t="s">
        <v>16</v>
      </c>
      <c r="B14" s="3">
        <v>60.4</v>
      </c>
      <c r="C14" s="3">
        <v>73.8</v>
      </c>
    </row>
    <row r="15" spans="1:13" x14ac:dyDescent="0.4">
      <c r="A15" s="3" t="s">
        <v>17</v>
      </c>
      <c r="B15" s="3">
        <v>447.82222222222236</v>
      </c>
      <c r="C15" s="3">
        <v>495.06666666666649</v>
      </c>
      <c r="J15" t="s">
        <v>48</v>
      </c>
    </row>
    <row r="16" spans="1:13" x14ac:dyDescent="0.4">
      <c r="A16" s="3" t="s">
        <v>18</v>
      </c>
      <c r="B16" s="3">
        <v>10</v>
      </c>
      <c r="C16" s="3">
        <v>10</v>
      </c>
      <c r="J16" t="s">
        <v>49</v>
      </c>
    </row>
    <row r="17" spans="1:3" x14ac:dyDescent="0.4">
      <c r="A17" s="3" t="s">
        <v>39</v>
      </c>
      <c r="B17" s="3">
        <v>0.68547096406557151</v>
      </c>
      <c r="C17" s="3"/>
    </row>
    <row r="18" spans="1:3" x14ac:dyDescent="0.4">
      <c r="A18" s="3" t="s">
        <v>19</v>
      </c>
      <c r="B18" s="3">
        <v>0</v>
      </c>
      <c r="C18" s="3"/>
    </row>
    <row r="19" spans="1:3" x14ac:dyDescent="0.4">
      <c r="A19" s="3" t="s">
        <v>20</v>
      </c>
      <c r="B19" s="3">
        <v>9</v>
      </c>
      <c r="C19" s="3"/>
    </row>
    <row r="20" spans="1:3" x14ac:dyDescent="0.4">
      <c r="A20" s="3" t="s">
        <v>21</v>
      </c>
      <c r="B20" s="3">
        <v>-2.457256782518344</v>
      </c>
      <c r="C20" s="3"/>
    </row>
    <row r="21" spans="1:3" x14ac:dyDescent="0.4">
      <c r="A21" s="3" t="s">
        <v>22</v>
      </c>
      <c r="B21" s="3">
        <v>1.8160869730492767E-2</v>
      </c>
      <c r="C21" s="3"/>
    </row>
    <row r="22" spans="1:3" x14ac:dyDescent="0.4">
      <c r="A22" s="3" t="s">
        <v>23</v>
      </c>
      <c r="B22" s="3">
        <v>1.8331129326562374</v>
      </c>
      <c r="C22" s="3"/>
    </row>
    <row r="23" spans="1:3" x14ac:dyDescent="0.4">
      <c r="A23" s="3" t="s">
        <v>24</v>
      </c>
      <c r="B23" s="3">
        <v>3.6321739460985533E-2</v>
      </c>
      <c r="C23" s="3"/>
    </row>
    <row r="24" spans="1:3" ht="15" thickBot="1" x14ac:dyDescent="0.45">
      <c r="A24" s="4" t="s">
        <v>25</v>
      </c>
      <c r="B24" s="4">
        <v>2.2621571627982053</v>
      </c>
      <c r="C24" s="4"/>
    </row>
  </sheetData>
  <mergeCells count="3">
    <mergeCell ref="A1:C1"/>
    <mergeCell ref="A2:C2"/>
    <mergeCell ref="F9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2024-12-22T14:51:26Z</dcterms:created>
  <dcterms:modified xsi:type="dcterms:W3CDTF">2024-12-23T14:29:33Z</dcterms:modified>
</cp:coreProperties>
</file>