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g" ContentType="image/jpe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ersons/person.xml" ContentType="application/vnd.ms-excel.pers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3"/>
  </bookViews>
  <sheets>
    <sheet name="infos" sheetId="1" state="visible" r:id="rId2"/>
    <sheet name="raw Modèle" sheetId="2" state="visible" r:id="rId3"/>
    <sheet name="Rapport SOLSIF" sheetId="3" state="visible" r:id="rId4"/>
    <sheet name="traitement" sheetId="4" state="visible" r:id="rId5"/>
  </sheets>
  <definedNames>
    <definedName name="_xlnm.Print_Area" localSheetId="2">'Rapport SOLSIF'!$A$1:$O$74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tc={004C00CC-005A-4BAC-8220-0080002100B8}</author>
    <author>tc={008D003C-007C-4D03-B76A-008200AD00DB}</author>
    <author>tc={005D00B6-00AC-4A8D-A44D-00AF0052005F}</author>
  </authors>
  <commentList>
    <comment ref="P14" authorId="0" xr:uid="{004C00CC-005A-4BAC-8220-0080002100B8}">
      <text>
        <r>
          <rPr>
            <b/>
            <sz val="9"/>
            <rFont val="Tahoma"/>
          </rPr>
          <t>Dénecé:</t>
        </r>
        <r>
          <rPr>
            <sz val="9"/>
            <rFont val="Tahoma"/>
          </rPr>
          <t xml:space="preserve">
26 metres moins l'offset derniere tige
</t>
        </r>
      </text>
    </comment>
    <comment ref="B17" authorId="1" xr:uid="{008D003C-007C-4D03-B76A-008200AD00DB}">
      <text>
        <r>
          <rPr>
            <b/>
            <sz val="9"/>
            <rFont val="Tahoma"/>
          </rPr>
          <t>Dénecé:</t>
        </r>
        <r>
          <rPr>
            <sz val="9"/>
            <rFont val="Tahoma"/>
          </rPr>
          <t xml:space="preserve">
projection sur l'axe vertical
</t>
        </r>
      </text>
    </comment>
    <comment ref="B18" authorId="2" xr:uid="{005D00B6-00AC-4A8D-A44D-00AF0052005F}">
      <text>
        <r>
          <rPr>
            <b/>
            <sz val="9"/>
            <rFont val="Tahoma"/>
          </rPr>
          <t>Dénecé:</t>
        </r>
        <r>
          <rPr>
            <sz val="9"/>
            <rFont val="Tahoma"/>
          </rPr>
          <t xml:space="preserve">
projection cumulée sur le plan horizontal.
C'est la déviation
</t>
        </r>
      </text>
    </comment>
  </commentList>
</comments>
</file>

<file path=xl/sharedStrings.xml><?xml version="1.0" encoding="utf-8"?>
<sst xmlns="http://schemas.openxmlformats.org/spreadsheetml/2006/main" count="112" uniqueCount="112">
  <si>
    <t xml:space="preserve">REGION DE SEFROU</t>
  </si>
  <si>
    <t xml:space="preserve">Barrage de MDEZ </t>
  </si>
  <si>
    <t xml:space="preserve">Forage d'Injections</t>
  </si>
  <si>
    <t xml:space="preserve">Auscultation inclinométriques</t>
  </si>
  <si>
    <t xml:space="preserve">Forages à ausculter</t>
  </si>
  <si>
    <t xml:space="preserve">type de forage :</t>
  </si>
  <si>
    <t>PCD24</t>
  </si>
  <si>
    <t xml:space="preserve">inclinaison théorique :</t>
  </si>
  <si>
    <t>°/verticale</t>
  </si>
  <si>
    <t xml:space="preserve">azimut théorique:</t>
  </si>
  <si>
    <t xml:space="preserve">°/au nord local</t>
  </si>
  <si>
    <t xml:space="preserve">pas de mesure</t>
  </si>
  <si>
    <t>mètres</t>
  </si>
  <si>
    <t>nota:</t>
  </si>
  <si>
    <t xml:space="preserve">le nord local est la perpendiculaire au barrage sens positif vers l'Amont</t>
  </si>
  <si>
    <t xml:space="preserve">Matériel d'auscultation</t>
  </si>
  <si>
    <t>sonde</t>
  </si>
  <si>
    <t>Boretrak</t>
  </si>
  <si>
    <t xml:space="preserve">N° de série :</t>
  </si>
  <si>
    <t>CDU</t>
  </si>
  <si>
    <t xml:space="preserve">BTC 94129</t>
  </si>
  <si>
    <t>tiges</t>
  </si>
  <si>
    <t>référencées</t>
  </si>
  <si>
    <t xml:space="preserve">longueur unitaire : 3,00 m</t>
  </si>
  <si>
    <t xml:space="preserve">Orientation des mesures inclinométriques</t>
  </si>
  <si>
    <t xml:space="preserve">axe des X =&gt;</t>
  </si>
  <si>
    <t xml:space="preserve">Axe du barrage</t>
  </si>
  <si>
    <t xml:space="preserve">valeur de l'angle ''Pitch" du Boretrak</t>
  </si>
  <si>
    <t xml:space="preserve">sens positif</t>
  </si>
  <si>
    <t>=&gt;</t>
  </si>
  <si>
    <t xml:space="preserve">RD  = rive droite</t>
  </si>
  <si>
    <t xml:space="preserve">sens négatif</t>
  </si>
  <si>
    <t xml:space="preserve">RG = rive gauche</t>
  </si>
  <si>
    <t xml:space="preserve">axe des Y =&gt;</t>
  </si>
  <si>
    <t xml:space="preserve"> =&gt; axe perpendiculaire à l'axe des X</t>
  </si>
  <si>
    <t xml:space="preserve">valeur de l'angle ''Roll" du Boretrak</t>
  </si>
  <si>
    <t xml:space="preserve">Amont (Am)</t>
  </si>
  <si>
    <t xml:space="preserve">Aval (Av)</t>
  </si>
  <si>
    <t xml:space="preserve">axe des Z =&gt;</t>
  </si>
  <si>
    <t xml:space="preserve">Axe verticale passant par le forage</t>
  </si>
  <si>
    <t xml:space="preserve">en descendant</t>
  </si>
  <si>
    <t>oririge</t>
  </si>
  <si>
    <t xml:space="preserve">haut du forage ausculté</t>
  </si>
  <si>
    <t xml:space="preserve">Traitement à partir des valeurs d'angles ''Pitch'' et ''Roll''</t>
  </si>
  <si>
    <t xml:space="preserve">angle ''Pitch''</t>
  </si>
  <si>
    <t xml:space="preserve">sur l'axe des X</t>
  </si>
  <si>
    <t xml:space="preserve">angle "Roll"</t>
  </si>
  <si>
    <t xml:space="preserve">sur l'axe des Y</t>
  </si>
  <si>
    <t>SITE</t>
  </si>
  <si>
    <t xml:space="preserve">MDL House</t>
  </si>
  <si>
    <t>1,2</t>
  </si>
  <si>
    <t xml:space="preserve">offset dernière tige</t>
  </si>
  <si>
    <t xml:space="preserve">N° de lecture</t>
  </si>
  <si>
    <t xml:space="preserve">N° forage</t>
  </si>
  <si>
    <t xml:space="preserve">N° aureole</t>
  </si>
  <si>
    <t>date</t>
  </si>
  <si>
    <t xml:space="preserve">ref. bearning</t>
  </si>
  <si>
    <t xml:space="preserve">pitch en °</t>
  </si>
  <si>
    <t xml:space="preserve">roll en °</t>
  </si>
  <si>
    <t>AZIMUT</t>
  </si>
  <si>
    <t>DIP</t>
  </si>
  <si>
    <t xml:space="preserve">profondeur (tige) en m.</t>
  </si>
  <si>
    <t>X</t>
  </si>
  <si>
    <t>Y</t>
  </si>
  <si>
    <t>TVD</t>
  </si>
  <si>
    <t>offset</t>
  </si>
  <si>
    <t xml:space="preserve">Type Forage :</t>
  </si>
  <si>
    <t xml:space="preserve">Forage N° :</t>
  </si>
  <si>
    <t>PCG3</t>
  </si>
  <si>
    <t xml:space="preserve">Profondeur :</t>
  </si>
  <si>
    <t>m</t>
  </si>
  <si>
    <t xml:space="preserve">Inclinaison :</t>
  </si>
  <si>
    <t>°/vertical</t>
  </si>
  <si>
    <t>Azimut:</t>
  </si>
  <si>
    <t xml:space="preserve">°/Nord local</t>
  </si>
  <si>
    <t xml:space="preserve">Date :</t>
  </si>
  <si>
    <t xml:space="preserve">Valeurs finales théorique</t>
  </si>
  <si>
    <t xml:space="preserve">Valeurs finales réelles</t>
  </si>
  <si>
    <t>Ecarts</t>
  </si>
  <si>
    <t>Profondeur</t>
  </si>
  <si>
    <t>Elévation</t>
  </si>
  <si>
    <t>Azimut</t>
  </si>
  <si>
    <t>Incli/vert</t>
  </si>
  <si>
    <t xml:space="preserve">Ecart en %</t>
  </si>
  <si>
    <t>Observations</t>
  </si>
  <si>
    <t xml:space="preserve">pas de mesure :</t>
  </si>
  <si>
    <t xml:space="preserve"> VALEURS MESUREES</t>
  </si>
  <si>
    <t xml:space="preserve">CALCUL DES VALEURS DU TABLEAU A PARTIR DES VALEURS '' PITCH'' &amp; ''ROLL''</t>
  </si>
  <si>
    <t xml:space="preserve">axe RG-RD</t>
  </si>
  <si>
    <t xml:space="preserve">axe Av-Am</t>
  </si>
  <si>
    <t xml:space="preserve">axe X</t>
  </si>
  <si>
    <t xml:space="preserve">axe Y</t>
  </si>
  <si>
    <t>Angle</t>
  </si>
  <si>
    <t>dX</t>
  </si>
  <si>
    <t>dY</t>
  </si>
  <si>
    <t>dZ</t>
  </si>
  <si>
    <t xml:space="preserve">DIP </t>
  </si>
  <si>
    <t>Résultante</t>
  </si>
  <si>
    <t>Déviation</t>
  </si>
  <si>
    <t>tige</t>
  </si>
  <si>
    <t>PITCH</t>
  </si>
  <si>
    <t>ROLL</t>
  </si>
  <si>
    <t>unit</t>
  </si>
  <si>
    <t>cumul</t>
  </si>
  <si>
    <t>mesuré-théorique</t>
  </si>
  <si>
    <t>(m)</t>
  </si>
  <si>
    <t>(°)</t>
  </si>
  <si>
    <r>
      <t xml:space="preserve"> VALEURS TH</t>
    </r>
    <r>
      <rPr>
        <b/>
        <sz val="11"/>
        <color indexed="48"/>
        <rFont val="Calibri"/>
      </rPr>
      <t>É</t>
    </r>
    <r>
      <rPr>
        <b/>
        <sz val="11"/>
        <color indexed="48"/>
        <rFont val="Arial"/>
      </rPr>
      <t>ORIQUES</t>
    </r>
  </si>
  <si>
    <t>profondeur</t>
  </si>
  <si>
    <t>Offset</t>
  </si>
  <si>
    <t>pitch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</si>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</sst>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_-* #,##0\ _€_-;\-* #,##0\ _€_-;_-* &quot;-&quot;\ _€_-;_-@_-"/>
    <numFmt numFmtId="166" formatCode="_-* #,##0.00\ &quot;€&quot;_-;\-* #,##0.00\ &quot;€&quot;_-;_-* &quot;-&quot;??\ &quot;€&quot;_-;_-@_-"/>
    <numFmt numFmtId="167" formatCode="_-* #,##0\ &quot;€&quot;_-;\-* #,##0\ &quot;€&quot;_-;_-* &quot;-&quot;\ &quot;€&quot;_-;_-@_-"/>
    <numFmt numFmtId="168" formatCode="0.000"/>
  </numFmts>
  <fonts count="45">
    <font>
      <sz val="10.000000"/>
      <color theme="1"/>
      <name val="Arial"/>
    </font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indexed="2"/>
      <name val="Calibri"/>
      <scheme val="minor"/>
    </font>
    <font>
      <b/>
      <sz val="11.000000"/>
      <color rgb="FFFA7D00"/>
      <name val="Calibri"/>
      <scheme val="minor"/>
    </font>
    <font>
      <sz val="11.000000"/>
      <color rgb="FFFA7D00"/>
      <name val="Calibri"/>
      <scheme val="minor"/>
    </font>
    <font>
      <sz val="11.000000"/>
      <color rgb="FF3F3F76"/>
      <name val="Calibri"/>
      <scheme val="minor"/>
    </font>
    <font>
      <sz val="11.000000"/>
      <color rgb="FF9C0006"/>
      <name val="Calibri"/>
      <scheme val="minor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  <font>
      <b/>
      <sz val="11.000000"/>
      <color rgb="FF3F3F3F"/>
      <name val="Calibri"/>
      <scheme val="minor"/>
    </font>
    <font>
      <i/>
      <sz val="11.000000"/>
      <color rgb="FF7F7F7F"/>
      <name val="Calibri"/>
      <scheme val="minor"/>
    </font>
    <font>
      <sz val="18.000000"/>
      <color theme="3" tint="0"/>
      <name val="Calibri Light"/>
      <scheme val="maj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b/>
      <sz val="11.000000"/>
      <color theme="1" tint="0"/>
      <name val="Calibri"/>
      <scheme val="minor"/>
    </font>
    <font>
      <b/>
      <sz val="11.000000"/>
      <color theme="0" tint="0"/>
      <name val="Calibri"/>
      <scheme val="minor"/>
    </font>
    <font>
      <b/>
      <sz val="20.000000"/>
      <color indexed="2"/>
      <name val="Arial"/>
    </font>
    <font>
      <b/>
      <sz val="16.000000"/>
      <color indexed="2"/>
      <name val="Arial"/>
    </font>
    <font>
      <b/>
      <sz val="12.000000"/>
      <color indexed="2"/>
      <name val="Arial"/>
    </font>
    <font>
      <b/>
      <sz val="12.000000"/>
      <name val="Arial"/>
    </font>
    <font>
      <i/>
      <sz val="10.000000"/>
      <name val="Arial"/>
    </font>
    <font>
      <sz val="10.000000"/>
      <color indexed="2"/>
      <name val="Arial"/>
    </font>
    <font>
      <b/>
      <sz val="10.000000"/>
      <color indexed="2"/>
      <name val="Arial"/>
    </font>
    <font>
      <b/>
      <sz val="10.000000"/>
      <name val="Arial"/>
    </font>
    <font>
      <b/>
      <sz val="16.000000"/>
      <name val="Arial"/>
    </font>
    <font>
      <sz val="10.000000"/>
      <color theme="1" tint="0"/>
      <name val="Arial"/>
    </font>
    <font>
      <sz val="11.000000"/>
      <name val="Calibri"/>
      <scheme val="minor"/>
    </font>
    <font>
      <b/>
      <sz val="10.000000"/>
      <name val="Calibri"/>
      <scheme val="minor"/>
    </font>
    <font>
      <sz val="8.000000"/>
      <name val="Calibri"/>
      <scheme val="minor"/>
    </font>
    <font>
      <sz val="8.000000"/>
      <name val="Arial"/>
    </font>
    <font>
      <b/>
      <sz val="11.000000"/>
      <name val="Arial"/>
    </font>
    <font>
      <b/>
      <sz val="11.000000"/>
      <color indexed="48"/>
      <name val="Arial"/>
    </font>
    <font>
      <b/>
      <sz val="8.000000"/>
      <name val="Arial"/>
    </font>
    <font>
      <b/>
      <sz val="10.000000"/>
      <color indexed="16"/>
      <name val="Arial"/>
    </font>
    <font>
      <b/>
      <sz val="6.000000"/>
      <name val="Arial"/>
    </font>
    <font>
      <b/>
      <sz val="8.000000"/>
      <color indexed="2"/>
      <name val="Arial"/>
    </font>
    <font>
      <sz val="10.000000"/>
      <color theme="0" tint="0"/>
      <name val="Arial"/>
    </font>
    <font>
      <sz val="10.000000"/>
      <color indexed="16"/>
      <name val="Arial"/>
    </font>
    <font>
      <sz val="10.000000"/>
      <color rgb="FFC00000"/>
      <name val="Arial"/>
    </font>
    <font>
      <b/>
      <sz val="10.000000"/>
      <color indexed="48"/>
      <name val="Arial"/>
    </font>
    <font>
      <b/>
      <sz val="8.000000"/>
      <color indexed="48"/>
      <name val="Arial"/>
    </font>
    <font>
      <sz val="10.000000"/>
      <color indexed="48"/>
      <name val="Arial"/>
    </font>
  </fonts>
  <fills count="34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indexed="5"/>
      </patternFill>
    </fill>
  </fills>
  <borders count="29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none"/>
      <bottom style="thick">
        <color theme="4" tint="0"/>
      </bottom>
      <diagonal style="none"/>
    </border>
    <border>
      <left style="none"/>
      <right style="none"/>
      <top style="none"/>
      <bottom style="thick">
        <color theme="4" tint="0.49998500000000001"/>
      </bottom>
      <diagonal style="none"/>
    </border>
    <border>
      <left style="none"/>
      <right style="none"/>
      <top style="none"/>
      <bottom style="medium">
        <color theme="4" tint="0.399976"/>
      </bottom>
      <diagonal style="none"/>
    </border>
    <border>
      <left style="none"/>
      <right style="none"/>
      <top style="thin">
        <color theme="4" tint="0"/>
      </top>
      <bottom style="double">
        <color theme="4" tint="0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rgb="FFB2B2B2"/>
      </left>
      <right style="none"/>
      <top style="thin">
        <color rgb="FFB2B2B2"/>
      </top>
      <bottom style="none"/>
      <diagonal style="none"/>
    </border>
    <border>
      <left style="none"/>
      <right style="none"/>
      <top style="thin">
        <color rgb="FFB2B2B2"/>
      </top>
      <bottom style="none"/>
      <diagonal style="none"/>
    </border>
    <border>
      <left style="none"/>
      <right style="thin">
        <color rgb="FFB2B2B2"/>
      </right>
      <top style="thin">
        <color rgb="FFB2B2B2"/>
      </top>
      <bottom style="none"/>
      <diagonal style="none"/>
    </border>
    <border>
      <left style="none"/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</borders>
  <cellStyleXfs count="47">
    <xf fontId="0" fillId="0" borderId="0" numFmtId="0" applyNumberFormat="1" applyFont="1" applyFill="1" applyBorder="1"/>
    <xf fontId="1" fillId="2" borderId="0" numFmtId="0" applyNumberFormat="1" applyFont="1" applyFill="1" applyBorder="1"/>
    <xf fontId="1" fillId="3" borderId="0" numFmtId="0" applyNumberFormat="1" applyFont="1" applyFill="1" applyBorder="1"/>
    <xf fontId="1" fillId="4" borderId="0" numFmtId="0" applyNumberFormat="1" applyFont="1" applyFill="1" applyBorder="1"/>
    <xf fontId="1" fillId="5" borderId="0" numFmtId="0" applyNumberFormat="1" applyFont="1" applyFill="1" applyBorder="1"/>
    <xf fontId="1" fillId="6" borderId="0" numFmtId="0" applyNumberFormat="1" applyFont="1" applyFill="1" applyBorder="1"/>
    <xf fontId="1" fillId="7" borderId="0" numFmtId="0" applyNumberFormat="1" applyFont="1" applyFill="1" applyBorder="1"/>
    <xf fontId="1" fillId="8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1" borderId="0" numFmtId="0" applyNumberFormat="1" applyFont="1" applyFill="1" applyBorder="1"/>
    <xf fontId="1" fillId="12" borderId="0" numFmtId="0" applyNumberFormat="1" applyFont="1" applyFill="1" applyBorder="1"/>
    <xf fontId="1" fillId="13" borderId="0" numFmtId="0" applyNumberFormat="1" applyFont="1" applyFill="1" applyBorder="1"/>
    <xf fontId="2" fillId="14" borderId="0" numFmtId="0" applyNumberFormat="1" applyFont="1" applyFill="1" applyBorder="1"/>
    <xf fontId="2" fillId="15" borderId="0" numFmtId="0" applyNumberFormat="1" applyFont="1" applyFill="1" applyBorder="1"/>
    <xf fontId="2" fillId="16" borderId="0" numFmtId="0" applyNumberFormat="1" applyFont="1" applyFill="1" applyBorder="1"/>
    <xf fontId="2" fillId="17" borderId="0" numFmtId="0" applyNumberFormat="1" applyFont="1" applyFill="1" applyBorder="1"/>
    <xf fontId="2" fillId="18" borderId="0" numFmtId="0" applyNumberFormat="1" applyFont="1" applyFill="1" applyBorder="1"/>
    <xf fontId="2" fillId="19" borderId="0" numFmtId="0" applyNumberFormat="1" applyFont="1" applyFill="1" applyBorder="1"/>
    <xf fontId="2" fillId="20" borderId="0" numFmtId="0" applyNumberFormat="1" applyFont="1" applyFill="1" applyBorder="1"/>
    <xf fontId="2" fillId="21" borderId="0" numFmtId="0" applyNumberFormat="1" applyFont="1" applyFill="1" applyBorder="1"/>
    <xf fontId="2" fillId="22" borderId="0" numFmtId="0" applyNumberFormat="1" applyFont="1" applyFill="1" applyBorder="1"/>
    <xf fontId="2" fillId="23" borderId="0" numFmtId="0" applyNumberFormat="1" applyFont="1" applyFill="1" applyBorder="1"/>
    <xf fontId="2" fillId="24" borderId="0" numFmtId="0" applyNumberFormat="1" applyFont="1" applyFill="1" applyBorder="1"/>
    <xf fontId="2" fillId="25" borderId="0" numFmtId="0" applyNumberFormat="1" applyFont="1" applyFill="1" applyBorder="1"/>
    <xf fontId="3" fillId="0" borderId="0" numFmtId="0" applyNumberFormat="1" applyFont="1" applyFill="1" applyBorder="1"/>
    <xf fontId="4" fillId="26" borderId="1" numFmtId="0" applyNumberFormat="1" applyFont="1" applyFill="1" applyBorder="1"/>
    <xf fontId="5" fillId="0" borderId="2" numFmtId="0" applyNumberFormat="1" applyFont="1" applyFill="1" applyBorder="1"/>
    <xf fontId="6" fillId="27" borderId="1" numFmtId="0" applyNumberFormat="1" applyFont="1" applyFill="1" applyBorder="1"/>
    <xf fontId="7" fillId="28" borderId="0" numFmtId="0" applyNumberFormat="1" applyFont="1" applyFill="1" applyBorder="1"/>
    <xf fontId="8" fillId="0" borderId="0" numFmtId="164" applyNumberFormat="1" applyFont="1" applyFill="1" applyBorder="1"/>
    <xf fontId="8" fillId="0" borderId="0" numFmtId="165" applyNumberFormat="1" applyFont="1" applyFill="1" applyBorder="1"/>
    <xf fontId="8" fillId="0" borderId="0" numFmtId="166" applyNumberFormat="1" applyFont="1" applyFill="1" applyBorder="1"/>
    <xf fontId="8" fillId="0" borderId="0" numFmtId="167" applyNumberFormat="1" applyFont="1" applyFill="1" applyBorder="1"/>
    <xf fontId="9" fillId="29" borderId="0" numFmtId="0" applyNumberFormat="1" applyFont="1" applyFill="1" applyBorder="1"/>
    <xf fontId="8" fillId="30" borderId="3" numFmtId="0" applyNumberFormat="1" applyFont="1" applyFill="1" applyBorder="1"/>
    <xf fontId="8" fillId="0" borderId="0" numFmtId="9" applyNumberFormat="1" applyFont="1" applyFill="1" applyBorder="1"/>
    <xf fontId="10" fillId="31" borderId="0" numFmtId="0" applyNumberFormat="1" applyFont="1" applyFill="1" applyBorder="1"/>
    <xf fontId="11" fillId="26" borderId="4" numFmtId="0" applyNumberFormat="1" applyFont="1" applyFill="1" applyBorder="1"/>
    <xf fontId="12" fillId="0" borderId="0" numFmtId="0" applyNumberFormat="1" applyFont="1" applyFill="1" applyBorder="1"/>
    <xf fontId="13" fillId="0" borderId="0" numFmtId="0" applyNumberFormat="1" applyFont="1" applyFill="1" applyBorder="1"/>
    <xf fontId="14" fillId="0" borderId="5" numFmtId="0" applyNumberFormat="1" applyFont="1" applyFill="1" applyBorder="1"/>
    <xf fontId="15" fillId="0" borderId="6" numFmtId="0" applyNumberFormat="1" applyFont="1" applyFill="1" applyBorder="1"/>
    <xf fontId="16" fillId="0" borderId="7" numFmtId="0" applyNumberFormat="1" applyFont="1" applyFill="1" applyBorder="1"/>
    <xf fontId="16" fillId="0" borderId="0" numFmtId="0" applyNumberFormat="1" applyFont="1" applyFill="1" applyBorder="1"/>
    <xf fontId="17" fillId="0" borderId="8" numFmtId="0" applyNumberFormat="1" applyFont="1" applyFill="1" applyBorder="1"/>
    <xf fontId="18" fillId="32" borderId="9" numFmtId="0" applyNumberFormat="1" applyFont="1" applyFill="1" applyBorder="1"/>
  </cellStyleXfs>
  <cellXfs count="106">
    <xf fontId="0" fillId="0" borderId="0" numFmtId="0" xfId="0"/>
    <xf fontId="19" fillId="0" borderId="0" numFmtId="0" xfId="0" applyFont="1"/>
    <xf fontId="20" fillId="0" borderId="0" numFmtId="0" xfId="0" applyFont="1"/>
    <xf fontId="21" fillId="0" borderId="0" numFmtId="0" xfId="0" applyFont="1"/>
    <xf fontId="22" fillId="0" borderId="0" numFmtId="0" xfId="0" applyFont="1"/>
    <xf fontId="23" fillId="0" borderId="0" numFmtId="0" xfId="0" applyFont="1" applyAlignment="1">
      <alignment horizontal="left"/>
    </xf>
    <xf fontId="24" fillId="33" borderId="0" numFmtId="0" xfId="0" applyFont="1" applyFill="1"/>
    <xf fontId="24" fillId="0" borderId="0" numFmtId="0" xfId="0" applyFont="1"/>
    <xf fontId="8" fillId="0" borderId="0" numFmtId="0" xfId="0" applyFont="1"/>
    <xf fontId="23" fillId="0" borderId="0" numFmtId="0" xfId="0" applyFont="1" applyAlignment="1">
      <alignment horizontal="center"/>
    </xf>
    <xf fontId="25" fillId="0" borderId="0" numFmtId="3" xfId="0" applyNumberFormat="1" applyFont="1"/>
    <xf fontId="26" fillId="0" borderId="0" numFmtId="0" xfId="0" applyFont="1" applyAlignment="1">
      <alignment horizontal="center"/>
    </xf>
    <xf fontId="0" fillId="0" borderId="0" numFmtId="14" xfId="0" applyNumberFormat="1"/>
    <xf fontId="26" fillId="0" borderId="10" numFmtId="0" xfId="0" applyFont="1" applyBorder="1" applyAlignment="1">
      <alignment horizontal="center"/>
    </xf>
    <xf fontId="0" fillId="33" borderId="0" numFmtId="0" xfId="0" applyFill="1"/>
    <xf fontId="26" fillId="0" borderId="11" numFmtId="0" xfId="0" applyFont="1" applyBorder="1" applyAlignment="1">
      <alignment horizontal="center"/>
    </xf>
    <xf fontId="0" fillId="0" borderId="0" numFmtId="0" xfId="0"/>
    <xf fontId="26" fillId="0" borderId="12" numFmtId="0" xfId="0" applyFont="1" applyBorder="1" applyAlignment="1">
      <alignment horizontal="center"/>
    </xf>
    <xf fontId="26" fillId="0" borderId="0" numFmtId="0" xfId="0" applyFont="1"/>
    <xf fontId="27" fillId="0" borderId="0" numFmtId="0" xfId="0" applyFont="1"/>
    <xf fontId="0" fillId="0" borderId="0" numFmtId="0" xfId="0" applyAlignment="1">
      <alignment horizontal="right"/>
    </xf>
    <xf fontId="8" fillId="0" borderId="0" numFmtId="0" xfId="0" applyFont="1" applyAlignment="1">
      <alignment horizontal="center" vertical="center"/>
    </xf>
    <xf fontId="28" fillId="0" borderId="0" numFmtId="0" xfId="0" applyFont="1" applyAlignment="1">
      <alignment horizontal="center"/>
    </xf>
    <xf fontId="0" fillId="0" borderId="0" numFmtId="2" xfId="0" applyNumberFormat="1"/>
    <xf fontId="8" fillId="0" borderId="0" numFmtId="0" xfId="0" applyFont="1" applyAlignment="1">
      <alignment horizontal="right"/>
    </xf>
    <xf fontId="0" fillId="0" borderId="0" numFmtId="0" xfId="0" applyAlignment="1">
      <alignment horizontal="center" vertical="center"/>
    </xf>
    <xf fontId="0" fillId="0" borderId="0" numFmtId="14" xfId="0" applyNumberFormat="1" applyAlignment="1">
      <alignment horizontal="center"/>
    </xf>
    <xf fontId="29" fillId="0" borderId="3" numFmtId="0" xfId="35" applyFont="1" applyBorder="1" applyAlignment="1">
      <alignment horizontal="center"/>
    </xf>
    <xf fontId="29" fillId="0" borderId="13" numFmtId="0" xfId="35" applyFont="1" applyBorder="1"/>
    <xf fontId="29" fillId="0" borderId="14" numFmtId="0" xfId="35" applyFont="1" applyBorder="1"/>
    <xf fontId="29" fillId="0" borderId="15" numFmtId="0" xfId="35" applyFont="1" applyBorder="1"/>
    <xf fontId="29" fillId="0" borderId="16" numFmtId="0" xfId="35" applyFont="1" applyBorder="1"/>
    <xf fontId="30" fillId="0" borderId="17" numFmtId="0" xfId="35" applyFont="1" applyBorder="1" applyAlignment="1">
      <alignment horizontal="center"/>
    </xf>
    <xf fontId="30" fillId="0" borderId="18" numFmtId="0" xfId="35" applyFont="1" applyBorder="1" applyAlignment="1">
      <alignment horizontal="center"/>
    </xf>
    <xf fontId="30" fillId="0" borderId="19" numFmtId="0" xfId="35" applyFont="1" applyBorder="1" applyAlignment="1">
      <alignment horizontal="center"/>
    </xf>
    <xf fontId="29" fillId="0" borderId="16" numFmtId="0" xfId="35" applyFont="1" applyBorder="1" applyAlignment="1">
      <alignment horizontal="center"/>
    </xf>
    <xf fontId="30" fillId="0" borderId="20" numFmtId="0" xfId="35" applyFont="1" applyBorder="1" applyAlignment="1">
      <alignment horizontal="center"/>
    </xf>
    <xf fontId="31" fillId="0" borderId="17" numFmtId="2" xfId="35" applyNumberFormat="1" applyFont="1" applyBorder="1" applyAlignment="1">
      <alignment horizontal="center"/>
    </xf>
    <xf fontId="31" fillId="0" borderId="18" numFmtId="2" xfId="35" applyNumberFormat="1" applyFont="1" applyBorder="1" applyAlignment="1">
      <alignment horizontal="center"/>
    </xf>
    <xf fontId="31" fillId="0" borderId="16" numFmtId="0" xfId="35" applyFont="1" applyBorder="1" applyAlignment="1">
      <alignment horizontal="center"/>
    </xf>
    <xf fontId="0" fillId="0" borderId="0" numFmtId="168" xfId="0" applyNumberFormat="1"/>
    <xf fontId="30" fillId="0" borderId="21" numFmtId="0" xfId="35" applyFont="1" applyBorder="1" applyAlignment="1">
      <alignment horizontal="center"/>
    </xf>
    <xf fontId="30" fillId="0" borderId="22" numFmtId="0" xfId="35" applyFont="1" applyBorder="1" applyAlignment="1">
      <alignment horizontal="center"/>
    </xf>
    <xf fontId="31" fillId="0" borderId="17" numFmtId="2" xfId="35" applyNumberFormat="1" applyFont="1" applyBorder="1"/>
    <xf fontId="31" fillId="0" borderId="18" numFmtId="2" xfId="35" applyNumberFormat="1" applyFont="1" applyBorder="1"/>
    <xf fontId="0" fillId="0" borderId="0" numFmtId="2" xfId="0" applyNumberFormat="1" applyAlignment="1">
      <alignment horizontal="center"/>
    </xf>
    <xf fontId="0" fillId="0" borderId="0" numFmtId="4" xfId="0" applyNumberFormat="1" applyAlignment="1">
      <alignment horizontal="center"/>
    </xf>
    <xf fontId="0" fillId="0" borderId="0" numFmtId="168" xfId="0" applyNumberFormat="1" applyAlignment="1">
      <alignment horizontal="center"/>
    </xf>
    <xf fontId="0" fillId="0" borderId="0" numFmtId="3" xfId="0" applyNumberFormat="1"/>
    <xf fontId="25" fillId="0" borderId="0" numFmtId="0" xfId="0" applyFont="1"/>
    <xf fontId="26" fillId="0" borderId="0" numFmtId="0" xfId="0" applyFont="1" applyAlignment="1">
      <alignment horizontal="right"/>
    </xf>
    <xf fontId="26" fillId="0" borderId="0" numFmtId="3" xfId="0" applyNumberFormat="1" applyFont="1"/>
    <xf fontId="26" fillId="0" borderId="0" numFmtId="10" xfId="0" applyNumberFormat="1" applyFont="1"/>
    <xf fontId="25" fillId="0" borderId="0" numFmtId="0" xfId="0" applyFont="1" applyAlignment="1">
      <alignment horizontal="right"/>
    </xf>
    <xf fontId="25" fillId="0" borderId="0" numFmtId="10" xfId="0" applyNumberFormat="1" applyFont="1"/>
    <xf fontId="32" fillId="0" borderId="0" numFmtId="0" xfId="0" applyFont="1"/>
    <xf fontId="33" fillId="0" borderId="0" numFmtId="0" xfId="0" applyFont="1" applyAlignment="1">
      <alignment horizontal="center"/>
    </xf>
    <xf fontId="34" fillId="0" borderId="0" numFmtId="0" xfId="0" applyFont="1" applyAlignment="1">
      <alignment horizontal="center"/>
    </xf>
    <xf fontId="25" fillId="0" borderId="10" numFmtId="0" xfId="0" applyFont="1" applyBorder="1" applyAlignment="1">
      <alignment horizontal="center"/>
    </xf>
    <xf fontId="35" fillId="0" borderId="12" numFmtId="0" xfId="0" applyFont="1" applyBorder="1" applyAlignment="1">
      <alignment horizontal="center"/>
    </xf>
    <xf fontId="26" fillId="0" borderId="23" numFmtId="0" xfId="0" applyFont="1" applyBorder="1" applyAlignment="1">
      <alignment horizontal="center"/>
    </xf>
    <xf fontId="26" fillId="0" borderId="24" numFmtId="0" xfId="0" applyFont="1" applyBorder="1" applyAlignment="1">
      <alignment horizontal="center"/>
    </xf>
    <xf fontId="36" fillId="0" borderId="10" numFmtId="0" xfId="0" applyFont="1" applyBorder="1" applyAlignment="1">
      <alignment horizontal="center"/>
    </xf>
    <xf fontId="25" fillId="0" borderId="11" numFmtId="0" xfId="0" applyFont="1" applyBorder="1" applyAlignment="1">
      <alignment horizontal="center"/>
    </xf>
    <xf fontId="26" fillId="0" borderId="25" numFmtId="0" xfId="0" applyFont="1" applyBorder="1" applyAlignment="1">
      <alignment horizontal="center"/>
    </xf>
    <xf fontId="26" fillId="0" borderId="26" numFmtId="0" xfId="0" applyFont="1" applyBorder="1" applyAlignment="1">
      <alignment horizontal="center"/>
    </xf>
    <xf fontId="36" fillId="0" borderId="11" numFmtId="0" xfId="0" applyFont="1" applyBorder="1" applyAlignment="1">
      <alignment horizontal="center"/>
    </xf>
    <xf fontId="37" fillId="0" borderId="11" numFmtId="0" xfId="0" applyFont="1" applyBorder="1" applyAlignment="1">
      <alignment horizontal="center"/>
    </xf>
    <xf fontId="25" fillId="0" borderId="12" numFmtId="0" xfId="0" applyFont="1" applyBorder="1" applyAlignment="1">
      <alignment horizontal="center"/>
    </xf>
    <xf fontId="38" fillId="0" borderId="12" numFmtId="0" xfId="0" applyFont="1" applyBorder="1" applyAlignment="1">
      <alignment horizontal="center"/>
    </xf>
    <xf fontId="35" fillId="0" borderId="27" numFmtId="0" xfId="0" applyFont="1" applyBorder="1" applyAlignment="1">
      <alignment horizontal="center"/>
    </xf>
    <xf fontId="35" fillId="0" borderId="28" numFmtId="0" xfId="0" applyFont="1" applyBorder="1" applyAlignment="1">
      <alignment horizontal="center"/>
    </xf>
    <xf fontId="24" fillId="0" borderId="10" numFmtId="0" xfId="0" applyFont="1" applyBorder="1" applyAlignment="1">
      <alignment horizontal="center"/>
    </xf>
    <xf fontId="0" fillId="0" borderId="10" numFmtId="0" xfId="0" applyBorder="1" applyAlignment="1">
      <alignment horizontal="center"/>
    </xf>
    <xf fontId="8" fillId="0" borderId="23" numFmtId="0" xfId="0" applyFont="1" applyBorder="1" applyAlignment="1">
      <alignment horizontal="center"/>
    </xf>
    <xf fontId="39" fillId="0" borderId="24" numFmtId="0" xfId="0" applyFont="1" applyBorder="1"/>
    <xf fontId="39" fillId="0" borderId="23" numFmtId="0" xfId="0" applyFont="1" applyBorder="1" applyAlignment="1">
      <alignment horizontal="center"/>
    </xf>
    <xf fontId="39" fillId="0" borderId="23" numFmtId="0" xfId="0" applyFont="1" applyBorder="1"/>
    <xf fontId="40" fillId="0" borderId="10" numFmtId="0" xfId="0" applyFont="1" applyBorder="1" applyAlignment="1">
      <alignment horizontal="center"/>
    </xf>
    <xf fontId="8" fillId="0" borderId="10" numFmtId="0" xfId="0" applyFont="1" applyBorder="1"/>
    <xf fontId="0" fillId="0" borderId="10" numFmtId="0" xfId="0" applyBorder="1"/>
    <xf fontId="24" fillId="0" borderId="11" numFmtId="0" xfId="0" applyFont="1" applyBorder="1" applyAlignment="1">
      <alignment horizontal="center"/>
    </xf>
    <xf fontId="24" fillId="0" borderId="11" numFmtId="2" xfId="0" applyNumberFormat="1" applyFont="1" applyBorder="1" applyAlignment="1">
      <alignment horizontal="center"/>
    </xf>
    <xf fontId="8" fillId="0" borderId="25" numFmtId="168" xfId="0" applyNumberFormat="1" applyFont="1" applyBorder="1" applyAlignment="1">
      <alignment horizontal="center"/>
    </xf>
    <xf fontId="26" fillId="0" borderId="26" numFmtId="168" xfId="0" applyNumberFormat="1" applyFont="1" applyBorder="1" applyAlignment="1">
      <alignment horizontal="center"/>
    </xf>
    <xf fontId="8" fillId="0" borderId="25" numFmtId="2" xfId="0" applyNumberFormat="1" applyFont="1" applyBorder="1" applyAlignment="1">
      <alignment horizontal="center"/>
    </xf>
    <xf fontId="41" fillId="0" borderId="0" numFmtId="2" xfId="0" applyNumberFormat="1" applyFont="1" applyAlignment="1">
      <alignment horizontal="center"/>
    </xf>
    <xf fontId="26" fillId="0" borderId="11" numFmtId="4" xfId="0" applyNumberFormat="1" applyFont="1" applyBorder="1" applyAlignment="1">
      <alignment horizontal="center"/>
    </xf>
    <xf fontId="0" fillId="0" borderId="11" numFmtId="168" xfId="0" applyNumberFormat="1" applyBorder="1"/>
    <xf fontId="24" fillId="0" borderId="0" numFmtId="0" xfId="0" applyFont="1" applyAlignment="1">
      <alignment horizontal="center"/>
    </xf>
    <xf fontId="24" fillId="0" borderId="0" numFmtId="2" xfId="0" applyNumberFormat="1" applyFont="1" applyAlignment="1">
      <alignment horizontal="center"/>
    </xf>
    <xf fontId="8" fillId="0" borderId="0" numFmtId="168" xfId="0" applyNumberFormat="1" applyFont="1" applyAlignment="1">
      <alignment horizontal="center"/>
    </xf>
    <xf fontId="26" fillId="0" borderId="0" numFmtId="168" xfId="0" applyNumberFormat="1" applyFont="1" applyAlignment="1">
      <alignment horizontal="center"/>
    </xf>
    <xf fontId="8" fillId="0" borderId="0" numFmtId="2" xfId="0" applyNumberFormat="1" applyFont="1" applyAlignment="1">
      <alignment horizontal="center"/>
    </xf>
    <xf fontId="26" fillId="0" borderId="0" numFmtId="4" xfId="0" applyNumberFormat="1" applyFont="1" applyAlignment="1">
      <alignment horizontal="center"/>
    </xf>
    <xf fontId="42" fillId="0" borderId="10" numFmtId="0" xfId="0" applyFont="1" applyBorder="1" applyAlignment="1">
      <alignment horizontal="center"/>
    </xf>
    <xf fontId="42" fillId="0" borderId="11" numFmtId="0" xfId="0" applyFont="1" applyBorder="1" applyAlignment="1">
      <alignment horizontal="center"/>
    </xf>
    <xf fontId="42" fillId="0" borderId="12" numFmtId="0" xfId="0" applyFont="1" applyBorder="1" applyAlignment="1">
      <alignment horizontal="center"/>
    </xf>
    <xf fontId="43" fillId="0" borderId="12" numFmtId="0" xfId="0" applyFont="1" applyBorder="1" applyAlignment="1">
      <alignment horizontal="center"/>
    </xf>
    <xf fontId="44" fillId="0" borderId="11" numFmtId="1" xfId="0" applyNumberFormat="1" applyFont="1" applyBorder="1" applyAlignment="1">
      <alignment horizontal="center"/>
    </xf>
    <xf fontId="39" fillId="0" borderId="10" numFmtId="0" xfId="0" applyFont="1" applyBorder="1" applyAlignment="1">
      <alignment horizontal="center"/>
    </xf>
    <xf fontId="8" fillId="0" borderId="24" numFmtId="0" xfId="0" applyFont="1" applyBorder="1"/>
    <xf fontId="8" fillId="0" borderId="23" numFmtId="0" xfId="0" applyFont="1" applyBorder="1"/>
    <xf fontId="44" fillId="0" borderId="11" numFmtId="2" xfId="0" applyNumberFormat="1" applyFont="1" applyBorder="1" applyAlignment="1">
      <alignment horizontal="center"/>
    </xf>
    <xf fontId="42" fillId="0" borderId="11" numFmtId="2" xfId="0" applyNumberFormat="1" applyFont="1" applyBorder="1" applyAlignment="1">
      <alignment horizontal="center"/>
    </xf>
    <xf fontId="42" fillId="0" borderId="0" numFmtId="4" xfId="0" applyNumberFormat="1" applyFont="1" applyAlignment="1">
      <alignment horizontal="center"/>
    </xf>
  </cellXfs>
  <cellStyles count="47">
    <cellStyle name="20 % - Accent1" xfId="1" builtinId="30"/>
    <cellStyle name="20 % - Accent2" xfId="2" builtinId="34"/>
    <cellStyle name="20 % - Accent3" xfId="3" builtinId="38"/>
    <cellStyle name="20 % - Accent4" xfId="4" builtinId="42"/>
    <cellStyle name="20 % - Accent5" xfId="5" builtinId="46"/>
    <cellStyle name="20 % - Accent6" xfId="6" builtinId="50"/>
    <cellStyle name="40 % - Accent1" xfId="7" builtinId="31"/>
    <cellStyle name="40 % - Accent2" xfId="8" builtinId="35"/>
    <cellStyle name="40 % - Accent3" xfId="9" builtinId="39"/>
    <cellStyle name="40 % - Accent4" xfId="10" builtinId="43"/>
    <cellStyle name="40 % - Accent5" xfId="11" builtinId="47"/>
    <cellStyle name="40 % - Accent6" xfId="12" builtinId="51"/>
    <cellStyle name="60 % - Accent1" xfId="13" builtinId="32"/>
    <cellStyle name="60 % - Accent2" xfId="14" builtinId="36"/>
    <cellStyle name="60 % - Accent3" xfId="15" builtinId="40"/>
    <cellStyle name="60 % - Accent4" xfId="16" builtinId="44"/>
    <cellStyle name="60 % - Accent5" xfId="17" builtinId="48"/>
    <cellStyle name="60 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Avertissement" xfId="25" builtinId="11"/>
    <cellStyle name="Calcul" xfId="26" builtinId="22"/>
    <cellStyle name="Cellule liée" xfId="27" builtinId="24"/>
    <cellStyle name="Entrée" xfId="28" builtinId="20"/>
    <cellStyle name="Insatisfaisant" xfId="29" builtinId="27"/>
    <cellStyle name="Milliers" xfId="30" builtinId="3"/>
    <cellStyle name="Milliers [0]" xfId="31" builtinId="6"/>
    <cellStyle name="Monétaire" xfId="32" builtinId="4"/>
    <cellStyle name="Monétaire [0]" xfId="33" builtinId="7"/>
    <cellStyle name="Neutre" xfId="34" builtinId="28"/>
    <cellStyle name="Normal" xfId="0" builtinId="0"/>
    <cellStyle name="Note" xfId="35" builtinId="10"/>
    <cellStyle name="Pourcentage" xfId="36" builtinId="5"/>
    <cellStyle name="Satisfaisant" xfId="37" builtinId="26"/>
    <cellStyle name="Sortie" xfId="38" builtinId="21"/>
    <cellStyle name="Texte explicatif" xfId="39" builtinId="53"/>
    <cellStyle name="Titre" xfId="40" builtinId="15"/>
    <cellStyle name="Titre 1" xfId="41" builtinId="16"/>
    <cellStyle name="Titre 2" xfId="42" builtinId="17"/>
    <cellStyle name="Titre 3" xfId="43" builtinId="18"/>
    <cellStyle name="Titre 4" xfId="44" builtinId="19"/>
    <cellStyle name="Total" xfId="45" builtinId="25"/>
    <cellStyle name="Vérification" xfId="46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vert="horz"/>
          <a:p>
            <a:pPr>
              <a:defRPr sz="1200" b="1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Vue Dessus</a:t>
            </a:r>
            <a:endParaRPr/>
          </a:p>
        </c:rich>
      </c:tx>
      <c:layout>
        <c:manualLayout>
          <c:xMode val="edge"/>
          <c:yMode val="edge"/>
          <c:x val="0.407825"/>
          <c:y val="0.019912"/>
        </c:manualLayout>
      </c:layout>
      <c:overlay val="0"/>
      <c:spPr bwMode="auto">
        <a:prstGeom prst="rect">
          <a:avLst/>
        </a:prstGeom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wMode val="factor"/>
          <c:hMode val="factor"/>
          <c:x val="0.066679"/>
          <c:y val="0.130449"/>
          <c:w val="0.899536"/>
          <c:h val="0.74118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traitement!$B$95</c:f>
            </c:strRef>
          </c:tx>
          <c:spPr bwMode="auto">
            <a:prstGeom prst="rect">
              <a:avLst/>
            </a:prstGeom>
            <a:ln w="12700">
              <a:solidFill>
                <a:srgbClr val="0066CC"/>
              </a:solidFill>
              <a:prstDash val="solid"/>
            </a:ln>
          </c:spPr>
          <c:marker>
            <c:symbol val="none"/>
          </c:marker>
          <c:xVal>
            <c:numRef>
              <c:f>traitement!$E$103:$E$118</c:f>
              <c:numCache>
                <c:ptCount val="16"/>
                <c:pt idx="0">
                  <c:v>-1.4618585236136838</c:v>
                </c:pt>
                <c:pt idx="1">
                  <c:v>-2.9237170472273677</c:v>
                </c:pt>
                <c:pt idx="2">
                  <c:v>-4.385575570841052</c:v>
                </c:pt>
                <c:pt idx="3">
                  <c:v>-5.847434094454735</c:v>
                </c:pt>
                <c:pt idx="4">
                  <c:v>-7.309292618068419</c:v>
                </c:pt>
                <c:pt idx="5">
                  <c:v>-8.771151141682102</c:v>
                </c:pt>
                <c:pt idx="6">
                  <c:v>-10.233009665295786</c:v>
                </c:pt>
                <c:pt idx="7">
                  <c:v>-11.694868188909469</c:v>
                </c:pt>
                <c:pt idx="8">
                  <c:v>-13.156726712523152</c:v>
                </c:pt>
                <c:pt idx="9">
                  <c:v>-14.618585236136836</c:v>
                </c:pt>
                <c:pt idx="10">
                  <c:v>-16.08044375975052</c:v>
                </c:pt>
                <c:pt idx="11">
                  <c:v>-17.542302283364204</c:v>
                </c:pt>
                <c:pt idx="12">
                  <c:v>-19.00416080697789</c:v>
                </c:pt>
                <c:pt idx="13">
                  <c:v>-20.466019330591575</c:v>
                </c:pt>
                <c:pt idx="14">
                  <c:v>-21.92787785420526</c:v>
                </c:pt>
                <c:pt idx="15">
                  <c:v>-23.389736377818945</c:v>
                </c:pt>
              </c:numCache>
            </c:numRef>
          </c:xVal>
          <c:yVal>
            <c:numRef>
              <c:f>traitement!$G$103:$G$118</c:f>
              <c:numCach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traitement!$B$9:$C$9</c:f>
            </c:strRef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traitement!$E$17:$E$32</c:f>
            </c:numRef>
          </c:xVal>
          <c:yVal>
            <c:numRef>
              <c:f>traitement!$G$17:$G$32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33554432"/>
        <c:axId val="33554433"/>
      </c:scatterChart>
      <c:valAx>
        <c:axId val="33554432"/>
        <c:scaling>
          <c:orientation val="minMax"/>
          <c:max val="35.000000"/>
          <c:min val="-35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dot"/>
            </a:ln>
          </c:spPr>
        </c:majorGridlines>
        <c:title>
          <c:tx>
            <c:rich>
              <a:bodyPr rot="0" vert="horz"/>
              <a:p>
                <a:pPr>
                  <a:defRPr sz="800" b="1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Axe RG-RD (m)</a:t>
                </a:r>
                <a:endParaRPr/>
              </a:p>
            </c:rich>
          </c:tx>
          <c:layout>
            <c:manualLayout>
              <c:xMode val="edge"/>
              <c:yMode val="edge"/>
              <c:x val="0.403737"/>
              <c:y val="0.914199"/>
            </c:manualLayout>
          </c:layout>
          <c:overlay val="0"/>
          <c:spPr bwMode="auto">
            <a:prstGeom prst="rect">
              <a:avLst/>
            </a:prstGeom>
            <a:noFill/>
            <a:ln w="3175">
              <a:noFill/>
            </a:ln>
          </c:spPr>
        </c:title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3"/>
        <c:crosses val="autoZero"/>
        <c:crossBetween val="midCat"/>
      </c:valAx>
      <c:valAx>
        <c:axId val="33554433"/>
        <c:scaling>
          <c:orientation val="minMax"/>
          <c:max val="25.000000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dot"/>
            </a:ln>
          </c:spPr>
        </c:majorGridlines>
        <c:title>
          <c:tx>
            <c:rich>
              <a:bodyPr rot="-5400000" vert="horz"/>
              <a:p>
                <a:pPr>
                  <a:defRPr sz="800" b="1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Amont-Aval (m)</a:t>
                </a:r>
                <a:endParaRPr/>
              </a:p>
            </c:rich>
          </c:tx>
          <c:layout>
            <c:manualLayout>
              <c:xMode val="edge"/>
              <c:yMode val="edge"/>
              <c:x val="0.027392"/>
              <c:y val="0.285477"/>
            </c:manualLayout>
          </c:layout>
          <c:overlay val="0"/>
          <c:spPr bwMode="auto">
            <a:prstGeom prst="rect">
              <a:avLst/>
            </a:prstGeom>
            <a:noFill/>
            <a:ln w="3175">
              <a:noFill/>
            </a:ln>
          </c:spPr>
        </c:title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2"/>
        <c:crosses val="autoZero"/>
        <c:crossBetween val="midCat"/>
      </c:valAx>
      <c:spPr bwMode="auto">
        <a:prstGeom prst="rect">
          <a:avLst/>
        </a:prstGeom>
        <a:solidFill>
          <a:srgbClr val="DEEBF7">
            <a:alpha val="100000"/>
          </a:srgbClr>
        </a:solidFill>
        <a:ln w="12700">
          <a:solidFill>
            <a:srgbClr val="808080"/>
          </a:solidFill>
          <a:prstDash val="solid"/>
        </a:ln>
      </c:spPr>
    </c:plotArea>
    <c:legend>
      <c:layout>
        <c:manualLayout>
          <c:xMode val="edge"/>
          <c:yMode val="edge"/>
          <c:wMode val="edge"/>
          <c:hMode val="edge"/>
          <c:x val="0.102686"/>
          <c:y val="0.960830"/>
          <c:w val="0.936810"/>
          <c:h val="0.993087"/>
        </c:manualLayout>
      </c:layout>
      <c:overlay val="0"/>
      <c:spPr bwMode="auto"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vert="horz"/>
        <a:lstStyle/>
        <a:p>
          <a:pPr>
            <a:defRPr sz="450" b="0" i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3175">
      <a:noFill/>
    </a:ln>
  </c:spPr>
  <c:txPr>
    <a:bodyPr rot="0" vert="horz"/>
    <a:lstStyle/>
    <a:p>
      <a:pPr>
        <a:defRPr sz="1100" b="0" i="0">
          <a:solidFill>
            <a:srgbClr val="000000"/>
          </a:solidFill>
          <a:latin typeface="Arial"/>
          <a:ea typeface="Arial"/>
          <a:cs typeface="Arial"/>
        </a:defRPr>
      </a:pPr>
      <a:endParaRPr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vert="horz"/>
          <a:p>
            <a:pPr>
              <a:defRPr sz="800" b="1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ELEVATION suivant  Amont-Aval</a:t>
            </a:r>
            <a:endParaRPr/>
          </a:p>
        </c:rich>
      </c:tx>
      <c:layout>
        <c:manualLayout>
          <c:xMode val="edge"/>
          <c:yMode val="edge"/>
          <c:x val="0.194214"/>
          <c:y val="0.032724"/>
        </c:manualLayout>
      </c:layout>
      <c:overlay val="0"/>
      <c:spPr bwMode="auto">
        <a:prstGeom prst="rect">
          <a:avLst/>
        </a:prstGeom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wMode val="factor"/>
          <c:hMode val="factor"/>
          <c:x val="0.209257"/>
          <c:y val="0.113155"/>
          <c:w val="0.653613"/>
          <c:h val="0.772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traitement!$B$95:$C$95</c:f>
            </c:strRef>
          </c:tx>
          <c:spPr bwMode="auto">
            <a:prstGeom prst="rect">
              <a:avLst/>
            </a:prstGeom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traitement!$G$102:$G$118</c:f>
              <c:numCach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traitement!$I$102:$I$118</c:f>
              <c:numCache>
                <c:ptCount val="17"/>
                <c:pt idx="0">
                  <c:v>0</c:v>
                </c:pt>
                <c:pt idx="1">
                  <c:v>4.781523779815177</c:v>
                </c:pt>
                <c:pt idx="2">
                  <c:v>9.370915884710483</c:v>
                </c:pt>
                <c:pt idx="3">
                  <c:v>13.960307989605788</c:v>
                </c:pt>
                <c:pt idx="4">
                  <c:v>18.549700094501095</c:v>
                </c:pt>
                <c:pt idx="5">
                  <c:v>23.1390921993964</c:v>
                </c:pt>
                <c:pt idx="6">
                  <c:v>27.728484304291708</c:v>
                </c:pt>
                <c:pt idx="7">
                  <c:v>32.317876409187015</c:v>
                </c:pt>
                <c:pt idx="8">
                  <c:v>36.90726851408232</c:v>
                </c:pt>
                <c:pt idx="9">
                  <c:v>41.49666061897762</c:v>
                </c:pt>
                <c:pt idx="10">
                  <c:v>46.086052723872925</c:v>
                </c:pt>
                <c:pt idx="11">
                  <c:v>50.67544482876823</c:v>
                </c:pt>
                <c:pt idx="12">
                  <c:v>55.26483693366353</c:v>
                </c:pt>
                <c:pt idx="13">
                  <c:v>59.854229038558834</c:v>
                </c:pt>
                <c:pt idx="14">
                  <c:v>64.44362114345414</c:v>
                </c:pt>
                <c:pt idx="15">
                  <c:v>69.03301324834945</c:v>
                </c:pt>
                <c:pt idx="16">
                  <c:v>73.62240535324476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traitement!$B$9:$C$9</c:f>
            </c:strRef>
          </c:tx>
          <c:spPr bwMode="auto">
            <a:prstGeom prst="rect">
              <a:avLst/>
            </a:prstGeom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traitement!$G$16:$G$32</c:f>
            </c:numRef>
          </c:xVal>
          <c:yVal>
            <c:numRef>
              <c:f>traitement!$I$16:$I$32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33554434"/>
        <c:axId val="33554435"/>
      </c:scatterChart>
      <c:valAx>
        <c:axId val="33554434"/>
        <c:scaling>
          <c:orientation val="minMax"/>
          <c:max val="5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dot"/>
            </a:ln>
          </c:spPr>
        </c:majorGridlines>
        <c:title>
          <c:tx>
            <c:rich>
              <a:bodyPr rot="0" vert="horz"/>
              <a:p>
                <a:pPr>
                  <a:defRPr sz="800" b="1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Déformée (m)</a:t>
                </a:r>
                <a:endParaRPr/>
              </a:p>
            </c:rich>
          </c:tx>
          <c:layout>
            <c:manualLayout>
              <c:xMode val="edge"/>
              <c:yMode val="edge"/>
              <c:x val="0.388691"/>
              <c:y val="0.891130"/>
            </c:manualLayout>
          </c:layout>
          <c:overlay val="0"/>
          <c:spPr bwMode="auto">
            <a:prstGeom prst="rect">
              <a:avLst/>
            </a:prstGeom>
            <a:noFill/>
            <a:ln w="3175">
              <a:noFill/>
            </a:ln>
          </c:spPr>
        </c:title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5"/>
        <c:crosses val="autoZero"/>
        <c:crossBetween val="midCat"/>
      </c:valAx>
      <c:valAx>
        <c:axId val="33554435"/>
        <c:scaling>
          <c:orientation val="maxMin"/>
          <c:max val="80.000000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dot"/>
            </a:ln>
          </c:spPr>
        </c:majorGridlines>
        <c:title>
          <c:tx>
            <c:rich>
              <a:bodyPr rot="-5400000" vert="horz"/>
              <a:p>
                <a:pPr>
                  <a:defRPr sz="800" b="1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Verticale (m)</a:t>
                </a:r>
                <a:endParaRPr/>
              </a:p>
            </c:rich>
          </c:tx>
          <c:layout>
            <c:manualLayout>
              <c:xMode val="edge"/>
              <c:yMode val="edge"/>
              <c:x val="0.012039"/>
              <c:y val="0.398169"/>
            </c:manualLayout>
          </c:layout>
          <c:overlay val="0"/>
          <c:spPr bwMode="auto">
            <a:prstGeom prst="rect">
              <a:avLst/>
            </a:prstGeom>
            <a:noFill/>
            <a:ln w="3175">
              <a:noFill/>
            </a:ln>
          </c:spPr>
        </c:title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4"/>
        <c:crosses val="autoZero"/>
        <c:crossBetween val="between"/>
      </c:valAx>
      <c:spPr bwMode="auto">
        <a:prstGeom prst="rect">
          <a:avLst/>
        </a:prstGeom>
        <a:solidFill>
          <a:srgbClr val="E7E6E6">
            <a:alpha val="100000"/>
          </a:srgbClr>
        </a:solidFill>
        <a:ln w="12700">
          <a:solidFill>
            <a:srgbClr val="808080"/>
          </a:solidFill>
          <a:prstDash val="solid"/>
        </a:ln>
      </c:spPr>
    </c:plotArea>
    <c:legend>
      <c:layout>
        <c:manualLayout>
          <c:xMode val="edge"/>
          <c:yMode val="edge"/>
          <c:wMode val="edge"/>
          <c:hMode val="edge"/>
          <c:x val="0.232878"/>
          <c:y val="0.962224"/>
          <c:w val="0.968041"/>
          <c:h val="0.995002"/>
        </c:manualLayout>
      </c:layout>
      <c:overlay val="0"/>
      <c:spPr bwMode="auto"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vert="horz"/>
        <a:lstStyle/>
        <a:p>
          <a:pPr>
            <a:defRPr sz="450" b="0" i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3175">
      <a:noFill/>
    </a:ln>
  </c:spPr>
  <c:txPr>
    <a:bodyPr rot="0" vert="horz"/>
    <a:lstStyle/>
    <a:p>
      <a:pPr>
        <a:defRPr sz="1100" b="0" i="0">
          <a:solidFill>
            <a:srgbClr val="000000"/>
          </a:solidFill>
          <a:latin typeface="Arial"/>
          <a:ea typeface="Arial"/>
          <a:cs typeface="Arial"/>
        </a:defRPr>
      </a:pPr>
      <a:endParaRPr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vert="horz"/>
          <a:p>
            <a:pPr>
              <a:defRPr sz="800" b="1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ELEVATION suivant  RG-RD</a:t>
            </a:r>
            <a:br>
              <a:rPr/>
            </a:br>
            <a:endParaRPr/>
          </a:p>
        </c:rich>
      </c:tx>
      <c:layout>
        <c:manualLayout>
          <c:xMode val="edge"/>
          <c:yMode val="edge"/>
          <c:x val="0.401806"/>
          <c:y val="0.019911"/>
        </c:manualLayout>
      </c:layout>
      <c:overlay val="0"/>
      <c:spPr bwMode="auto">
        <a:prstGeom prst="rect">
          <a:avLst/>
        </a:prstGeom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wMode val="factor"/>
          <c:hMode val="factor"/>
          <c:x val="0.089392"/>
          <c:y val="0.112797"/>
          <c:w val="0.887886"/>
          <c:h val="0.7809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traitement!$B$95:$C$95</c:f>
            </c:strRef>
          </c:tx>
          <c:spPr bwMode="auto">
            <a:prstGeom prst="rect">
              <a:avLst/>
            </a:prstGeom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traitement!$E$102:$E$118</c:f>
              <c:numCache>
                <c:ptCount val="17"/>
                <c:pt idx="0">
                  <c:v>0</c:v>
                </c:pt>
                <c:pt idx="1">
                  <c:v>-1.4618585236136838</c:v>
                </c:pt>
                <c:pt idx="2">
                  <c:v>-2.9237170472273677</c:v>
                </c:pt>
                <c:pt idx="3">
                  <c:v>-4.385575570841052</c:v>
                </c:pt>
                <c:pt idx="4">
                  <c:v>-5.847434094454735</c:v>
                </c:pt>
                <c:pt idx="5">
                  <c:v>-7.309292618068419</c:v>
                </c:pt>
                <c:pt idx="6">
                  <c:v>-8.771151141682102</c:v>
                </c:pt>
                <c:pt idx="7">
                  <c:v>-10.233009665295786</c:v>
                </c:pt>
                <c:pt idx="8">
                  <c:v>-11.694868188909469</c:v>
                </c:pt>
                <c:pt idx="9">
                  <c:v>-13.156726712523152</c:v>
                </c:pt>
                <c:pt idx="10">
                  <c:v>-14.618585236136836</c:v>
                </c:pt>
                <c:pt idx="11">
                  <c:v>-16.08044375975052</c:v>
                </c:pt>
                <c:pt idx="12">
                  <c:v>-17.542302283364204</c:v>
                </c:pt>
                <c:pt idx="13">
                  <c:v>-19.00416080697789</c:v>
                </c:pt>
                <c:pt idx="14">
                  <c:v>-20.466019330591575</c:v>
                </c:pt>
                <c:pt idx="15">
                  <c:v>-21.92787785420526</c:v>
                </c:pt>
                <c:pt idx="16">
                  <c:v>-23.389736377818945</c:v>
                </c:pt>
              </c:numCache>
            </c:numRef>
          </c:xVal>
          <c:yVal>
            <c:numRef>
              <c:f>traitement!$I$102:$I$118</c:f>
              <c:numCache>
                <c:ptCount val="17"/>
                <c:pt idx="0">
                  <c:v>0</c:v>
                </c:pt>
                <c:pt idx="1">
                  <c:v>4.781523779815177</c:v>
                </c:pt>
                <c:pt idx="2">
                  <c:v>9.370915884710483</c:v>
                </c:pt>
                <c:pt idx="3">
                  <c:v>13.960307989605788</c:v>
                </c:pt>
                <c:pt idx="4">
                  <c:v>18.549700094501095</c:v>
                </c:pt>
                <c:pt idx="5">
                  <c:v>23.1390921993964</c:v>
                </c:pt>
                <c:pt idx="6">
                  <c:v>27.728484304291708</c:v>
                </c:pt>
                <c:pt idx="7">
                  <c:v>32.317876409187015</c:v>
                </c:pt>
                <c:pt idx="8">
                  <c:v>36.90726851408232</c:v>
                </c:pt>
                <c:pt idx="9">
                  <c:v>41.49666061897762</c:v>
                </c:pt>
                <c:pt idx="10">
                  <c:v>46.086052723872925</c:v>
                </c:pt>
                <c:pt idx="11">
                  <c:v>50.67544482876823</c:v>
                </c:pt>
                <c:pt idx="12">
                  <c:v>55.26483693366353</c:v>
                </c:pt>
                <c:pt idx="13">
                  <c:v>59.854229038558834</c:v>
                </c:pt>
                <c:pt idx="14">
                  <c:v>64.44362114345414</c:v>
                </c:pt>
                <c:pt idx="15">
                  <c:v>69.03301324834945</c:v>
                </c:pt>
                <c:pt idx="16">
                  <c:v>73.62240535324476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traitement!$B$9:$C$9</c:f>
            </c:strRef>
          </c:tx>
          <c:spPr bwMode="auto">
            <a:prstGeom prst="rect">
              <a:avLst/>
            </a:prstGeom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traitement!$E$16:$E$32</c:f>
            </c:numRef>
          </c:xVal>
          <c:yVal>
            <c:numRef>
              <c:f>traitement!$I$16:$I$32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33554436"/>
        <c:axId val="33554437"/>
      </c:scatterChart>
      <c:valAx>
        <c:axId val="33554436"/>
        <c:scaling>
          <c:orientation val="minMax"/>
          <c:max val="35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dot"/>
            </a:ln>
          </c:spPr>
        </c:majorGridlines>
        <c:title>
          <c:tx>
            <c:rich>
              <a:bodyPr rot="0" vert="horz"/>
              <a:p>
                <a:pPr>
                  <a:defRPr sz="1100" b="1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Déformée (m)</a:t>
                </a:r>
                <a:endParaRPr/>
              </a:p>
            </c:rich>
          </c:tx>
          <c:layout>
            <c:manualLayout>
              <c:xMode val="edge"/>
              <c:yMode val="edge"/>
              <c:x val="0.481565"/>
              <c:y val="0.921460"/>
            </c:manualLayout>
          </c:layout>
          <c:overlay val="0"/>
          <c:spPr bwMode="auto">
            <a:prstGeom prst="rect">
              <a:avLst/>
            </a:prstGeom>
            <a:noFill/>
            <a:ln w="3175">
              <a:noFill/>
            </a:ln>
          </c:spPr>
        </c:title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7"/>
        <c:crosses val="autoZero"/>
        <c:crossBetween val="midCat"/>
      </c:valAx>
      <c:valAx>
        <c:axId val="33554437"/>
        <c:scaling>
          <c:orientation val="maxMin"/>
          <c:max val="80.000000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dot"/>
            </a:ln>
          </c:spPr>
        </c:majorGridlines>
        <c:title>
          <c:tx>
            <c:rich>
              <a:bodyPr rot="-5400000" vert="horz"/>
              <a:p>
                <a:pPr>
                  <a:defRPr sz="1100" b="1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Verticale (m)</a:t>
                </a:r>
                <a:endParaRPr/>
              </a:p>
            </c:rich>
          </c:tx>
          <c:layout>
            <c:manualLayout>
              <c:xMode val="edge"/>
              <c:yMode val="edge"/>
              <c:x val="0.012039"/>
              <c:y val="0.440266"/>
            </c:manualLayout>
          </c:layout>
          <c:overlay val="0"/>
          <c:spPr bwMode="auto">
            <a:prstGeom prst="rect">
              <a:avLst/>
            </a:prstGeom>
            <a:noFill/>
            <a:ln w="3175">
              <a:noFill/>
            </a:ln>
          </c:spPr>
        </c:title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6"/>
        <c:crosses val="autoZero"/>
        <c:crossBetween val="between"/>
      </c:valAx>
      <c:spPr bwMode="auto">
        <a:prstGeom prst="rect">
          <a:avLst/>
        </a:prstGeom>
        <a:solidFill>
          <a:srgbClr val="E7E6E6">
            <a:alpha val="100000"/>
          </a:srgbClr>
        </a:solidFill>
        <a:ln w="12700">
          <a:solidFill>
            <a:srgbClr val="808080"/>
          </a:solidFill>
          <a:prstDash val="solid"/>
        </a:ln>
      </c:spPr>
    </c:plotArea>
    <c:legend>
      <c:legendEntry>
        <c:idx val="0"/>
        <c:delete val="0"/>
        <c:txPr>
          <a:bodyPr rot="0" vert="horz"/>
          <a:lstStyle/>
          <a:p>
            <a:pPr>
              <a:defRPr sz="45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</c:legendEntry>
      <c:legendEntry>
        <c:idx val="1"/>
        <c:delete val="0"/>
        <c:txPr>
          <a:bodyPr rot="0" vert="horz"/>
          <a:lstStyle/>
          <a:p>
            <a:pPr>
              <a:defRPr sz="45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</c:legendEntry>
      <c:layout>
        <c:manualLayout>
          <c:xMode val="edge"/>
          <c:yMode val="edge"/>
          <c:wMode val="edge"/>
          <c:hMode val="edge"/>
          <c:x val="0.207474"/>
          <c:y val="0.960413"/>
          <c:w val="0.712629"/>
          <c:h val="0.994836"/>
        </c:manualLayout>
      </c:layout>
      <c:overlay val="0"/>
      <c:spPr bwMode="auto"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vert="horz"/>
        <a:lstStyle/>
        <a:p>
          <a:pPr>
            <a:defRPr sz="700" b="0" i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noFill/>
    <a:ln w="3175">
      <a:noFill/>
    </a:ln>
  </c:spPr>
  <c:txPr>
    <a:bodyPr rot="0" vert="horz"/>
    <a:lstStyle/>
    <a:p>
      <a:pPr>
        <a:defRPr sz="1100" b="0" i="0">
          <a:solidFill>
            <a:srgbClr val="000000"/>
          </a:solidFill>
          <a:latin typeface="Arial"/>
          <a:ea typeface="Arial"/>
          <a:cs typeface="Arial"/>
        </a:defRPr>
      </a:pPr>
      <a:endParaRPr/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image" Target="../media/image2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1</xdr:col>
      <xdr:colOff>428615</xdr:colOff>
      <xdr:row>2</xdr:row>
      <xdr:rowOff>47662</xdr:rowOff>
    </xdr:to>
    <xdr:pic>
      <xdr:nvPicPr>
        <xdr:cNvPr id="1888" name="Image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twoCell">
    <xdr:from>
      <xdr:col>3</xdr:col>
      <xdr:colOff>7134</xdr:colOff>
      <xdr:row>40</xdr:row>
      <xdr:rowOff>150733</xdr:rowOff>
    </xdr:from>
    <xdr:to>
      <xdr:col>3</xdr:col>
      <xdr:colOff>14268</xdr:colOff>
      <xdr:row>60</xdr:row>
      <xdr:rowOff>161924</xdr:rowOff>
    </xdr:to>
    <xdr:sp>
      <xdr:nvSpPr>
        <xdr:cNvPr id="1889" name="Line 4"/>
        <xdr:cNvSpPr/>
      </xdr:nvSpPr>
      <xdr:spPr bwMode="auto">
        <a:xfrm flipH="1" flipV="1">
          <a:off x="0" y="0"/>
          <a:ext cx="0" cy="0"/>
        </a:xfrm>
        <a:prstGeom prst="line">
          <a:avLst/>
        </a:prstGeom>
        <a:ln w="28575">
          <a:solidFill>
            <a:srgbClr val="000000"/>
          </a:solidFill>
          <a:prstDash val="solid"/>
          <a:tailEnd type="triangle" w="med" len="med"/>
        </a:ln>
      </xdr:spPr>
    </xdr:sp>
    <xdr:clientData/>
  </xdr:twoCellAnchor>
  <xdr:twoCellAnchor editAs="twoCell">
    <xdr:from>
      <xdr:col>3</xdr:col>
      <xdr:colOff>35123</xdr:colOff>
      <xdr:row>41</xdr:row>
      <xdr:rowOff>32146</xdr:rowOff>
    </xdr:from>
    <xdr:to>
      <xdr:col>4</xdr:col>
      <xdr:colOff>175617</xdr:colOff>
      <xdr:row>42</xdr:row>
      <xdr:rowOff>140017</xdr:rowOff>
    </xdr:to>
    <xdr:sp>
      <xdr:nvSpPr>
        <xdr:cNvPr id="1890" name="Text Box 8"/>
        <xdr:cNvSpPr txBox="1"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</xdr:spPr>
      <xdr:txBody>
        <a:bodyPr vertOverflow="clip" wrap="square" lIns="45720" tIns="36576" rIns="0" bIns="0" anchor="t" upright="1"/>
        <a:lstStyle/>
        <a:p>
          <a:pPr algn="l">
            <a:defRPr sz="1000"/>
          </a:pPr>
          <a:r>
            <a:rPr lang="fr-FR" sz="1800" b="1" i="0" u="none" strike="noStrike">
              <a:solidFill>
                <a:srgbClr val="000000"/>
              </a:solidFill>
              <a:latin typeface="Arial"/>
              <a:cs typeface="Arial"/>
            </a:rPr>
            <a:t>AMONT</a:t>
          </a:r>
          <a:endParaRPr/>
        </a:p>
      </xdr:txBody>
    </xdr:sp>
    <xdr:clientData/>
  </xdr:twoCellAnchor>
  <xdr:twoCellAnchor editAs="twoCell">
    <xdr:from>
      <xdr:col>3</xdr:col>
      <xdr:colOff>42257</xdr:colOff>
      <xdr:row>59</xdr:row>
      <xdr:rowOff>53578</xdr:rowOff>
    </xdr:from>
    <xdr:to>
      <xdr:col>4</xdr:col>
      <xdr:colOff>182751</xdr:colOff>
      <xdr:row>60</xdr:row>
      <xdr:rowOff>161448</xdr:rowOff>
    </xdr:to>
    <xdr:sp>
      <xdr:nvSpPr>
        <xdr:cNvPr id="1891" name="Text Box 8"/>
        <xdr:cNvSpPr txBox="1"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</xdr:spPr>
      <xdr:txBody>
        <a:bodyPr vertOverflow="clip" wrap="square" lIns="45720" tIns="36576" rIns="0" bIns="0" anchor="t" upright="1"/>
        <a:lstStyle/>
        <a:p>
          <a:pPr algn="l">
            <a:defRPr sz="1000"/>
          </a:pPr>
          <a:r>
            <a:rPr lang="fr-FR" sz="1800" b="1" i="0" u="none" strike="noStrike">
              <a:solidFill>
                <a:srgbClr val="000000"/>
              </a:solidFill>
              <a:latin typeface="Arial"/>
              <a:cs typeface="Arial"/>
            </a:rPr>
            <a:t>AVAL</a:t>
          </a:r>
          <a:endParaRPr/>
        </a:p>
      </xdr:txBody>
    </xdr:sp>
    <xdr:clientData/>
  </xdr:twoCellAnchor>
  <xdr:twoCellAnchor editAs="twoCell">
    <xdr:from>
      <xdr:col>1</xdr:col>
      <xdr:colOff>112504</xdr:colOff>
      <xdr:row>48</xdr:row>
      <xdr:rowOff>172164</xdr:rowOff>
    </xdr:from>
    <xdr:to>
      <xdr:col>5</xdr:col>
      <xdr:colOff>154762</xdr:colOff>
      <xdr:row>48</xdr:row>
      <xdr:rowOff>172164</xdr:rowOff>
    </xdr:to>
    <xdr:sp>
      <xdr:nvSpPr>
        <xdr:cNvPr id="1892" name="Line 5"/>
        <xdr:cNvSpPr/>
      </xdr:nvSpPr>
      <xdr:spPr bwMode="auto">
        <a:xfrm>
          <a:off x="0" y="0"/>
          <a:ext cx="0" cy="0"/>
        </a:xfrm>
        <a:prstGeom prst="line">
          <a:avLst/>
        </a:prstGeom>
        <a:ln w="28575">
          <a:solidFill>
            <a:srgbClr val="000000"/>
          </a:solidFill>
          <a:prstDash val="solid"/>
          <a:tailEnd type="triangle" w="med" len="med"/>
        </a:ln>
      </xdr:spPr>
    </xdr:sp>
    <xdr:clientData/>
  </xdr:twoCellAnchor>
  <xdr:twoCellAnchor editAs="twoCell">
    <xdr:from>
      <xdr:col>5</xdr:col>
      <xdr:colOff>35123</xdr:colOff>
      <xdr:row>47</xdr:row>
      <xdr:rowOff>32146</xdr:rowOff>
    </xdr:from>
    <xdr:to>
      <xdr:col>6</xdr:col>
      <xdr:colOff>225009</xdr:colOff>
      <xdr:row>49</xdr:row>
      <xdr:rowOff>75009</xdr:rowOff>
    </xdr:to>
    <xdr:sp>
      <xdr:nvSpPr>
        <xdr:cNvPr id="1893" name="Text Box 11"/>
        <xdr:cNvSpPr txBox="1"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</xdr:spPr>
      <xdr:txBody>
        <a:bodyPr vertOverflow="clip" wrap="square" lIns="45720" tIns="36576" rIns="0" bIns="0" anchor="t" upright="1"/>
        <a:lstStyle/>
        <a:p>
          <a:pPr algn="l">
            <a:defRPr sz="1000"/>
          </a:pPr>
          <a:r>
            <a:rPr lang="fr-FR" sz="1800" b="1" i="0" u="none" strike="noStrike">
              <a:solidFill>
                <a:srgbClr val="000000"/>
              </a:solidFill>
              <a:latin typeface="Arial"/>
              <a:cs typeface="Arial"/>
            </a:rPr>
            <a:t>RD</a:t>
          </a:r>
          <a:endParaRPr/>
        </a:p>
      </xdr:txBody>
    </xdr:sp>
    <xdr:clientData/>
  </xdr:twoCellAnchor>
  <xdr:twoCellAnchor editAs="twoCell">
    <xdr:from>
      <xdr:col>0</xdr:col>
      <xdr:colOff>105369</xdr:colOff>
      <xdr:row>47</xdr:row>
      <xdr:rowOff>64293</xdr:rowOff>
    </xdr:from>
    <xdr:to>
      <xdr:col>1</xdr:col>
      <xdr:colOff>419991</xdr:colOff>
      <xdr:row>49</xdr:row>
      <xdr:rowOff>107870</xdr:rowOff>
    </xdr:to>
    <xdr:sp>
      <xdr:nvSpPr>
        <xdr:cNvPr id="1894" name="Text Box 11"/>
        <xdr:cNvSpPr txBox="1"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</xdr:spPr>
      <xdr:txBody>
        <a:bodyPr vertOverflow="clip" wrap="square" lIns="45720" tIns="36576" rIns="0" bIns="0" anchor="t" upright="1"/>
        <a:lstStyle/>
        <a:p>
          <a:pPr algn="l">
            <a:defRPr sz="1000"/>
          </a:pPr>
          <a:r>
            <a:rPr lang="fr-FR" sz="1800" b="1" i="0" u="none" strike="noStrike">
              <a:solidFill>
                <a:srgbClr val="000000"/>
              </a:solidFill>
              <a:latin typeface="Arial"/>
              <a:cs typeface="Arial"/>
            </a:rPr>
            <a:t>RG</a:t>
          </a:r>
          <a:endParaRPr/>
        </a:p>
      </xdr:txBody>
    </xdr:sp>
    <xdr:clientData/>
  </xdr:twoCellAnchor>
  <xdr:twoCellAnchor editAs="twoCell">
    <xdr:from>
      <xdr:col>5</xdr:col>
      <xdr:colOff>105369</xdr:colOff>
      <xdr:row>49</xdr:row>
      <xdr:rowOff>64293</xdr:rowOff>
    </xdr:from>
    <xdr:to>
      <xdr:col>6</xdr:col>
      <xdr:colOff>161348</xdr:colOff>
      <xdr:row>51</xdr:row>
      <xdr:rowOff>107870</xdr:rowOff>
    </xdr:to>
    <xdr:sp>
      <xdr:nvSpPr>
        <xdr:cNvPr id="1895" name="Text Box 7"/>
        <xdr:cNvSpPr txBox="1"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</xdr:spPr>
      <xdr:txBody>
        <a:bodyPr vertOverflow="clip" wrap="square" lIns="27432" tIns="22860" rIns="0" bIns="0" anchor="t" upright="1"/>
        <a:lstStyle/>
        <a:p>
          <a:pPr algn="l">
            <a:defRPr sz="1000"/>
          </a:pPr>
          <a:r>
            <a:rPr lang="fr-FR" sz="1000" b="0" i="0" u="none" strike="noStrike">
              <a:solidFill>
                <a:srgbClr val="000000"/>
              </a:solidFill>
              <a:latin typeface="Arial"/>
              <a:cs typeface="Arial"/>
            </a:rPr>
            <a:t>axe des X</a:t>
          </a:r>
          <a:endParaRPr/>
        </a:p>
        <a:p>
          <a:pPr algn="l">
            <a:defRPr sz="1000"/>
          </a:pPr>
          <a:r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t>angle Pitch</a:t>
          </a:r>
          <a:endParaRPr/>
        </a:p>
      </xdr:txBody>
    </xdr:sp>
    <xdr:clientData/>
  </xdr:twoCellAnchor>
  <xdr:twoCellAnchor editAs="twoCell">
    <xdr:from>
      <xdr:col>2</xdr:col>
      <xdr:colOff>27988</xdr:colOff>
      <xdr:row>41</xdr:row>
      <xdr:rowOff>32146</xdr:rowOff>
    </xdr:from>
    <xdr:to>
      <xdr:col>2</xdr:col>
      <xdr:colOff>533986</xdr:colOff>
      <xdr:row>43</xdr:row>
      <xdr:rowOff>75009</xdr:rowOff>
    </xdr:to>
    <xdr:sp>
      <xdr:nvSpPr>
        <xdr:cNvPr id="1896" name="Text Box 7"/>
        <xdr:cNvSpPr txBox="1"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</xdr:spPr>
      <xdr:txBody>
        <a:bodyPr vertOverflow="clip" wrap="square" lIns="27432" tIns="22860" rIns="0" bIns="0" anchor="t" upright="1"/>
        <a:lstStyle/>
        <a:p>
          <a:pPr algn="l">
            <a:defRPr sz="1000"/>
          </a:pPr>
          <a:r>
            <a:rPr lang="fr-FR" sz="1000" b="0" i="0" u="none" strike="noStrike">
              <a:solidFill>
                <a:srgbClr val="000000"/>
              </a:solidFill>
              <a:latin typeface="Arial"/>
              <a:cs typeface="Arial"/>
            </a:rPr>
            <a:t>axe des Y</a:t>
          </a:r>
          <a:endParaRPr/>
        </a:p>
        <a:p>
          <a:pPr algn="l">
            <a:defRPr sz="1000"/>
          </a:pPr>
          <a:r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t>angle Roll</a:t>
          </a:r>
          <a:endParaRPr/>
        </a:p>
      </xdr:txBody>
    </xdr:sp>
    <xdr:clientData/>
  </xdr:twoCellAnchor>
  <xdr:twoCellAnchor editAs="twoCell">
    <xdr:from>
      <xdr:col>2</xdr:col>
      <xdr:colOff>14268</xdr:colOff>
      <xdr:row>44</xdr:row>
      <xdr:rowOff>10715</xdr:rowOff>
    </xdr:from>
    <xdr:to>
      <xdr:col>3</xdr:col>
      <xdr:colOff>372088</xdr:colOff>
      <xdr:row>48</xdr:row>
      <xdr:rowOff>161448</xdr:rowOff>
    </xdr:to>
    <xdr:sp>
      <xdr:nvSpPr>
        <xdr:cNvPr id="1897" name="Connecteur droit 12"/>
        <xdr:cNvSpPr/>
      </xdr:nvSpPr>
      <xdr:spPr bwMode="auto">
        <a:xfrm flipH="1" flipV="1">
          <a:off x="0" y="0"/>
          <a:ext cx="0" cy="0"/>
        </a:xfrm>
        <a:prstGeom prst="line">
          <a:avLst/>
        </a:prstGeom>
        <a:ln w="69850">
          <a:solidFill>
            <a:srgbClr val="FF0000"/>
          </a:solidFill>
          <a:prstDash val="solid"/>
          <a:miter/>
        </a:ln>
      </xdr:spPr>
    </xdr:sp>
    <xdr:clientData/>
  </xdr:twoCellAnchor>
  <xdr:twoCellAnchor editAs="twoCell">
    <xdr:from>
      <xdr:col>2</xdr:col>
      <xdr:colOff>77381</xdr:colOff>
      <xdr:row>43</xdr:row>
      <xdr:rowOff>10715</xdr:rowOff>
    </xdr:from>
    <xdr:to>
      <xdr:col>4</xdr:col>
      <xdr:colOff>105369</xdr:colOff>
      <xdr:row>53</xdr:row>
      <xdr:rowOff>75009</xdr:rowOff>
    </xdr:to>
    <xdr:sp>
      <xdr:nvSpPr>
        <xdr:cNvPr id="1898" name="Flèche en arc 16"/>
        <xdr:cNvSpPr/>
      </xdr:nvSpPr>
      <xdr:spPr bwMode="auto">
        <a:xfrm rot="-8980846">
          <a:off x="0" y="0"/>
          <a:ext cx="0" cy="0"/>
        </a:xfrm>
        <a:prstGeom prst="circularArrow">
          <a:avLst>
            <a:gd name="adj1" fmla="val 0"/>
            <a:gd name="adj2" fmla="val 4145122"/>
            <a:gd name="adj3" fmla="val 18994531"/>
            <a:gd name="adj4" fmla="val 3102662"/>
            <a:gd name="adj5" fmla="val 7916"/>
          </a:avLst>
        </a:prstGeom>
        <a:solidFill>
          <a:srgbClr val="5B9BD5">
            <a:alpha val="100000"/>
          </a:srgbClr>
        </a:solidFill>
        <a:ln w="12700" cap="flat">
          <a:solidFill>
            <a:srgbClr val="41719C"/>
          </a:solidFill>
          <a:prstDash val="solid"/>
          <a:miter lim="524288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twoCell">
    <xdr:from>
      <xdr:col>3</xdr:col>
      <xdr:colOff>308976</xdr:colOff>
      <xdr:row>50</xdr:row>
      <xdr:rowOff>64293</xdr:rowOff>
    </xdr:from>
    <xdr:to>
      <xdr:col>4</xdr:col>
      <xdr:colOff>365503</xdr:colOff>
      <xdr:row>51</xdr:row>
      <xdr:rowOff>161448</xdr:rowOff>
    </xdr:to>
    <xdr:sp>
      <xdr:nvSpPr>
        <xdr:cNvPr id="1899" name="ZoneTexte 17"/>
        <xdr:cNvSpPr txBox="1"/>
      </xdr:nvSpPr>
      <xdr:spPr bwMode="auto">
        <a:xfrm>
          <a:off x="0" y="0"/>
          <a:ext cx="0" cy="0"/>
        </a:xfrm>
        <a:prstGeom prst="rect">
          <a:avLst/>
        </a:prstGeom>
        <a:solidFill>
          <a:schemeClr val="lt1"/>
        </a:solidFill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1100"/>
            <a:t>Azimut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210145</xdr:colOff>
      <xdr:row>8</xdr:row>
      <xdr:rowOff>0</xdr:rowOff>
    </xdr:from>
    <xdr:to>
      <xdr:col>13</xdr:col>
      <xdr:colOff>435750</xdr:colOff>
      <xdr:row>31</xdr:row>
      <xdr:rowOff>104997</xdr:rowOff>
    </xdr:to>
    <xdr:graphicFrame>
      <xdr:nvGraphicFramePr>
        <xdr:cNvPr id="101641" name="Graphique 4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0</xdr:colOff>
      <xdr:row>30</xdr:row>
      <xdr:rowOff>104997</xdr:rowOff>
    </xdr:from>
    <xdr:to>
      <xdr:col>4</xdr:col>
      <xdr:colOff>808694</xdr:colOff>
      <xdr:row>65</xdr:row>
      <xdr:rowOff>118586</xdr:rowOff>
    </xdr:to>
    <xdr:graphicFrame>
      <xdr:nvGraphicFramePr>
        <xdr:cNvPr id="101642" name="Graphique 5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5</xdr:col>
      <xdr:colOff>98040</xdr:colOff>
      <xdr:row>32</xdr:row>
      <xdr:rowOff>18975</xdr:rowOff>
    </xdr:from>
    <xdr:to>
      <xdr:col>13</xdr:col>
      <xdr:colOff>308976</xdr:colOff>
      <xdr:row>65</xdr:row>
      <xdr:rowOff>85725</xdr:rowOff>
    </xdr:to>
    <xdr:graphicFrame>
      <xdr:nvGraphicFramePr>
        <xdr:cNvPr id="101643" name="Graphique 6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0</xdr:col>
      <xdr:colOff>0</xdr:colOff>
      <xdr:row>0</xdr:row>
      <xdr:rowOff>28128</xdr:rowOff>
    </xdr:from>
    <xdr:to>
      <xdr:col>2</xdr:col>
      <xdr:colOff>115341</xdr:colOff>
      <xdr:row>3</xdr:row>
      <xdr:rowOff>66302</xdr:rowOff>
    </xdr:to>
    <xdr:pic>
      <xdr:nvPicPr>
        <xdr:cNvPr id="101644" name="Image 5" descr="F:\Logo Solsif\Solsif-1-Quadri.jpg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1</xdr:col>
      <xdr:colOff>531762</xdr:colOff>
      <xdr:row>3</xdr:row>
      <xdr:rowOff>152437</xdr:rowOff>
    </xdr:to>
    <xdr:pic>
      <xdr:nvPicPr>
        <xdr:cNvPr id="14418" name="Image 4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énecé" id="{C3F3A383-6166-A229-5F84-C6843CB0860F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personId="{C3F3A383-6166-A229-5F84-C6843CB0860F}" id="{004C00CC-005A-4BAC-8220-0080002100B8}" done="0">
    <text xml:space="preserve">26 metres moins l'offset derniere tige
</text>
  </threadedComment>
  <threadedComment ref="B17" personId="{C3F3A383-6166-A229-5F84-C6843CB0860F}" id="{008D003C-007C-4D03-B76A-008200AD00DB}" done="0">
    <text xml:space="preserve">projection sur l'axe vertical
</text>
  </threadedComment>
  <threadedComment ref="B18" personId="{C3F3A383-6166-A229-5F84-C6843CB0860F}" id="{005D00B6-00AC-4A8D-A44D-00AF0052005F}" done="0">
    <text xml:space="preserve">projection cumulée sur le plan horizontal.
C'est la déviation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2" zoomScale="100" workbookViewId="0">
      <selection activeCell="C8" activeCellId="0" sqref="C8"/>
    </sheetView>
  </sheetViews>
  <sheetFormatPr baseColWidth="10" defaultRowHeight="12.75" customHeight="1"/>
  <cols>
    <col customWidth="1" min="1" max="1" width="11.5703"/>
  </cols>
  <sheetData>
    <row r="1" ht="26.25">
      <c r="C1" s="1" t="s">
        <v>0</v>
      </c>
    </row>
    <row r="2" ht="20.25">
      <c r="C2" s="2" t="s">
        <v>1</v>
      </c>
    </row>
    <row r="3" ht="15.75">
      <c r="C3" s="3" t="s">
        <v>2</v>
      </c>
    </row>
    <row r="4" ht="15.75">
      <c r="C4" s="3" t="s">
        <v>3</v>
      </c>
    </row>
    <row r="5" ht="15.75">
      <c r="A5" s="3"/>
    </row>
    <row r="6" ht="15.75">
      <c r="A6" s="4" t="s">
        <v>4</v>
      </c>
    </row>
    <row r="7" ht="12.75">
      <c r="A7" s="5" t="s">
        <v>5</v>
      </c>
      <c r="C7" s="6" t="s">
        <v>6</v>
      </c>
    </row>
    <row r="8" ht="12.75">
      <c r="A8" s="5" t="s">
        <v>7</v>
      </c>
      <c r="C8" s="7">
        <v>0</v>
      </c>
      <c r="D8" s="8" t="s">
        <v>8</v>
      </c>
    </row>
    <row r="9" ht="12.75">
      <c r="A9" s="5" t="s">
        <v>9</v>
      </c>
      <c r="C9" s="7">
        <v>0</v>
      </c>
      <c r="D9" s="8" t="s">
        <v>10</v>
      </c>
    </row>
    <row r="10" ht="12.75">
      <c r="A10" s="5" t="s">
        <v>11</v>
      </c>
      <c r="C10" s="6">
        <v>3</v>
      </c>
      <c r="D10" s="8" t="s">
        <v>12</v>
      </c>
    </row>
    <row r="11" ht="12.75">
      <c r="A11" s="8" t="s">
        <v>13</v>
      </c>
    </row>
    <row r="12" ht="12.75">
      <c r="A12" s="8" t="s">
        <v>14</v>
      </c>
    </row>
    <row r="13" ht="15.75">
      <c r="A13" s="4"/>
    </row>
    <row r="14" ht="15.75">
      <c r="A14" s="4" t="s">
        <v>15</v>
      </c>
    </row>
    <row r="15" ht="12.75">
      <c r="A15" s="9" t="s">
        <v>16</v>
      </c>
      <c r="B15" t="s">
        <v>17</v>
      </c>
    </row>
    <row r="16" ht="12.75">
      <c r="A16" t="s">
        <v>18</v>
      </c>
      <c r="B16">
        <v>122</v>
      </c>
    </row>
    <row r="17" ht="12.75">
      <c r="A17" s="9" t="s">
        <v>19</v>
      </c>
    </row>
    <row r="18" ht="12.75">
      <c r="A18" t="s">
        <v>18</v>
      </c>
      <c r="B18" t="s">
        <v>20</v>
      </c>
    </row>
    <row r="19" ht="12.75">
      <c r="A19" s="9" t="s">
        <v>21</v>
      </c>
      <c r="B19" s="8" t="s">
        <v>22</v>
      </c>
    </row>
    <row r="20" ht="12.75">
      <c r="A20" s="8" t="s">
        <v>23</v>
      </c>
    </row>
    <row r="22" ht="15.75">
      <c r="A22" s="4" t="s">
        <v>24</v>
      </c>
    </row>
    <row r="24" ht="12.75">
      <c r="A24" t="s">
        <v>25</v>
      </c>
      <c r="B24" t="s">
        <v>26</v>
      </c>
    </row>
    <row r="25" ht="12.75">
      <c r="B25" t="s">
        <v>27</v>
      </c>
    </row>
    <row r="26" ht="12.75">
      <c r="B26" t="s">
        <v>28</v>
      </c>
      <c r="C26" t="s">
        <v>29</v>
      </c>
      <c r="D26" t="s">
        <v>30</v>
      </c>
    </row>
    <row r="27" ht="12.75">
      <c r="B27" t="s">
        <v>31</v>
      </c>
      <c r="C27" t="s">
        <v>29</v>
      </c>
      <c r="D27" t="s">
        <v>32</v>
      </c>
    </row>
    <row r="29" ht="12.75">
      <c r="A29" t="s">
        <v>33</v>
      </c>
      <c r="B29" t="s">
        <v>34</v>
      </c>
    </row>
    <row r="30" ht="12.75">
      <c r="B30" t="s">
        <v>35</v>
      </c>
    </row>
    <row r="31" ht="12.75">
      <c r="B31" t="s">
        <v>28</v>
      </c>
      <c r="C31" t="s">
        <v>29</v>
      </c>
      <c r="D31" s="8" t="s">
        <v>36</v>
      </c>
    </row>
    <row r="32" ht="12.75">
      <c r="B32" t="s">
        <v>31</v>
      </c>
      <c r="C32" t="s">
        <v>29</v>
      </c>
      <c r="D32" s="8" t="s">
        <v>37</v>
      </c>
    </row>
    <row r="34" ht="12.75">
      <c r="A34" t="s">
        <v>38</v>
      </c>
      <c r="B34" t="s">
        <v>39</v>
      </c>
    </row>
    <row r="35" ht="12.75">
      <c r="B35" t="s">
        <v>28</v>
      </c>
      <c r="C35" t="s">
        <v>29</v>
      </c>
      <c r="D35" t="s">
        <v>40</v>
      </c>
    </row>
    <row r="36" ht="12.75">
      <c r="B36" t="s">
        <v>41</v>
      </c>
      <c r="C36" t="s">
        <v>29</v>
      </c>
      <c r="D36" t="s">
        <v>42</v>
      </c>
    </row>
    <row r="39" ht="15.75">
      <c r="A39" s="4" t="s">
        <v>43</v>
      </c>
    </row>
    <row r="40" ht="12.75">
      <c r="A40" s="8" t="s">
        <v>44</v>
      </c>
      <c r="B40" s="8" t="s">
        <v>45</v>
      </c>
    </row>
    <row r="41" ht="12.75">
      <c r="A41" s="8" t="s">
        <v>46</v>
      </c>
      <c r="B41" s="8" t="s">
        <v>47</v>
      </c>
    </row>
    <row r="46" ht="12.75">
      <c r="B46" s="10"/>
    </row>
  </sheetData>
  <printOptions headings="0" gridLines="0"/>
  <pageMargins left="0.78740199999999982" right="0.78740199999999982" top="0.9842519999999999" bottom="0.9842519999999999" header="0.49212599999999995" footer="0.49212599999999995"/>
  <pageSetup paperSize="9" scale="90" firstPageNumber="1" fitToWidth="1" fitToHeight="1" pageOrder="downThenOver" orientation="portrait" usePrinterDefaults="1" blackAndWhite="0" draft="0" cellComments="none" useFirstPageNumber="0" errors="displayed" horizontalDpi="65533" verticalDpi="65533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C1" zoomScale="100" workbookViewId="0">
      <selection activeCell="O8" activeCellId="0" sqref="O8"/>
    </sheetView>
  </sheetViews>
  <sheetFormatPr baseColWidth="10" defaultRowHeight="12.75" customHeight="1"/>
  <cols>
    <col customWidth="1" min="1" max="1" width="5.1406200000000002"/>
    <col bestFit="1" customWidth="1" min="2" max="2" style="11" width="21.855499999999999"/>
  </cols>
  <sheetData>
    <row r="1" ht="12.75">
      <c r="B1" s="11" t="s">
        <v>48</v>
      </c>
      <c r="C1" t="s">
        <v>49</v>
      </c>
    </row>
    <row r="2" ht="12.75">
      <c r="C2" t="s">
        <v>50</v>
      </c>
    </row>
    <row r="3" ht="12.75">
      <c r="B3" s="11" t="s">
        <v>51</v>
      </c>
      <c r="C3">
        <v>0.80000000000000004</v>
      </c>
    </row>
    <row r="4" ht="12.75">
      <c r="B4" s="11" t="s">
        <v>52</v>
      </c>
      <c r="C4">
        <v>13</v>
      </c>
    </row>
    <row r="5" ht="12.75">
      <c r="B5" s="11" t="s">
        <v>11</v>
      </c>
      <c r="C5">
        <v>2</v>
      </c>
    </row>
    <row r="6" ht="12.75">
      <c r="B6" s="11" t="s">
        <v>53</v>
      </c>
      <c r="C6">
        <v>10</v>
      </c>
    </row>
    <row r="7" ht="12.75">
      <c r="B7" s="11" t="s">
        <v>54</v>
      </c>
      <c r="C7">
        <v>1</v>
      </c>
    </row>
    <row r="8" ht="12.75">
      <c r="B8" s="11" t="s">
        <v>55</v>
      </c>
      <c r="C8" s="12">
        <v>42146</v>
      </c>
    </row>
    <row r="9" ht="13.5">
      <c r="B9" s="11" t="s">
        <v>56</v>
      </c>
      <c r="C9">
        <v>0</v>
      </c>
    </row>
    <row r="10" ht="12.75">
      <c r="A10" s="13">
        <v>1</v>
      </c>
      <c r="B10" s="11" t="s">
        <v>57</v>
      </c>
      <c r="C10">
        <v>0</v>
      </c>
      <c r="D10" s="14">
        <v>1.2</v>
      </c>
      <c r="E10" s="14">
        <v>1.21</v>
      </c>
      <c r="F10" s="14">
        <v>1.25</v>
      </c>
      <c r="G10" s="14">
        <v>1.28</v>
      </c>
      <c r="H10" s="14">
        <v>1.3200000000000001</v>
      </c>
      <c r="I10" s="14">
        <v>1.3100000000000001</v>
      </c>
      <c r="J10" s="14">
        <v>1.3500000000000001</v>
      </c>
      <c r="K10" s="14">
        <v>1.3600000000000001</v>
      </c>
      <c r="L10" s="14">
        <v>1.55</v>
      </c>
      <c r="M10" s="14">
        <v>1.6200000000000001</v>
      </c>
      <c r="N10" s="14">
        <v>1.8700000000000001</v>
      </c>
      <c r="O10" s="14">
        <v>2</v>
      </c>
      <c r="P10" s="14">
        <v>2.0499999999999998</v>
      </c>
    </row>
    <row r="11" ht="12.75">
      <c r="A11" s="15">
        <v>2</v>
      </c>
      <c r="B11" s="11" t="s">
        <v>58</v>
      </c>
      <c r="D11" s="14">
        <v>44.859999999999999</v>
      </c>
      <c r="E11" s="14">
        <v>44.32</v>
      </c>
      <c r="F11" s="14">
        <v>43.590000000000003</v>
      </c>
      <c r="G11" s="14">
        <v>42.869999999999997</v>
      </c>
      <c r="H11" s="14">
        <v>41.560000000000002</v>
      </c>
      <c r="I11" s="14">
        <v>40.049999999999997</v>
      </c>
      <c r="J11" s="14">
        <v>40</v>
      </c>
      <c r="K11" s="14">
        <v>39.880000000000003</v>
      </c>
      <c r="L11" s="14">
        <v>39.380000000000003</v>
      </c>
      <c r="M11" s="14">
        <v>39.450000000000003</v>
      </c>
      <c r="N11" s="14">
        <v>39.170000000000002</v>
      </c>
      <c r="O11" s="14">
        <v>39.07</v>
      </c>
      <c r="P11" s="14">
        <v>39.020000000000003</v>
      </c>
    </row>
    <row r="12" ht="12.75">
      <c r="A12" s="15">
        <v>3</v>
      </c>
      <c r="B12" s="11" t="s">
        <v>59</v>
      </c>
      <c r="D12">
        <v>1.7005942781133996</v>
      </c>
      <c r="E12">
        <v>1.7312184195428415</v>
      </c>
      <c r="F12">
        <v>1.8121776079849923</v>
      </c>
      <c r="G12">
        <v>1.8805878182045461</v>
      </c>
      <c r="H12">
        <v>1.9887627165869617</v>
      </c>
      <c r="I12">
        <v>2.0348483456050843</v>
      </c>
      <c r="J12">
        <v>2.0990932019791728</v>
      </c>
      <c r="K12">
        <v>2.1199162181674609</v>
      </c>
      <c r="L12">
        <v>2.4412432245274971</v>
      </c>
      <c r="M12">
        <v>2.5475367771122706</v>
      </c>
      <c r="N12">
        <v>2.9574696970601622</v>
      </c>
      <c r="O12">
        <v>3.169365386424559</v>
      </c>
      <c r="P12">
        <v>3.2518879751899163</v>
      </c>
    </row>
    <row r="13" ht="12.75">
      <c r="A13" s="15">
        <v>4</v>
      </c>
      <c r="B13" s="11" t="s">
        <v>60</v>
      </c>
      <c r="D13">
        <v>44.885129316056116</v>
      </c>
      <c r="E13">
        <v>44.345556498974695</v>
      </c>
      <c r="F13">
        <v>43.617298865665738</v>
      </c>
      <c r="G13">
        <v>42.898668862096571</v>
      </c>
      <c r="H13">
        <v>41.590623797346034</v>
      </c>
      <c r="I13">
        <v>40.08039623005287</v>
      </c>
      <c r="J13">
        <v>40.032290146313173</v>
      </c>
      <c r="K13">
        <v>39.91279457831579</v>
      </c>
      <c r="L13">
        <v>39.422734792393783</v>
      </c>
      <c r="M13">
        <v>39.496657764121615</v>
      </c>
      <c r="N13">
        <v>39.232282365737383</v>
      </c>
      <c r="O13">
        <v>39.141288478454094</v>
      </c>
      <c r="P13">
        <v>39.094922324968032</v>
      </c>
    </row>
    <row r="14" ht="12.75">
      <c r="A14" s="15">
        <v>5</v>
      </c>
      <c r="B14" s="11" t="s">
        <v>61</v>
      </c>
      <c r="D14" s="16">
        <v>2</v>
      </c>
      <c r="E14" s="16">
        <v>4</v>
      </c>
      <c r="F14" s="16">
        <v>6</v>
      </c>
      <c r="G14" s="16">
        <v>8</v>
      </c>
      <c r="H14" s="16">
        <v>10</v>
      </c>
      <c r="I14" s="16">
        <v>12</v>
      </c>
      <c r="J14" s="16">
        <v>14</v>
      </c>
      <c r="K14" s="16">
        <v>16</v>
      </c>
      <c r="L14" s="16">
        <v>18</v>
      </c>
      <c r="M14" s="16">
        <v>20</v>
      </c>
      <c r="N14" s="16">
        <v>22</v>
      </c>
      <c r="O14" s="16">
        <v>24</v>
      </c>
      <c r="P14" s="14">
        <v>54.299999999999997</v>
      </c>
    </row>
    <row r="15" ht="12.75">
      <c r="A15" s="15">
        <v>6</v>
      </c>
      <c r="B15" s="11" t="s">
        <v>62</v>
      </c>
      <c r="D15">
        <v>0.041884839766713915</v>
      </c>
      <c r="E15">
        <v>0.084118668188202933</v>
      </c>
      <c r="F15">
        <v>0.12774843825732518</v>
      </c>
      <c r="G15">
        <v>0.17242515064447259</v>
      </c>
      <c r="H15">
        <v>0.21849776701968504</v>
      </c>
      <c r="I15">
        <v>0.26422140947648354</v>
      </c>
      <c r="J15">
        <v>0.31134093914370387</v>
      </c>
      <c r="K15">
        <v>0.35880943705174789</v>
      </c>
      <c r="L15">
        <v>0.41290804468241143</v>
      </c>
      <c r="M15">
        <v>0.46944917822295795</v>
      </c>
      <c r="N15">
        <v>0.53471290413947603</v>
      </c>
      <c r="O15">
        <v>0.60451189754447798</v>
      </c>
      <c r="P15">
        <v>0.64743783713489744</v>
      </c>
    </row>
    <row r="16" ht="12.75">
      <c r="A16" s="15">
        <v>7</v>
      </c>
      <c r="B16" s="11" t="s">
        <v>63</v>
      </c>
      <c r="D16">
        <v>1.4105982861497517</v>
      </c>
      <c r="E16">
        <v>2.8077689028572728</v>
      </c>
      <c r="F16">
        <v>4.1865830032322764</v>
      </c>
      <c r="G16">
        <v>5.5470750291278046</v>
      </c>
      <c r="H16">
        <v>6.8736858362702424</v>
      </c>
      <c r="I16">
        <v>8.1604004419616576</v>
      </c>
      <c r="J16">
        <v>9.4457662248588878</v>
      </c>
      <c r="K16">
        <v>10.727917062655328</v>
      </c>
      <c r="L16">
        <v>11.996561081613981</v>
      </c>
      <c r="M16">
        <v>13.267067365198439</v>
      </c>
      <c r="N16">
        <v>14.529909787155564</v>
      </c>
      <c r="O16">
        <v>15.789985535766942</v>
      </c>
      <c r="P16">
        <v>16.545203510452648</v>
      </c>
    </row>
    <row r="17" ht="12.75">
      <c r="A17" s="15">
        <v>8</v>
      </c>
      <c r="B17" s="11" t="s">
        <v>64</v>
      </c>
      <c r="D17">
        <v>1.4170460349282115</v>
      </c>
      <c r="E17">
        <v>2.8473204147745781</v>
      </c>
      <c r="F17">
        <v>4.2952476487943043</v>
      </c>
      <c r="G17">
        <v>5.7603650759945122</v>
      </c>
      <c r="H17">
        <v>7.2561785341816627</v>
      </c>
      <c r="I17">
        <v>8.7864620206897346</v>
      </c>
      <c r="J17">
        <v>10.317826152847008</v>
      </c>
      <c r="K17">
        <v>11.851869937174026</v>
      </c>
      <c r="L17">
        <v>13.396833244212631</v>
      </c>
      <c r="M17">
        <v>14.940156617090061</v>
      </c>
      <c r="N17">
        <v>16.489333135468467</v>
      </c>
      <c r="O17">
        <v>18.040516591620076</v>
      </c>
      <c r="P17">
        <v>18.971839346656289</v>
      </c>
    </row>
    <row r="18" ht="13.5">
      <c r="A18" s="17">
        <v>9</v>
      </c>
      <c r="B18" s="11" t="s">
        <v>65</v>
      </c>
      <c r="D18">
        <v>1.4112199915997861</v>
      </c>
      <c r="E18">
        <v>2.8090286866086096</v>
      </c>
      <c r="F18">
        <v>4.1885315931040292</v>
      </c>
      <c r="G18">
        <v>5.549754211796051</v>
      </c>
      <c r="H18">
        <v>6.877157715941574</v>
      </c>
      <c r="I18">
        <v>8.1646768660121367</v>
      </c>
      <c r="J18">
        <v>9.4508958705020039</v>
      </c>
      <c r="K18">
        <v>10.733915814619039</v>
      </c>
      <c r="L18">
        <v>12.00366489195107</v>
      </c>
      <c r="M18">
        <v>13.275370390450417</v>
      </c>
      <c r="N18">
        <v>14.53974540054716</v>
      </c>
      <c r="O18">
        <v>15.801553020320567</v>
      </c>
      <c r="P18">
        <v>16.557866256110675</v>
      </c>
      <c r="Q18">
        <f>(Q15^2+Q16^2)^0.5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30" workbookViewId="0">
      <selection activeCell="D16" activeCellId="0" sqref="D16:E16"/>
    </sheetView>
  </sheetViews>
  <sheetFormatPr baseColWidth="10" defaultRowHeight="12.75" customHeight="1"/>
  <cols>
    <col customWidth="1" min="1" max="1" width="12"/>
    <col customWidth="1" min="2" max="2" width="7.4257799999999996"/>
    <col customWidth="1" min="3" max="3" width="14.140599999999999"/>
    <col customWidth="1" min="4" max="4" width="7.4257799999999996"/>
    <col customWidth="1" min="5" max="5" width="12.5703"/>
    <col customWidth="1" min="6" max="6" width="9.4257799999999996"/>
    <col customWidth="1" min="7" max="7" width="7"/>
    <col customWidth="1" min="8" max="8" width="8.7109400000000008"/>
  </cols>
  <sheetData>
    <row r="1" ht="20.25">
      <c r="A1" s="18"/>
      <c r="F1" s="19" t="str">
        <f>infos!C1</f>
        <v xml:space="preserve">REGION DE SEFROU</v>
      </c>
      <c r="G1" s="19"/>
    </row>
    <row r="2" ht="20.25">
      <c r="F2" s="19" t="str">
        <f>infos!C2</f>
        <v xml:space="preserve">Barrage de MDEZ</v>
      </c>
      <c r="G2" s="19"/>
    </row>
    <row r="3" ht="20.25">
      <c r="F3" s="19" t="str">
        <f>infos!C3</f>
        <v xml:space="preserve">Forage d'Injections</v>
      </c>
      <c r="G3" s="19"/>
    </row>
    <row r="4" ht="20.25">
      <c r="A4" s="20"/>
      <c r="F4" s="19" t="str">
        <f>infos!C4</f>
        <v xml:space="preserve">Auscultation inclinométriques</v>
      </c>
      <c r="G4" s="19"/>
    </row>
    <row r="6" ht="12.75">
      <c r="A6" s="20" t="s">
        <v>66</v>
      </c>
      <c r="B6" s="8"/>
    </row>
    <row r="7" ht="12.75">
      <c r="A7" s="21" t="s">
        <v>67</v>
      </c>
      <c r="B7" s="22" t="s">
        <v>68</v>
      </c>
      <c r="C7" s="16"/>
    </row>
    <row r="8" ht="12.75" customHeight="1">
      <c r="A8" s="21" t="s">
        <v>69</v>
      </c>
      <c r="B8" s="23">
        <v>79.200000000000003</v>
      </c>
      <c r="C8" s="8" t="s">
        <v>70</v>
      </c>
    </row>
    <row r="9" ht="12.75" customHeight="1">
      <c r="A9" s="21" t="s">
        <v>71</v>
      </c>
      <c r="B9" s="24">
        <v>17</v>
      </c>
      <c r="C9" s="16" t="s">
        <v>72</v>
      </c>
    </row>
    <row r="10" ht="12.75" customHeight="1">
      <c r="A10" s="21" t="s">
        <v>73</v>
      </c>
      <c r="B10" s="24">
        <v>280</v>
      </c>
      <c r="C10" s="16" t="s">
        <v>74</v>
      </c>
    </row>
    <row r="11" ht="12.75">
      <c r="A11" s="25" t="s">
        <v>75</v>
      </c>
      <c r="B11" s="26">
        <v>43511</v>
      </c>
      <c r="C11" s="26"/>
    </row>
    <row r="13" ht="15">
      <c r="A13" s="27"/>
      <c r="B13" s="28"/>
      <c r="C13" s="29"/>
      <c r="D13" s="29"/>
      <c r="E13" s="30"/>
      <c r="F13" s="28"/>
      <c r="G13" s="29"/>
      <c r="H13" s="31"/>
    </row>
    <row r="14" ht="15">
      <c r="A14" s="28"/>
      <c r="B14" s="32" t="s">
        <v>76</v>
      </c>
      <c r="C14" s="33"/>
      <c r="D14" s="34" t="s">
        <v>77</v>
      </c>
      <c r="E14" s="33"/>
      <c r="F14" s="34" t="s">
        <v>78</v>
      </c>
      <c r="G14" s="33"/>
      <c r="H14" s="35"/>
    </row>
    <row r="15" ht="12.75">
      <c r="A15" s="36" t="s">
        <v>79</v>
      </c>
      <c r="B15" s="37">
        <f>traitement!A118</f>
        <v>80</v>
      </c>
      <c r="C15" s="38"/>
      <c r="D15" s="37">
        <f>traitement!A32</f>
        <v>80</v>
      </c>
      <c r="E15" s="38"/>
      <c r="F15" s="37">
        <f t="shared" ref="F15:F20" si="0">ABS(B15-D15)</f>
        <v>0</v>
      </c>
      <c r="G15" s="38"/>
      <c r="H15" s="39"/>
    </row>
    <row r="16" ht="12.75">
      <c r="A16" s="32" t="s">
        <v>62</v>
      </c>
      <c r="B16" s="37">
        <f>traitement!E118</f>
        <v>-23.389736377818945</v>
      </c>
      <c r="C16" s="38"/>
      <c r="D16" s="37">
        <f>traitement!E32</f>
        <v>-20.086304553926869</v>
      </c>
      <c r="E16" s="38"/>
      <c r="F16" s="37">
        <f t="shared" si="0"/>
        <v>3.3034318238920761</v>
      </c>
      <c r="G16" s="38"/>
      <c r="H16" s="40"/>
    </row>
    <row r="17" ht="12.75">
      <c r="A17" s="41" t="s">
        <v>63</v>
      </c>
      <c r="B17" s="37">
        <f>traitement!G118</f>
        <v>0</v>
      </c>
      <c r="C17" s="38"/>
      <c r="D17" s="37">
        <f>traitement!G32</f>
        <v>-1.1256724139290979</v>
      </c>
      <c r="E17" s="38"/>
      <c r="F17" s="37">
        <f t="shared" si="0"/>
        <v>1.1256724139290979</v>
      </c>
      <c r="G17" s="38"/>
      <c r="H17" s="40"/>
    </row>
    <row r="18" ht="12.75">
      <c r="A18" s="32" t="s">
        <v>80</v>
      </c>
      <c r="B18" s="37">
        <f>traitement!I118</f>
        <v>73.622405353244758</v>
      </c>
      <c r="C18" s="38"/>
      <c r="D18" s="37">
        <f>traitement!I32</f>
        <v>77.41406866774237</v>
      </c>
      <c r="E18" s="38"/>
      <c r="F18" s="37">
        <f t="shared" si="0"/>
        <v>3.7916633144976117</v>
      </c>
      <c r="G18" s="38"/>
      <c r="H18" s="40"/>
    </row>
    <row r="19" ht="12.75">
      <c r="A19" s="41" t="s">
        <v>81</v>
      </c>
      <c r="B19" s="37">
        <f>traitement!K118</f>
        <v>280</v>
      </c>
      <c r="C19" s="38"/>
      <c r="D19" s="37">
        <f>traitement!K32</f>
        <v>265.72451341126271</v>
      </c>
      <c r="E19" s="38"/>
      <c r="F19" s="37">
        <f t="shared" si="0"/>
        <v>14.275486588737294</v>
      </c>
      <c r="G19" s="38"/>
      <c r="H19" s="40"/>
    </row>
    <row r="20" ht="12.75">
      <c r="A20" s="32" t="s">
        <v>82</v>
      </c>
      <c r="B20" s="37">
        <f>traitement!J118</f>
        <v>23.382133848230772</v>
      </c>
      <c r="C20" s="38"/>
      <c r="D20" s="37">
        <f>traitement!J32</f>
        <v>13.538389805347094</v>
      </c>
      <c r="E20" s="38"/>
      <c r="F20" s="37">
        <f t="shared" si="0"/>
        <v>9.843744042883678</v>
      </c>
      <c r="G20" s="38"/>
      <c r="H20" s="40"/>
    </row>
    <row r="21" ht="12.75">
      <c r="A21" s="42" t="s">
        <v>83</v>
      </c>
      <c r="B21" s="43"/>
      <c r="C21" s="44"/>
      <c r="D21" s="43"/>
      <c r="E21" s="44"/>
      <c r="F21" s="37">
        <f>traitement!N32</f>
        <v>3.2719142040203053</v>
      </c>
      <c r="G21" s="38"/>
      <c r="H21" s="40"/>
    </row>
    <row r="22" ht="12.75">
      <c r="A22" s="45"/>
      <c r="B22" s="46"/>
      <c r="C22" s="46"/>
      <c r="D22" s="45"/>
      <c r="E22" s="46"/>
      <c r="F22" s="47"/>
      <c r="G22" s="47"/>
      <c r="H22" s="40"/>
    </row>
    <row r="23" ht="12.75">
      <c r="A23" s="45"/>
      <c r="B23" s="46"/>
      <c r="C23" s="46"/>
      <c r="D23" s="45"/>
      <c r="E23" s="46"/>
      <c r="F23" s="47"/>
      <c r="G23" s="47"/>
      <c r="H23" s="40"/>
    </row>
    <row r="24" ht="12.75">
      <c r="A24" s="45"/>
      <c r="B24" s="46"/>
      <c r="C24" s="46"/>
      <c r="D24" s="45"/>
      <c r="E24" s="46"/>
      <c r="F24" s="47"/>
      <c r="G24" s="47"/>
      <c r="H24" s="40"/>
    </row>
    <row r="25" ht="12.75">
      <c r="A25" s="45"/>
      <c r="B25" s="46"/>
      <c r="C25" s="46"/>
      <c r="D25" s="45"/>
      <c r="E25" s="46"/>
      <c r="F25" s="47"/>
      <c r="G25" s="47"/>
      <c r="H25" s="40"/>
    </row>
    <row r="26" ht="12.75">
      <c r="A26" s="45"/>
      <c r="B26" s="46"/>
      <c r="C26" s="46"/>
      <c r="D26" s="45"/>
      <c r="E26" s="46"/>
      <c r="F26" s="47"/>
      <c r="G26" s="47"/>
      <c r="H26" s="40"/>
    </row>
    <row r="27" ht="12.75">
      <c r="A27" s="45"/>
      <c r="B27" s="46"/>
      <c r="C27" s="46"/>
      <c r="D27" s="45"/>
      <c r="E27" s="46"/>
      <c r="F27" s="47"/>
      <c r="G27" s="47"/>
      <c r="H27" s="40"/>
    </row>
    <row r="28" ht="12.75">
      <c r="A28" s="45"/>
      <c r="B28" s="46"/>
      <c r="C28" s="46"/>
      <c r="D28" s="45"/>
      <c r="E28" s="46"/>
      <c r="F28" s="47"/>
      <c r="G28" s="47"/>
      <c r="H28" s="40"/>
    </row>
    <row r="29" ht="12.75">
      <c r="A29" s="45"/>
      <c r="B29" s="46"/>
      <c r="C29" s="46"/>
      <c r="D29" s="45"/>
      <c r="E29" s="46"/>
      <c r="F29" s="47"/>
      <c r="G29" s="47"/>
      <c r="H29" s="40"/>
    </row>
    <row r="30" ht="12.75">
      <c r="A30" s="23"/>
      <c r="C30" s="48"/>
      <c r="D30" s="48"/>
    </row>
    <row r="31" ht="12.75">
      <c r="A31" s="23"/>
      <c r="C31" s="48"/>
      <c r="D31" s="48"/>
    </row>
    <row r="32" ht="12.75">
      <c r="A32" s="23"/>
      <c r="C32" s="48"/>
      <c r="D32" s="48"/>
    </row>
    <row r="33" ht="12.75">
      <c r="A33" s="23"/>
      <c r="C33" s="48"/>
      <c r="D33" s="48"/>
    </row>
    <row r="34" ht="12.75">
      <c r="A34" s="23"/>
      <c r="C34" s="48"/>
      <c r="D34" s="48"/>
    </row>
    <row r="35" ht="12.75">
      <c r="A35" s="23"/>
      <c r="C35" s="48"/>
      <c r="D35" s="48"/>
    </row>
    <row r="36" ht="12.75">
      <c r="A36" s="23"/>
      <c r="C36" s="48"/>
      <c r="D36" s="48"/>
    </row>
    <row r="37" ht="12.75">
      <c r="A37" s="23"/>
      <c r="C37" s="48"/>
      <c r="D37" s="48"/>
    </row>
    <row r="38" ht="12.75">
      <c r="A38" s="23"/>
      <c r="C38" s="48"/>
      <c r="D38" s="48"/>
    </row>
    <row r="39" ht="12.75">
      <c r="A39" s="23"/>
      <c r="C39" s="48"/>
      <c r="D39" s="48"/>
    </row>
    <row r="40" ht="12.75">
      <c r="A40" s="23"/>
      <c r="C40" s="48"/>
      <c r="D40" s="48"/>
    </row>
    <row r="41" ht="12.75">
      <c r="A41" s="23"/>
      <c r="C41" s="48"/>
      <c r="D41" s="48"/>
    </row>
    <row r="42" ht="12.75">
      <c r="A42" s="23"/>
      <c r="C42" s="48"/>
      <c r="D42" s="48"/>
    </row>
    <row r="43" ht="12.75">
      <c r="A43" s="23"/>
      <c r="C43" s="48"/>
      <c r="D43" s="48"/>
    </row>
    <row r="44" ht="12.75">
      <c r="A44" s="23"/>
      <c r="C44" s="48"/>
      <c r="D44" s="48"/>
    </row>
    <row r="45" ht="12.75">
      <c r="A45" s="23"/>
      <c r="C45" s="48"/>
      <c r="D45" s="48"/>
    </row>
    <row r="46" ht="12.75">
      <c r="A46" s="23"/>
      <c r="C46" s="48"/>
      <c r="D46" s="48"/>
    </row>
    <row r="47" ht="12.75">
      <c r="A47" s="23"/>
      <c r="C47" s="48"/>
      <c r="D47" s="48"/>
    </row>
    <row r="48" ht="12.75">
      <c r="A48" s="23"/>
      <c r="C48" s="48"/>
      <c r="D48" s="48"/>
    </row>
    <row r="49" ht="12.75">
      <c r="A49" s="23"/>
      <c r="C49" s="48"/>
      <c r="D49" s="48"/>
    </row>
    <row r="50" ht="12.75">
      <c r="A50" s="23"/>
      <c r="C50" s="48"/>
      <c r="D50" s="48"/>
    </row>
    <row r="51" ht="12.75">
      <c r="A51" s="23"/>
      <c r="C51" s="48"/>
      <c r="D51" s="48"/>
    </row>
    <row r="52" ht="12.75">
      <c r="A52" s="23"/>
      <c r="C52" s="48"/>
      <c r="D52" s="48"/>
    </row>
    <row r="53" ht="12.75">
      <c r="A53" s="23"/>
      <c r="C53" s="48"/>
      <c r="D53" s="48"/>
    </row>
    <row r="54" ht="12.75">
      <c r="A54" s="23"/>
      <c r="C54" s="48"/>
      <c r="D54" s="48"/>
    </row>
    <row r="55" ht="12.75">
      <c r="A55" s="23"/>
      <c r="C55" s="48"/>
      <c r="D55" s="48"/>
    </row>
    <row r="58" ht="12.75">
      <c r="A58" s="49"/>
      <c r="B58" s="49"/>
      <c r="C58" s="49"/>
    </row>
    <row r="59" ht="12.75">
      <c r="A59" s="50"/>
      <c r="B59" s="51"/>
      <c r="C59" s="52"/>
    </row>
    <row r="60" ht="12.75">
      <c r="A60" s="50"/>
      <c r="B60" s="51"/>
      <c r="C60" s="52"/>
    </row>
    <row r="61" ht="12.75">
      <c r="A61" s="53"/>
      <c r="B61" s="10"/>
      <c r="C61" s="54"/>
    </row>
    <row r="67" ht="12.75">
      <c r="A67" s="18" t="s">
        <v>84</v>
      </c>
    </row>
  </sheetData>
  <mergeCells count="23">
    <mergeCell ref="B11:C11"/>
    <mergeCell ref="B14:C14"/>
    <mergeCell ref="D14:E14"/>
    <mergeCell ref="F14:G14"/>
    <mergeCell ref="B15:C15"/>
    <mergeCell ref="B16:C16"/>
    <mergeCell ref="B17:C17"/>
    <mergeCell ref="B18:C18"/>
    <mergeCell ref="B19:C19"/>
    <mergeCell ref="B20:C20"/>
    <mergeCell ref="D15:E15"/>
    <mergeCell ref="D16:E16"/>
    <mergeCell ref="D17:E17"/>
    <mergeCell ref="D18:E18"/>
    <mergeCell ref="D19:E19"/>
    <mergeCell ref="D20:E20"/>
    <mergeCell ref="F21:G21"/>
    <mergeCell ref="F15:G15"/>
    <mergeCell ref="F16:G16"/>
    <mergeCell ref="F17:G17"/>
    <mergeCell ref="F18:G18"/>
    <mergeCell ref="F19:G19"/>
    <mergeCell ref="F20:G20"/>
  </mergeCells>
  <printOptions headings="0" gridLines="0"/>
  <pageMargins left="0.23622000000000001" right="0.23622000000000001" top="0.90551199999999987" bottom="0.9842519999999999" header="0.15748000000000001" footer="0.51181100000000002"/>
  <pageSetup paperSize="9" scale="66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O111" activeCellId="0" sqref="O111"/>
    </sheetView>
  </sheetViews>
  <sheetFormatPr baseColWidth="10" defaultRowHeight="12.75" customHeight="1"/>
  <cols>
    <col customWidth="1" min="4" max="4" style="8" width="11.425800000000001"/>
    <col bestFit="1" customWidth="1" min="5" max="5" style="8" width="11.5703"/>
    <col customWidth="1" min="6" max="12" style="8" width="11.425800000000001"/>
  </cols>
  <sheetData>
    <row r="1" ht="12.75">
      <c r="C1" s="18" t="str">
        <f>infos!C1</f>
        <v xml:space="preserve">REGION DE SEFROU</v>
      </c>
    </row>
    <row r="2" ht="12.75">
      <c r="C2" s="18" t="str">
        <f>infos!C2</f>
        <v xml:space="preserve">Barrage de MDEZ</v>
      </c>
    </row>
    <row r="3" ht="12.75">
      <c r="C3" s="18" t="str">
        <f>infos!C3</f>
        <v xml:space="preserve">Forage d'Injections</v>
      </c>
    </row>
    <row r="4" ht="12.75">
      <c r="C4" s="18"/>
    </row>
    <row r="5" ht="12.75">
      <c r="C5" s="18" t="str">
        <f>infos!C4</f>
        <v xml:space="preserve">Auscultation inclinométriques</v>
      </c>
    </row>
    <row r="6" ht="12.75">
      <c r="C6" s="18"/>
    </row>
    <row r="7" ht="12.75">
      <c r="A7" s="55" t="s">
        <v>85</v>
      </c>
      <c r="B7">
        <v>5</v>
      </c>
      <c r="C7" s="8" t="s">
        <v>70</v>
      </c>
    </row>
    <row r="9" ht="14.25">
      <c r="B9" s="56" t="s">
        <v>86</v>
      </c>
      <c r="C9" s="56"/>
      <c r="D9" s="57" t="s">
        <v>87</v>
      </c>
      <c r="E9" s="57"/>
      <c r="F9" s="57"/>
      <c r="G9" s="57"/>
      <c r="H9" s="57"/>
      <c r="I9" s="57"/>
      <c r="J9" s="57"/>
      <c r="K9" s="57"/>
      <c r="L9" s="57"/>
    </row>
    <row r="10" ht="6.75" customHeight="1"/>
    <row r="11" ht="12.75">
      <c r="B11" s="58" t="s">
        <v>88</v>
      </c>
      <c r="C11" s="58" t="s">
        <v>89</v>
      </c>
      <c r="E11" s="11"/>
      <c r="F11" s="11"/>
      <c r="G11" s="11"/>
      <c r="H11" s="11"/>
      <c r="I11" s="11"/>
      <c r="J11" s="11"/>
      <c r="K11" s="11"/>
      <c r="L11" s="11"/>
    </row>
    <row r="12" ht="13.5">
      <c r="B12" s="59" t="s">
        <v>90</v>
      </c>
      <c r="C12" s="59" t="s">
        <v>91</v>
      </c>
    </row>
    <row r="13" ht="12.75">
      <c r="A13" s="58" t="s">
        <v>79</v>
      </c>
      <c r="B13" s="58" t="s">
        <v>92</v>
      </c>
      <c r="C13" s="58" t="s">
        <v>92</v>
      </c>
      <c r="D13" s="60" t="s">
        <v>93</v>
      </c>
      <c r="E13" s="61"/>
      <c r="F13" s="60" t="s">
        <v>94</v>
      </c>
      <c r="G13" s="61"/>
      <c r="H13" s="60" t="s">
        <v>95</v>
      </c>
      <c r="I13" s="61"/>
      <c r="J13" s="62" t="s">
        <v>96</v>
      </c>
      <c r="K13" s="13" t="s">
        <v>59</v>
      </c>
      <c r="L13" s="60" t="s">
        <v>97</v>
      </c>
      <c r="M13" s="61"/>
      <c r="N13" s="13" t="s">
        <v>98</v>
      </c>
    </row>
    <row r="14" ht="12.75">
      <c r="A14" s="63" t="s">
        <v>99</v>
      </c>
      <c r="B14" s="63" t="s">
        <v>100</v>
      </c>
      <c r="C14" s="63" t="s">
        <v>101</v>
      </c>
      <c r="D14" s="64" t="s">
        <v>102</v>
      </c>
      <c r="E14" s="65" t="s">
        <v>103</v>
      </c>
      <c r="F14" s="64" t="s">
        <v>102</v>
      </c>
      <c r="G14" s="65" t="s">
        <v>103</v>
      </c>
      <c r="H14" s="64" t="s">
        <v>102</v>
      </c>
      <c r="I14" s="65" t="s">
        <v>103</v>
      </c>
      <c r="J14" s="66"/>
      <c r="K14" s="15"/>
      <c r="L14" s="64" t="s">
        <v>102</v>
      </c>
      <c r="M14" s="65" t="s">
        <v>103</v>
      </c>
      <c r="N14" s="67" t="s">
        <v>104</v>
      </c>
    </row>
    <row r="15" ht="13.5">
      <c r="A15" s="68" t="s">
        <v>105</v>
      </c>
      <c r="B15" s="69" t="s">
        <v>106</v>
      </c>
      <c r="C15" s="69" t="s">
        <v>106</v>
      </c>
      <c r="D15" s="70" t="s">
        <v>105</v>
      </c>
      <c r="E15" s="71" t="s">
        <v>105</v>
      </c>
      <c r="F15" s="70" t="s">
        <v>105</v>
      </c>
      <c r="G15" s="71" t="s">
        <v>105</v>
      </c>
      <c r="H15" s="70" t="s">
        <v>105</v>
      </c>
      <c r="I15" s="71" t="s">
        <v>105</v>
      </c>
      <c r="J15" s="59" t="s">
        <v>106</v>
      </c>
      <c r="K15" s="59" t="s">
        <v>106</v>
      </c>
      <c r="L15" s="70" t="s">
        <v>105</v>
      </c>
      <c r="M15" s="71" t="s">
        <v>105</v>
      </c>
      <c r="N15" s="71" t="s">
        <v>105</v>
      </c>
    </row>
    <row r="16" ht="12.75">
      <c r="A16" s="72">
        <v>0</v>
      </c>
      <c r="B16" s="73"/>
      <c r="C16" s="73"/>
      <c r="D16" s="74"/>
      <c r="E16" s="75">
        <v>0</v>
      </c>
      <c r="F16" s="76"/>
      <c r="G16" s="75">
        <v>0</v>
      </c>
      <c r="H16" s="77"/>
      <c r="I16" s="75">
        <v>0</v>
      </c>
      <c r="J16" s="78"/>
      <c r="K16" s="79"/>
      <c r="L16" s="77"/>
      <c r="M16" s="75"/>
      <c r="N16" s="80"/>
    </row>
    <row r="17" ht="12.75">
      <c r="A17" s="81">
        <v>5</v>
      </c>
      <c r="B17" s="82">
        <v>-16</v>
      </c>
      <c r="C17" s="82">
        <v>-0.20000000000000001</v>
      </c>
      <c r="D17" s="83">
        <f t="shared" ref="D17:D32" si="1">(A17-A16)*SIN(B17*PI()/180)</f>
        <v>-1.3781867790849958</v>
      </c>
      <c r="E17" s="84">
        <f t="shared" ref="E17:E32" si="2">E16+D17</f>
        <v>-1.3781867790849958</v>
      </c>
      <c r="F17" s="83">
        <f t="shared" ref="F17:F32" si="3">(A17-A16)*(SIN(C17*PI()/180))</f>
        <v>-0.01745325707611866</v>
      </c>
      <c r="G17" s="84">
        <f t="shared" ref="G17:G32" si="4">G16+F17</f>
        <v>-0.01745325707611866</v>
      </c>
      <c r="H17" s="85">
        <f t="shared" ref="H17:H32" si="5">(A17-A16)*COS(J17*PI()/180)</f>
        <v>4.8062767903828387</v>
      </c>
      <c r="I17" s="84">
        <f t="shared" ref="I17:I32" si="6">I16+H17</f>
        <v>4.8062767903828387</v>
      </c>
      <c r="J17" s="86">
        <f t="shared" ref="J17:J32" si="7">ASIN(L17/(A17-A16))*180/PI()</f>
        <v>16.001317376486202</v>
      </c>
      <c r="K17" s="87">
        <f t="shared" ref="K17:K32" si="8">IF(AND(D17&gt;0,F17&gt;0)=TRUE,90-ATAN(F17/D17)*180/PI(),IF(AND(D17&gt;0,F17&lt;0)=TRUE,90+ATAN(ABS(F17/D17))*180/PI(),IF(AND(D17&lt;0,F17&lt;0)=TRUE,270-ATAN(ABS(F17/D17))*180/PI(),270+ATAN(ABS(F17/D17))*180/PI())))</f>
        <v>269.27444920289878</v>
      </c>
      <c r="L17" s="85">
        <f t="shared" ref="L17:M32" si="9">(D17^2+F17^2)^0.5</f>
        <v>1.3782972880432001</v>
      </c>
      <c r="M17" s="84">
        <f t="shared" ref="M17:M27" si="10">(E17^2+G17^2)^0.5</f>
        <v>1.3782972880432001</v>
      </c>
      <c r="N17" s="88">
        <f t="shared" ref="N17:N32" si="11">ABS(M17-M103)</f>
        <v>0.083561235570483783</v>
      </c>
    </row>
    <row r="18" ht="12.75">
      <c r="A18" s="81">
        <v>10</v>
      </c>
      <c r="B18" s="82">
        <v>-16.399999999999999</v>
      </c>
      <c r="C18" s="82">
        <v>-0.80000000000000004</v>
      </c>
      <c r="D18" s="83">
        <f t="shared" si="1"/>
        <v>-1.4117072842143821</v>
      </c>
      <c r="E18" s="84">
        <f t="shared" si="2"/>
        <v>-2.7898940632993776</v>
      </c>
      <c r="F18" s="83">
        <f t="shared" si="3"/>
        <v>-0.06981090169572636</v>
      </c>
      <c r="G18" s="84">
        <f t="shared" si="4"/>
        <v>-0.087264158771845013</v>
      </c>
      <c r="H18" s="85">
        <f t="shared" si="5"/>
        <v>4.7960618200457432</v>
      </c>
      <c r="I18" s="84">
        <f t="shared" si="6"/>
        <v>9.6023386104285819</v>
      </c>
      <c r="J18" s="86">
        <f t="shared" si="7"/>
        <v>16.420607315951436</v>
      </c>
      <c r="K18" s="87">
        <f t="shared" si="8"/>
        <v>267.16894970402723</v>
      </c>
      <c r="L18" s="85">
        <f t="shared" si="9"/>
        <v>1.4134323536340594</v>
      </c>
      <c r="M18" s="84">
        <f t="shared" si="10"/>
        <v>2.7912584828065046</v>
      </c>
      <c r="N18" s="88">
        <f t="shared" si="11"/>
        <v>0.13245856442086312</v>
      </c>
    </row>
    <row r="19" ht="12.75">
      <c r="A19" s="81">
        <v>15</v>
      </c>
      <c r="B19" s="82">
        <v>-16</v>
      </c>
      <c r="C19" s="82">
        <v>-1</v>
      </c>
      <c r="D19" s="83">
        <f t="shared" si="1"/>
        <v>-1.3781867790849958</v>
      </c>
      <c r="E19" s="84">
        <f t="shared" si="2"/>
        <v>-4.1680808423843736</v>
      </c>
      <c r="F19" s="83">
        <f t="shared" si="3"/>
        <v>-0.087262032186417565</v>
      </c>
      <c r="G19" s="84">
        <f t="shared" si="4"/>
        <v>-0.17452619095826258</v>
      </c>
      <c r="H19" s="85">
        <f t="shared" si="5"/>
        <v>4.8055162615159279</v>
      </c>
      <c r="I19" s="84">
        <f t="shared" si="6"/>
        <v>14.40785487194451</v>
      </c>
      <c r="J19" s="86">
        <f t="shared" si="7"/>
        <v>16.032902183942369</v>
      </c>
      <c r="K19" s="87">
        <f t="shared" si="8"/>
        <v>266.37706517450198</v>
      </c>
      <c r="L19" s="85">
        <f t="shared" si="9"/>
        <v>1.3809465812644521</v>
      </c>
      <c r="M19" s="84">
        <f t="shared" si="10"/>
        <v>4.1717331290462516</v>
      </c>
      <c r="N19" s="88">
        <f t="shared" si="11"/>
        <v>0.21384244179480039</v>
      </c>
    </row>
    <row r="20" ht="12.75">
      <c r="A20" s="81">
        <v>20</v>
      </c>
      <c r="B20" s="82">
        <v>-15.9</v>
      </c>
      <c r="C20" s="82">
        <v>-0.90000000000000002</v>
      </c>
      <c r="D20" s="83">
        <f t="shared" si="1"/>
        <v>-1.3697960934621622</v>
      </c>
      <c r="E20" s="84">
        <f t="shared" si="2"/>
        <v>-5.5378769358465361</v>
      </c>
      <c r="F20" s="83">
        <f t="shared" si="3"/>
        <v>-0.07853658655910338</v>
      </c>
      <c r="G20" s="84">
        <f t="shared" si="4"/>
        <v>-0.25306277751736594</v>
      </c>
      <c r="H20" s="85">
        <f t="shared" si="5"/>
        <v>4.8080651687458893</v>
      </c>
      <c r="I20" s="84">
        <f t="shared" si="6"/>
        <v>19.215920040690399</v>
      </c>
      <c r="J20" s="86">
        <f t="shared" si="7"/>
        <v>15.926805565176016</v>
      </c>
      <c r="K20" s="87">
        <f t="shared" si="8"/>
        <v>266.71856708838709</v>
      </c>
      <c r="L20" s="85">
        <f t="shared" si="9"/>
        <v>1.3720456745650111</v>
      </c>
      <c r="M20" s="84">
        <f t="shared" si="10"/>
        <v>5.5436559891416266</v>
      </c>
      <c r="N20" s="88">
        <f t="shared" si="11"/>
        <v>0.30377810531310878</v>
      </c>
    </row>
    <row r="21" ht="12.75">
      <c r="A21" s="81">
        <v>25</v>
      </c>
      <c r="B21" s="82">
        <v>-15.199999999999999</v>
      </c>
      <c r="C21" s="82">
        <v>-1.2</v>
      </c>
      <c r="D21" s="83">
        <f t="shared" si="1"/>
        <v>-1.3109458932043236</v>
      </c>
      <c r="E21" s="84">
        <f t="shared" si="2"/>
        <v>-6.8488228290508602</v>
      </c>
      <c r="F21" s="83">
        <f t="shared" si="3"/>
        <v>-0.10471209941678479</v>
      </c>
      <c r="G21" s="84">
        <f t="shared" si="4"/>
        <v>-0.35777487693415072</v>
      </c>
      <c r="H21" s="85">
        <f t="shared" si="5"/>
        <v>4.8239461275315305</v>
      </c>
      <c r="I21" s="84">
        <f t="shared" si="6"/>
        <v>24.039866168221931</v>
      </c>
      <c r="J21" s="86">
        <f t="shared" si="7"/>
        <v>15.249585754339723</v>
      </c>
      <c r="K21" s="87">
        <f t="shared" si="8"/>
        <v>265.43318237465371</v>
      </c>
      <c r="L21" s="85">
        <f t="shared" si="9"/>
        <v>1.3151211954316424</v>
      </c>
      <c r="M21" s="84">
        <f t="shared" si="10"/>
        <v>6.858161342976226</v>
      </c>
      <c r="N21" s="88">
        <f t="shared" si="11"/>
        <v>0.45113127509219275</v>
      </c>
    </row>
    <row r="22" ht="12.75">
      <c r="A22" s="81">
        <v>30</v>
      </c>
      <c r="B22" s="82">
        <v>-14.6</v>
      </c>
      <c r="C22" s="82">
        <v>-1.5</v>
      </c>
      <c r="D22" s="83">
        <f t="shared" si="1"/>
        <v>-1.2603467912155679</v>
      </c>
      <c r="E22" s="84">
        <f t="shared" si="2"/>
        <v>-8.1091696202664281</v>
      </c>
      <c r="F22" s="83">
        <f t="shared" si="3"/>
        <v>-0.13088474153936575</v>
      </c>
      <c r="G22" s="84">
        <f t="shared" si="4"/>
        <v>-0.48865961847351647</v>
      </c>
      <c r="H22" s="85">
        <f t="shared" si="5"/>
        <v>4.8367752842472216</v>
      </c>
      <c r="I22" s="84">
        <f t="shared" si="6"/>
        <v>28.876641452469151</v>
      </c>
      <c r="J22" s="86">
        <f t="shared" si="7"/>
        <v>14.680274748326473</v>
      </c>
      <c r="K22" s="87">
        <f t="shared" si="8"/>
        <v>264.07118865320189</v>
      </c>
      <c r="L22" s="85">
        <f t="shared" si="9"/>
        <v>1.2671246385794908</v>
      </c>
      <c r="M22" s="84">
        <f t="shared" si="10"/>
        <v>8.1238796244761442</v>
      </c>
      <c r="N22" s="88">
        <f t="shared" si="11"/>
        <v>0.64727151720595799</v>
      </c>
    </row>
    <row r="23" ht="12.75">
      <c r="A23" s="81">
        <v>35</v>
      </c>
      <c r="B23" s="82">
        <v>-14</v>
      </c>
      <c r="C23" s="82">
        <v>-0.59999999999999998</v>
      </c>
      <c r="D23" s="83">
        <f t="shared" si="1"/>
        <v>-1.2096094779983386</v>
      </c>
      <c r="E23" s="84">
        <f t="shared" si="2"/>
        <v>-9.3187790982647662</v>
      </c>
      <c r="F23" s="83">
        <f t="shared" si="3"/>
        <v>-0.052358920581228957</v>
      </c>
      <c r="G23" s="84">
        <f t="shared" si="4"/>
        <v>-0.5410185390547454</v>
      </c>
      <c r="H23" s="85">
        <f t="shared" si="5"/>
        <v>4.8511960849023774</v>
      </c>
      <c r="I23" s="84">
        <f t="shared" si="6"/>
        <v>33.727837537371528</v>
      </c>
      <c r="J23" s="86">
        <f t="shared" si="7"/>
        <v>14.013377164246901</v>
      </c>
      <c r="K23" s="87">
        <f t="shared" si="8"/>
        <v>267.52145324545222</v>
      </c>
      <c r="L23" s="85">
        <f t="shared" si="9"/>
        <v>1.2107421467132649</v>
      </c>
      <c r="M23" s="84">
        <f t="shared" si="10"/>
        <v>9.3344707906692399</v>
      </c>
      <c r="N23" s="88">
        <f t="shared" si="11"/>
        <v>0.89853887462654569</v>
      </c>
    </row>
    <row r="24" ht="12.75">
      <c r="A24" s="81">
        <v>40</v>
      </c>
      <c r="B24" s="82">
        <v>-13.5</v>
      </c>
      <c r="C24" s="82">
        <v>-1.6000000000000001</v>
      </c>
      <c r="D24" s="83">
        <f t="shared" si="1"/>
        <v>-1.167226819279527</v>
      </c>
      <c r="E24" s="84">
        <f t="shared" si="2"/>
        <v>-10.486005917544293</v>
      </c>
      <c r="F24" s="83">
        <f t="shared" si="3"/>
        <v>-0.13960819361784441</v>
      </c>
      <c r="G24" s="84">
        <f t="shared" si="4"/>
        <v>-0.68062673267258977</v>
      </c>
      <c r="H24" s="85">
        <f t="shared" si="5"/>
        <v>4.8598447613714333</v>
      </c>
      <c r="I24" s="84">
        <f t="shared" si="6"/>
        <v>38.587682298742962</v>
      </c>
      <c r="J24" s="86">
        <f t="shared" si="7"/>
        <v>13.598062318797732</v>
      </c>
      <c r="K24" s="87">
        <f t="shared" si="8"/>
        <v>263.17943995315642</v>
      </c>
      <c r="L24" s="85">
        <f t="shared" si="9"/>
        <v>1.17554621149942</v>
      </c>
      <c r="M24" s="84">
        <f t="shared" si="10"/>
        <v>10.508071795148837</v>
      </c>
      <c r="N24" s="88">
        <f t="shared" si="11"/>
        <v>1.1867963937606323</v>
      </c>
    </row>
    <row r="25" ht="12.75">
      <c r="A25" s="81">
        <v>45</v>
      </c>
      <c r="B25" s="82">
        <v>-14</v>
      </c>
      <c r="C25" s="82">
        <v>-0.5</v>
      </c>
      <c r="D25" s="83">
        <f t="shared" si="1"/>
        <v>-1.2096094779983386</v>
      </c>
      <c r="E25" s="84">
        <f t="shared" si="2"/>
        <v>-11.695615395542632</v>
      </c>
      <c r="F25" s="83">
        <f t="shared" si="3"/>
        <v>-0.043632677491869672</v>
      </c>
      <c r="G25" s="84">
        <f t="shared" si="4"/>
        <v>-0.72425941016445949</v>
      </c>
      <c r="H25" s="85">
        <f t="shared" si="5"/>
        <v>4.8512824181026071</v>
      </c>
      <c r="I25" s="84">
        <f t="shared" si="6"/>
        <v>43.438964716845568</v>
      </c>
      <c r="J25" s="86">
        <f t="shared" si="7"/>
        <v>14.009291046606208</v>
      </c>
      <c r="K25" s="87">
        <f t="shared" si="8"/>
        <v>267.93413918505883</v>
      </c>
      <c r="L25" s="85">
        <f t="shared" si="9"/>
        <v>1.2103961747331007</v>
      </c>
      <c r="M25" s="84">
        <f t="shared" si="10"/>
        <v>11.718019080615358</v>
      </c>
      <c r="N25" s="88">
        <f t="shared" si="11"/>
        <v>1.4387076319077945</v>
      </c>
    </row>
    <row r="26" ht="12.75">
      <c r="A26" s="81">
        <v>50</v>
      </c>
      <c r="B26" s="82">
        <v>-14.5</v>
      </c>
      <c r="C26" s="82">
        <v>-0.69999999999999996</v>
      </c>
      <c r="D26" s="83">
        <f t="shared" si="1"/>
        <v>-1.2519000202722073</v>
      </c>
      <c r="E26" s="84">
        <f t="shared" si="2"/>
        <v>-12.94751541581484</v>
      </c>
      <c r="F26" s="83">
        <f t="shared" si="3"/>
        <v>-0.061085004176235844</v>
      </c>
      <c r="G26" s="84">
        <f t="shared" si="4"/>
        <v>-0.78534441434069535</v>
      </c>
      <c r="H26" s="85">
        <f t="shared" si="5"/>
        <v>4.8403527724234348</v>
      </c>
      <c r="I26" s="84">
        <f t="shared" si="6"/>
        <v>48.279317489269005</v>
      </c>
      <c r="J26" s="86">
        <f t="shared" si="7"/>
        <v>14.517629485228058</v>
      </c>
      <c r="K26" s="87">
        <f t="shared" si="8"/>
        <v>267.20653465970167</v>
      </c>
      <c r="L26" s="85">
        <f t="shared" si="9"/>
        <v>1.2533894201295797</v>
      </c>
      <c r="M26" s="84">
        <f t="shared" si="10"/>
        <v>12.971311471547473</v>
      </c>
      <c r="N26" s="88">
        <f t="shared" si="11"/>
        <v>1.6472737645893627</v>
      </c>
    </row>
    <row r="27" ht="12.75">
      <c r="A27" s="81">
        <v>55</v>
      </c>
      <c r="B27" s="82">
        <v>-13.9</v>
      </c>
      <c r="C27" s="82">
        <v>-0.20000000000000001</v>
      </c>
      <c r="D27" s="83">
        <f t="shared" si="1"/>
        <v>-1.2011402123863184</v>
      </c>
      <c r="E27" s="84">
        <f t="shared" si="2"/>
        <v>-14.148655628201158</v>
      </c>
      <c r="F27" s="83">
        <f t="shared" si="3"/>
        <v>-0.01745325707611866</v>
      </c>
      <c r="G27" s="84">
        <f t="shared" si="4"/>
        <v>-0.80279767141681402</v>
      </c>
      <c r="H27" s="85">
        <f t="shared" si="5"/>
        <v>4.8535510272383036</v>
      </c>
      <c r="I27" s="84">
        <f t="shared" si="6"/>
        <v>53.132868516507308</v>
      </c>
      <c r="J27" s="86">
        <f t="shared" si="7"/>
        <v>13.90149681447795</v>
      </c>
      <c r="K27" s="87">
        <f t="shared" si="8"/>
        <v>269.16751800600116</v>
      </c>
      <c r="L27" s="85">
        <f t="shared" si="9"/>
        <v>1.2012670086179904</v>
      </c>
      <c r="M27" s="84">
        <f t="shared" si="10"/>
        <v>14.171412780194519</v>
      </c>
      <c r="N27" s="88">
        <f t="shared" si="11"/>
        <v>1.9090309795560003</v>
      </c>
    </row>
    <row r="28" ht="12.75">
      <c r="A28" s="81">
        <v>60</v>
      </c>
      <c r="B28" s="82">
        <v>-13.6</v>
      </c>
      <c r="C28" s="82">
        <v>-0.40000000000000002</v>
      </c>
      <c r="D28" s="83">
        <f t="shared" si="1"/>
        <v>-1.1757105655129501</v>
      </c>
      <c r="E28" s="84">
        <f t="shared" si="2"/>
        <v>-15.324366193714109</v>
      </c>
      <c r="F28" s="83">
        <f t="shared" si="3"/>
        <v>-0.034906301489807764</v>
      </c>
      <c r="G28" s="84">
        <f t="shared" si="4"/>
        <v>-0.8377039729066218</v>
      </c>
      <c r="H28" s="85">
        <f t="shared" si="5"/>
        <v>4.8596796413197367</v>
      </c>
      <c r="I28" s="84">
        <f t="shared" si="6"/>
        <v>57.992548157827045</v>
      </c>
      <c r="J28" s="86">
        <f t="shared" si="7"/>
        <v>13.606107886684137</v>
      </c>
      <c r="K28" s="87">
        <f t="shared" si="8"/>
        <v>268.29941442895398</v>
      </c>
      <c r="L28" s="85">
        <f t="shared" si="9"/>
        <v>1.1762286273265408</v>
      </c>
      <c r="M28" s="84">
        <f t="shared" si="9"/>
        <v>15.347245589527503</v>
      </c>
      <c r="N28" s="88">
        <f t="shared" si="11"/>
        <v>2.1950566938367011</v>
      </c>
    </row>
    <row r="29" ht="12.75">
      <c r="A29" s="81">
        <v>65</v>
      </c>
      <c r="B29" s="82">
        <v>-13</v>
      </c>
      <c r="C29" s="82">
        <v>-0.59999999999999998</v>
      </c>
      <c r="D29" s="83">
        <f t="shared" si="1"/>
        <v>-1.124755271719325</v>
      </c>
      <c r="E29" s="84">
        <f t="shared" si="2"/>
        <v>-16.449121465433436</v>
      </c>
      <c r="F29" s="83">
        <f t="shared" si="3"/>
        <v>-0.052358920581228957</v>
      </c>
      <c r="G29" s="84">
        <f t="shared" si="4"/>
        <v>-0.89006289348785073</v>
      </c>
      <c r="H29" s="85">
        <f t="shared" si="5"/>
        <v>4.8715689589879725</v>
      </c>
      <c r="I29" s="84">
        <f t="shared" si="6"/>
        <v>62.864117116815017</v>
      </c>
      <c r="J29" s="86">
        <f t="shared" si="7"/>
        <v>13.014325159917632</v>
      </c>
      <c r="K29" s="87">
        <f t="shared" si="8"/>
        <v>267.33472599283806</v>
      </c>
      <c r="L29" s="85">
        <f t="shared" si="9"/>
        <v>1.1259733024476397</v>
      </c>
      <c r="M29" s="84">
        <f t="shared" si="9"/>
        <v>16.473184541519196</v>
      </c>
      <c r="N29" s="88">
        <f t="shared" si="11"/>
        <v>2.530976265458694</v>
      </c>
    </row>
    <row r="30" ht="12.75">
      <c r="A30" s="81">
        <v>70</v>
      </c>
      <c r="B30" s="82">
        <v>-14.6</v>
      </c>
      <c r="C30" s="82">
        <v>-0.80000000000000004</v>
      </c>
      <c r="D30" s="83">
        <f t="shared" si="1"/>
        <v>-1.2603467912155679</v>
      </c>
      <c r="E30" s="84">
        <f t="shared" si="2"/>
        <v>-17.709468256649004</v>
      </c>
      <c r="F30" s="83">
        <f t="shared" si="3"/>
        <v>-0.06981090169572636</v>
      </c>
      <c r="G30" s="84">
        <f t="shared" si="4"/>
        <v>-0.95987379518357707</v>
      </c>
      <c r="H30" s="85">
        <f t="shared" si="5"/>
        <v>4.8380422077403429</v>
      </c>
      <c r="I30" s="84">
        <f t="shared" si="6"/>
        <v>67.702159324555353</v>
      </c>
      <c r="J30" s="86">
        <f t="shared" si="7"/>
        <v>14.622878317287713</v>
      </c>
      <c r="K30" s="87">
        <f t="shared" si="8"/>
        <v>266.82961313882328</v>
      </c>
      <c r="L30" s="85">
        <f t="shared" si="9"/>
        <v>1.2622787315497908</v>
      </c>
      <c r="M30" s="84">
        <f t="shared" si="9"/>
        <v>17.735462318077271</v>
      </c>
      <c r="N30" s="88">
        <f t="shared" si="11"/>
        <v>2.7305570125143035</v>
      </c>
    </row>
    <row r="31" ht="12.75">
      <c r="A31" s="81">
        <v>75</v>
      </c>
      <c r="B31" s="82">
        <v>-14</v>
      </c>
      <c r="C31" s="82">
        <v>-0.90000000000000002</v>
      </c>
      <c r="D31" s="83">
        <f t="shared" si="1"/>
        <v>-1.2096094779983386</v>
      </c>
      <c r="E31" s="84">
        <f t="shared" si="2"/>
        <v>-18.919077734647342</v>
      </c>
      <c r="F31" s="83">
        <f t="shared" si="3"/>
        <v>-0.07853658655910338</v>
      </c>
      <c r="G31" s="84">
        <f t="shared" si="4"/>
        <v>-1.0384103817426804</v>
      </c>
      <c r="H31" s="85">
        <f t="shared" si="5"/>
        <v>4.8508429077128676</v>
      </c>
      <c r="I31" s="84">
        <f t="shared" si="6"/>
        <v>72.553002232268227</v>
      </c>
      <c r="J31" s="86">
        <f t="shared" si="7"/>
        <v>14.030080762874402</v>
      </c>
      <c r="K31" s="87">
        <f t="shared" si="8"/>
        <v>266.28515821242081</v>
      </c>
      <c r="L31" s="85">
        <f t="shared" si="9"/>
        <v>1.2121563779858475</v>
      </c>
      <c r="M31" s="84">
        <f t="shared" si="9"/>
        <v>18.94755389095225</v>
      </c>
      <c r="N31" s="88">
        <f t="shared" si="11"/>
        <v>2.9803239632530101</v>
      </c>
    </row>
    <row r="32" ht="12.75">
      <c r="A32" s="81">
        <v>80</v>
      </c>
      <c r="B32" s="82">
        <v>-13.5</v>
      </c>
      <c r="C32" s="82">
        <v>-1</v>
      </c>
      <c r="D32" s="83">
        <f t="shared" si="1"/>
        <v>-1.167226819279527</v>
      </c>
      <c r="E32" s="84">
        <f t="shared" si="2"/>
        <v>-20.086304553926869</v>
      </c>
      <c r="F32" s="83">
        <f t="shared" si="3"/>
        <v>-0.087262032186417565</v>
      </c>
      <c r="G32" s="84">
        <f t="shared" si="4"/>
        <v>-1.1256724139290979</v>
      </c>
      <c r="H32" s="85">
        <f t="shared" si="5"/>
        <v>4.8610664354741431</v>
      </c>
      <c r="I32" s="84">
        <f t="shared" si="6"/>
        <v>77.41406866774237</v>
      </c>
      <c r="J32" s="86">
        <f t="shared" si="7"/>
        <v>13.538389805347094</v>
      </c>
      <c r="K32" s="87">
        <f t="shared" si="8"/>
        <v>265.72451341126271</v>
      </c>
      <c r="L32" s="85">
        <f t="shared" si="9"/>
        <v>1.1704841348376769</v>
      </c>
      <c r="M32" s="84">
        <f t="shared" si="9"/>
        <v>20.11782217379864</v>
      </c>
      <c r="N32" s="88">
        <f t="shared" si="11"/>
        <v>3.2719142040203053</v>
      </c>
    </row>
    <row r="33" ht="12.75">
      <c r="A33" s="89"/>
      <c r="B33" s="90"/>
      <c r="C33" s="90"/>
      <c r="D33" s="91"/>
      <c r="E33" s="92"/>
      <c r="F33" s="91"/>
      <c r="G33" s="92"/>
      <c r="H33" s="93"/>
      <c r="I33" s="92"/>
      <c r="J33" s="86"/>
      <c r="K33" s="94"/>
      <c r="L33" s="93"/>
      <c r="M33" s="92"/>
      <c r="N33" s="40"/>
    </row>
    <row r="34" ht="12.75">
      <c r="A34" s="89"/>
      <c r="B34" s="90"/>
      <c r="C34" s="90"/>
      <c r="D34" s="91"/>
      <c r="E34" s="92"/>
      <c r="F34" s="91"/>
      <c r="G34" s="92"/>
      <c r="H34" s="93"/>
      <c r="I34" s="92"/>
      <c r="J34" s="86"/>
      <c r="K34" s="94"/>
      <c r="L34" s="93"/>
      <c r="M34" s="92"/>
      <c r="N34" s="40"/>
    </row>
    <row r="35" ht="12.75">
      <c r="A35" s="89"/>
      <c r="B35" s="90"/>
      <c r="C35" s="90"/>
      <c r="D35" s="91"/>
      <c r="E35" s="92"/>
      <c r="F35" s="91"/>
      <c r="G35" s="92"/>
      <c r="H35" s="93"/>
      <c r="I35" s="92"/>
      <c r="J35" s="86"/>
      <c r="K35" s="94"/>
      <c r="L35" s="93"/>
      <c r="M35" s="92"/>
      <c r="N35" s="40"/>
    </row>
    <row r="36" ht="12.75">
      <c r="A36" s="89"/>
      <c r="B36" s="90"/>
      <c r="C36" s="90"/>
      <c r="D36" s="91"/>
      <c r="E36" s="92"/>
      <c r="F36" s="91"/>
      <c r="G36" s="92"/>
      <c r="H36" s="93"/>
      <c r="I36" s="92"/>
      <c r="J36" s="86"/>
      <c r="K36" s="94"/>
      <c r="L36" s="93"/>
      <c r="M36" s="92"/>
      <c r="N36" s="40"/>
    </row>
    <row r="37" ht="12.75">
      <c r="A37" s="89"/>
      <c r="B37" s="90"/>
      <c r="C37" s="90"/>
      <c r="D37" s="91"/>
      <c r="E37" s="90"/>
      <c r="F37" s="91"/>
      <c r="G37" s="92"/>
      <c r="H37" s="93"/>
      <c r="I37" s="92"/>
      <c r="J37" s="86"/>
      <c r="K37" s="94"/>
      <c r="L37" s="93"/>
      <c r="M37" s="92"/>
      <c r="N37" s="40"/>
    </row>
    <row r="38" ht="12.75">
      <c r="A38" s="89"/>
      <c r="B38" s="90"/>
      <c r="C38" s="90"/>
      <c r="D38" s="91"/>
      <c r="E38" s="90"/>
      <c r="F38" s="91"/>
      <c r="G38" s="92"/>
      <c r="H38" s="93"/>
      <c r="I38" s="92"/>
      <c r="J38" s="86"/>
      <c r="K38" s="94"/>
      <c r="L38" s="93"/>
      <c r="M38" s="92"/>
      <c r="N38" s="40"/>
    </row>
    <row r="39" ht="12.75">
      <c r="A39" s="89"/>
      <c r="B39" s="90"/>
      <c r="C39" s="90"/>
      <c r="D39" s="91"/>
      <c r="E39" s="90"/>
      <c r="F39" s="91"/>
      <c r="G39" s="92"/>
      <c r="H39" s="93"/>
      <c r="I39" s="92"/>
      <c r="J39" s="86"/>
      <c r="K39" s="94"/>
      <c r="L39" s="93"/>
      <c r="M39" s="92"/>
      <c r="N39" s="40"/>
    </row>
    <row r="40" ht="12.75">
      <c r="A40" s="89"/>
      <c r="B40" s="90"/>
      <c r="C40" s="90"/>
      <c r="D40" s="91"/>
      <c r="E40" s="90"/>
      <c r="F40" s="91"/>
      <c r="G40" s="92"/>
      <c r="H40" s="93"/>
      <c r="I40" s="92"/>
      <c r="J40" s="86"/>
      <c r="K40" s="94"/>
      <c r="L40" s="93"/>
      <c r="M40" s="92"/>
      <c r="N40" s="40"/>
    </row>
    <row r="41" ht="12.75">
      <c r="A41" s="89"/>
      <c r="B41" s="90"/>
      <c r="C41" s="90"/>
      <c r="D41" s="91"/>
      <c r="E41" s="90"/>
      <c r="F41" s="91"/>
      <c r="G41" s="92"/>
      <c r="H41" s="93"/>
      <c r="I41" s="92"/>
      <c r="J41" s="86"/>
      <c r="K41" s="94"/>
      <c r="L41" s="93"/>
      <c r="M41" s="92"/>
      <c r="N41" s="40"/>
    </row>
    <row r="42" ht="12.75">
      <c r="A42" s="89"/>
      <c r="B42" s="90"/>
      <c r="C42" s="90"/>
      <c r="D42" s="91"/>
      <c r="E42" s="90"/>
      <c r="F42" s="91"/>
      <c r="G42" s="92"/>
      <c r="H42" s="93"/>
      <c r="I42" s="92"/>
      <c r="J42" s="86"/>
      <c r="K42" s="94"/>
      <c r="L42" s="93"/>
      <c r="M42" s="92"/>
      <c r="N42" s="40"/>
    </row>
    <row r="43" ht="12.75">
      <c r="A43" s="89"/>
      <c r="B43" s="90"/>
      <c r="C43" s="90"/>
      <c r="D43" s="91"/>
      <c r="E43" s="90"/>
      <c r="F43" s="91"/>
      <c r="G43" s="92"/>
      <c r="H43" s="93"/>
      <c r="I43" s="92"/>
      <c r="J43" s="86"/>
      <c r="K43" s="94"/>
      <c r="L43" s="93"/>
      <c r="M43" s="92"/>
      <c r="N43" s="40"/>
    </row>
    <row r="44" ht="12.75">
      <c r="A44" s="89"/>
      <c r="B44" s="90"/>
      <c r="C44" s="90"/>
      <c r="D44" s="91"/>
      <c r="E44" s="90"/>
      <c r="F44" s="91"/>
      <c r="G44" s="92"/>
      <c r="H44" s="93"/>
      <c r="I44" s="92"/>
      <c r="J44" s="86"/>
      <c r="K44" s="94"/>
      <c r="L44" s="93"/>
      <c r="M44" s="92"/>
      <c r="N44" s="40"/>
    </row>
    <row r="45" ht="12.75">
      <c r="A45" s="89"/>
      <c r="B45" s="90"/>
      <c r="C45" s="90"/>
      <c r="D45" s="91"/>
      <c r="E45" s="90"/>
      <c r="F45" s="91"/>
      <c r="G45" s="92"/>
      <c r="H45" s="93"/>
      <c r="I45" s="92"/>
      <c r="J45" s="86"/>
      <c r="K45" s="94"/>
      <c r="L45" s="93"/>
      <c r="M45" s="92"/>
      <c r="N45" s="40"/>
    </row>
    <row r="46" ht="12.75">
      <c r="A46" s="89"/>
      <c r="B46" s="90"/>
      <c r="C46" s="90"/>
      <c r="D46" s="91"/>
      <c r="E46" s="90"/>
      <c r="F46" s="91"/>
      <c r="G46" s="92"/>
      <c r="H46" s="93"/>
      <c r="I46" s="92"/>
      <c r="J46" s="86"/>
      <c r="K46" s="94"/>
      <c r="L46" s="93"/>
      <c r="M46" s="92"/>
      <c r="N46" s="40"/>
    </row>
    <row r="47" ht="12.75">
      <c r="A47" s="89"/>
      <c r="B47" s="90"/>
      <c r="C47" s="90"/>
      <c r="D47" s="91"/>
      <c r="E47" s="90"/>
      <c r="F47" s="91"/>
      <c r="G47" s="92"/>
      <c r="H47" s="93"/>
      <c r="I47" s="92"/>
      <c r="J47" s="86"/>
      <c r="K47" s="94"/>
      <c r="L47" s="93"/>
      <c r="M47" s="92"/>
      <c r="N47" s="40"/>
    </row>
    <row r="48" ht="12.75">
      <c r="A48" s="89"/>
      <c r="B48" s="90"/>
      <c r="C48" s="90"/>
      <c r="D48" s="91"/>
      <c r="E48" s="90"/>
      <c r="F48" s="91"/>
      <c r="G48" s="92"/>
      <c r="H48" s="93"/>
      <c r="I48" s="92"/>
      <c r="J48" s="86"/>
      <c r="K48" s="94"/>
      <c r="L48" s="93"/>
      <c r="M48" s="92"/>
      <c r="N48" s="40"/>
    </row>
    <row r="49" ht="12.75">
      <c r="A49" s="89"/>
      <c r="B49" s="90"/>
      <c r="C49" s="90"/>
      <c r="D49" s="91"/>
      <c r="E49" s="90"/>
      <c r="F49" s="91"/>
      <c r="G49" s="92"/>
      <c r="H49" s="93"/>
      <c r="I49" s="92"/>
      <c r="J49" s="86"/>
      <c r="K49" s="94"/>
      <c r="L49" s="93"/>
      <c r="M49" s="92"/>
      <c r="N49" s="40"/>
    </row>
    <row r="50" ht="12.75">
      <c r="A50" s="89"/>
      <c r="B50" s="90"/>
      <c r="C50" s="90"/>
      <c r="D50" s="91"/>
      <c r="E50" s="90"/>
      <c r="F50" s="91"/>
      <c r="G50" s="92"/>
      <c r="H50" s="93"/>
      <c r="I50" s="92"/>
      <c r="J50" s="86"/>
      <c r="K50" s="94"/>
      <c r="L50" s="93"/>
      <c r="M50" s="92"/>
      <c r="N50" s="40"/>
    </row>
    <row r="51" ht="12.75">
      <c r="A51" s="89"/>
      <c r="B51" s="90"/>
      <c r="C51" s="90"/>
      <c r="D51" s="91"/>
      <c r="E51" s="90"/>
      <c r="F51" s="91"/>
      <c r="G51" s="92"/>
      <c r="H51" s="93"/>
      <c r="I51" s="92"/>
      <c r="J51" s="86"/>
      <c r="K51" s="94"/>
      <c r="L51" s="93"/>
      <c r="M51" s="92"/>
      <c r="N51" s="40"/>
    </row>
    <row r="52" ht="12.75">
      <c r="A52" s="89"/>
      <c r="B52" s="90"/>
      <c r="C52" s="90"/>
      <c r="D52" s="91"/>
      <c r="E52" s="90"/>
      <c r="F52" s="91"/>
      <c r="G52" s="92"/>
      <c r="H52" s="93"/>
      <c r="I52" s="92"/>
      <c r="J52" s="86"/>
      <c r="K52" s="94"/>
      <c r="L52" s="93"/>
      <c r="M52" s="92"/>
      <c r="N52" s="40"/>
    </row>
    <row r="53" ht="12.75">
      <c r="A53" s="89"/>
      <c r="B53" s="90"/>
      <c r="C53" s="90"/>
      <c r="D53" s="91"/>
      <c r="E53" s="92"/>
      <c r="F53" s="91"/>
      <c r="G53" s="92"/>
      <c r="H53" s="93"/>
      <c r="I53" s="92"/>
      <c r="J53" s="86"/>
      <c r="K53" s="94"/>
      <c r="L53" s="93"/>
      <c r="M53" s="92"/>
      <c r="N53" s="40"/>
    </row>
    <row r="54" ht="12.75">
      <c r="A54" s="89"/>
      <c r="B54" s="90"/>
      <c r="C54" s="90"/>
      <c r="D54" s="91"/>
      <c r="E54" s="92"/>
      <c r="F54" s="91"/>
      <c r="G54" s="92"/>
      <c r="H54" s="93"/>
      <c r="I54" s="92"/>
      <c r="J54" s="86"/>
      <c r="K54" s="94"/>
      <c r="L54" s="93"/>
      <c r="M54" s="92"/>
      <c r="N54" s="40"/>
    </row>
    <row r="55" ht="12.75">
      <c r="A55" s="89"/>
      <c r="B55" s="90"/>
      <c r="C55" s="90"/>
      <c r="D55" s="91"/>
      <c r="E55" s="92"/>
      <c r="F55" s="91"/>
      <c r="G55" s="92"/>
      <c r="H55" s="93"/>
      <c r="I55" s="92"/>
      <c r="J55" s="86"/>
      <c r="K55" s="94"/>
      <c r="L55" s="93"/>
      <c r="M55" s="92"/>
      <c r="N55" s="40"/>
    </row>
    <row r="56" ht="12.75">
      <c r="A56" s="89"/>
      <c r="B56" s="90"/>
      <c r="C56" s="90"/>
      <c r="D56" s="91"/>
      <c r="E56" s="92"/>
      <c r="F56" s="91"/>
      <c r="G56" s="92"/>
      <c r="H56" s="93"/>
      <c r="I56" s="92"/>
      <c r="J56" s="86"/>
      <c r="K56" s="94"/>
      <c r="L56" s="93"/>
      <c r="M56" s="92"/>
      <c r="N56" s="40"/>
    </row>
    <row r="57" ht="12.75">
      <c r="A57" s="89"/>
      <c r="B57" s="90"/>
      <c r="C57" s="90"/>
      <c r="D57" s="91"/>
      <c r="E57" s="92"/>
      <c r="F57" s="91"/>
      <c r="G57" s="92"/>
      <c r="H57" s="93"/>
      <c r="I57" s="92"/>
      <c r="J57" s="86"/>
      <c r="K57" s="94"/>
      <c r="L57" s="93"/>
      <c r="M57" s="92"/>
      <c r="N57" s="40"/>
    </row>
    <row r="58" ht="12.75">
      <c r="A58" s="89"/>
      <c r="B58" s="90"/>
      <c r="C58" s="90"/>
      <c r="D58" s="91"/>
      <c r="E58" s="92"/>
      <c r="F58" s="91"/>
      <c r="G58" s="92"/>
      <c r="H58" s="93"/>
      <c r="I58" s="92"/>
      <c r="J58" s="86"/>
      <c r="K58" s="94"/>
      <c r="L58" s="93"/>
      <c r="M58" s="92"/>
      <c r="N58" s="40"/>
    </row>
    <row r="59" ht="12.75">
      <c r="A59" s="89"/>
      <c r="B59" s="90"/>
      <c r="C59" s="90"/>
      <c r="D59" s="91"/>
      <c r="E59" s="92"/>
      <c r="F59" s="91"/>
      <c r="G59" s="92"/>
      <c r="H59" s="93"/>
      <c r="I59" s="92"/>
      <c r="J59" s="86"/>
      <c r="K59" s="94"/>
      <c r="L59" s="93"/>
      <c r="M59" s="92"/>
      <c r="N59" s="40"/>
    </row>
    <row r="60" ht="12.75">
      <c r="A60" s="89"/>
      <c r="B60" s="90"/>
      <c r="C60" s="90"/>
      <c r="D60" s="91"/>
      <c r="E60" s="92"/>
      <c r="F60" s="91"/>
      <c r="G60" s="92"/>
      <c r="H60" s="93"/>
      <c r="I60" s="92"/>
      <c r="J60" s="86"/>
      <c r="K60" s="94"/>
      <c r="L60" s="93"/>
      <c r="M60" s="92"/>
      <c r="N60" s="40"/>
    </row>
    <row r="61" ht="12.75">
      <c r="A61" s="89"/>
      <c r="B61" s="90"/>
      <c r="C61" s="90"/>
      <c r="D61" s="91"/>
      <c r="E61" s="92"/>
      <c r="F61" s="91"/>
      <c r="G61" s="92"/>
      <c r="H61" s="93"/>
      <c r="I61" s="92"/>
      <c r="J61" s="86"/>
      <c r="K61" s="94"/>
      <c r="L61" s="93"/>
      <c r="M61" s="92"/>
      <c r="N61" s="40"/>
    </row>
    <row r="62" ht="12.75">
      <c r="A62" s="89"/>
      <c r="B62" s="90"/>
      <c r="C62" s="90"/>
      <c r="D62" s="91"/>
      <c r="E62" s="92"/>
      <c r="F62" s="91"/>
      <c r="G62" s="92"/>
      <c r="H62" s="93"/>
      <c r="I62" s="92"/>
      <c r="J62" s="86"/>
      <c r="K62" s="94"/>
      <c r="L62" s="93"/>
      <c r="M62" s="92"/>
      <c r="N62" s="40"/>
    </row>
    <row r="63" ht="12.75">
      <c r="A63" s="89"/>
      <c r="B63" s="90"/>
      <c r="C63" s="90"/>
      <c r="D63" s="91"/>
      <c r="E63" s="92"/>
      <c r="F63" s="91"/>
      <c r="G63" s="92"/>
      <c r="H63" s="93"/>
      <c r="I63" s="92"/>
      <c r="J63" s="86"/>
      <c r="K63" s="94"/>
      <c r="L63" s="93"/>
      <c r="M63" s="92"/>
      <c r="N63" s="40"/>
    </row>
    <row r="64" ht="12.75">
      <c r="A64" s="89"/>
      <c r="B64" s="90"/>
      <c r="C64" s="90"/>
      <c r="D64" s="91"/>
      <c r="E64" s="92"/>
      <c r="F64" s="91"/>
      <c r="G64" s="92"/>
      <c r="H64" s="93"/>
      <c r="I64" s="92"/>
      <c r="J64" s="86"/>
      <c r="K64" s="94"/>
      <c r="L64" s="93"/>
      <c r="M64" s="92"/>
      <c r="N64" s="40"/>
    </row>
    <row r="65" ht="12.75">
      <c r="A65" s="89"/>
      <c r="B65" s="90"/>
      <c r="C65" s="90"/>
      <c r="D65" s="91"/>
      <c r="E65" s="92"/>
      <c r="F65" s="91"/>
      <c r="G65" s="92"/>
      <c r="H65" s="93"/>
      <c r="I65" s="92"/>
      <c r="J65" s="86"/>
      <c r="K65" s="94"/>
      <c r="L65" s="93"/>
      <c r="M65" s="92"/>
      <c r="N65" s="40"/>
    </row>
    <row r="66" ht="12.75">
      <c r="A66" s="89"/>
      <c r="B66" s="90"/>
      <c r="C66" s="90"/>
      <c r="D66" s="91"/>
      <c r="E66" s="92"/>
      <c r="F66" s="91"/>
      <c r="G66" s="92"/>
      <c r="H66" s="93"/>
      <c r="I66" s="92"/>
      <c r="J66" s="86"/>
      <c r="K66" s="94"/>
      <c r="L66" s="93"/>
      <c r="M66" s="92"/>
      <c r="N66" s="40"/>
    </row>
    <row r="67" ht="12.75">
      <c r="A67" s="89"/>
      <c r="B67" s="90"/>
      <c r="C67" s="90"/>
      <c r="D67" s="91"/>
      <c r="E67" s="92"/>
      <c r="F67" s="91"/>
      <c r="G67" s="92"/>
      <c r="H67" s="93"/>
      <c r="I67" s="92"/>
      <c r="J67" s="86"/>
      <c r="K67" s="94"/>
      <c r="L67" s="93"/>
      <c r="M67" s="92"/>
      <c r="N67" s="40"/>
    </row>
    <row r="68" ht="12.75">
      <c r="A68" s="89"/>
      <c r="B68" s="90"/>
      <c r="C68" s="90"/>
      <c r="D68" s="91"/>
      <c r="E68" s="92"/>
      <c r="F68" s="91"/>
      <c r="G68" s="92"/>
      <c r="H68" s="93"/>
      <c r="I68" s="92"/>
      <c r="J68" s="86"/>
      <c r="K68" s="94"/>
      <c r="L68" s="93"/>
      <c r="M68" s="92"/>
      <c r="N68" s="40"/>
    </row>
    <row r="69" ht="12.75">
      <c r="A69" s="89"/>
      <c r="B69" s="90"/>
      <c r="C69" s="90"/>
      <c r="D69" s="91"/>
      <c r="E69" s="92"/>
      <c r="F69" s="91"/>
      <c r="G69" s="92"/>
      <c r="H69" s="93"/>
      <c r="I69" s="92"/>
      <c r="J69" s="86"/>
      <c r="K69" s="94"/>
      <c r="L69" s="93"/>
      <c r="M69" s="92"/>
      <c r="N69" s="40"/>
    </row>
    <row r="70" ht="12.75">
      <c r="A70" s="89"/>
      <c r="B70" s="90"/>
      <c r="C70" s="90"/>
      <c r="D70" s="91"/>
      <c r="E70" s="92"/>
      <c r="F70" s="91"/>
      <c r="G70" s="92"/>
      <c r="H70" s="93"/>
      <c r="I70" s="92"/>
      <c r="J70" s="86"/>
      <c r="K70" s="94"/>
      <c r="L70" s="93"/>
      <c r="M70" s="92"/>
      <c r="N70" s="40"/>
    </row>
    <row r="71" ht="12.75">
      <c r="A71" s="89"/>
      <c r="B71" s="90"/>
      <c r="C71" s="90"/>
      <c r="D71" s="91"/>
      <c r="E71" s="92"/>
      <c r="F71" s="91"/>
      <c r="G71" s="92"/>
      <c r="H71" s="93"/>
      <c r="I71" s="92"/>
      <c r="J71" s="86"/>
      <c r="K71" s="94"/>
      <c r="L71" s="93"/>
      <c r="M71" s="92"/>
      <c r="N71" s="40"/>
    </row>
    <row r="72" ht="12.75">
      <c r="A72" s="89"/>
      <c r="B72" s="90"/>
      <c r="C72" s="90"/>
      <c r="D72" s="91"/>
      <c r="E72" s="92"/>
      <c r="F72" s="91"/>
      <c r="G72" s="92"/>
      <c r="H72" s="93"/>
      <c r="I72" s="92"/>
      <c r="J72" s="86"/>
      <c r="K72" s="94"/>
      <c r="L72" s="93"/>
      <c r="M72" s="92"/>
      <c r="N72" s="40"/>
    </row>
    <row r="73" ht="12.75">
      <c r="A73" s="89"/>
      <c r="B73" s="90"/>
      <c r="C73" s="90"/>
      <c r="D73" s="91"/>
      <c r="E73" s="92"/>
      <c r="F73" s="91"/>
      <c r="G73" s="92"/>
      <c r="H73" s="93"/>
      <c r="I73" s="92"/>
      <c r="J73" s="86"/>
      <c r="K73" s="94"/>
      <c r="L73" s="93"/>
      <c r="M73" s="92"/>
      <c r="N73" s="40"/>
    </row>
    <row r="74" ht="12.75">
      <c r="A74" s="89"/>
      <c r="B74" s="90"/>
      <c r="C74" s="90"/>
      <c r="D74" s="91"/>
      <c r="E74" s="92"/>
      <c r="F74" s="91"/>
      <c r="G74" s="92"/>
      <c r="H74" s="93"/>
      <c r="I74" s="92"/>
      <c r="J74" s="86"/>
      <c r="K74" s="94"/>
      <c r="L74" s="93"/>
      <c r="M74" s="92"/>
      <c r="N74" s="40"/>
    </row>
    <row r="75" ht="12.75">
      <c r="A75" s="89"/>
      <c r="B75" s="90"/>
      <c r="C75" s="90"/>
      <c r="D75" s="91"/>
      <c r="E75" s="92"/>
      <c r="F75" s="91"/>
      <c r="G75" s="92"/>
      <c r="H75" s="93"/>
      <c r="I75" s="92"/>
      <c r="J75" s="86"/>
      <c r="K75" s="94"/>
      <c r="L75" s="93"/>
      <c r="M75" s="92"/>
      <c r="N75" s="40"/>
    </row>
    <row r="76" ht="12.75">
      <c r="A76" s="89"/>
      <c r="B76" s="90"/>
      <c r="C76" s="90"/>
      <c r="D76" s="91"/>
      <c r="E76" s="92"/>
      <c r="F76" s="91"/>
      <c r="G76" s="92"/>
      <c r="H76" s="93"/>
      <c r="I76" s="92"/>
      <c r="J76" s="86"/>
      <c r="K76" s="94"/>
      <c r="L76" s="93"/>
      <c r="M76" s="92"/>
      <c r="N76" s="40"/>
    </row>
    <row r="77" ht="12.75">
      <c r="A77" s="89"/>
      <c r="B77" s="90"/>
      <c r="C77" s="90"/>
      <c r="D77" s="91"/>
      <c r="E77" s="92"/>
      <c r="F77" s="91"/>
      <c r="G77" s="92"/>
      <c r="H77" s="93"/>
      <c r="I77" s="92"/>
      <c r="J77" s="86"/>
      <c r="K77" s="94"/>
      <c r="L77" s="93"/>
      <c r="M77" s="92"/>
      <c r="N77" s="40"/>
    </row>
    <row r="78" ht="12.75">
      <c r="A78" s="89"/>
      <c r="B78" s="90"/>
      <c r="C78" s="90"/>
      <c r="D78" s="91"/>
      <c r="E78" s="92"/>
      <c r="F78" s="91"/>
      <c r="G78" s="92"/>
      <c r="H78" s="93"/>
      <c r="I78" s="92"/>
      <c r="J78" s="86"/>
      <c r="K78" s="94"/>
      <c r="L78" s="93"/>
      <c r="M78" s="92"/>
      <c r="N78" s="40"/>
    </row>
    <row r="79" ht="12.75">
      <c r="A79" s="89"/>
      <c r="B79" s="90"/>
      <c r="C79" s="90"/>
      <c r="D79" s="91"/>
      <c r="E79" s="92"/>
      <c r="F79" s="91"/>
      <c r="G79" s="92"/>
      <c r="H79" s="93"/>
      <c r="I79" s="92"/>
      <c r="J79" s="86"/>
      <c r="K79" s="94"/>
      <c r="L79" s="93"/>
      <c r="M79" s="92"/>
      <c r="N79" s="40"/>
    </row>
    <row r="80" ht="12.75">
      <c r="A80" s="89"/>
      <c r="B80" s="90"/>
      <c r="C80" s="90"/>
      <c r="D80" s="91"/>
      <c r="E80" s="92"/>
      <c r="F80" s="91"/>
      <c r="G80" s="92"/>
      <c r="H80" s="93"/>
      <c r="I80" s="92"/>
      <c r="J80" s="86"/>
      <c r="K80" s="94"/>
      <c r="L80" s="93"/>
      <c r="M80" s="92"/>
      <c r="N80" s="40"/>
    </row>
    <row r="81" ht="12.75">
      <c r="A81" s="89"/>
      <c r="B81" s="90"/>
      <c r="C81" s="90"/>
      <c r="D81" s="91"/>
      <c r="E81" s="92"/>
      <c r="F81" s="91"/>
      <c r="G81" s="92"/>
      <c r="H81" s="93"/>
      <c r="I81" s="92"/>
      <c r="J81" s="86"/>
      <c r="K81" s="94"/>
      <c r="L81" s="93"/>
      <c r="M81" s="92"/>
      <c r="N81" s="40"/>
    </row>
    <row r="82" ht="12.75">
      <c r="A82" s="89"/>
      <c r="B82" s="90"/>
      <c r="C82" s="90"/>
      <c r="D82" s="91"/>
      <c r="E82" s="92"/>
      <c r="F82" s="91"/>
      <c r="G82" s="92"/>
      <c r="H82" s="93"/>
      <c r="I82" s="92"/>
      <c r="J82" s="86"/>
      <c r="K82" s="94"/>
      <c r="L82" s="93"/>
      <c r="M82" s="92"/>
      <c r="N82" s="40"/>
    </row>
    <row r="83" ht="12.75">
      <c r="A83" s="89"/>
      <c r="B83" s="90"/>
      <c r="C83" s="90"/>
      <c r="D83" s="91"/>
      <c r="E83" s="92"/>
      <c r="F83" s="91"/>
      <c r="G83" s="92"/>
      <c r="H83" s="93"/>
      <c r="I83" s="92"/>
      <c r="J83" s="86"/>
      <c r="K83" s="94"/>
      <c r="L83" s="93"/>
      <c r="M83" s="92"/>
      <c r="N83" s="40"/>
    </row>
    <row r="84" ht="12.75">
      <c r="A84" s="89"/>
      <c r="B84" s="90"/>
      <c r="C84" s="90"/>
      <c r="D84" s="91"/>
      <c r="E84" s="92"/>
      <c r="F84" s="91"/>
      <c r="G84" s="92"/>
      <c r="H84" s="93"/>
      <c r="I84" s="92"/>
      <c r="J84" s="86"/>
      <c r="K84" s="94"/>
      <c r="L84" s="93"/>
      <c r="M84" s="92"/>
      <c r="N84" s="40"/>
    </row>
    <row r="85" ht="12.75">
      <c r="A85" s="89"/>
      <c r="B85" s="90"/>
      <c r="C85" s="90"/>
      <c r="D85" s="91"/>
      <c r="E85" s="92"/>
      <c r="F85" s="91"/>
      <c r="G85" s="92"/>
      <c r="H85" s="93"/>
      <c r="I85" s="92"/>
      <c r="J85" s="86"/>
      <c r="K85" s="94"/>
      <c r="L85" s="93"/>
      <c r="M85" s="92"/>
      <c r="N85" s="40"/>
    </row>
    <row r="86" ht="12.75">
      <c r="A86" s="89"/>
      <c r="B86" s="90"/>
      <c r="C86" s="90"/>
      <c r="D86" s="91"/>
      <c r="E86" s="92"/>
      <c r="F86" s="91"/>
      <c r="G86" s="92"/>
      <c r="H86" s="93"/>
      <c r="I86" s="92"/>
      <c r="J86" s="86"/>
      <c r="K86" s="94"/>
      <c r="L86" s="93"/>
      <c r="M86" s="92"/>
      <c r="N86" s="40"/>
    </row>
    <row r="87" ht="12.75">
      <c r="A87" s="89"/>
      <c r="B87" s="90"/>
      <c r="C87" s="90"/>
      <c r="D87" s="91"/>
      <c r="E87" s="92"/>
      <c r="F87" s="91"/>
      <c r="G87" s="92"/>
      <c r="H87" s="93"/>
      <c r="I87" s="92"/>
      <c r="J87" s="86"/>
      <c r="K87" s="94"/>
      <c r="L87" s="93"/>
      <c r="M87" s="92"/>
      <c r="N87" s="40"/>
    </row>
    <row r="88" ht="12.75">
      <c r="A88" s="89"/>
      <c r="B88" s="90"/>
      <c r="C88" s="90"/>
      <c r="D88" s="91"/>
      <c r="E88" s="92"/>
      <c r="F88" s="91"/>
      <c r="G88" s="92"/>
      <c r="H88" s="93"/>
      <c r="I88" s="92"/>
      <c r="J88" s="86"/>
      <c r="K88" s="94"/>
      <c r="L88" s="93"/>
      <c r="M88" s="92"/>
      <c r="N88" s="40"/>
    </row>
    <row r="89" ht="12.75">
      <c r="A89" s="89"/>
      <c r="B89" s="90"/>
      <c r="C89" s="90"/>
      <c r="D89" s="91"/>
      <c r="E89" s="92"/>
      <c r="F89" s="91"/>
      <c r="G89" s="92"/>
      <c r="H89" s="93"/>
      <c r="I89" s="92"/>
      <c r="J89" s="86"/>
      <c r="K89" s="94"/>
      <c r="L89" s="93"/>
      <c r="M89" s="92"/>
      <c r="N89" s="40"/>
    </row>
    <row r="90" ht="12.75">
      <c r="A90" s="89"/>
      <c r="B90" s="90"/>
      <c r="C90" s="90"/>
      <c r="D90" s="91"/>
      <c r="E90" s="92"/>
      <c r="F90" s="91"/>
      <c r="G90" s="92"/>
      <c r="H90" s="93"/>
      <c r="I90" s="92"/>
      <c r="J90" s="86"/>
      <c r="K90" s="94"/>
      <c r="L90" s="93"/>
      <c r="M90" s="92"/>
      <c r="N90" s="40"/>
    </row>
    <row r="91" ht="12.75">
      <c r="A91" s="89"/>
      <c r="B91" s="90"/>
      <c r="C91" s="90"/>
      <c r="D91" s="91"/>
      <c r="E91" s="92"/>
      <c r="F91" s="91"/>
      <c r="G91" s="92"/>
      <c r="H91" s="93"/>
      <c r="I91" s="92"/>
      <c r="J91" s="86"/>
      <c r="K91" s="94"/>
      <c r="L91" s="93"/>
      <c r="M91" s="92"/>
      <c r="N91" s="40"/>
    </row>
    <row r="92" ht="12.75">
      <c r="A92" s="89"/>
      <c r="B92" s="90"/>
      <c r="C92" s="90"/>
      <c r="D92" s="91"/>
      <c r="E92" s="92"/>
      <c r="F92" s="91"/>
      <c r="G92" s="92"/>
      <c r="H92" s="93"/>
      <c r="I92" s="92"/>
      <c r="J92" s="86"/>
      <c r="K92" s="94"/>
      <c r="L92" s="93"/>
      <c r="M92" s="92"/>
      <c r="N92" s="40"/>
    </row>
    <row r="93" ht="12.75">
      <c r="A93" s="89"/>
      <c r="B93" s="90"/>
      <c r="C93" s="90"/>
      <c r="D93" s="91"/>
      <c r="E93" s="92"/>
      <c r="F93" s="91"/>
      <c r="G93" s="92"/>
      <c r="H93" s="93"/>
      <c r="I93" s="92"/>
      <c r="J93" s="86"/>
      <c r="K93" s="94"/>
      <c r="L93" s="93"/>
      <c r="M93" s="92"/>
      <c r="N93" s="40"/>
    </row>
    <row r="94" ht="12.75">
      <c r="F94" s="24"/>
      <c r="G94" s="24"/>
    </row>
    <row r="95" ht="15">
      <c r="B95" s="57" t="s">
        <v>107</v>
      </c>
      <c r="C95" s="57"/>
    </row>
    <row r="96" ht="6.75" customHeight="1"/>
    <row r="97" ht="12.75">
      <c r="B97" s="95" t="s">
        <v>88</v>
      </c>
      <c r="C97" s="95" t="s">
        <v>89</v>
      </c>
      <c r="E97" s="11"/>
      <c r="F97" s="11"/>
      <c r="G97" s="11"/>
      <c r="H97" s="11"/>
      <c r="I97" s="11"/>
      <c r="J97" s="11"/>
      <c r="K97" s="11"/>
      <c r="L97" s="11"/>
    </row>
    <row r="98" ht="13.5">
      <c r="B98" s="59" t="s">
        <v>90</v>
      </c>
      <c r="C98" s="59" t="s">
        <v>91</v>
      </c>
    </row>
    <row r="99" ht="12.75">
      <c r="A99" s="95" t="s">
        <v>108</v>
      </c>
      <c r="B99" s="95" t="s">
        <v>92</v>
      </c>
      <c r="C99" s="95" t="s">
        <v>92</v>
      </c>
      <c r="D99" s="60" t="s">
        <v>93</v>
      </c>
      <c r="E99" s="61"/>
      <c r="F99" s="60" t="s">
        <v>94</v>
      </c>
      <c r="G99" s="61"/>
      <c r="H99" s="60" t="s">
        <v>95</v>
      </c>
      <c r="I99" s="61"/>
      <c r="J99" s="62" t="s">
        <v>96</v>
      </c>
      <c r="K99" s="13" t="s">
        <v>59</v>
      </c>
      <c r="L99" s="13"/>
      <c r="M99" s="13" t="s">
        <v>109</v>
      </c>
    </row>
    <row r="100" ht="12.75">
      <c r="A100" s="96" t="s">
        <v>99</v>
      </c>
      <c r="B100" s="96" t="s">
        <v>110</v>
      </c>
      <c r="C100" s="96" t="s">
        <v>111</v>
      </c>
      <c r="D100" s="64" t="s">
        <v>102</v>
      </c>
      <c r="E100" s="65" t="s">
        <v>103</v>
      </c>
      <c r="F100" s="64" t="s">
        <v>102</v>
      </c>
      <c r="G100" s="65" t="s">
        <v>103</v>
      </c>
      <c r="H100" s="64" t="s">
        <v>102</v>
      </c>
      <c r="I100" s="65" t="s">
        <v>103</v>
      </c>
      <c r="J100" s="66"/>
      <c r="K100" s="15"/>
      <c r="L100" s="15"/>
      <c r="M100" s="15"/>
    </row>
    <row r="101" ht="13.5">
      <c r="A101" s="97" t="s">
        <v>105</v>
      </c>
      <c r="B101" s="98" t="s">
        <v>106</v>
      </c>
      <c r="C101" s="98" t="s">
        <v>106</v>
      </c>
      <c r="D101" s="70" t="s">
        <v>105</v>
      </c>
      <c r="E101" s="71" t="s">
        <v>105</v>
      </c>
      <c r="F101" s="70" t="s">
        <v>105</v>
      </c>
      <c r="G101" s="71" t="s">
        <v>105</v>
      </c>
      <c r="H101" s="70" t="s">
        <v>105</v>
      </c>
      <c r="I101" s="71" t="s">
        <v>105</v>
      </c>
      <c r="J101" s="59" t="s">
        <v>106</v>
      </c>
      <c r="K101" s="59" t="s">
        <v>106</v>
      </c>
      <c r="L101" s="71"/>
      <c r="M101" s="71" t="s">
        <v>105</v>
      </c>
    </row>
    <row r="102" ht="12.75">
      <c r="A102" s="99">
        <f t="shared" ref="A102:A118" si="12">A16</f>
        <v>0</v>
      </c>
      <c r="B102" s="100">
        <v>0</v>
      </c>
      <c r="C102" s="100">
        <v>20</v>
      </c>
      <c r="D102" s="74"/>
      <c r="E102" s="75">
        <v>0</v>
      </c>
      <c r="F102" s="74"/>
      <c r="G102" s="101"/>
      <c r="H102" s="102"/>
      <c r="I102" s="75">
        <v>0</v>
      </c>
      <c r="J102" s="78"/>
      <c r="K102" s="79"/>
      <c r="L102" s="79"/>
      <c r="M102" s="80"/>
    </row>
    <row r="103" ht="12.75">
      <c r="A103" s="99">
        <f t="shared" si="12"/>
        <v>5</v>
      </c>
      <c r="B103" s="103">
        <v>-17</v>
      </c>
      <c r="C103" s="103">
        <v>0</v>
      </c>
      <c r="D103" s="83">
        <f t="shared" ref="D103:D118" si="13">(A103-A102)*SIN(B103*PI()/180)</f>
        <v>-1.4618585236136838</v>
      </c>
      <c r="E103" s="84">
        <f t="shared" ref="E103:E118" si="14">E102+D103</f>
        <v>-1.4618585236136838</v>
      </c>
      <c r="F103" s="85">
        <f t="shared" ref="F103:F118" si="15">(A103-A102)*SIN(C103*PI()/180)</f>
        <v>0</v>
      </c>
      <c r="G103" s="84">
        <f t="shared" ref="G103:G118" si="16">G102+F103</f>
        <v>0</v>
      </c>
      <c r="H103" s="85">
        <f t="shared" ref="H103:H118" si="17">(A103-A102)*COS(J103*PI()/180)</f>
        <v>4.7815237798151768</v>
      </c>
      <c r="I103" s="84">
        <f t="shared" ref="I103:I118" si="18">I102+H103</f>
        <v>4.7815237798151768</v>
      </c>
      <c r="J103" s="104">
        <f>ATAN(((TAN(B103*PI()/180))^2+(TAN(C103*PI()/180))^2)^0.5)*180/PI()</f>
        <v>17</v>
      </c>
      <c r="K103" s="104">
        <v>280</v>
      </c>
      <c r="L103" s="105"/>
      <c r="M103" s="88">
        <f t="shared" ref="M103:M118" si="19">(E103^2+G103^2)^0.5</f>
        <v>1.4618585236136838</v>
      </c>
    </row>
    <row r="104" ht="12.75">
      <c r="A104" s="99">
        <f t="shared" si="12"/>
        <v>10</v>
      </c>
      <c r="B104" s="103">
        <v>-17</v>
      </c>
      <c r="C104" s="103">
        <v>0</v>
      </c>
      <c r="D104" s="83">
        <f t="shared" si="13"/>
        <v>-1.4618585236136838</v>
      </c>
      <c r="E104" s="84">
        <f t="shared" si="14"/>
        <v>-2.9237170472273677</v>
      </c>
      <c r="F104" s="85">
        <f t="shared" si="15"/>
        <v>0</v>
      </c>
      <c r="G104" s="84">
        <f t="shared" si="16"/>
        <v>0</v>
      </c>
      <c r="H104" s="85">
        <f t="shared" si="17"/>
        <v>4.5893921048953059</v>
      </c>
      <c r="I104" s="84">
        <f t="shared" si="18"/>
        <v>9.3709158847104828</v>
      </c>
      <c r="J104" s="104">
        <f t="shared" ref="J104:J118" si="20">ATAN((2*(TAN(B104*PI()/180))^2+(TAN(C104*PI()/180))^2)^0.5)*180/PI()</f>
        <v>23.382133848230772</v>
      </c>
      <c r="K104" s="104">
        <v>280</v>
      </c>
      <c r="L104" s="105"/>
      <c r="M104" s="88">
        <f t="shared" si="19"/>
        <v>2.9237170472273677</v>
      </c>
    </row>
    <row r="105" ht="12.75">
      <c r="A105" s="99">
        <f t="shared" si="12"/>
        <v>15</v>
      </c>
      <c r="B105" s="103">
        <v>-17</v>
      </c>
      <c r="C105" s="103">
        <v>0</v>
      </c>
      <c r="D105" s="83">
        <f t="shared" si="13"/>
        <v>-1.4618585236136838</v>
      </c>
      <c r="E105" s="84">
        <f t="shared" si="14"/>
        <v>-4.385575570841052</v>
      </c>
      <c r="F105" s="85">
        <f t="shared" si="15"/>
        <v>0</v>
      </c>
      <c r="G105" s="84">
        <f t="shared" si="16"/>
        <v>0</v>
      </c>
      <c r="H105" s="85">
        <f t="shared" si="17"/>
        <v>4.5893921048953059</v>
      </c>
      <c r="I105" s="84">
        <f t="shared" si="18"/>
        <v>13.960307989605788</v>
      </c>
      <c r="J105" s="104">
        <f t="shared" si="20"/>
        <v>23.382133848230772</v>
      </c>
      <c r="K105" s="104">
        <v>280</v>
      </c>
      <c r="L105" s="105"/>
      <c r="M105" s="88">
        <f t="shared" si="19"/>
        <v>4.385575570841052</v>
      </c>
    </row>
    <row r="106" ht="12.75">
      <c r="A106" s="99">
        <f t="shared" si="12"/>
        <v>20</v>
      </c>
      <c r="B106" s="103">
        <v>-17</v>
      </c>
      <c r="C106" s="103">
        <v>0</v>
      </c>
      <c r="D106" s="83">
        <f t="shared" si="13"/>
        <v>-1.4618585236136838</v>
      </c>
      <c r="E106" s="84">
        <f t="shared" si="14"/>
        <v>-5.8474340944547354</v>
      </c>
      <c r="F106" s="85">
        <f t="shared" si="15"/>
        <v>0</v>
      </c>
      <c r="G106" s="84">
        <f t="shared" si="16"/>
        <v>0</v>
      </c>
      <c r="H106" s="85">
        <f t="shared" si="17"/>
        <v>4.5893921048953059</v>
      </c>
      <c r="I106" s="84">
        <f t="shared" si="18"/>
        <v>18.549700094501095</v>
      </c>
      <c r="J106" s="104">
        <f t="shared" si="20"/>
        <v>23.382133848230772</v>
      </c>
      <c r="K106" s="104">
        <v>280</v>
      </c>
      <c r="L106" s="105"/>
      <c r="M106" s="88">
        <f t="shared" si="19"/>
        <v>5.8474340944547354</v>
      </c>
    </row>
    <row r="107" ht="12.75">
      <c r="A107" s="99">
        <f t="shared" si="12"/>
        <v>25</v>
      </c>
      <c r="B107" s="103">
        <v>-17</v>
      </c>
      <c r="C107" s="103">
        <v>0</v>
      </c>
      <c r="D107" s="83">
        <f t="shared" si="13"/>
        <v>-1.4618585236136838</v>
      </c>
      <c r="E107" s="84">
        <f t="shared" si="14"/>
        <v>-7.3092926180684188</v>
      </c>
      <c r="F107" s="85">
        <f t="shared" si="15"/>
        <v>0</v>
      </c>
      <c r="G107" s="84">
        <f t="shared" si="16"/>
        <v>0</v>
      </c>
      <c r="H107" s="85">
        <f t="shared" si="17"/>
        <v>4.5893921048953059</v>
      </c>
      <c r="I107" s="84">
        <f t="shared" si="18"/>
        <v>23.139092199396401</v>
      </c>
      <c r="J107" s="104">
        <f t="shared" si="20"/>
        <v>23.382133848230772</v>
      </c>
      <c r="K107" s="104">
        <v>280</v>
      </c>
      <c r="L107" s="105"/>
      <c r="M107" s="88">
        <f t="shared" si="19"/>
        <v>7.3092926180684188</v>
      </c>
    </row>
    <row r="108" ht="12.75">
      <c r="A108" s="99">
        <f t="shared" si="12"/>
        <v>30</v>
      </c>
      <c r="B108" s="103">
        <v>-17</v>
      </c>
      <c r="C108" s="103">
        <v>0</v>
      </c>
      <c r="D108" s="83">
        <f t="shared" si="13"/>
        <v>-1.4618585236136838</v>
      </c>
      <c r="E108" s="84">
        <f t="shared" si="14"/>
        <v>-8.7711511416821022</v>
      </c>
      <c r="F108" s="85">
        <f t="shared" si="15"/>
        <v>0</v>
      </c>
      <c r="G108" s="84">
        <f t="shared" si="16"/>
        <v>0</v>
      </c>
      <c r="H108" s="85">
        <f t="shared" si="17"/>
        <v>4.5893921048953059</v>
      </c>
      <c r="I108" s="84">
        <f t="shared" si="18"/>
        <v>27.728484304291708</v>
      </c>
      <c r="J108" s="104">
        <f t="shared" si="20"/>
        <v>23.382133848230772</v>
      </c>
      <c r="K108" s="104">
        <v>280</v>
      </c>
      <c r="L108" s="105"/>
      <c r="M108" s="88">
        <f t="shared" si="19"/>
        <v>8.7711511416821022</v>
      </c>
    </row>
    <row r="109" ht="12.75">
      <c r="A109" s="99">
        <f t="shared" si="12"/>
        <v>35</v>
      </c>
      <c r="B109" s="103">
        <v>-17</v>
      </c>
      <c r="C109" s="103">
        <v>0</v>
      </c>
      <c r="D109" s="83">
        <f t="shared" si="13"/>
        <v>-1.4618585236136838</v>
      </c>
      <c r="E109" s="84">
        <f t="shared" si="14"/>
        <v>-10.233009665295786</v>
      </c>
      <c r="F109" s="85">
        <f t="shared" si="15"/>
        <v>0</v>
      </c>
      <c r="G109" s="84">
        <f t="shared" si="16"/>
        <v>0</v>
      </c>
      <c r="H109" s="85">
        <f t="shared" si="17"/>
        <v>4.5893921048953059</v>
      </c>
      <c r="I109" s="84">
        <f t="shared" si="18"/>
        <v>32.317876409187015</v>
      </c>
      <c r="J109" s="104">
        <f t="shared" si="20"/>
        <v>23.382133848230772</v>
      </c>
      <c r="K109" s="104">
        <v>280</v>
      </c>
      <c r="L109" s="105"/>
      <c r="M109" s="88">
        <f t="shared" si="19"/>
        <v>10.233009665295786</v>
      </c>
    </row>
    <row r="110" ht="12.75">
      <c r="A110" s="99">
        <f t="shared" si="12"/>
        <v>40</v>
      </c>
      <c r="B110" s="103">
        <v>-17</v>
      </c>
      <c r="C110" s="103">
        <v>0</v>
      </c>
      <c r="D110" s="83">
        <f t="shared" si="13"/>
        <v>-1.4618585236136838</v>
      </c>
      <c r="E110" s="84">
        <f t="shared" si="14"/>
        <v>-11.694868188909469</v>
      </c>
      <c r="F110" s="85">
        <f t="shared" si="15"/>
        <v>0</v>
      </c>
      <c r="G110" s="84">
        <f t="shared" si="16"/>
        <v>0</v>
      </c>
      <c r="H110" s="85">
        <f t="shared" si="17"/>
        <v>4.5893921048953059</v>
      </c>
      <c r="I110" s="84">
        <f t="shared" si="18"/>
        <v>36.907268514082318</v>
      </c>
      <c r="J110" s="104">
        <f t="shared" si="20"/>
        <v>23.382133848230772</v>
      </c>
      <c r="K110" s="104">
        <v>280</v>
      </c>
      <c r="L110" s="105"/>
      <c r="M110" s="88">
        <f t="shared" si="19"/>
        <v>11.694868188909469</v>
      </c>
    </row>
    <row r="111" ht="12.75">
      <c r="A111" s="99">
        <f t="shared" si="12"/>
        <v>45</v>
      </c>
      <c r="B111" s="103">
        <v>-17</v>
      </c>
      <c r="C111" s="103">
        <v>0</v>
      </c>
      <c r="D111" s="83">
        <f t="shared" si="13"/>
        <v>-1.4618585236136838</v>
      </c>
      <c r="E111" s="84">
        <f t="shared" si="14"/>
        <v>-13.156726712523152</v>
      </c>
      <c r="F111" s="85">
        <f t="shared" si="15"/>
        <v>0</v>
      </c>
      <c r="G111" s="84">
        <f t="shared" si="16"/>
        <v>0</v>
      </c>
      <c r="H111" s="85">
        <f t="shared" si="17"/>
        <v>4.5893921048953059</v>
      </c>
      <c r="I111" s="84">
        <f t="shared" si="18"/>
        <v>41.496660618977621</v>
      </c>
      <c r="J111" s="104">
        <f t="shared" si="20"/>
        <v>23.382133848230772</v>
      </c>
      <c r="K111" s="104">
        <v>280</v>
      </c>
      <c r="L111" s="105"/>
      <c r="M111" s="88">
        <f t="shared" si="19"/>
        <v>13.156726712523152</v>
      </c>
    </row>
    <row r="112" ht="12.75">
      <c r="A112" s="99">
        <f t="shared" si="12"/>
        <v>50</v>
      </c>
      <c r="B112" s="103">
        <v>-17</v>
      </c>
      <c r="C112" s="103">
        <v>0</v>
      </c>
      <c r="D112" s="83">
        <f t="shared" si="13"/>
        <v>-1.4618585236136838</v>
      </c>
      <c r="E112" s="84">
        <f t="shared" si="14"/>
        <v>-14.618585236136836</v>
      </c>
      <c r="F112" s="85">
        <f t="shared" si="15"/>
        <v>0</v>
      </c>
      <c r="G112" s="84">
        <f t="shared" si="16"/>
        <v>0</v>
      </c>
      <c r="H112" s="85">
        <f t="shared" si="17"/>
        <v>4.5893921048953059</v>
      </c>
      <c r="I112" s="84">
        <f t="shared" si="18"/>
        <v>46.086052723872925</v>
      </c>
      <c r="J112" s="104">
        <f t="shared" si="20"/>
        <v>23.382133848230772</v>
      </c>
      <c r="K112" s="104">
        <v>280</v>
      </c>
      <c r="L112" s="105"/>
      <c r="M112" s="88">
        <f t="shared" si="19"/>
        <v>14.618585236136836</v>
      </c>
    </row>
    <row r="113" ht="12.75">
      <c r="A113" s="99">
        <f t="shared" si="12"/>
        <v>55</v>
      </c>
      <c r="B113" s="103">
        <v>-17</v>
      </c>
      <c r="C113" s="103">
        <v>0</v>
      </c>
      <c r="D113" s="83">
        <f t="shared" si="13"/>
        <v>-1.4618585236136838</v>
      </c>
      <c r="E113" s="84">
        <f t="shared" si="14"/>
        <v>-16.080443759750519</v>
      </c>
      <c r="F113" s="85">
        <f t="shared" si="15"/>
        <v>0</v>
      </c>
      <c r="G113" s="84">
        <f t="shared" si="16"/>
        <v>0</v>
      </c>
      <c r="H113" s="85">
        <f t="shared" si="17"/>
        <v>4.5893921048953059</v>
      </c>
      <c r="I113" s="84">
        <f t="shared" si="18"/>
        <v>50.675444828768228</v>
      </c>
      <c r="J113" s="104">
        <f t="shared" si="20"/>
        <v>23.382133848230772</v>
      </c>
      <c r="K113" s="104">
        <v>280</v>
      </c>
      <c r="L113" s="105"/>
      <c r="M113" s="88">
        <f t="shared" si="19"/>
        <v>16.080443759750519</v>
      </c>
    </row>
    <row r="114" ht="12.75">
      <c r="A114" s="99">
        <f t="shared" si="12"/>
        <v>60</v>
      </c>
      <c r="B114" s="103">
        <v>-17</v>
      </c>
      <c r="C114" s="103">
        <v>0</v>
      </c>
      <c r="D114" s="83">
        <f t="shared" si="13"/>
        <v>-1.4618585236136838</v>
      </c>
      <c r="E114" s="84">
        <f t="shared" si="14"/>
        <v>-17.542302283364204</v>
      </c>
      <c r="F114" s="85">
        <f t="shared" si="15"/>
        <v>0</v>
      </c>
      <c r="G114" s="84">
        <f t="shared" si="16"/>
        <v>0</v>
      </c>
      <c r="H114" s="85">
        <f t="shared" si="17"/>
        <v>4.5893921048953059</v>
      </c>
      <c r="I114" s="84">
        <f t="shared" si="18"/>
        <v>55.264836933663531</v>
      </c>
      <c r="J114" s="104">
        <f t="shared" si="20"/>
        <v>23.382133848230772</v>
      </c>
      <c r="K114" s="104">
        <v>280</v>
      </c>
      <c r="L114" s="105"/>
      <c r="M114" s="88">
        <f t="shared" si="19"/>
        <v>17.542302283364204</v>
      </c>
    </row>
    <row r="115" ht="12.75">
      <c r="A115" s="99">
        <f t="shared" si="12"/>
        <v>65</v>
      </c>
      <c r="B115" s="103">
        <v>-17</v>
      </c>
      <c r="C115" s="103">
        <v>0</v>
      </c>
      <c r="D115" s="83">
        <f t="shared" si="13"/>
        <v>-1.4618585236136838</v>
      </c>
      <c r="E115" s="84">
        <f t="shared" si="14"/>
        <v>-19.00416080697789</v>
      </c>
      <c r="F115" s="85">
        <f t="shared" si="15"/>
        <v>0</v>
      </c>
      <c r="G115" s="84">
        <f t="shared" si="16"/>
        <v>0</v>
      </c>
      <c r="H115" s="85">
        <f t="shared" si="17"/>
        <v>4.5893921048953059</v>
      </c>
      <c r="I115" s="84">
        <f t="shared" si="18"/>
        <v>59.854229038558834</v>
      </c>
      <c r="J115" s="104">
        <f t="shared" si="20"/>
        <v>23.382133848230772</v>
      </c>
      <c r="K115" s="104">
        <v>280</v>
      </c>
      <c r="L115" s="105"/>
      <c r="M115" s="88">
        <f t="shared" si="19"/>
        <v>19.00416080697789</v>
      </c>
    </row>
    <row r="116" ht="12.75">
      <c r="A116" s="99">
        <f t="shared" si="12"/>
        <v>70</v>
      </c>
      <c r="B116" s="103">
        <v>-17</v>
      </c>
      <c r="C116" s="103">
        <v>0</v>
      </c>
      <c r="D116" s="83">
        <f t="shared" si="13"/>
        <v>-1.4618585236136838</v>
      </c>
      <c r="E116" s="84">
        <f t="shared" si="14"/>
        <v>-20.466019330591575</v>
      </c>
      <c r="F116" s="85">
        <f t="shared" si="15"/>
        <v>0</v>
      </c>
      <c r="G116" s="84">
        <f t="shared" si="16"/>
        <v>0</v>
      </c>
      <c r="H116" s="85">
        <f t="shared" si="17"/>
        <v>4.5893921048953059</v>
      </c>
      <c r="I116" s="84">
        <f t="shared" si="18"/>
        <v>64.443621143454138</v>
      </c>
      <c r="J116" s="104">
        <f t="shared" si="20"/>
        <v>23.382133848230772</v>
      </c>
      <c r="K116" s="104">
        <v>280</v>
      </c>
      <c r="L116" s="105"/>
      <c r="M116" s="88">
        <f t="shared" si="19"/>
        <v>20.466019330591575</v>
      </c>
    </row>
    <row r="117" ht="12.75">
      <c r="A117" s="99">
        <f t="shared" si="12"/>
        <v>75</v>
      </c>
      <c r="B117" s="103">
        <v>-17</v>
      </c>
      <c r="C117" s="103">
        <v>0</v>
      </c>
      <c r="D117" s="83">
        <f t="shared" si="13"/>
        <v>-1.4618585236136838</v>
      </c>
      <c r="E117" s="84">
        <f t="shared" si="14"/>
        <v>-21.92787785420526</v>
      </c>
      <c r="F117" s="85">
        <f t="shared" si="15"/>
        <v>0</v>
      </c>
      <c r="G117" s="84">
        <f t="shared" si="16"/>
        <v>0</v>
      </c>
      <c r="H117" s="85">
        <f t="shared" si="17"/>
        <v>4.5893921048953059</v>
      </c>
      <c r="I117" s="84">
        <f t="shared" si="18"/>
        <v>69.033013248349448</v>
      </c>
      <c r="J117" s="104">
        <f t="shared" si="20"/>
        <v>23.382133848230772</v>
      </c>
      <c r="K117" s="104">
        <v>280</v>
      </c>
      <c r="L117" s="105"/>
      <c r="M117" s="88">
        <f t="shared" si="19"/>
        <v>21.92787785420526</v>
      </c>
    </row>
    <row r="118" ht="12.75">
      <c r="A118" s="99">
        <f t="shared" si="12"/>
        <v>80</v>
      </c>
      <c r="B118" s="103">
        <v>-17</v>
      </c>
      <c r="C118" s="103">
        <v>0</v>
      </c>
      <c r="D118" s="83">
        <f t="shared" si="13"/>
        <v>-1.4618585236136838</v>
      </c>
      <c r="E118" s="84">
        <f t="shared" si="14"/>
        <v>-23.389736377818945</v>
      </c>
      <c r="F118" s="85">
        <f t="shared" si="15"/>
        <v>0</v>
      </c>
      <c r="G118" s="84">
        <f t="shared" si="16"/>
        <v>0</v>
      </c>
      <c r="H118" s="85">
        <f t="shared" si="17"/>
        <v>4.5893921048953059</v>
      </c>
      <c r="I118" s="84">
        <f t="shared" si="18"/>
        <v>73.622405353244758</v>
      </c>
      <c r="J118" s="104">
        <f t="shared" si="20"/>
        <v>23.382133848230772</v>
      </c>
      <c r="K118" s="104">
        <v>280</v>
      </c>
      <c r="L118" s="105"/>
      <c r="M118" s="88">
        <f t="shared" si="19"/>
        <v>23.389736377818945</v>
      </c>
    </row>
  </sheetData>
  <mergeCells count="10">
    <mergeCell ref="B9:C9"/>
    <mergeCell ref="D9:K9"/>
    <mergeCell ref="D13:E13"/>
    <mergeCell ref="F13:G13"/>
    <mergeCell ref="H13:I13"/>
    <mergeCell ref="L13:M13"/>
    <mergeCell ref="B95:C95"/>
    <mergeCell ref="D99:E99"/>
    <mergeCell ref="F99:G99"/>
    <mergeCell ref="H99:I99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DENECE</dc:creator>
  <cp:revision>1</cp:revision>
  <dcterms:created xsi:type="dcterms:W3CDTF">2010-11-19T09:37:00Z</dcterms:created>
  <dcterms:modified xsi:type="dcterms:W3CDTF">2025-06-20T17:59:41Z</dcterms:modified>
  <cp:version>1048576</cp:version>
</cp:coreProperties>
</file>