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hidePivotFieldList="1"/>
  <mc:AlternateContent xmlns:mc="http://schemas.openxmlformats.org/markup-compatibility/2006">
    <mc:Choice Requires="x15">
      <x15ac:absPath xmlns:x15ac="http://schemas.microsoft.com/office/spreadsheetml/2010/11/ac" url="D:\Excel\Data Analysis\"/>
    </mc:Choice>
  </mc:AlternateContent>
  <xr:revisionPtr revIDLastSave="0" documentId="13_ncr:10000001_{DC590256-24DD-4D30-9FA9-B30665121898}" xr6:coauthVersionLast="47" xr6:coauthVersionMax="47" xr10:uidLastSave="{00000000-0000-0000-0000-000000000000}"/>
  <bookViews>
    <workbookView xWindow="-108" yWindow="-108" windowWidth="23256" windowHeight="12576" tabRatio="476" activeTab="2" xr2:uid="{26D4546B-D2A1-4444-8EAF-A6228F96F0C1}"/>
  </bookViews>
  <sheets>
    <sheet name="Pivots" sheetId="6" r:id="rId1"/>
    <sheet name="Data" sheetId="2" r:id="rId2"/>
    <sheet name="Call Center Report" sheetId="5" r:id="rId3"/>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81029"/>
  <pivotCaches>
    <pivotCache cacheId="0" r:id="rId4"/>
    <pivotCache cacheId="1" r:id="rId5"/>
    <pivotCache cacheId="233" r:id="rId6"/>
    <pivotCache cacheId="310" r:id="rId7"/>
    <pivotCache cacheId="688" r:id="rId8"/>
    <pivotCache cacheId="691" r:id="rId9"/>
    <pivotCache cacheId="694" r:id="rId10"/>
    <pivotCache cacheId="697" r:id="rId11"/>
    <pivotCache cacheId="700" r:id="rId12"/>
  </pivotCaches>
  <fileRecoveryPr repairLoad="1"/>
  <extLst>
    <ext xmlns:x14="http://schemas.microsoft.com/office/spreadsheetml/2009/9/main" uri="{876F7934-8845-4945-9796-88D515C7AA90}">
      <x14:pivotCaches>
        <pivotCache cacheId="6"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B65" i="6" l="1"/>
  <c r="B68" i="6" s="1"/>
  <c r="B73" i="6" s="1"/>
  <c r="M25" i="5" s="1"/>
  <c r="B64" i="6"/>
  <c r="B67" i="6" s="1"/>
  <c r="B72" i="6" s="1"/>
  <c r="M24" i="5" s="1"/>
  <c r="S14" i="5"/>
  <c r="T14" i="5"/>
  <c r="U14" i="5"/>
  <c r="V14" i="5"/>
  <c r="W14" i="5"/>
  <c r="R15" i="5"/>
  <c r="R16" i="5"/>
  <c r="S16" i="5"/>
  <c r="T16" i="5"/>
  <c r="U16" i="5"/>
  <c r="V16" i="5"/>
  <c r="W16" i="5"/>
  <c r="X16" i="5"/>
  <c r="R17" i="5"/>
  <c r="S17" i="5"/>
  <c r="T17" i="5"/>
  <c r="U17" i="5"/>
  <c r="V17" i="5"/>
  <c r="W17" i="5"/>
  <c r="X17" i="5"/>
  <c r="R18" i="5"/>
  <c r="S18" i="5"/>
  <c r="T18" i="5"/>
  <c r="U18" i="5"/>
  <c r="V18" i="5"/>
  <c r="W18" i="5"/>
  <c r="X18" i="5"/>
  <c r="R19" i="5"/>
  <c r="S19" i="5"/>
  <c r="T19" i="5"/>
  <c r="U19" i="5"/>
  <c r="V19" i="5"/>
  <c r="W19" i="5"/>
  <c r="X19" i="5"/>
  <c r="R20" i="5"/>
  <c r="R21" i="5"/>
  <c r="S21" i="5"/>
  <c r="T21" i="5"/>
  <c r="U21" i="5"/>
  <c r="V21" i="5"/>
  <c r="W21" i="5"/>
  <c r="X21" i="5"/>
  <c r="R22" i="5"/>
  <c r="S22" i="5"/>
  <c r="T22" i="5"/>
  <c r="U22" i="5"/>
  <c r="V22" i="5"/>
  <c r="W22" i="5"/>
  <c r="X22" i="5"/>
  <c r="R23" i="5"/>
  <c r="S23" i="5"/>
  <c r="T23" i="5"/>
  <c r="U23" i="5"/>
  <c r="V23" i="5"/>
  <c r="W23" i="5"/>
  <c r="X23" i="5"/>
  <c r="R24" i="5"/>
  <c r="S24" i="5"/>
  <c r="T24" i="5"/>
  <c r="U24" i="5"/>
  <c r="V24" i="5"/>
  <c r="W24" i="5"/>
  <c r="X24" i="5"/>
  <c r="R25" i="5"/>
  <c r="S25" i="5"/>
  <c r="T25" i="5"/>
  <c r="U25" i="5"/>
  <c r="V25" i="5"/>
  <c r="W25" i="5"/>
  <c r="X25" i="5"/>
  <c r="R26" i="5"/>
  <c r="S26" i="5"/>
  <c r="T26" i="5"/>
  <c r="U26" i="5"/>
  <c r="V26" i="5"/>
  <c r="W26" i="5"/>
  <c r="X26" i="5"/>
  <c r="R27" i="5"/>
  <c r="R28" i="5"/>
  <c r="S28" i="5"/>
  <c r="T28" i="5"/>
  <c r="U28" i="5"/>
  <c r="V28" i="5"/>
  <c r="W28" i="5"/>
  <c r="X28" i="5"/>
  <c r="R29" i="5"/>
  <c r="S29" i="5"/>
  <c r="T29" i="5"/>
  <c r="U29" i="5"/>
  <c r="V29" i="5"/>
  <c r="W29" i="5"/>
  <c r="X29" i="5"/>
  <c r="R30" i="5"/>
  <c r="S30" i="5"/>
  <c r="T30" i="5"/>
  <c r="U30" i="5"/>
  <c r="V30" i="5"/>
  <c r="W30" i="5"/>
  <c r="X30" i="5"/>
  <c r="R31" i="5"/>
  <c r="S31" i="5"/>
  <c r="T31" i="5"/>
  <c r="U31" i="5"/>
  <c r="V31" i="5"/>
  <c r="W31" i="5"/>
  <c r="X31" i="5"/>
  <c r="R32" i="5"/>
  <c r="S32" i="5"/>
  <c r="T32" i="5"/>
  <c r="U32" i="5"/>
  <c r="V32" i="5"/>
  <c r="W32" i="5"/>
  <c r="X32" i="5"/>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G47" i="6"/>
  <c r="F47" i="6"/>
  <c r="E47" i="6"/>
  <c r="G46" i="6"/>
  <c r="F46" i="6"/>
  <c r="E46" i="6"/>
  <c r="G45" i="6"/>
  <c r="F45" i="6"/>
  <c r="E45" i="6"/>
  <c r="G44" i="6"/>
  <c r="F44" i="6"/>
  <c r="E44" i="6"/>
  <c r="G43" i="6"/>
  <c r="F43" i="6"/>
  <c r="E43" i="6"/>
  <c r="H41" i="6"/>
  <c r="I47" i="6" s="1"/>
  <c r="B63" i="6"/>
  <c r="B71" i="6" l="1"/>
  <c r="M23" i="5" s="1"/>
  <c r="I44" i="6"/>
  <c r="H46" i="6"/>
  <c r="H43" i="6"/>
  <c r="I46" i="6"/>
  <c r="I43" i="6"/>
  <c r="H45" i="6"/>
  <c r="I45" i="6"/>
  <c r="H47" i="6"/>
  <c r="H4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F5DE49-236A-4EFB-8EA8-FCBBA90CB2D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4D1B39A-71B6-4E5B-AF67-6CC226C6D3F4}"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1113320D-730B-4A7A-AADD-581C8E15BF87}"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sharedStrings.xml><?xml version="1.0" encoding="utf-8"?>
<sst xmlns="http://schemas.openxmlformats.org/spreadsheetml/2006/main" count="3163" uniqueCount="1081">
  <si>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</si>
  <si>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</si>
  <si>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</si>
  <si>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</si>
  <si>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</si>
  <si>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</si>
  <si>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</si>
  <si>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</si>
  <si>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</si>
  <si>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</si>
  <si>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</si>
  <si>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</si>
  <si>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</si>
  <si>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</si>
  <si>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</si>
  <si>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</si>
  <si>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</si>
  <si>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</si>
  <si>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</si>
  <si>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</si>
  <si>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</si>
  <si>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</si>
  <si>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</si>
  <si>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</si>
  <si>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</si>
  <si>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</si>
  <si>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</si>
  <si>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</si>
  <si>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</si>
  <si>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</si>
  <si>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</si>
  <si>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</si>
  <si>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</si>
  <si>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</si>
  <si>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</si>
  <si>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</si>
  <si>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</si>
  <si>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</si>
  <si>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</si>
  <si>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</si>
  <si>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</si>
  <si>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</si>
  <si>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</si>
  <si>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</si>
  <si>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</si>
  <si>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</si>
  <si>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</si>
  <si>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</si>
  <si>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</si>
  <si>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</si>
  <si>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</si>
  <si>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</si>
  <si>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</si>
  <si>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</si>
  <si>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</si>
  <si>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</si>
  <si>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</si>
  <si>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</si>
  <si>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</si>
  <si>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</si>
  <si>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</si>
  <si>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</si>
  <si>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</si>
  <si>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</si>
  <si>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</si>
  <si>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</si>
  <si>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</si>
  <si>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</si>
  <si>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</si>
  <si>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</si>
  <si>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</si>
  <si>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</si>
  <si>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</si>
  <si>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</si>
  <si>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</si>
  <si>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</si>
  <si>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</si>
  <si>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</si>
  <si>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</si>
  <si>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</si>
  <si>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</si>
  <si>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</si>
  <si>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</si>
  <si>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</si>
  <si>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</si>
  <si>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</si>
  <si>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</si>
  <si>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</si>
  <si>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</si>
  <si>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</si>
  <si>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</si>
  <si>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</si>
  <si>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</si>
  <si>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</si>
  <si>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</si>
  <si>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</si>
  <si>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</si>
  <si>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</si>
  <si>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</si>
  <si>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</si>
  <si>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</si>
  <si>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</si>
  <si>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</si>
  <si>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</si>
  <si>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</si>
  <si>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</si>
  <si>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</si>
  <si>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</si>
  <si>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</si>
  <si>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</si>
  <si>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</si>
  <si>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</si>
  <si>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</si>
  <si>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</si>
  <si>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</si>
  <si>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</si>
  <si>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</si>
  <si>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</si>
  <si>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</si>
  <si>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</si>
  <si>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</si>
  <si>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</si>
  <si>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</si>
  <si>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</si>
  <si>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</si>
  <si>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</si>
  <si>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</si>
  <si>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</si>
  <si>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</si>
  <si>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</si>
  <si>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</si>
  <si>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</si>
  <si>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</si>
  <si>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</si>
  <si>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</si>
  <si>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</si>
  <si>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</si>
  <si>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</si>
  <si>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</si>
  <si>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</si>
  <si>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</si>
  <si>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</si>
  <si>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</si>
  <si>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</si>
  <si>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</si>
  <si>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</si>
  <si>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</si>
  <si>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</si>
  <si>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</si>
  <si>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</si>
  <si>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</si>
  <si>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</si>
  <si>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</si>
  <si>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</si>
  <si>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</si>
  <si>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</si>
  <si>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</si>
  <si>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</si>
  <si>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</si>
  <si>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</si>
  <si>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</si>
  <si>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</si>
  <si>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</si>
  <si>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</si>
  <si>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</si>
  <si>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</si>
  <si>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</si>
  <si>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</si>
  <si>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</si>
  <si>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</si>
  <si>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</si>
  <si>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</si>
  <si>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</si>
  <si>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</si>
  <si>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</si>
  <si>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</si>
  <si>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</si>
  <si>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</si>
  <si>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</si>
  <si>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</si>
  <si>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</si>
  <si>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</si>
  <si>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</si>
  <si>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</si>
  <si>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</si>
  <si>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</si>
  <si>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</si>
  <si>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</si>
  <si>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</si>
  <si>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</si>
  <si>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</si>
  <si>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</si>
  <si>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</si>
  <si>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</si>
  <si>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</si>
  <si>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</si>
  <si>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</si>
  <si>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</si>
  <si>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</si>
  <si>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</si>
  <si>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</si>
  <si>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</si>
  <si>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</si>
  <si>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</si>
  <si>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</si>
  <si>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</si>
  <si>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</si>
  <si>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</si>
  <si>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</si>
  <si>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</si>
  <si>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</si>
  <si>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</si>
  <si>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</si>
  <si>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</si>
  <si>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</si>
  <si>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</si>
  <si>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</si>
  <si>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</si>
  <si>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</si>
  <si>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</si>
  <si>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</si>
  <si>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</si>
  <si>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</si>
  <si>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</si>
  <si>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</si>
  <si>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</si>
  <si>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</si>
  <si>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</si>
  <si>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</si>
  <si>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</si>
  <si>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</si>
  <si>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</si>
  <si>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</si>
  <si>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</si>
  <si>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</si>
  <si>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</si>
  <si>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</si>
  <si>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</si>
  <si>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</si>
  <si>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</si>
  <si>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</si>
  <si>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</si>
  <si>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</si>
  <si>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</si>
  <si>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</si>
  <si>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</si>
  <si>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</si>
  <si>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</si>
  <si>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</si>
  <si>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</si>
  <si>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</si>
  <si>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</si>
  <si>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</si>
  <si>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</si>
  <si>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</si>
  <si>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</si>
  <si>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</si>
  <si>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</si>
  <si>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</si>
  <si>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</si>
  <si>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</si>
  <si>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</si>
  <si>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</si>
  <si>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</si>
  <si>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</si>
  <si>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</si>
  <si>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</si>
  <si>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</si>
  <si>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</si>
  <si>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</si>
  <si>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</si>
  <si>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</si>
  <si>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</si>
  <si>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</si>
  <si>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</si>
  <si>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</si>
  <si>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</si>
  <si>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</si>
  <si>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</si>
  <si>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</si>
  <si>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</si>
  <si>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</si>
  <si>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</si>
  <si>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</si>
  <si>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</si>
  <si>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</si>
  <si>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</si>
  <si>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</si>
  <si>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</si>
  <si>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</si>
  <si>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</si>
  <si>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</si>
  <si>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</si>
  <si>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</si>
  <si>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</si>
  <si>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</si>
  <si>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</si>
  <si>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</si>
  <si>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</si>
  <si>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</si>
  <si>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</si>
  <si>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</si>
  <si>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</si>
  <si>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</si>
  <si>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</si>
  <si>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</si>
  <si>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</si>
  <si>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</si>
  <si>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</si>
  <si>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</si>
  <si>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</si>
  <si>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</si>
  <si>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</si>
  <si>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</si>
  <si>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</si>
  <si>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</si>
  <si>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</si>
  <si>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</si>
  <si>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</si>
  <si>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</si>
  <si>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</si>
  <si>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</si>
  <si>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</si>
  <si>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</si>
  <si>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</si>
  <si>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</si>
  <si>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</si>
  <si>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</si>
  <si>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</si>
  <si>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</si>
  <si>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</si>
  <si>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</si>
  <si>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</si>
  <si>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</si>
  <si>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</si>
  <si>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</si>
  <si>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</si>
  <si>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</si>
  <si>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</si>
  <si>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</si>
  <si>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</si>
  <si>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</si>
  <si>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</si>
  <si>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</si>
  <si>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</si>
  <si>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</si>
  <si>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</si>
  <si>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</si>
  <si>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</si>
  <si>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</si>
  <si>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</si>
  <si>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</si>
  <si>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</si>
  <si>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</si>
  <si>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</si>
  <si>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</si>
  <si>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</si>
  <si>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</si>
  <si>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</si>
  <si>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</si>
  <si>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</si>
  <si>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</si>
  <si>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</si>
  <si>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</si>
  <si>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</si>
  <si>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</si>
  <si>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</si>
  <si>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</si>
  <si>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</si>
  <si>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</si>
  <si>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</si>
  <si>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</si>
  <si>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</si>
  <si>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</si>
  <si>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</si>
  <si>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</si>
  <si>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</si>
  <si>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</si>
  <si>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</si>
  <si>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</si>
  <si>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</si>
  <si>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</si>
  <si>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</si>
  <si>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</si>
  <si>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</si>
  <si>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</si>
  <si>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</si>
  <si>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</si>
  <si>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</si>
  <si>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</si>
  <si>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</si>
  <si>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</si>
  <si>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</si>
  <si>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</si>
  <si>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</si>
  <si>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</si>
  <si>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</si>
  <si>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</si>
  <si>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</si>
  <si>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</si>
  <si>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</si>
  <si>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</si>
  <si>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</si>
  <si>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</si>
  <si>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</si>
  <si>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</si>
  <si>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</si>
  <si>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</si>
  <si>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</si>
  <si>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</si>
  <si>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</si>
  <si>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</si>
  <si>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</si>
  <si>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</si>
  <si>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</si>
  <si>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</si>
  <si>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</si>
  <si>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</si>
  <si>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</si>
  <si>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</si>
  <si>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</si>
  <si>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</si>
  <si>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</si>
  <si>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</si>
  <si>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</si>
  <si>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</si>
  <si>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</si>
  <si>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</si>
  <si>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</si>
  <si>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</si>
  <si>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</si>
  <si>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</si>
  <si>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</si>
  <si>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</si>
  <si>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</si>
  <si>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</si>
  <si>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</si>
  <si>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</si>
  <si>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</si>
  <si>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</si>
  <si>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</si>
  <si>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</si>
  <si>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</si>
  <si>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</si>
  <si>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</si>
  <si>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</si>
  <si>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</si>
  <si>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</si>
  <si>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</si>
  <si>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</si>
  <si>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</si>
  <si>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</si>
  <si>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</si>
  <si>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</si>
  <si>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</si>
  <si>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</si>
  <si>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</si>
  <si>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</si>
  <si>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</si>
  <si>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</si>
  <si>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</si>
  <si>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</si>
  <si>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</si>
  <si>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</si>
  <si>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</si>
  <si>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</si>
  <si>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</si>
  <si>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</si>
  <si>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</si>
  <si>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</si>
  <si>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</si>
  <si>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</si>
  <si>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</si>
  <si>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</si>
  <si>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</si>
  <si>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</si>
  <si>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</si>
  <si>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</si>
  <si>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</si>
  <si>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</si>
  <si>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</si>
  <si>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</si>
  <si>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</si>
  <si>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</si>
  <si>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</si>
  <si>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</si>
  <si>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</si>
  <si>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</si>
  <si>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</si>
  <si>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</si>
  <si>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</si>
  <si>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</si>
  <si>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</si>
  <si>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</si>
  <si>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</si>
  <si>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</si>
  <si>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</si>
  <si>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</si>
  <si>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</si>
  <si>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</si>
  <si>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</si>
  <si>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</si>
  <si>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</si>
  <si>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</si>
  <si>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</si>
  <si>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</si>
  <si>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</si>
  <si>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</si>
  <si>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</si>
  <si>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</si>
  <si>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</si>
  <si>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</si>
  <si>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</si>
  <si>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</si>
  <si>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</si>
  <si>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</si>
  <si>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</si>
  <si>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</si>
  <si>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</si>
  <si>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</si>
  <si>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</si>
  <si>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</si>
  <si>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</si>
  <si>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</si>
  <si>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</si>
  <si>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</si>
  <si>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</si>
  <si>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</si>
  <si>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</si>
  <si>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</si>
  <si>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</si>
  <si>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</si>
  <si>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</si>
  <si>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</si>
  <si>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</si>
  <si>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</si>
  <si>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</si>
  <si>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</si>
  <si>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</si>
  <si>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</si>
  <si>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</si>
  <si>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</si>
  <si>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</si>
  <si>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</si>
  <si>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</si>
  <si>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</si>
  <si>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</si>
  <si>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</si>
  <si>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</si>
  <si>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</si>
  <si>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</si>
  <si>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</si>
  <si>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</si>
  <si>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</si>
  <si>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</si>
  <si>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</si>
  <si>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</si>
  <si>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</si>
  <si>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</si>
  <si>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</si>
  <si>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</si>
  <si>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</si>
  <si>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</si>
  <si>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</si>
  <si>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</si>
  <si>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</si>
  <si>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</si>
  <si>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</si>
  <si>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</si>
  <si>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</si>
  <si>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</si>
  <si>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</si>
  <si>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</si>
  <si>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</si>
  <si>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</si>
  <si>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</si>
  <si>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</si>
  <si>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</si>
  <si>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</si>
  <si>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</si>
  <si>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</si>
  <si>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</si>
  <si>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</si>
  <si>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</si>
  <si>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</si>
  <si>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</si>
  <si>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</si>
  <si>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</si>
  <si>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</si>
  <si>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</si>
  <si>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</si>
  <si>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</si>
  <si>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</si>
  <si>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</si>
  <si>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</si>
  <si>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</si>
  <si>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</si>
  <si>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</si>
  <si>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</si>
  <si>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</si>
  <si>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</si>
  <si>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</si>
  <si>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</si>
  <si>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</si>
  <si>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</si>
  <si>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</si>
  <si>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</si>
  <si>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</si>
  <si>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</si>
  <si>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</si>
  <si>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</si>
  <si>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</si>
  <si>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</si>
  <si>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</si>
  <si>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</si>
  <si>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</si>
  <si>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</si>
  <si>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</si>
  <si>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</si>
  <si>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</si>
  <si>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</si>
  <si>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</si>
  <si>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</si>
  <si>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</si>
  <si>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</si>
  <si>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</si>
  <si>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</si>
  <si>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</si>
  <si>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</si>
  <si>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</si>
  <si>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</si>
  <si>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</si>
  <si>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</si>
  <si>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</si>
  <si>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</si>
  <si>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</si>
  <si>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</si>
  <si>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</si>
  <si>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</si>
  <si>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</si>
  <si>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</si>
  <si>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</si>
  <si>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</si>
  <si>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</si>
  <si>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</si>
  <si>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</si>
  <si>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</si>
  <si>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</si>
  <si>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</si>
  <si>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</si>
  <si>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</si>
  <si>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</si>
  <si>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</si>
  <si>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</si>
  <si>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</si>
  <si>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</si>
  <si>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</si>
  <si>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</si>
  <si>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</si>
  <si>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</si>
  <si>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</si>
  <si>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</si>
  <si>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</si>
  <si>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</si>
  <si>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</si>
  <si>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</si>
  <si>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</si>
  <si>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</si>
  <si>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</si>
  <si>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</si>
  <si>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</si>
  <si>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</si>
  <si>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</si>
  <si>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</si>
  <si>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</si>
  <si>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</si>
  <si>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</si>
  <si>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</si>
  <si>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</si>
  <si>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</si>
  <si>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</si>
  <si>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</si>
  <si>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</si>
  <si>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</si>
  <si>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</si>
  <si>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</si>
  <si>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</si>
  <si>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</si>
  <si>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</si>
  <si>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</si>
  <si>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</si>
  <si>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</si>
  <si>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</si>
  <si>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</si>
  <si>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</si>
  <si>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</si>
  <si>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</si>
  <si>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</si>
  <si>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</si>
  <si>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</si>
  <si>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</si>
  <si>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</si>
  <si>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</si>
  <si>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</si>
  <si>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</si>
  <si>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</si>
  <si>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</si>
  <si>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</si>
  <si>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</si>
  <si>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</si>
  <si>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</si>
  <si>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</si>
  <si>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</si>
  <si>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</si>
  <si>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</si>
  <si>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</si>
  <si>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</si>
  <si>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</si>
  <si>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</si>
  <si>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</si>
  <si>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</si>
  <si>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</si>
  <si>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</si>
  <si>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</si>
  <si>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</si>
  <si>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</si>
  <si>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</si>
  <si>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</si>
  <si>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</si>
  <si>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</si>
  <si>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</si>
  <si>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</si>
  <si>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</si>
  <si>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</si>
  <si>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</si>
  <si>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</si>
  <si>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</si>
  <si>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</si>
  <si>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</si>
  <si>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</si>
  <si>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</si>
  <si>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</si>
  <si>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</si>
  <si>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</si>
  <si>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</si>
  <si>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</si>
  <si>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</si>
  <si>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</si>
  <si>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</si>
  <si>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</si>
  <si>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</si>
  <si>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</si>
  <si>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</si>
  <si>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</si>
  <si>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</si>
  <si>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</si>
  <si>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</si>
  <si>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</si>
  <si>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</si>
  <si>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</si>
  <si>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</si>
  <si>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</si>
  <si>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</si>
  <si>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</si>
  <si>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</si>
  <si>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</si>
  <si>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</si>
  <si>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</si>
  <si>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</si>
  <si>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</si>
  <si>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</si>
  <si>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</si>
  <si>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</si>
  <si>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</si>
  <si>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</si>
  <si>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</si>
  <si>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</si>
  <si>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</si>
  <si>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</si>
  <si>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</si>
  <si>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</si>
  <si>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</si>
  <si>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</si>
  <si>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</si>
  <si>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</si>
  <si>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</si>
  <si>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</si>
  <si>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</si>
  <si>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</si>
  <si>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</si>
  <si>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</si>
  <si>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</si>
  <si>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</si>
  <si>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</si>
  <si>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</si>
  <si>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</si>
  <si>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</si>
  <si>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</si>
  <si>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</si>
  <si>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</si>
  <si>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</si>
  <si>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</si>
  <si>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</si>
  <si>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</si>
  <si>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</si>
  <si>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</si>
  <si>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</si>
  <si>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</si>
  <si>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</si>
  <si>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</si>
  <si>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</si>
  <si>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</si>
  <si>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</si>
  <si>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</si>
  <si>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</si>
  <si>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</si>
  <si>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</si>
  <si>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</si>
  <si>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</si>
  <si>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</si>
  <si>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</si>
  <si>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</si>
  <si>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</si>
  <si>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</si>
  <si>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</si>
  <si>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</si>
  <si>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</si>
  <si>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</si>
  <si>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</si>
  <si>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</si>
  <si>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</si>
  <si>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</si>
  <si>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</si>
  <si>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</si>
  <si>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</si>
  <si>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</si>
  <si>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</si>
  <si>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</si>
  <si>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</si>
  <si>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</si>
  <si>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</si>
  <si>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</si>
  <si>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</si>
  <si>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</si>
  <si>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</si>
  <si>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</si>
  <si>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</si>
  <si>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</si>
  <si>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</si>
  <si>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</si>
  <si>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</si>
  <si>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</si>
  <si>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</si>
  <si>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</si>
  <si>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</si>
  <si>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</si>
  <si>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</si>
  <si>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</si>
  <si>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</si>
  <si>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</si>
  <si>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</si>
  <si>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</si>
  <si>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</si>
  <si>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</si>
  <si>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</si>
  <si>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</si>
  <si>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</si>
  <si>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</si>
  <si>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</si>
  <si>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</si>
  <si>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</si>
  <si>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</si>
  <si>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</si>
  <si>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</si>
  <si>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</si>
  <si>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</si>
  <si>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</si>
  <si>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</si>
  <si>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</si>
  <si>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</si>
  <si>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</si>
  <si>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</si>
  <si>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</si>
  <si>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</si>
  <si>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</si>
  <si>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</si>
  <si>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</si>
  <si>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</si>
  <si>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</si>
  <si>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</si>
  <si>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</si>
  <si>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</si>
  <si>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</si>
  <si>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</si>
  <si>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</si>
  <si>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</si>
  <si>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</si>
  <si>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</si>
  <si>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</si>
  <si>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</si>
  <si>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</si>
  <si>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</si>
  <si>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</si>
  <si>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</si>
  <si>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</si>
  <si>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</si>
  <si>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</si>
  <si>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</si>
  <si>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</si>
  <si>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</si>
  <si>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</si>
  <si>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</si>
  <si>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</si>
  <si>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</si>
  <si>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</si>
  <si>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</si>
  <si>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</si>
  <si>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</si>
  <si>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</si>
  <si>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</si>
  <si>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</si>
  <si>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</si>
  <si>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</si>
  <si>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</si>
  <si>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</si>
  <si>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</si>
  <si>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</si>
  <si>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</si>
  <si>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</si>
  <si>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</si>
  <si>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</si>
  <si>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</si>
  <si>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</si>
  <si>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</si>
  <si>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</si>
  <si>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</si>
  <si>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</si>
  <si>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</si>
  <si>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</si>
  <si>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</si>
  <si>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</si>
  <si>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</si>
  <si>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</si>
  <si>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</si>
  <si>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</si>
  <si>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</si>
  <si>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</si>
  <si>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</si>
  <si>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</si>
  <si>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</si>
  <si>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</si>
  <si>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</si>
  <si>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</si>
  <si>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</si>
  <si>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</si>
  <si>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</si>
  <si>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</si>
  <si>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</si>
  <si>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</si>
  <si>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</si>
  <si>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</si>
  <si>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</si>
  <si>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</si>
  <si>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</si>
  <si>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</si>
  <si>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</si>
  <si>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</si>
  <si>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</si>
  <si>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</si>
  <si>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</si>
  <si>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</si>
  <si>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</si>
  <si>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</si>
  <si>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</si>
  <si>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</si>
  <si>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</si>
  <si>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</si>
  <si>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</si>
  <si>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</si>
  <si>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</si>
  <si>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</si>
  <si>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</si>
  <si>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</si>
  <si>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</si>
  <si>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</si>
  <si>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</si>
  <si>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</si>
  <si>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</si>
  <si>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</si>
  <si>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</si>
  <si>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</si>
  <si>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</si>
  <si>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</si>
  <si>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</si>
  <si>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</si>
  <si>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</si>
  <si>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</si>
  <si>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</si>
  <si>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</si>
  <si>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</si>
  <si>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</si>
  <si>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</si>
  <si>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</si>
  <si>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</si>
  <si>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</si>
  <si>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</si>
  <si>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</si>
  <si>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</si>
  <si>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</si>
  <si>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</si>
  <si>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</si>
  <si>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</si>
  <si>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</si>
  <si>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</si>
  <si>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</si>
  <si>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</si>
  <si>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</si>
  <si>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</si>
  <si>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</si>
  <si>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</si>
  <si>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</si>
  <si>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</si>
  <si>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</si>
  <si>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</si>
  <si>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</si>
  <si>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</si>
  <si>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</si>
  <si>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</si>
  <si>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</si>
  <si>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</si>
  <si>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</si>
  <si>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</si>
  <si>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</si>
  <si>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</si>
  <si>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</si>
  <si>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</si>
  <si>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</si>
  <si>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</si>
  <si>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</si>
  <si>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</si>
  <si>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</si>
  <si>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</si>
  <si>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</si>
  <si>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average rating</t>
  </si>
  <si>
    <t>5 (*)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</si>
  <si>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</si>
  <si>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</si>
  <si>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</si>
  <si>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</si>
  <si>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</si>
  <si>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</si>
  <si>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</si>
  <si>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</si>
  <si>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</si>
  <si>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</si>
  <si>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</si>
  <si>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</si>
  <si>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</si>
  <si>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</si>
  <si>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</si>
  <si>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</si>
  <si>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</si>
  <si>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</si>
  <si>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</si>
  <si>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</si>
  <si>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</si>
  <si>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</si>
  <si>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</si>
  <si>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</si>
  <si>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</si>
  <si>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</si>
  <si>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 Calls</t>
  </si>
  <si>
    <t>Sel. Amount</t>
  </si>
  <si>
    <t>selected rep</t>
  </si>
  <si>
    <t>Column Labels</t>
  </si>
  <si>
    <t>Total</t>
  </si>
  <si>
    <t>Rep Summary</t>
  </si>
  <si>
    <t>% of Calls</t>
  </si>
  <si>
    <t>Call Rank</t>
  </si>
  <si>
    <t>Amount Rank</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</si>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</sst>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quot;£&quot;#,##0;\-&quot;£&quot;#,##0;&quot;£&quot;#,##0"/>
    <numFmt numFmtId="166" formatCode="0.0"/>
    <numFmt numFmtId="167" formatCode="&quot;£&quot;#,###..0,&quot;k&quot;"/>
    <numFmt numFmtId="168" formatCode="[$£-809]#,##0.00"/>
  </numFmts>
  <fonts count="8" x14ac:knownFonts="1">
    <font>
      <sz val="11"/>
      <color theme="1"/>
      <name val="Gill Sans MT"/>
      <family val="2"/>
      <scheme val="minor"/>
    </font>
    <font>
      <b/>
      <sz val="11"/>
      <color theme="1"/>
      <name val="Gill Sans MT"/>
      <family val="2"/>
      <scheme val="minor"/>
    </font>
    <font>
      <sz val="8"/>
      <name val="Gill Sans MT"/>
      <family val="2"/>
      <scheme val="minor"/>
    </font>
    <font>
      <sz val="18"/>
      <color theme="1"/>
      <name val="Aptos ExtraBold"/>
      <family val="2"/>
    </font>
    <font>
      <sz val="11"/>
      <color theme="0" tint="-0.14999847407452621"/>
      <name val="Gill Sans MT"/>
      <family val="2"/>
      <scheme val="minor"/>
    </font>
    <font>
      <sz val="11"/>
      <color theme="1"/>
      <name val="Gill Sans MT"/>
      <family val="2"/>
      <scheme val="minor"/>
    </font>
    <font>
      <sz val="11"/>
      <name val="Gill Sans MT"/>
      <family val="2"/>
      <scheme val="minor"/>
    </font>
    <font>
      <sz val="9"/>
      <name val="Gill Sans MT"/>
      <family val="2"/>
      <scheme val="minor"/>
    </font>
  </fonts>
  <fills count="5">
    <fill>
      <patternFill patternType="none"/>
    </fill>
    <fill>
      <patternFill patternType="gray125"/>
    </fill>
    <fill>
      <patternFill patternType="solid">
        <fgColor theme="7"/>
        <bgColor indexed="64"/>
      </patternFill>
    </fill>
    <fill>
      <patternFill patternType="solid">
        <fgColor theme="6"/>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5" fillId="0" borderId="0" applyFont="0" applyFill="0" applyBorder="0" applyAlignment="0" applyProtection="0"/>
  </cellStyleXfs>
  <cellXfs count="3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4" fillId="3" borderId="0" xfId="0" applyFont="1"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NumberFormat="1"/>
    <xf numFmtId="0" fontId="0" fillId="0" borderId="0" xfId="0" applyAlignment="1">
      <alignment horizontal="left" indent="1"/>
    </xf>
    <xf numFmtId="0" fontId="6" fillId="3" borderId="0" xfId="0" applyFont="1" applyFill="1"/>
    <xf numFmtId="0" fontId="7" fillId="3" borderId="0" xfId="0" applyFont="1" applyFill="1"/>
    <xf numFmtId="0" fontId="7" fillId="3" borderId="0" xfId="0" applyFont="1" applyFill="1" applyAlignment="1">
      <alignment horizontal="center"/>
    </xf>
    <xf numFmtId="168" fontId="7" fillId="3" borderId="0" xfId="0" applyNumberFormat="1" applyFont="1" applyFill="1"/>
    <xf numFmtId="0" fontId="7" fillId="3" borderId="0" xfId="0" applyFont="1" applyFill="1" applyAlignment="1">
      <alignment horizontal="center" vertical="center"/>
    </xf>
    <xf numFmtId="0" fontId="7" fillId="3" borderId="0" xfId="0" applyFont="1" applyFill="1" applyAlignment="1">
      <alignment horizontal="right"/>
    </xf>
    <xf numFmtId="9" fontId="0" fillId="0" borderId="0" xfId="1" applyFont="1"/>
    <xf numFmtId="0" fontId="6" fillId="3" borderId="0" xfId="0" applyFont="1" applyFill="1" applyAlignment="1">
      <alignment horizontal="center"/>
    </xf>
  </cellXfs>
  <cellStyles count="2">
    <cellStyle name="Normal" xfId="0" builtinId="0"/>
    <cellStyle name="Percent" xfId="1" builtinId="5"/>
  </cellStyles>
  <dxfs count="17">
    <dxf>
      <fill>
        <patternFill>
          <bgColor theme="0" tint="-0.14996795556505021"/>
        </patternFill>
      </fill>
      <border>
        <left style="dashed">
          <color auto="1"/>
        </left>
        <right style="dashed">
          <color auto="1"/>
        </right>
        <top style="dashed">
          <color auto="1"/>
        </top>
        <bottom style="dashed">
          <color auto="1"/>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Gill Sans MT"/>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9" tint="0.59999389629810485"/>
        </pattern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microsoft.com/office/2017/06/relationships/rdRichValueTypes" Target="richData/rdRichValueTypes.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microsoft.com/office/2017/06/relationships/rdRichValueStructure" Target="richData/rdrichvaluestructure.xml"/><Relationship Id="rId10" Type="http://schemas.openxmlformats.org/officeDocument/2006/relationships/pivotCacheDefinition" Target="pivotCache/pivotCacheDefinition7.xml"/><Relationship Id="rId19" Type="http://schemas.openxmlformats.org/officeDocument/2006/relationships/powerPivotData" Target="model/item.data"/><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[data-excel-portfolio.xlsx]Pivots!Month Pivot</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 Trends</a:t>
            </a:r>
          </a:p>
        </c:rich>
      </c:tx>
      <c:layout>
        <c:manualLayout>
          <c:xMode val="edge"/>
          <c:yMode val="edge"/>
          <c:x val="1.1847112860892395E-2"/>
          <c:y val="3.33333333333333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1">
                  <a:lumMod val="5000"/>
                  <a:lumOff val="95000"/>
                  <a:alpha val="50000"/>
                </a:schemeClr>
              </a:gs>
              <a:gs pos="2000">
                <a:schemeClr val="accent5">
                  <a:lumMod val="40000"/>
                  <a:lumOff val="60000"/>
                </a:schemeClr>
              </a:gs>
              <a:gs pos="0">
                <a:schemeClr val="accent1">
                  <a:lumMod val="45000"/>
                  <a:lumOff val="55000"/>
                  <a:alpha val="50000"/>
                </a:schemeClr>
              </a:gs>
              <a:gs pos="100000">
                <a:schemeClr val="accent5">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lumMod val="75000"/>
              </a:schemeClr>
            </a:solidFill>
            <a:round/>
          </a:ln>
          <a:effectLst/>
        </c:spPr>
        <c:marker>
          <c:symbol val="circle"/>
          <c:size val="5"/>
          <c:spPr>
            <a:solidFill>
              <a:schemeClr val="bg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Pivots!$C$17</c:f>
              <c:strCache>
                <c:ptCount val="1"/>
                <c:pt idx="0">
                  <c:v>call count2</c:v>
                </c:pt>
              </c:strCache>
            </c:strRef>
          </c:tx>
          <c:spPr>
            <a:gradFill>
              <a:gsLst>
                <a:gs pos="0">
                  <a:schemeClr val="accent1">
                    <a:lumMod val="5000"/>
                    <a:lumOff val="95000"/>
                    <a:alpha val="50000"/>
                  </a:schemeClr>
                </a:gs>
                <a:gs pos="2000">
                  <a:schemeClr val="accent5">
                    <a:lumMod val="40000"/>
                    <a:lumOff val="60000"/>
                  </a:schemeClr>
                </a:gs>
                <a:gs pos="0">
                  <a:schemeClr val="accent1">
                    <a:lumMod val="45000"/>
                    <a:lumOff val="55000"/>
                    <a:alpha val="50000"/>
                  </a:schemeClr>
                </a:gs>
                <a:gs pos="100000">
                  <a:schemeClr val="accent5">
                    <a:lumMod val="60000"/>
                    <a:lumOff val="40000"/>
                  </a:schemeClr>
                </a:gs>
              </a:gsLst>
              <a:lin ang="5400000" scaled="1"/>
            </a:gradFill>
            <a:ln>
              <a:noFill/>
            </a:ln>
            <a:effectLst/>
          </c:spPr>
          <c:cat>
            <c:strRef>
              <c:f>Pivots!$A$18:$A$30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Pivots!$C$18:$C$30</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10A2-4786-B4F6-5BC0520CDAB8}"/>
            </c:ext>
          </c:extLst>
        </c:ser>
        <c:dLbls>
          <c:showLegendKey val="0"/>
          <c:showVal val="0"/>
          <c:showCatName val="0"/>
          <c:showSerName val="0"/>
          <c:showPercent val="0"/>
          <c:showBubbleSize val="0"/>
        </c:dLbls>
        <c:axId val="744918440"/>
        <c:axId val="744919520"/>
      </c:areaChart>
      <c:lineChart>
        <c:grouping val="stacked"/>
        <c:varyColors val="0"/>
        <c:ser>
          <c:idx val="0"/>
          <c:order val="0"/>
          <c:tx>
            <c:strRef>
              <c:f>Pivots!$B$17</c:f>
              <c:strCache>
                <c:ptCount val="1"/>
                <c:pt idx="0">
                  <c:v>call count</c:v>
                </c:pt>
              </c:strCache>
            </c:strRef>
          </c:tx>
          <c:spPr>
            <a:ln w="28575" cap="rnd">
              <a:solidFill>
                <a:schemeClr val="accent5">
                  <a:lumMod val="75000"/>
                </a:schemeClr>
              </a:solidFill>
              <a:round/>
            </a:ln>
            <a:effectLst/>
          </c:spPr>
          <c:marker>
            <c:symbol val="circle"/>
            <c:size val="5"/>
            <c:spPr>
              <a:solidFill>
                <a:schemeClr val="bg1"/>
              </a:solidFill>
              <a:ln w="9525">
                <a:solidFill>
                  <a:schemeClr val="tx1"/>
                </a:solidFill>
              </a:ln>
              <a:effectLst/>
            </c:spPr>
          </c:marker>
          <c:cat>
            <c:strRef>
              <c:f>Pivots!$A$18:$A$30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Pivots!$B$18:$B$30</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10A2-4786-B4F6-5BC0520CDAB8}"/>
            </c:ext>
          </c:extLst>
        </c:ser>
        <c:dLbls>
          <c:showLegendKey val="0"/>
          <c:showVal val="0"/>
          <c:showCatName val="0"/>
          <c:showSerName val="0"/>
          <c:showPercent val="0"/>
          <c:showBubbleSize val="0"/>
        </c:dLbls>
        <c:marker val="1"/>
        <c:smooth val="0"/>
        <c:axId val="744918440"/>
        <c:axId val="744919520"/>
      </c:lineChart>
      <c:catAx>
        <c:axId val="744918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919520"/>
        <c:crosses val="autoZero"/>
        <c:auto val="1"/>
        <c:lblAlgn val="ctr"/>
        <c:lblOffset val="100"/>
        <c:noMultiLvlLbl val="0"/>
      </c:catAx>
      <c:valAx>
        <c:axId val="7449195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918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[data-excel-portfolio.xlsx]Pivots!Week Pivot</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s>
    <c:plotArea>
      <c:layout>
        <c:manualLayout>
          <c:layoutTarget val="inner"/>
          <c:xMode val="edge"/>
          <c:yMode val="edge"/>
          <c:x val="0.18359028650830411"/>
          <c:y val="8.7431693989071038E-2"/>
          <c:w val="0.7367528507465978"/>
          <c:h val="0.81684824233036446"/>
        </c:manualLayout>
      </c:layout>
      <c:barChart>
        <c:barDir val="bar"/>
        <c:grouping val="clustered"/>
        <c:varyColors val="0"/>
        <c:ser>
          <c:idx val="0"/>
          <c:order val="0"/>
          <c:tx>
            <c:strRef>
              <c:f>Pivots!$B$32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Pivots!$A$33:$A$40</c:f>
              <c:strCache>
                <c:ptCount val="7"/>
                <c:pt idx="0">
                  <c:v>Saturday</c:v>
                </c:pt>
                <c:pt idx="1">
                  <c:v>Friday</c:v>
                </c:pt>
                <c:pt idx="2">
                  <c:v>Thursday</c:v>
                </c:pt>
                <c:pt idx="3">
                  <c:v>Wednesday</c:v>
                </c:pt>
                <c:pt idx="4">
                  <c:v>Tuesday</c:v>
                </c:pt>
                <c:pt idx="5">
                  <c:v>Monday</c:v>
                </c:pt>
                <c:pt idx="6">
                  <c:v>Sunday</c:v>
                </c:pt>
              </c:strCache>
            </c:strRef>
          </c:cat>
          <c:val>
            <c:numRef>
              <c:f>Pivots!$B$33:$B$40</c:f>
              <c:numCache>
                <c:formatCode>#,##0</c:formatCode>
                <c:ptCount val="7"/>
                <c:pt idx="0">
                  <c:v>34</c:v>
                </c:pt>
                <c:pt idx="1">
                  <c:v>29</c:v>
                </c:pt>
                <c:pt idx="2">
                  <c:v>18</c:v>
                </c:pt>
                <c:pt idx="3">
                  <c:v>29</c:v>
                </c:pt>
                <c:pt idx="4">
                  <c:v>28</c:v>
                </c:pt>
                <c:pt idx="5">
                  <c:v>23</c:v>
                </c:pt>
                <c:pt idx="6">
                  <c:v>25</c:v>
                </c:pt>
              </c:numCache>
            </c:numRef>
          </c:val>
          <c:extLst>
            <c:ext xmlns:c16="http://schemas.microsoft.com/office/drawing/2014/chart" uri="{C3380CC4-5D6E-409C-BE32-E72D297353CC}">
              <c16:uniqueId val="{00000000-A82B-4DB6-B720-37C24A09AB23}"/>
            </c:ext>
          </c:extLst>
        </c:ser>
        <c:dLbls>
          <c:dLblPos val="outEnd"/>
          <c:showLegendKey val="0"/>
          <c:showVal val="1"/>
          <c:showCatName val="0"/>
          <c:showSerName val="0"/>
          <c:showPercent val="0"/>
          <c:showBubbleSize val="0"/>
        </c:dLbls>
        <c:gapWidth val="50"/>
        <c:axId val="742603248"/>
        <c:axId val="742604328"/>
      </c:barChart>
      <c:catAx>
        <c:axId val="7426032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604328"/>
        <c:crosses val="autoZero"/>
        <c:auto val="1"/>
        <c:lblAlgn val="ctr"/>
        <c:lblOffset val="100"/>
        <c:noMultiLvlLbl val="0"/>
      </c:catAx>
      <c:valAx>
        <c:axId val="742604328"/>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742603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3">
                <a:lumMod val="60000"/>
                <a:lumOff val="40000"/>
              </a:schemeClr>
            </a:solidFill>
            <a:ln>
              <a:noFill/>
            </a:ln>
            <a:effectLst/>
          </c:spPr>
          <c:invertIfNegative val="0"/>
          <c:dPt>
            <c:idx val="4"/>
            <c:invertIfNegative val="0"/>
            <c:bubble3D val="0"/>
            <c:extLst>
              <c:ext xmlns:c16="http://schemas.microsoft.com/office/drawing/2014/chart" uri="{C3380CC4-5D6E-409C-BE32-E72D297353CC}">
                <c16:uniqueId val="{00000000-A79C-4DDB-9342-62A343D1A31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Pivots!$E$43:$E$47</c:f>
              <c:strCache>
                <c:ptCount val="5"/>
                <c:pt idx="0">
                  <c:v>R01</c:v>
                </c:pt>
                <c:pt idx="1">
                  <c:v>R02</c:v>
                </c:pt>
                <c:pt idx="2">
                  <c:v>R03</c:v>
                </c:pt>
                <c:pt idx="3">
                  <c:v>R04</c:v>
                </c:pt>
                <c:pt idx="4">
                  <c:v>R05</c:v>
                </c:pt>
              </c:strCache>
            </c:strRef>
          </c:cat>
          <c:val>
            <c:numRef>
              <c:f>Pivots!$F$43:$F$47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1-A79C-4DDB-9342-62A343D1A312}"/>
            </c:ext>
          </c:extLst>
        </c:ser>
        <c:ser>
          <c:idx val="1"/>
          <c:order val="1"/>
          <c:tx>
            <c:strRef>
              <c:f>Pivots!$H$42</c:f>
              <c:strCache>
                <c:ptCount val="1"/>
                <c:pt idx="0">
                  <c:v>Sel. Calls</c:v>
                </c:pt>
              </c:strCache>
            </c:strRef>
          </c:tx>
          <c:spPr>
            <a:gradFill>
              <a:gsLst>
                <a:gs pos="0">
                  <a:schemeClr val="accent1">
                    <a:lumMod val="5000"/>
                    <a:lumOff val="95000"/>
                  </a:schemeClr>
                </a:gs>
                <a:gs pos="3000">
                  <a:schemeClr val="accent1">
                    <a:lumMod val="45000"/>
                    <a:lumOff val="55000"/>
                  </a:schemeClr>
                </a:gs>
                <a:gs pos="100000">
                  <a:schemeClr val="accent2">
                    <a:lumMod val="60000"/>
                    <a:lumOff val="40000"/>
                  </a:schemeClr>
                </a:gs>
                <a:gs pos="100000">
                  <a:schemeClr val="accent1">
                    <a:lumMod val="30000"/>
                    <a:lumOff val="70000"/>
                  </a:schemeClr>
                </a:gs>
              </a:gsLst>
              <a:lin ang="5400000" scaled="1"/>
            </a:gradFill>
            <a:ln>
              <a:noFill/>
            </a:ln>
            <a:effectLst/>
          </c:spPr>
          <c:invertIfNegative val="0"/>
          <c:dPt>
            <c:idx val="0"/>
            <c:invertIfNegative val="0"/>
            <c:bubble3D val="0"/>
            <c:spPr>
              <a:gradFill>
                <a:gsLst>
                  <a:gs pos="0">
                    <a:schemeClr val="accent1">
                      <a:lumMod val="5000"/>
                      <a:lumOff val="95000"/>
                    </a:schemeClr>
                  </a:gs>
                  <a:gs pos="3000">
                    <a:schemeClr val="accent1">
                      <a:lumMod val="45000"/>
                      <a:lumOff val="55000"/>
                    </a:schemeClr>
                  </a:gs>
                  <a:gs pos="100000">
                    <a:schemeClr val="accent2">
                      <a:lumMod val="60000"/>
                      <a:lumOff val="40000"/>
                    </a:schemeClr>
                  </a:gs>
                  <a:gs pos="100000">
                    <a:schemeClr val="accent1">
                      <a:lumMod val="30000"/>
                      <a:lumOff val="70000"/>
                    </a:schemeClr>
                  </a:gs>
                </a:gsLst>
                <a:lin ang="5400000" scaled="1"/>
              </a:gradFill>
              <a:ln>
                <a:noFill/>
              </a:ln>
              <a:effectLst/>
            </c:spPr>
            <c:extLst>
              <c:ext xmlns:c16="http://schemas.microsoft.com/office/drawing/2014/chart" uri="{C3380CC4-5D6E-409C-BE32-E72D297353CC}">
                <c16:uniqueId val="{00000003-A79C-4DDB-9342-62A343D1A312}"/>
              </c:ext>
            </c:extLst>
          </c:dPt>
          <c:dLbls>
            <c:delete val="1"/>
          </c:dLbls>
          <c:val>
            <c:numRef>
              <c:f>Pivots!$H$43:$H$47</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4-A79C-4DDB-9342-62A343D1A312}"/>
            </c:ext>
          </c:extLst>
        </c:ser>
        <c:dLbls>
          <c:dLblPos val="outEnd"/>
          <c:showLegendKey val="0"/>
          <c:showVal val="1"/>
          <c:showCatName val="0"/>
          <c:showSerName val="0"/>
          <c:showPercent val="0"/>
          <c:showBubbleSize val="0"/>
        </c:dLbls>
        <c:gapWidth val="50"/>
        <c:overlap val="100"/>
        <c:axId val="637931824"/>
        <c:axId val="637935064"/>
      </c:barChart>
      <c:catAx>
        <c:axId val="63793182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935064"/>
        <c:crosses val="autoZero"/>
        <c:auto val="1"/>
        <c:lblAlgn val="ctr"/>
        <c:lblOffset val="100"/>
        <c:noMultiLvlLbl val="0"/>
      </c:catAx>
      <c:valAx>
        <c:axId val="637935064"/>
        <c:scaling>
          <c:orientation val="minMax"/>
          <c:min val="0"/>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379318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3371626121361699E-2"/>
          <c:y val="0.20553876012391298"/>
          <c:w val="0.93544600938967137"/>
          <c:h val="0.72520051122671225"/>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Pivots!$E$43:$E$47</c:f>
              <c:strCache>
                <c:ptCount val="5"/>
                <c:pt idx="0">
                  <c:v>R01</c:v>
                </c:pt>
                <c:pt idx="1">
                  <c:v>R02</c:v>
                </c:pt>
                <c:pt idx="2">
                  <c:v>R03</c:v>
                </c:pt>
                <c:pt idx="3">
                  <c:v>R04</c:v>
                </c:pt>
                <c:pt idx="4">
                  <c:v>R05</c:v>
                </c:pt>
              </c:strCache>
            </c:strRef>
          </c:cat>
          <c:val>
            <c:numRef>
              <c:f>Pivots!$G$43:$G$47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39F0-49D0-9BC3-2EC795D2B3B4}"/>
            </c:ext>
          </c:extLst>
        </c:ser>
        <c:ser>
          <c:idx val="1"/>
          <c:order val="1"/>
          <c:tx>
            <c:strRef>
              <c:f>Pivots!$I$42</c:f>
              <c:strCache>
                <c:ptCount val="1"/>
                <c:pt idx="0">
                  <c:v>Sel. Amount</c:v>
                </c:pt>
              </c:strCache>
            </c:strRef>
          </c:tx>
          <c:spPr>
            <a:solidFill>
              <a:schemeClr val="accent2"/>
            </a:solidFill>
            <a:ln>
              <a:noFill/>
            </a:ln>
            <a:effectLst/>
          </c:spPr>
          <c:invertIfNegative val="0"/>
          <c:dLbls>
            <c:delete val="1"/>
          </c:dLbls>
          <c:val>
            <c:numRef>
              <c:f>Pivots!$I$43:$I$47</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39F0-49D0-9BC3-2EC795D2B3B4}"/>
            </c:ext>
          </c:extLst>
        </c:ser>
        <c:dLbls>
          <c:dLblPos val="outEnd"/>
          <c:showLegendKey val="0"/>
          <c:showVal val="1"/>
          <c:showCatName val="0"/>
          <c:showSerName val="0"/>
          <c:showPercent val="0"/>
          <c:showBubbleSize val="0"/>
        </c:dLbls>
        <c:gapWidth val="50"/>
        <c:overlap val="100"/>
        <c:axId val="637931824"/>
        <c:axId val="637935064"/>
      </c:barChart>
      <c:catAx>
        <c:axId val="637931824"/>
        <c:scaling>
          <c:orientation val="maxMin"/>
        </c:scaling>
        <c:delete val="1"/>
        <c:axPos val="l"/>
        <c:numFmt formatCode="General" sourceLinked="1"/>
        <c:majorTickMark val="none"/>
        <c:minorTickMark val="none"/>
        <c:tickLblPos val="nextTo"/>
        <c:crossAx val="637935064"/>
        <c:crosses val="autoZero"/>
        <c:auto val="1"/>
        <c:lblAlgn val="ctr"/>
        <c:lblOffset val="100"/>
        <c:noMultiLvlLbl val="0"/>
      </c:catAx>
      <c:valAx>
        <c:axId val="637935064"/>
        <c:scaling>
          <c:orientation val="minMax"/>
          <c:min val="0"/>
        </c:scaling>
        <c:delete val="1"/>
        <c:axPos val="t"/>
        <c:majorGridlines>
          <c:spPr>
            <a:ln w="9525" cap="flat" cmpd="sng" algn="ctr">
              <a:solidFill>
                <a:schemeClr val="tx1">
                  <a:lumMod val="15000"/>
                  <a:lumOff val="85000"/>
                </a:schemeClr>
              </a:solidFill>
              <a:round/>
            </a:ln>
            <a:effectLst/>
          </c:spPr>
        </c:majorGridlines>
        <c:numFmt formatCode="&quot;£&quot;#,###..0,&quot;k&quot;" sourceLinked="1"/>
        <c:majorTickMark val="none"/>
        <c:minorTickMark val="none"/>
        <c:tickLblPos val="nextTo"/>
        <c:crossAx val="6379318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[data-excel-portfolio.xlsx]Pivots!PivotTable1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2">
                    <a:lumMod val="40000"/>
                    <a:lumOff val="60000"/>
                  </a:schemeClr>
                </a:solidFill>
              </a:rPr>
              <a:t>Male</a:t>
            </a:r>
            <a:r>
              <a:rPr lang="en-US"/>
              <a:t> Vs </a:t>
            </a:r>
            <a:r>
              <a:rPr lang="en-US">
                <a:solidFill>
                  <a:schemeClr val="accent5">
                    <a:lumMod val="40000"/>
                    <a:lumOff val="60000"/>
                  </a:schemeClr>
                </a:solidFill>
              </a:rPr>
              <a:t>Female</a:t>
            </a:r>
            <a:r>
              <a:rPr lang="en-US"/>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Pivots!$B$51:$B$52</c:f>
              <c:strCache>
                <c:ptCount val="1"/>
                <c:pt idx="0">
                  <c:v>Female</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Pivots!$A$53:$A$56</c:f>
              <c:strCache>
                <c:ptCount val="3"/>
                <c:pt idx="0">
                  <c:v>Cincinnati</c:v>
                </c:pt>
                <c:pt idx="1">
                  <c:v>Cleveland</c:v>
                </c:pt>
                <c:pt idx="2">
                  <c:v>Columbus</c:v>
                </c:pt>
              </c:strCache>
            </c:strRef>
          </c:cat>
          <c:val>
            <c:numRef>
              <c:f>Pivots!$B$53:$B$56</c:f>
              <c:numCache>
                <c:formatCode>#,##0</c:formatCode>
                <c:ptCount val="3"/>
                <c:pt idx="0">
                  <c:v>144</c:v>
                </c:pt>
                <c:pt idx="1">
                  <c:v>326</c:v>
                </c:pt>
                <c:pt idx="2">
                  <c:v>129</c:v>
                </c:pt>
              </c:numCache>
            </c:numRef>
          </c:val>
          <c:extLst>
            <c:ext xmlns:c16="http://schemas.microsoft.com/office/drawing/2014/chart" uri="{C3380CC4-5D6E-409C-BE32-E72D297353CC}">
              <c16:uniqueId val="{00000000-146A-4C92-B119-813C83B2F5AB}"/>
            </c:ext>
          </c:extLst>
        </c:ser>
        <c:ser>
          <c:idx val="1"/>
          <c:order val="1"/>
          <c:tx>
            <c:strRef>
              <c:f>Pivots!$C$51:$C$52</c:f>
              <c:strCache>
                <c:ptCount val="1"/>
                <c:pt idx="0">
                  <c:v>Male</c:v>
                </c:pt>
              </c:strCache>
            </c:strRef>
          </c:tx>
          <c:spPr>
            <a:solidFill>
              <a:schemeClr val="tx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Pivots!$A$53:$A$56</c:f>
              <c:strCache>
                <c:ptCount val="3"/>
                <c:pt idx="0">
                  <c:v>Cincinnati</c:v>
                </c:pt>
                <c:pt idx="1">
                  <c:v>Cleveland</c:v>
                </c:pt>
                <c:pt idx="2">
                  <c:v>Columbus</c:v>
                </c:pt>
              </c:strCache>
            </c:strRef>
          </c:cat>
          <c:val>
            <c:numRef>
              <c:f>Pivots!$C$53:$C$56</c:f>
              <c:numCache>
                <c:formatCode>#,##0</c:formatCode>
                <c:ptCount val="3"/>
                <c:pt idx="0">
                  <c:v>132</c:v>
                </c:pt>
                <c:pt idx="1">
                  <c:v>63</c:v>
                </c:pt>
                <c:pt idx="2">
                  <c:v>206</c:v>
                </c:pt>
              </c:numCache>
            </c:numRef>
          </c:val>
          <c:extLst>
            <c:ext xmlns:c16="http://schemas.microsoft.com/office/drawing/2014/chart" uri="{C3380CC4-5D6E-409C-BE32-E72D297353CC}">
              <c16:uniqueId val="{00000001-146A-4C92-B119-813C83B2F5AB}"/>
            </c:ext>
          </c:extLst>
        </c:ser>
        <c:dLbls>
          <c:showLegendKey val="0"/>
          <c:showVal val="0"/>
          <c:showCatName val="0"/>
          <c:showSerName val="0"/>
          <c:showPercent val="0"/>
          <c:showBubbleSize val="0"/>
        </c:dLbls>
        <c:gapWidth val="25"/>
        <c:overlap val="100"/>
        <c:axId val="615589384"/>
        <c:axId val="615580384"/>
      </c:barChart>
      <c:catAx>
        <c:axId val="615589384"/>
        <c:scaling>
          <c:orientation val="minMax"/>
        </c:scaling>
        <c:delete val="1"/>
        <c:axPos val="b"/>
        <c:numFmt formatCode="General" sourceLinked="1"/>
        <c:majorTickMark val="none"/>
        <c:minorTickMark val="none"/>
        <c:tickLblPos val="nextTo"/>
        <c:crossAx val="615580384"/>
        <c:crosses val="autoZero"/>
        <c:auto val="1"/>
        <c:lblAlgn val="ctr"/>
        <c:lblOffset val="100"/>
        <c:noMultiLvlLbl val="0"/>
      </c:catAx>
      <c:valAx>
        <c:axId val="61558038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615589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[data-excel-portfolio.xlsx]Pivots!Rep Satisfy</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p>
          <a:p>
            <a:pPr>
              <a:defRPr/>
            </a:pPr>
            <a:endParaRPr lang="en-US"/>
          </a:p>
        </c:rich>
      </c:tx>
      <c:layout>
        <c:manualLayout>
          <c:xMode val="edge"/>
          <c:yMode val="edge"/>
          <c:x val="0.38845695758618409"/>
          <c:y val="3.184713375796178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Pivots!$I$51</c:f>
              <c:strCache>
                <c:ptCount val="1"/>
                <c:pt idx="0">
                  <c:v>Total</c:v>
                </c:pt>
              </c:strCache>
            </c:strRef>
          </c:tx>
          <c:spPr>
            <a:solidFill>
              <a:schemeClr val="accent1"/>
            </a:solidFill>
            <a:ln>
              <a:noFill/>
            </a:ln>
            <a:effectLst/>
          </c:spPr>
          <c:invertIfNegative val="0"/>
          <c:cat>
            <c:strRef>
              <c:f>Pivots!$H$52:$H$57</c:f>
              <c:strCache>
                <c:ptCount val="5"/>
                <c:pt idx="0">
                  <c:v>1</c:v>
                </c:pt>
                <c:pt idx="1">
                  <c:v>2</c:v>
                </c:pt>
                <c:pt idx="2">
                  <c:v>3</c:v>
                </c:pt>
                <c:pt idx="3">
                  <c:v>4</c:v>
                </c:pt>
                <c:pt idx="4">
                  <c:v>5</c:v>
                </c:pt>
              </c:strCache>
            </c:strRef>
          </c:cat>
          <c:val>
            <c:numRef>
              <c:f>Pivots!$I$52:$I$57</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8EFE-4831-9AA2-608C1B837A57}"/>
            </c:ext>
          </c:extLst>
        </c:ser>
        <c:dLbls>
          <c:showLegendKey val="0"/>
          <c:showVal val="0"/>
          <c:showCatName val="0"/>
          <c:showSerName val="0"/>
          <c:showPercent val="0"/>
          <c:showBubbleSize val="0"/>
        </c:dLbls>
        <c:gapWidth val="10"/>
        <c:overlap val="-27"/>
        <c:axId val="601858736"/>
        <c:axId val="601860896"/>
      </c:barChart>
      <c:catAx>
        <c:axId val="601858736"/>
        <c:scaling>
          <c:orientation val="minMax"/>
        </c:scaling>
        <c:delete val="1"/>
        <c:axPos val="b"/>
        <c:numFmt formatCode="General" sourceLinked="1"/>
        <c:majorTickMark val="none"/>
        <c:minorTickMark val="none"/>
        <c:tickLblPos val="nextTo"/>
        <c:crossAx val="601860896"/>
        <c:crosses val="autoZero"/>
        <c:auto val="1"/>
        <c:lblAlgn val="ctr"/>
        <c:lblOffset val="100"/>
        <c:noMultiLvlLbl val="0"/>
      </c:catAx>
      <c:valAx>
        <c:axId val="6018608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85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335280</xdr:colOff>
      <xdr:row>8</xdr:row>
      <xdr:rowOff>38100</xdr:rowOff>
    </xdr:from>
    <xdr:to>
      <xdr:col>7</xdr:col>
      <xdr:colOff>533400</xdr:colOff>
      <xdr:row>20</xdr:row>
      <xdr:rowOff>104775</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257EC0B6-B157-0D20-767A-AE28BC73CAF3}"/>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4457700" y="1866900"/>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83820</xdr:colOff>
      <xdr:row>3</xdr:row>
      <xdr:rowOff>45720</xdr:rowOff>
    </xdr:from>
    <xdr:to>
      <xdr:col>4</xdr:col>
      <xdr:colOff>83820</xdr:colOff>
      <xdr:row>7</xdr:row>
      <xdr:rowOff>45720</xdr:rowOff>
    </xdr:to>
    <xdr:sp macro="" textlink="Pivots!A4">
      <xdr:nvSpPr>
        <xdr:cNvPr id="2" name="Rectangle 1">
          <a:extLst>
            <a:ext uri="{FF2B5EF4-FFF2-40B4-BE49-F238E27FC236}">
              <a16:creationId xmlns:a16="http://schemas.microsoft.com/office/drawing/2014/main" id="{1C66FACC-048A-6684-6D8A-679AA61F9A3F}"/>
            </a:ext>
          </a:extLst>
        </xdr:cNvPr>
        <xdr:cNvSpPr/>
      </xdr:nvSpPr>
      <xdr:spPr>
        <a:xfrm>
          <a:off x="685800" y="731520"/>
          <a:ext cx="1219200" cy="914400"/>
        </a:xfrm>
        <a:prstGeom prst="rect">
          <a:avLst/>
        </a:prstGeom>
        <a:ln>
          <a:solidFill>
            <a:schemeClr val="bg1"/>
          </a:solidFill>
        </a:ln>
        <a:effectLst>
          <a:outerShdw blurRad="254000" dist="127000" dir="2700000" algn="tl" rotWithShape="0">
            <a:prstClr val="black">
              <a:alpha val="50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fld id="{8C3916A9-CCF7-44A1-A226-55CBF32F0EBC}" type="TxLink">
            <a:rPr lang="en-US" sz="1800" b="1" i="0" u="none" strike="noStrike">
              <a:solidFill>
                <a:schemeClr val="bg1"/>
              </a:solidFill>
              <a:latin typeface="Gill Sans MT"/>
            </a:rPr>
            <a:pPr algn="ctr"/>
            <a:t>1,000</a:t>
          </a:fld>
          <a:endParaRPr lang="en-US" sz="1800" b="1">
            <a:solidFill>
              <a:schemeClr val="bg1"/>
            </a:solidFill>
          </a:endParaRPr>
        </a:p>
      </xdr:txBody>
    </xdr:sp>
    <xdr:clientData/>
  </xdr:twoCellAnchor>
  <xdr:oneCellAnchor>
    <xdr:from>
      <xdr:col>2</xdr:col>
      <xdr:colOff>129540</xdr:colOff>
      <xdr:row>3</xdr:row>
      <xdr:rowOff>152400</xdr:rowOff>
    </xdr:from>
    <xdr:ext cx="1150620" cy="167640"/>
    <xdr:sp macro="" textlink="">
      <xdr:nvSpPr>
        <xdr:cNvPr id="3" name="TextBox 2">
          <a:extLst>
            <a:ext uri="{FF2B5EF4-FFF2-40B4-BE49-F238E27FC236}">
              <a16:creationId xmlns:a16="http://schemas.microsoft.com/office/drawing/2014/main" id="{3E42E838-628C-FB31-E65A-BF7993CFCBE5}"/>
            </a:ext>
          </a:extLst>
        </xdr:cNvPr>
        <xdr:cNvSpPr txBox="1"/>
      </xdr:nvSpPr>
      <xdr:spPr>
        <a:xfrm>
          <a:off x="731520" y="838200"/>
          <a:ext cx="1150620" cy="16764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ctr"/>
          <a:r>
            <a:rPr lang="en-US" sz="1100">
              <a:solidFill>
                <a:schemeClr val="bg1"/>
              </a:solidFill>
            </a:rPr>
            <a:t>Calls</a:t>
          </a:r>
        </a:p>
      </xdr:txBody>
    </xdr:sp>
    <xdr:clientData/>
  </xdr:oneCellAnchor>
  <xdr:twoCellAnchor>
    <xdr:from>
      <xdr:col>2</xdr:col>
      <xdr:colOff>411480</xdr:colOff>
      <xdr:row>5</xdr:row>
      <xdr:rowOff>167640</xdr:rowOff>
    </xdr:from>
    <xdr:to>
      <xdr:col>3</xdr:col>
      <xdr:colOff>342900</xdr:colOff>
      <xdr:row>6</xdr:row>
      <xdr:rowOff>167640</xdr:rowOff>
    </xdr:to>
    <xdr:sp macro="" textlink="Pivots!A11">
      <xdr:nvSpPr>
        <xdr:cNvPr id="4" name="Rectangle 3">
          <a:extLst>
            <a:ext uri="{FF2B5EF4-FFF2-40B4-BE49-F238E27FC236}">
              <a16:creationId xmlns:a16="http://schemas.microsoft.com/office/drawing/2014/main" id="{B0C0ED9F-8DAB-6B41-1A15-5185B30963A0}"/>
            </a:ext>
          </a:extLst>
        </xdr:cNvPr>
        <xdr:cNvSpPr/>
      </xdr:nvSpPr>
      <xdr:spPr>
        <a:xfrm>
          <a:off x="1013460" y="1310640"/>
          <a:ext cx="54102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34FECC5-3BE8-4C90-B237-86AEB250BC6C}" type="TxLink">
            <a:rPr lang="en-US" sz="1100" b="0" i="0" u="none" strike="noStrike">
              <a:solidFill>
                <a:schemeClr val="bg1"/>
              </a:solidFill>
              <a:latin typeface="Gill Sans MT"/>
            </a:rPr>
            <a:pPr algn="ctr"/>
            <a:t>186</a:t>
          </a:fld>
          <a:endParaRPr lang="en-US" sz="1100">
            <a:solidFill>
              <a:schemeClr val="bg1"/>
            </a:solidFill>
          </a:endParaRPr>
        </a:p>
      </xdr:txBody>
    </xdr:sp>
    <xdr:clientData/>
  </xdr:twoCellAnchor>
  <xdr:twoCellAnchor>
    <xdr:from>
      <xdr:col>2</xdr:col>
      <xdr:colOff>91440</xdr:colOff>
      <xdr:row>8</xdr:row>
      <xdr:rowOff>190500</xdr:rowOff>
    </xdr:from>
    <xdr:to>
      <xdr:col>4</xdr:col>
      <xdr:colOff>91440</xdr:colOff>
      <xdr:row>12</xdr:row>
      <xdr:rowOff>190500</xdr:rowOff>
    </xdr:to>
    <xdr:sp macro="" textlink="Pivots!B4">
      <xdr:nvSpPr>
        <xdr:cNvPr id="17" name="Rectangle 16">
          <a:extLst>
            <a:ext uri="{FF2B5EF4-FFF2-40B4-BE49-F238E27FC236}">
              <a16:creationId xmlns:a16="http://schemas.microsoft.com/office/drawing/2014/main" id="{B716CCEE-BEEC-447D-959B-51CF79B42960}"/>
            </a:ext>
          </a:extLst>
        </xdr:cNvPr>
        <xdr:cNvSpPr/>
      </xdr:nvSpPr>
      <xdr:spPr>
        <a:xfrm>
          <a:off x="693420" y="2019300"/>
          <a:ext cx="1219200" cy="914400"/>
        </a:xfrm>
        <a:prstGeom prst="rect">
          <a:avLst/>
        </a:prstGeom>
        <a:ln>
          <a:solidFill>
            <a:schemeClr val="bg1"/>
          </a:solidFill>
        </a:ln>
        <a:effectLst>
          <a:outerShdw blurRad="254000" dist="127000" dir="2700000" algn="tl" rotWithShape="0">
            <a:prstClr val="black">
              <a:alpha val="50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fld id="{F610979D-9295-4030-BA90-E0C0C8BD54B1}" type="TxLink">
            <a:rPr lang="en-US" sz="1800" b="0" i="0" u="none" strike="noStrike">
              <a:solidFill>
                <a:schemeClr val="bg1"/>
              </a:solidFill>
              <a:latin typeface="Gill Sans MT"/>
            </a:rPr>
            <a:pPr algn="ctr"/>
            <a:t>£96,623</a:t>
          </a:fld>
          <a:endParaRPr lang="en-US" sz="1800" b="1">
            <a:solidFill>
              <a:schemeClr val="bg1"/>
            </a:solidFill>
          </a:endParaRPr>
        </a:p>
      </xdr:txBody>
    </xdr:sp>
    <xdr:clientData/>
  </xdr:twoCellAnchor>
  <xdr:oneCellAnchor>
    <xdr:from>
      <xdr:col>2</xdr:col>
      <xdr:colOff>137160</xdr:colOff>
      <xdr:row>9</xdr:row>
      <xdr:rowOff>68580</xdr:rowOff>
    </xdr:from>
    <xdr:ext cx="1150620" cy="167640"/>
    <xdr:sp macro="" textlink="">
      <xdr:nvSpPr>
        <xdr:cNvPr id="18" name="TextBox 17">
          <a:extLst>
            <a:ext uri="{FF2B5EF4-FFF2-40B4-BE49-F238E27FC236}">
              <a16:creationId xmlns:a16="http://schemas.microsoft.com/office/drawing/2014/main" id="{97C0C01F-F23E-46AE-8C52-AE24B0700A6A}"/>
            </a:ext>
          </a:extLst>
        </xdr:cNvPr>
        <xdr:cNvSpPr txBox="1"/>
      </xdr:nvSpPr>
      <xdr:spPr>
        <a:xfrm>
          <a:off x="739140" y="2125980"/>
          <a:ext cx="1150620" cy="16764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ctr"/>
          <a:r>
            <a:rPr lang="en-US" sz="1100">
              <a:solidFill>
                <a:schemeClr val="bg1"/>
              </a:solidFill>
            </a:rPr>
            <a:t>Amount</a:t>
          </a:r>
        </a:p>
      </xdr:txBody>
    </xdr:sp>
    <xdr:clientData/>
  </xdr:oneCellAnchor>
  <xdr:twoCellAnchor>
    <xdr:from>
      <xdr:col>2</xdr:col>
      <xdr:colOff>419100</xdr:colOff>
      <xdr:row>11</xdr:row>
      <xdr:rowOff>83820</xdr:rowOff>
    </xdr:from>
    <xdr:to>
      <xdr:col>3</xdr:col>
      <xdr:colOff>350520</xdr:colOff>
      <xdr:row>12</xdr:row>
      <xdr:rowOff>83820</xdr:rowOff>
    </xdr:to>
    <xdr:sp macro="" textlink="Pivots!B11">
      <xdr:nvSpPr>
        <xdr:cNvPr id="19" name="Rectangle 18">
          <a:extLst>
            <a:ext uri="{FF2B5EF4-FFF2-40B4-BE49-F238E27FC236}">
              <a16:creationId xmlns:a16="http://schemas.microsoft.com/office/drawing/2014/main" id="{FC369C8C-D5B4-42FF-80FC-B13006DBBDB5}"/>
            </a:ext>
          </a:extLst>
        </xdr:cNvPr>
        <xdr:cNvSpPr/>
      </xdr:nvSpPr>
      <xdr:spPr>
        <a:xfrm>
          <a:off x="1021080" y="2598420"/>
          <a:ext cx="54102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46E3BB4B-FFD3-4343-A121-2770211A1BD4}" type="TxLink">
            <a:rPr lang="en-US" sz="1100" b="0" i="0" u="none" strike="noStrike">
              <a:solidFill>
                <a:schemeClr val="bg1"/>
              </a:solidFill>
              <a:latin typeface="Gill Sans MT"/>
            </a:rPr>
            <a:pPr algn="l"/>
            <a:t>£16,651</a:t>
          </a:fld>
          <a:endParaRPr lang="en-US" sz="1100">
            <a:solidFill>
              <a:schemeClr val="bg1"/>
            </a:solidFill>
          </a:endParaRPr>
        </a:p>
      </xdr:txBody>
    </xdr:sp>
    <xdr:clientData/>
  </xdr:twoCellAnchor>
  <xdr:twoCellAnchor>
    <xdr:from>
      <xdr:col>2</xdr:col>
      <xdr:colOff>99060</xdr:colOff>
      <xdr:row>14</xdr:row>
      <xdr:rowOff>83820</xdr:rowOff>
    </xdr:from>
    <xdr:to>
      <xdr:col>4</xdr:col>
      <xdr:colOff>99060</xdr:colOff>
      <xdr:row>18</xdr:row>
      <xdr:rowOff>83820</xdr:rowOff>
    </xdr:to>
    <xdr:sp macro="" textlink="Pivots!C4">
      <xdr:nvSpPr>
        <xdr:cNvPr id="20" name="Rectangle 19">
          <a:extLst>
            <a:ext uri="{FF2B5EF4-FFF2-40B4-BE49-F238E27FC236}">
              <a16:creationId xmlns:a16="http://schemas.microsoft.com/office/drawing/2014/main" id="{A1A48B8B-E1B2-47C5-A215-665CF412093D}"/>
            </a:ext>
          </a:extLst>
        </xdr:cNvPr>
        <xdr:cNvSpPr/>
      </xdr:nvSpPr>
      <xdr:spPr>
        <a:xfrm>
          <a:off x="701040" y="3284220"/>
          <a:ext cx="1219200" cy="914400"/>
        </a:xfrm>
        <a:prstGeom prst="rect">
          <a:avLst/>
        </a:prstGeom>
        <a:ln>
          <a:solidFill>
            <a:schemeClr val="bg1"/>
          </a:solidFill>
        </a:ln>
        <a:effectLst>
          <a:outerShdw blurRad="254000" dist="127000" dir="2700000" algn="tl" rotWithShape="0">
            <a:prstClr val="black">
              <a:alpha val="50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fld id="{2463107E-55A7-4665-9035-AEBAD784FDCD}" type="TxLink">
            <a:rPr lang="en-US" sz="1800" b="0" i="0" u="none" strike="noStrike">
              <a:solidFill>
                <a:schemeClr val="bg1"/>
              </a:solidFill>
              <a:latin typeface="Gill Sans MT"/>
            </a:rPr>
            <a:pPr algn="ctr"/>
            <a:t>89,850</a:t>
          </a:fld>
          <a:endParaRPr lang="en-US" sz="1800" b="1">
            <a:solidFill>
              <a:schemeClr val="bg1"/>
            </a:solidFill>
          </a:endParaRPr>
        </a:p>
      </xdr:txBody>
    </xdr:sp>
    <xdr:clientData/>
  </xdr:twoCellAnchor>
  <xdr:oneCellAnchor>
    <xdr:from>
      <xdr:col>2</xdr:col>
      <xdr:colOff>144780</xdr:colOff>
      <xdr:row>14</xdr:row>
      <xdr:rowOff>190500</xdr:rowOff>
    </xdr:from>
    <xdr:ext cx="1150620" cy="167640"/>
    <xdr:sp macro="" textlink="">
      <xdr:nvSpPr>
        <xdr:cNvPr id="21" name="TextBox 20">
          <a:extLst>
            <a:ext uri="{FF2B5EF4-FFF2-40B4-BE49-F238E27FC236}">
              <a16:creationId xmlns:a16="http://schemas.microsoft.com/office/drawing/2014/main" id="{15BAA234-3287-4DA1-9450-AA764989140B}"/>
            </a:ext>
          </a:extLst>
        </xdr:cNvPr>
        <xdr:cNvSpPr txBox="1"/>
      </xdr:nvSpPr>
      <xdr:spPr>
        <a:xfrm>
          <a:off x="746760" y="3390900"/>
          <a:ext cx="1150620" cy="16764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ctr"/>
          <a:r>
            <a:rPr lang="en-US" sz="1100">
              <a:solidFill>
                <a:schemeClr val="bg1"/>
              </a:solidFill>
            </a:rPr>
            <a:t>Duration</a:t>
          </a:r>
        </a:p>
      </xdr:txBody>
    </xdr:sp>
    <xdr:clientData/>
  </xdr:oneCellAnchor>
  <xdr:twoCellAnchor>
    <xdr:from>
      <xdr:col>2</xdr:col>
      <xdr:colOff>426720</xdr:colOff>
      <xdr:row>16</xdr:row>
      <xdr:rowOff>205740</xdr:rowOff>
    </xdr:from>
    <xdr:to>
      <xdr:col>3</xdr:col>
      <xdr:colOff>358140</xdr:colOff>
      <xdr:row>17</xdr:row>
      <xdr:rowOff>205740</xdr:rowOff>
    </xdr:to>
    <xdr:sp macro="" textlink="Pivots!C11">
      <xdr:nvSpPr>
        <xdr:cNvPr id="22" name="Rectangle 21">
          <a:extLst>
            <a:ext uri="{FF2B5EF4-FFF2-40B4-BE49-F238E27FC236}">
              <a16:creationId xmlns:a16="http://schemas.microsoft.com/office/drawing/2014/main" id="{6007AE0F-5416-4D91-88B7-EB3258B18D28}"/>
            </a:ext>
          </a:extLst>
        </xdr:cNvPr>
        <xdr:cNvSpPr/>
      </xdr:nvSpPr>
      <xdr:spPr>
        <a:xfrm>
          <a:off x="1028700" y="3863340"/>
          <a:ext cx="54102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3DBAF09A-5B31-447E-9E51-73BAC0F9A8B1}" type="TxLink">
            <a:rPr lang="en-US" sz="1100" b="0" i="0" u="none" strike="noStrike">
              <a:solidFill>
                <a:schemeClr val="bg1"/>
              </a:solidFill>
              <a:latin typeface="Gill Sans MT"/>
            </a:rPr>
            <a:pPr algn="l"/>
            <a:t>17,807</a:t>
          </a:fld>
          <a:endParaRPr lang="en-US" sz="1100">
            <a:solidFill>
              <a:schemeClr val="bg1"/>
            </a:solidFill>
          </a:endParaRPr>
        </a:p>
      </xdr:txBody>
    </xdr:sp>
    <xdr:clientData/>
  </xdr:twoCellAnchor>
  <xdr:twoCellAnchor>
    <xdr:from>
      <xdr:col>2</xdr:col>
      <xdr:colOff>121920</xdr:colOff>
      <xdr:row>19</xdr:row>
      <xdr:rowOff>182880</xdr:rowOff>
    </xdr:from>
    <xdr:to>
      <xdr:col>4</xdr:col>
      <xdr:colOff>121920</xdr:colOff>
      <xdr:row>23</xdr:row>
      <xdr:rowOff>182880</xdr:rowOff>
    </xdr:to>
    <xdr:sp macro="" textlink="Pivots!D4">
      <xdr:nvSpPr>
        <xdr:cNvPr id="23" name="Rectangle 22">
          <a:extLst>
            <a:ext uri="{FF2B5EF4-FFF2-40B4-BE49-F238E27FC236}">
              <a16:creationId xmlns:a16="http://schemas.microsoft.com/office/drawing/2014/main" id="{1316D88D-7F6D-43EA-B048-DE843326A73B}"/>
            </a:ext>
          </a:extLst>
        </xdr:cNvPr>
        <xdr:cNvSpPr/>
      </xdr:nvSpPr>
      <xdr:spPr>
        <a:xfrm>
          <a:off x="723900" y="4526280"/>
          <a:ext cx="1219200" cy="914400"/>
        </a:xfrm>
        <a:prstGeom prst="rect">
          <a:avLst/>
        </a:prstGeom>
        <a:ln>
          <a:solidFill>
            <a:schemeClr val="bg1"/>
          </a:solidFill>
        </a:ln>
        <a:effectLst>
          <a:outerShdw blurRad="254000" dist="127000" dir="2700000" algn="tl" rotWithShape="0">
            <a:prstClr val="black">
              <a:alpha val="50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fld id="{4A4D65E6-A6EA-4EAF-85D1-F0EBD7A8C140}" type="TxLink">
            <a:rPr lang="en-US" sz="1800" b="0" i="0" u="none" strike="noStrike">
              <a:solidFill>
                <a:schemeClr val="bg1"/>
              </a:solidFill>
              <a:latin typeface="Gill Sans MT"/>
            </a:rPr>
            <a:pPr algn="ctr"/>
            <a:t>3.9</a:t>
          </a:fld>
          <a:endParaRPr lang="en-US" sz="1800" b="1">
            <a:solidFill>
              <a:schemeClr val="bg1"/>
            </a:solidFill>
          </a:endParaRPr>
        </a:p>
      </xdr:txBody>
    </xdr:sp>
    <xdr:clientData/>
  </xdr:twoCellAnchor>
  <xdr:oneCellAnchor>
    <xdr:from>
      <xdr:col>2</xdr:col>
      <xdr:colOff>167640</xdr:colOff>
      <xdr:row>20</xdr:row>
      <xdr:rowOff>60960</xdr:rowOff>
    </xdr:from>
    <xdr:ext cx="1150620" cy="167640"/>
    <xdr:sp macro="" textlink="">
      <xdr:nvSpPr>
        <xdr:cNvPr id="24" name="TextBox 23">
          <a:extLst>
            <a:ext uri="{FF2B5EF4-FFF2-40B4-BE49-F238E27FC236}">
              <a16:creationId xmlns:a16="http://schemas.microsoft.com/office/drawing/2014/main" id="{220A2FF8-BAE6-413C-B872-04CE69C7510E}"/>
            </a:ext>
          </a:extLst>
        </xdr:cNvPr>
        <xdr:cNvSpPr txBox="1"/>
      </xdr:nvSpPr>
      <xdr:spPr>
        <a:xfrm>
          <a:off x="769620" y="4632960"/>
          <a:ext cx="1150620" cy="16764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ctr"/>
          <a:r>
            <a:rPr lang="en-US" sz="1100">
              <a:solidFill>
                <a:schemeClr val="bg1"/>
              </a:solidFill>
            </a:rPr>
            <a:t>Avg Rating</a:t>
          </a:r>
        </a:p>
      </xdr:txBody>
    </xdr:sp>
    <xdr:clientData/>
  </xdr:oneCellAnchor>
  <xdr:twoCellAnchor>
    <xdr:from>
      <xdr:col>2</xdr:col>
      <xdr:colOff>449580</xdr:colOff>
      <xdr:row>22</xdr:row>
      <xdr:rowOff>76200</xdr:rowOff>
    </xdr:from>
    <xdr:to>
      <xdr:col>3</xdr:col>
      <xdr:colOff>381000</xdr:colOff>
      <xdr:row>23</xdr:row>
      <xdr:rowOff>76200</xdr:rowOff>
    </xdr:to>
    <xdr:sp macro="" textlink="Pivots!D11">
      <xdr:nvSpPr>
        <xdr:cNvPr id="25" name="Rectangle 24">
          <a:extLst>
            <a:ext uri="{FF2B5EF4-FFF2-40B4-BE49-F238E27FC236}">
              <a16:creationId xmlns:a16="http://schemas.microsoft.com/office/drawing/2014/main" id="{229CDCC6-F98D-4F68-8FEC-F57004547C56}"/>
            </a:ext>
          </a:extLst>
        </xdr:cNvPr>
        <xdr:cNvSpPr/>
      </xdr:nvSpPr>
      <xdr:spPr>
        <a:xfrm>
          <a:off x="1051560" y="5105400"/>
          <a:ext cx="54102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52466C0-A300-47F1-BD32-DA9D8E0FD801}" type="TxLink">
            <a:rPr lang="en-US" sz="1100" b="0" i="0" u="none" strike="noStrike">
              <a:solidFill>
                <a:schemeClr val="bg1"/>
              </a:solidFill>
              <a:latin typeface="Gill Sans MT"/>
            </a:rPr>
            <a:pPr algn="ctr"/>
            <a:t>3.9</a:t>
          </a:fld>
          <a:endParaRPr lang="en-US" sz="1100">
            <a:solidFill>
              <a:schemeClr val="bg1"/>
            </a:solidFill>
          </a:endParaRPr>
        </a:p>
      </xdr:txBody>
    </xdr:sp>
    <xdr:clientData/>
  </xdr:twoCellAnchor>
  <xdr:twoCellAnchor>
    <xdr:from>
      <xdr:col>2</xdr:col>
      <xdr:colOff>121920</xdr:colOff>
      <xdr:row>25</xdr:row>
      <xdr:rowOff>45720</xdr:rowOff>
    </xdr:from>
    <xdr:to>
      <xdr:col>4</xdr:col>
      <xdr:colOff>121920</xdr:colOff>
      <xdr:row>29</xdr:row>
      <xdr:rowOff>45720</xdr:rowOff>
    </xdr:to>
    <xdr:sp macro="" textlink="Pivots!E4">
      <xdr:nvSpPr>
        <xdr:cNvPr id="29" name="Rectangle 28">
          <a:extLst>
            <a:ext uri="{FF2B5EF4-FFF2-40B4-BE49-F238E27FC236}">
              <a16:creationId xmlns:a16="http://schemas.microsoft.com/office/drawing/2014/main" id="{815AF303-FEEE-4E34-BA24-CA46F6419E7B}"/>
            </a:ext>
          </a:extLst>
        </xdr:cNvPr>
        <xdr:cNvSpPr/>
      </xdr:nvSpPr>
      <xdr:spPr>
        <a:xfrm>
          <a:off x="723900" y="5760720"/>
          <a:ext cx="1219200" cy="914400"/>
        </a:xfrm>
        <a:prstGeom prst="rect">
          <a:avLst/>
        </a:prstGeom>
        <a:ln>
          <a:solidFill>
            <a:schemeClr val="bg1"/>
          </a:solidFill>
        </a:ln>
        <a:effectLst>
          <a:outerShdw blurRad="254000" dist="127000" dir="2700000" algn="tl" rotWithShape="0">
            <a:prstClr val="black">
              <a:alpha val="50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fld id="{A169BE29-EFD8-4DB3-9C9D-8BB1E4A6CDB5}" type="TxLink">
            <a:rPr lang="en-US" sz="1800" b="0" i="0" u="none" strike="noStrike">
              <a:solidFill>
                <a:schemeClr val="bg1"/>
              </a:solidFill>
              <a:latin typeface="Gill Sans MT"/>
            </a:rPr>
            <a:pPr algn="ctr"/>
            <a:t>307</a:t>
          </a:fld>
          <a:endParaRPr lang="en-US" sz="1800" b="1">
            <a:solidFill>
              <a:schemeClr val="bg1"/>
            </a:solidFill>
          </a:endParaRPr>
        </a:p>
      </xdr:txBody>
    </xdr:sp>
    <xdr:clientData/>
  </xdr:twoCellAnchor>
  <xdr:oneCellAnchor>
    <xdr:from>
      <xdr:col>2</xdr:col>
      <xdr:colOff>167640</xdr:colOff>
      <xdr:row>25</xdr:row>
      <xdr:rowOff>152400</xdr:rowOff>
    </xdr:from>
    <xdr:ext cx="1150620" cy="167640"/>
    <xdr:sp macro="" textlink="">
      <xdr:nvSpPr>
        <xdr:cNvPr id="30" name="TextBox 29">
          <a:extLst>
            <a:ext uri="{FF2B5EF4-FFF2-40B4-BE49-F238E27FC236}">
              <a16:creationId xmlns:a16="http://schemas.microsoft.com/office/drawing/2014/main" id="{44AB95CF-49B2-4569-B454-F15CD07D3EC1}"/>
            </a:ext>
          </a:extLst>
        </xdr:cNvPr>
        <xdr:cNvSpPr txBox="1"/>
      </xdr:nvSpPr>
      <xdr:spPr>
        <a:xfrm>
          <a:off x="769620" y="5867400"/>
          <a:ext cx="1150620" cy="16764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ctr"/>
          <a:r>
            <a:rPr lang="en-US" sz="1100">
              <a:solidFill>
                <a:schemeClr val="bg1"/>
              </a:solidFill>
            </a:rPr>
            <a:t>Happy Callers</a:t>
          </a:r>
        </a:p>
      </xdr:txBody>
    </xdr:sp>
    <xdr:clientData/>
  </xdr:oneCellAnchor>
  <xdr:twoCellAnchor>
    <xdr:from>
      <xdr:col>2</xdr:col>
      <xdr:colOff>449580</xdr:colOff>
      <xdr:row>27</xdr:row>
      <xdr:rowOff>167640</xdr:rowOff>
    </xdr:from>
    <xdr:to>
      <xdr:col>3</xdr:col>
      <xdr:colOff>381000</xdr:colOff>
      <xdr:row>28</xdr:row>
      <xdr:rowOff>167640</xdr:rowOff>
    </xdr:to>
    <xdr:sp macro="" textlink="Pivots!E11">
      <xdr:nvSpPr>
        <xdr:cNvPr id="31" name="Rectangle 30">
          <a:extLst>
            <a:ext uri="{FF2B5EF4-FFF2-40B4-BE49-F238E27FC236}">
              <a16:creationId xmlns:a16="http://schemas.microsoft.com/office/drawing/2014/main" id="{35EA26D2-F0AD-43CE-82F7-C51F46E2BE22}"/>
            </a:ext>
          </a:extLst>
        </xdr:cNvPr>
        <xdr:cNvSpPr/>
      </xdr:nvSpPr>
      <xdr:spPr>
        <a:xfrm>
          <a:off x="1051560" y="6339840"/>
          <a:ext cx="54102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E4A429B-3F2F-435A-877F-72CA84AF6389}" type="TxLink">
            <a:rPr lang="en-US" sz="1100" b="0" i="0" u="none" strike="noStrike">
              <a:solidFill>
                <a:schemeClr val="bg1"/>
              </a:solidFill>
              <a:latin typeface="Gill Sans MT"/>
            </a:rPr>
            <a:pPr algn="ctr"/>
            <a:t>62</a:t>
          </a:fld>
          <a:endParaRPr lang="en-US" sz="1100">
            <a:solidFill>
              <a:schemeClr val="bg1"/>
            </a:solidFill>
          </a:endParaRPr>
        </a:p>
      </xdr:txBody>
    </xdr:sp>
    <xdr:clientData/>
  </xdr:twoCellAnchor>
  <xdr:twoCellAnchor editAs="oneCell">
    <xdr:from>
      <xdr:col>11</xdr:col>
      <xdr:colOff>518160</xdr:colOff>
      <xdr:row>13</xdr:row>
      <xdr:rowOff>7620</xdr:rowOff>
    </xdr:from>
    <xdr:to>
      <xdr:col>15</xdr:col>
      <xdr:colOff>53340</xdr:colOff>
      <xdr:row>21</xdr:row>
      <xdr:rowOff>137159</xdr:rowOff>
    </xdr:to>
    <mc:AlternateContent xmlns:mc="http://schemas.openxmlformats.org/markup-compatibility/2006">
      <mc:Choice xmlns:a14="http://schemas.microsoft.com/office/drawing/2010/main" Requires="a14">
        <xdr:graphicFrame macro="">
          <xdr:nvGraphicFramePr>
            <xdr:cNvPr id="32" name="Representative 1">
              <a:extLst>
                <a:ext uri="{FF2B5EF4-FFF2-40B4-BE49-F238E27FC236}">
                  <a16:creationId xmlns:a16="http://schemas.microsoft.com/office/drawing/2014/main" id="{B7175C34-59F0-4BBC-9AC2-8B6A73CA94E4}"/>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6355080" y="2979420"/>
              <a:ext cx="1828800" cy="19583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312420</xdr:colOff>
      <xdr:row>2</xdr:row>
      <xdr:rowOff>190500</xdr:rowOff>
    </xdr:from>
    <xdr:to>
      <xdr:col>11</xdr:col>
      <xdr:colOff>426720</xdr:colOff>
      <xdr:row>12</xdr:row>
      <xdr:rowOff>190500</xdr:rowOff>
    </xdr:to>
    <xdr:graphicFrame macro="">
      <xdr:nvGraphicFramePr>
        <xdr:cNvPr id="33" name="Chart 32">
          <a:extLst>
            <a:ext uri="{FF2B5EF4-FFF2-40B4-BE49-F238E27FC236}">
              <a16:creationId xmlns:a16="http://schemas.microsoft.com/office/drawing/2014/main" id="{6A909842-6FF2-4DD9-A886-726E878B38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525780</xdr:colOff>
      <xdr:row>2</xdr:row>
      <xdr:rowOff>144780</xdr:rowOff>
    </xdr:from>
    <xdr:to>
      <xdr:col>16</xdr:col>
      <xdr:colOff>426720</xdr:colOff>
      <xdr:row>12</xdr:row>
      <xdr:rowOff>190500</xdr:rowOff>
    </xdr:to>
    <xdr:graphicFrame macro="">
      <xdr:nvGraphicFramePr>
        <xdr:cNvPr id="34" name="Chart 33">
          <a:extLst>
            <a:ext uri="{FF2B5EF4-FFF2-40B4-BE49-F238E27FC236}">
              <a16:creationId xmlns:a16="http://schemas.microsoft.com/office/drawing/2014/main" id="{00576243-DA99-425E-A8B6-2E8265E283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312420</xdr:colOff>
      <xdr:row>13</xdr:row>
      <xdr:rowOff>0</xdr:rowOff>
    </xdr:from>
    <xdr:to>
      <xdr:col>8</xdr:col>
      <xdr:colOff>53340</xdr:colOff>
      <xdr:row>21</xdr:row>
      <xdr:rowOff>175260</xdr:rowOff>
    </xdr:to>
    <xdr:graphicFrame macro="">
      <xdr:nvGraphicFramePr>
        <xdr:cNvPr id="35" name="Chart 34">
          <a:extLst>
            <a:ext uri="{FF2B5EF4-FFF2-40B4-BE49-F238E27FC236}">
              <a16:creationId xmlns:a16="http://schemas.microsoft.com/office/drawing/2014/main" id="{68585DEE-3EC0-44E0-B942-EADBE1465D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99060</xdr:colOff>
      <xdr:row>13</xdr:row>
      <xdr:rowOff>7620</xdr:rowOff>
    </xdr:from>
    <xdr:to>
      <xdr:col>11</xdr:col>
      <xdr:colOff>426720</xdr:colOff>
      <xdr:row>21</xdr:row>
      <xdr:rowOff>161502</xdr:rowOff>
    </xdr:to>
    <xdr:graphicFrame macro="">
      <xdr:nvGraphicFramePr>
        <xdr:cNvPr id="36" name="Chart 35">
          <a:extLst>
            <a:ext uri="{FF2B5EF4-FFF2-40B4-BE49-F238E27FC236}">
              <a16:creationId xmlns:a16="http://schemas.microsoft.com/office/drawing/2014/main" id="{9D14E30B-A687-4649-AA99-22A98CA162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510540</xdr:colOff>
      <xdr:row>2</xdr:row>
      <xdr:rowOff>129540</xdr:rowOff>
    </xdr:from>
    <xdr:to>
      <xdr:col>20</xdr:col>
      <xdr:colOff>243840</xdr:colOff>
      <xdr:row>12</xdr:row>
      <xdr:rowOff>220980</xdr:rowOff>
    </xdr:to>
    <xdr:graphicFrame macro="">
      <xdr:nvGraphicFramePr>
        <xdr:cNvPr id="5" name="Chart 4">
          <a:extLst>
            <a:ext uri="{FF2B5EF4-FFF2-40B4-BE49-F238E27FC236}">
              <a16:creationId xmlns:a16="http://schemas.microsoft.com/office/drawing/2014/main" id="{9151113D-45C0-4E87-8B2A-825BC8A448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335280</xdr:colOff>
      <xdr:row>2</xdr:row>
      <xdr:rowOff>160020</xdr:rowOff>
    </xdr:from>
    <xdr:to>
      <xdr:col>24</xdr:col>
      <xdr:colOff>106680</xdr:colOff>
      <xdr:row>13</xdr:row>
      <xdr:rowOff>7620</xdr:rowOff>
    </xdr:to>
    <xdr:graphicFrame macro="">
      <xdr:nvGraphicFramePr>
        <xdr:cNvPr id="6" name="Chart 5">
          <a:extLst>
            <a:ext uri="{FF2B5EF4-FFF2-40B4-BE49-F238E27FC236}">
              <a16:creationId xmlns:a16="http://schemas.microsoft.com/office/drawing/2014/main" id="{A2EB3EFF-3347-47B6-8BF4-818825C0AB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ano" refreshedDate="45741.732123032409" backgroundQuery="1" createdVersion="8" refreshedVersion="8" minRefreshableVersion="3" recordCount="0" supportSubquery="1" supportAdvancedDrill="1" xr:uid="{7968C3CC-CB44-442C-A45E-F53E61C25A58}">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 calls]" caption="5 (*)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ano" refreshedDate="45741.765210300924" backgroundQuery="1" createdVersion="8" refreshedVersion="8" minRefreshableVersion="3" recordCount="0" supportSubquery="1" supportAdvancedDrill="1" xr:uid="{B23AE78B-B9CE-4020-AFED-E27329A8C2CE}">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ano" refreshedDate="45741.828781828706" backgroundQuery="1" createdVersion="8" refreshedVersion="8" minRefreshableVersion="3" recordCount="0" supportSubquery="1" supportAdvancedDrill="1" xr:uid="{C891CD62-6CDD-48B2-B91E-A4282920B047}">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ano" refreshedDate="45745.073126388888" backgroundQuery="1" createdVersion="8" refreshedVersion="8" minRefreshableVersion="3" recordCount="0" supportSubquery="1" supportAdvancedDrill="1" xr:uid="{6888FF0B-4B84-4B1F-9755-8DF1167EE939}">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Measures].[total amount]" caption="total amount" numFmtId="0" hierarchy="18" level="32767"/>
    <cacheField name="[calls].[Customer ID].[Customer ID]" caption="Customer ID" numFmtId="0" hierarchy="1" level="1">
      <sharedItems count="15">
        <s v="C0003"/>
        <s v="C0004"/>
        <s v="C0011"/>
        <s v="C0012"/>
        <s v="C0002"/>
        <s v="C0007"/>
        <s v="C0008"/>
        <s v="C0010"/>
        <s v="C0013"/>
        <s v="C0015"/>
        <s v="C0001"/>
        <s v="C0005"/>
        <s v="C0006"/>
        <s v="C0009"/>
        <s v="C0014"/>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3"/>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ano" refreshedDate="45745.122678125001" backgroundQuery="1" createdVersion="8" refreshedVersion="8" minRefreshableVersion="3" recordCount="0" supportSubquery="1" supportAdvancedDrill="1" xr:uid="{A1C9DE82-4F45-4220-8769-C1D6C9D730B9}">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 calls]" caption="5 (*)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ano" refreshedDate="45745.122678703701" backgroundQuery="1" createdVersion="8" refreshedVersion="8" minRefreshableVersion="3" recordCount="0" supportSubquery="1" supportAdvancedDrill="1" xr:uid="{859427C1-0F2E-47F4-A16D-615DB759238F}">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ano" refreshedDate="45745.122679166663" backgroundQuery="1" createdVersion="8" refreshedVersion="8" minRefreshableVersion="3" recordCount="0" supportSubquery="1" supportAdvancedDrill="1" xr:uid="{2171099C-89C8-4900-9974-5508AB21F919}">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ano" refreshedDate="45745.122679513886" backgroundQuery="1" createdVersion="8" refreshedVersion="8" minRefreshableVersion="3" recordCount="0" supportSubquery="1" supportAdvancedDrill="1" xr:uid="{32ECCA7C-90D0-4DFF-8777-12F10E25E956}">
  <cacheSource type="external" connectionId="1"/>
  <cacheFields count="1">
    <cacheField name="[calls].[Representative].[Representative]" caption="Representative" numFmtId="0" hierarchy="3" level="1">
      <sharedItems count="1">
        <s v="R04"/>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ano" refreshedDate="45745.122679976848" backgroundQuery="1" createdVersion="8" refreshedVersion="8" minRefreshableVersion="3" recordCount="0" supportSubquery="1" supportAdvancedDrill="1" xr:uid="{BF03DA4F-AF53-48C6-A4D4-FBE21CFD1ADE}">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ano" refreshedDate="45741.732117824075" backgroundQuery="1" createdVersion="3" refreshedVersion="8" minRefreshableVersion="3" recordCount="0" supportSubquery="1" supportAdvancedDrill="1" xr:uid="{8E8F174F-A6D1-4EC8-AD0E-25631822C84F}">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2578580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91DC34-36AA-408B-B385-85F63C7C2392}" name="City Pivot" cacheId="3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H59:N78"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dataField="1" subtotalTop="0" showAll="0" defaultSubtotal="0"/>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s>
  <rowFields count="2">
    <field x="1"/>
    <field x="3"/>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2"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688074-DAC8-46DC-99B7-16B13E2C55E4}" name="Rep Satisfy" cacheId="7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51:I57"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6"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44C253-C461-4D89-A988-72128D2C4EF1}" name="PivotTable1" cacheId="2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1:D56"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395FBA-76EB-49B8-A630-D2F33EFE45B7}" name="Week Pivot" cacheId="6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2:B40" firstHeaderRow="1" firstDataRow="1" firstDataCol="1"/>
  <pivotFields count="3">
    <pivotField axis="axisRow" allDrilled="1" subtotalTop="0" showAll="0" sortType="descending" defaultSubtotal="0" defaultAttributeDrillState="1">
      <items count="7">
        <item x="2"/>
        <item x="0"/>
        <item x="4"/>
        <item x="6"/>
        <item x="5"/>
        <item x="1"/>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2">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0" count="1" selected="0">
            <x v="3"/>
          </reference>
        </references>
      </pivotArea>
    </chartFormat>
  </chartFormat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ED74D2-627B-4DBB-93F2-AEFFBF434C60}" name="Month Pivot" cacheId="6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7:C30"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D85098-FB61-48AA-8067-9DEC2316EF0C}" name="Rep Pivot" cacheId="6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6C688D6-C152-4AA8-8422-BF9615323F29}" name="Selected Rep" cacheId="69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3:A44"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5">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849F927-40B6-4DCD-A958-6B60A2C65124}"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8948D0B-AE7D-4614-82E2-4F089A1F42DF}" name="repr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2:G3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572833D5-8A93-434A-89A7-3C45E075C8E1}" sourceName="[calls].[Representative]">
  <pivotTables>
    <pivotTable tabId="6" name="Rep Pivot"/>
    <pivotTable tabId="6" name="Month Pivot"/>
    <pivotTable tabId="6" name="Week Pivot"/>
    <pivotTable tabId="6" name="Selected Rep"/>
    <pivotTable tabId="6" name="Rep Satisfy"/>
  </pivotTables>
  <data>
    <olap pivotCacheId="172578580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C0E49A64-8843-4950-977F-C391AB5BF66B}" cache="Slicer_Representative" caption="Representative" level="1"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9AA1A793-1282-48F7-8A86-FEBF96C6756F}" cache="Slicer_Representative" caption="Representative" level="1"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Gill Sans MT">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E4BDE-43F7-4BFB-8F85-4EA6800235AE}">
  <dimension ref="A3:N78"/>
  <sheetViews>
    <sheetView topLeftCell="A54" workbookViewId="0">
      <selection activeCell="B74" sqref="B74"/>
    </sheetView>
  </sheetViews>
  <sheetFormatPr defaultRowHeight="18" x14ac:dyDescent="0.5"/>
  <cols>
    <col min="1" max="1" width="14" bestFit="1" customWidth="1"/>
    <col min="2" max="2" width="10.21875" bestFit="1" customWidth="1"/>
    <col min="3" max="3" width="11.33203125" bestFit="1" customWidth="1"/>
    <col min="4" max="4" width="14.77734375" bestFit="1" customWidth="1"/>
    <col min="5" max="5" width="9.77734375" bestFit="1" customWidth="1"/>
    <col min="6" max="6" width="10.21875" bestFit="1" customWidth="1"/>
    <col min="7" max="7" width="13.5546875" bestFit="1" customWidth="1"/>
    <col min="8" max="8" width="14" bestFit="1" customWidth="1"/>
    <col min="9" max="9" width="10.21875" bestFit="1" customWidth="1"/>
    <col min="10" max="13" width="6.5546875" bestFit="1" customWidth="1"/>
    <col min="14" max="14" width="12.77734375" bestFit="1" customWidth="1"/>
  </cols>
  <sheetData>
    <row r="3" spans="1:5" x14ac:dyDescent="0.5">
      <c r="A3" t="s">
        <v>1040</v>
      </c>
      <c r="B3" t="s">
        <v>1041</v>
      </c>
      <c r="C3" t="s">
        <v>1042</v>
      </c>
      <c r="D3" t="s">
        <v>1043</v>
      </c>
      <c r="E3" t="s">
        <v>1044</v>
      </c>
    </row>
    <row r="4" spans="1:5" x14ac:dyDescent="0.5">
      <c r="A4" s="21">
        <v>1000</v>
      </c>
      <c r="B4" s="22">
        <v>96623</v>
      </c>
      <c r="C4" s="21">
        <v>89850</v>
      </c>
      <c r="D4" s="23">
        <v>3.8854000000000033</v>
      </c>
      <c r="E4" s="21">
        <v>307</v>
      </c>
    </row>
    <row r="10" spans="1:5" x14ac:dyDescent="0.5">
      <c r="A10" t="s">
        <v>1040</v>
      </c>
      <c r="B10" t="s">
        <v>1041</v>
      </c>
      <c r="C10" t="s">
        <v>1042</v>
      </c>
      <c r="D10" t="s">
        <v>1043</v>
      </c>
      <c r="E10" t="s">
        <v>1044</v>
      </c>
    </row>
    <row r="11" spans="1:5" x14ac:dyDescent="0.5">
      <c r="A11" s="21">
        <v>186</v>
      </c>
      <c r="B11" s="22">
        <v>16651</v>
      </c>
      <c r="C11" s="21">
        <v>17807</v>
      </c>
      <c r="D11" s="23">
        <v>3.8973118279569863</v>
      </c>
      <c r="E11" s="21">
        <v>62</v>
      </c>
    </row>
    <row r="17" spans="1:7" x14ac:dyDescent="0.5">
      <c r="A17" s="24" t="s">
        <v>1045</v>
      </c>
      <c r="B17" t="s">
        <v>1040</v>
      </c>
      <c r="C17" t="s">
        <v>1059</v>
      </c>
    </row>
    <row r="18" spans="1:7" x14ac:dyDescent="0.5">
      <c r="A18" s="25" t="s">
        <v>1047</v>
      </c>
      <c r="B18" s="21">
        <v>10</v>
      </c>
      <c r="C18" s="21">
        <v>10</v>
      </c>
    </row>
    <row r="19" spans="1:7" x14ac:dyDescent="0.5">
      <c r="A19" s="25" t="s">
        <v>1048</v>
      </c>
      <c r="B19" s="21">
        <v>11</v>
      </c>
      <c r="C19" s="21">
        <v>11</v>
      </c>
    </row>
    <row r="20" spans="1:7" x14ac:dyDescent="0.5">
      <c r="A20" s="25" t="s">
        <v>1049</v>
      </c>
      <c r="B20" s="21">
        <v>30</v>
      </c>
      <c r="C20" s="21">
        <v>30</v>
      </c>
    </row>
    <row r="21" spans="1:7" x14ac:dyDescent="0.5">
      <c r="A21" s="25" t="s">
        <v>1050</v>
      </c>
      <c r="B21" s="21">
        <v>23</v>
      </c>
      <c r="C21" s="21">
        <v>23</v>
      </c>
    </row>
    <row r="22" spans="1:7" x14ac:dyDescent="0.5">
      <c r="A22" s="25" t="s">
        <v>1051</v>
      </c>
      <c r="B22" s="21">
        <v>22</v>
      </c>
      <c r="C22" s="21">
        <v>22</v>
      </c>
    </row>
    <row r="23" spans="1:7" x14ac:dyDescent="0.5">
      <c r="A23" s="25" t="s">
        <v>1052</v>
      </c>
      <c r="B23" s="21">
        <v>11</v>
      </c>
      <c r="C23" s="21">
        <v>11</v>
      </c>
    </row>
    <row r="24" spans="1:7" x14ac:dyDescent="0.5">
      <c r="A24" s="25" t="s">
        <v>1053</v>
      </c>
      <c r="B24" s="21">
        <v>17</v>
      </c>
      <c r="C24" s="21">
        <v>17</v>
      </c>
    </row>
    <row r="25" spans="1:7" x14ac:dyDescent="0.5">
      <c r="A25" s="25" t="s">
        <v>1054</v>
      </c>
      <c r="B25" s="21">
        <v>12</v>
      </c>
      <c r="C25" s="21">
        <v>12</v>
      </c>
    </row>
    <row r="26" spans="1:7" x14ac:dyDescent="0.5">
      <c r="A26" s="25" t="s">
        <v>1055</v>
      </c>
      <c r="B26" s="21">
        <v>13</v>
      </c>
      <c r="C26" s="21">
        <v>13</v>
      </c>
    </row>
    <row r="27" spans="1:7" x14ac:dyDescent="0.5">
      <c r="A27" s="25" t="s">
        <v>1056</v>
      </c>
      <c r="B27" s="21">
        <v>15</v>
      </c>
      <c r="C27" s="21">
        <v>15</v>
      </c>
    </row>
    <row r="28" spans="1:7" x14ac:dyDescent="0.5">
      <c r="A28" s="25" t="s">
        <v>1057</v>
      </c>
      <c r="B28" s="21">
        <v>8</v>
      </c>
      <c r="C28" s="21">
        <v>8</v>
      </c>
    </row>
    <row r="29" spans="1:7" x14ac:dyDescent="0.5">
      <c r="A29" s="25" t="s">
        <v>1058</v>
      </c>
      <c r="B29" s="21">
        <v>14</v>
      </c>
      <c r="C29" s="21">
        <v>14</v>
      </c>
    </row>
    <row r="30" spans="1:7" x14ac:dyDescent="0.5">
      <c r="A30" s="25" t="s">
        <v>1046</v>
      </c>
      <c r="B30" s="21">
        <v>186</v>
      </c>
      <c r="C30" s="21">
        <v>186</v>
      </c>
    </row>
    <row r="32" spans="1:7" x14ac:dyDescent="0.5">
      <c r="A32" s="24" t="s">
        <v>1045</v>
      </c>
      <c r="B32" t="s">
        <v>1040</v>
      </c>
      <c r="E32" s="24" t="s">
        <v>1045</v>
      </c>
      <c r="F32" t="s">
        <v>1040</v>
      </c>
      <c r="G32" t="s">
        <v>1041</v>
      </c>
    </row>
    <row r="33" spans="1:9" x14ac:dyDescent="0.5">
      <c r="A33" s="25" t="s">
        <v>1062</v>
      </c>
      <c r="B33" s="21">
        <v>34</v>
      </c>
      <c r="E33" s="25" t="s">
        <v>11</v>
      </c>
      <c r="F33" s="21">
        <v>189</v>
      </c>
      <c r="G33" s="22">
        <v>18415</v>
      </c>
    </row>
    <row r="34" spans="1:9" x14ac:dyDescent="0.5">
      <c r="A34" s="25" t="s">
        <v>1060</v>
      </c>
      <c r="B34" s="21">
        <v>29</v>
      </c>
      <c r="E34" s="25" t="s">
        <v>9</v>
      </c>
      <c r="F34" s="21">
        <v>218</v>
      </c>
      <c r="G34" s="22">
        <v>20581</v>
      </c>
    </row>
    <row r="35" spans="1:9" x14ac:dyDescent="0.5">
      <c r="A35" s="25" t="s">
        <v>1064</v>
      </c>
      <c r="B35" s="21">
        <v>18</v>
      </c>
      <c r="E35" s="25" t="s">
        <v>6</v>
      </c>
      <c r="F35" s="21">
        <v>207</v>
      </c>
      <c r="G35" s="22">
        <v>20872</v>
      </c>
    </row>
    <row r="36" spans="1:9" x14ac:dyDescent="0.5">
      <c r="A36" s="25" t="s">
        <v>1066</v>
      </c>
      <c r="B36" s="21">
        <v>29</v>
      </c>
      <c r="E36" s="25" t="s">
        <v>13</v>
      </c>
      <c r="F36" s="21">
        <v>186</v>
      </c>
      <c r="G36" s="22">
        <v>16651</v>
      </c>
    </row>
    <row r="37" spans="1:9" x14ac:dyDescent="0.5">
      <c r="A37" s="25" t="s">
        <v>1065</v>
      </c>
      <c r="B37" s="21">
        <v>28</v>
      </c>
      <c r="E37" s="25" t="s">
        <v>10</v>
      </c>
      <c r="F37" s="21">
        <v>200</v>
      </c>
      <c r="G37" s="22">
        <v>20104</v>
      </c>
    </row>
    <row r="38" spans="1:9" x14ac:dyDescent="0.5">
      <c r="A38" s="25" t="s">
        <v>1061</v>
      </c>
      <c r="B38" s="21">
        <v>23</v>
      </c>
      <c r="E38" s="25" t="s">
        <v>1046</v>
      </c>
      <c r="F38" s="21">
        <v>1000</v>
      </c>
      <c r="G38" s="22">
        <v>96623</v>
      </c>
    </row>
    <row r="39" spans="1:9" x14ac:dyDescent="0.5">
      <c r="A39" s="25" t="s">
        <v>1063</v>
      </c>
      <c r="B39" s="21">
        <v>25</v>
      </c>
    </row>
    <row r="40" spans="1:9" x14ac:dyDescent="0.5">
      <c r="A40" s="25" t="s">
        <v>1046</v>
      </c>
      <c r="B40" s="21">
        <v>186</v>
      </c>
    </row>
    <row r="41" spans="1:9" x14ac:dyDescent="0.5">
      <c r="E41" s="25" t="s">
        <v>1067</v>
      </c>
      <c r="G41" t="s">
        <v>1073</v>
      </c>
      <c r="H41" t="str">
        <f>A44</f>
        <v>R04</v>
      </c>
    </row>
    <row r="42" spans="1:9" x14ac:dyDescent="0.5">
      <c r="E42" s="25" t="s">
        <v>1068</v>
      </c>
      <c r="F42" t="s">
        <v>1069</v>
      </c>
      <c r="G42" t="s">
        <v>1070</v>
      </c>
      <c r="H42" t="s">
        <v>1071</v>
      </c>
      <c r="I42" t="s">
        <v>1072</v>
      </c>
    </row>
    <row r="43" spans="1:9" x14ac:dyDescent="0.5">
      <c r="A43" s="24" t="s">
        <v>1045</v>
      </c>
      <c r="E43" t="str">
        <f>E33</f>
        <v>R01</v>
      </c>
      <c r="F43">
        <f>F33</f>
        <v>189</v>
      </c>
      <c r="G43" s="26">
        <f>G33</f>
        <v>18415</v>
      </c>
      <c r="H43" t="e">
        <f>IF(E43=$H$41,F43,NA())</f>
        <v>#N/A</v>
      </c>
      <c r="I43" t="e">
        <f>IF(E43=$H$41,G43,NA())</f>
        <v>#N/A</v>
      </c>
    </row>
    <row r="44" spans="1:9" x14ac:dyDescent="0.5">
      <c r="A44" s="27" t="s">
        <v>13</v>
      </c>
      <c r="E44" t="str">
        <f t="shared" ref="E44:G47" si="0">E34</f>
        <v>R02</v>
      </c>
      <c r="F44">
        <f t="shared" si="0"/>
        <v>218</v>
      </c>
      <c r="G44" s="26">
        <f t="shared" si="0"/>
        <v>20581</v>
      </c>
      <c r="H44" t="e">
        <f>IF(E44=$H$41,F44,NA())</f>
        <v>#N/A</v>
      </c>
      <c r="I44" t="e">
        <f>IF(E44=$H$41,G44,NA())</f>
        <v>#N/A</v>
      </c>
    </row>
    <row r="45" spans="1:9" x14ac:dyDescent="0.5">
      <c r="E45" t="str">
        <f t="shared" si="0"/>
        <v>R03</v>
      </c>
      <c r="F45">
        <f t="shared" si="0"/>
        <v>207</v>
      </c>
      <c r="G45" s="26">
        <f t="shared" si="0"/>
        <v>20872</v>
      </c>
      <c r="H45" t="e">
        <f>IF(E45=$H$41,F45,NA())</f>
        <v>#N/A</v>
      </c>
      <c r="I45" t="e">
        <f>IF(E45=$H$41,G45,NA())</f>
        <v>#N/A</v>
      </c>
    </row>
    <row r="46" spans="1:9" x14ac:dyDescent="0.5">
      <c r="E46" t="str">
        <f t="shared" si="0"/>
        <v>R04</v>
      </c>
      <c r="F46">
        <f t="shared" si="0"/>
        <v>186</v>
      </c>
      <c r="G46" s="26">
        <f t="shared" si="0"/>
        <v>16651</v>
      </c>
      <c r="H46">
        <f>IF(E46=$H$41,F46,NA())</f>
        <v>186</v>
      </c>
      <c r="I46">
        <f>IF(E46=$H$41,G46,NA())</f>
        <v>16651</v>
      </c>
    </row>
    <row r="47" spans="1:9" x14ac:dyDescent="0.5">
      <c r="E47" t="str">
        <f t="shared" si="0"/>
        <v>R05</v>
      </c>
      <c r="F47">
        <f t="shared" si="0"/>
        <v>200</v>
      </c>
      <c r="G47" s="26">
        <f t="shared" si="0"/>
        <v>20104</v>
      </c>
      <c r="H47" t="e">
        <f>IF(E47=$H$41,F47,NA())</f>
        <v>#N/A</v>
      </c>
      <c r="I47" t="e">
        <f>IF(E47=$H$41,G47,NA())</f>
        <v>#N/A</v>
      </c>
    </row>
    <row r="51" spans="1:14" x14ac:dyDescent="0.5">
      <c r="A51" s="24" t="s">
        <v>1040</v>
      </c>
      <c r="B51" s="24" t="s">
        <v>1074</v>
      </c>
      <c r="H51" s="24" t="s">
        <v>1045</v>
      </c>
      <c r="I51" t="s">
        <v>1040</v>
      </c>
    </row>
    <row r="52" spans="1:14" x14ac:dyDescent="0.5">
      <c r="A52" s="24" t="s">
        <v>1045</v>
      </c>
      <c r="B52" t="s">
        <v>999</v>
      </c>
      <c r="C52" t="s">
        <v>998</v>
      </c>
      <c r="D52" t="s">
        <v>1046</v>
      </c>
      <c r="H52" s="25">
        <v>1</v>
      </c>
      <c r="I52" s="21">
        <v>3</v>
      </c>
    </row>
    <row r="53" spans="1:14" x14ac:dyDescent="0.5">
      <c r="A53" s="25" t="s">
        <v>1002</v>
      </c>
      <c r="B53" s="21">
        <v>144</v>
      </c>
      <c r="C53" s="21">
        <v>132</v>
      </c>
      <c r="D53" s="21">
        <v>276</v>
      </c>
      <c r="H53" s="25">
        <v>2</v>
      </c>
      <c r="I53" s="21">
        <v>10</v>
      </c>
    </row>
    <row r="54" spans="1:14" x14ac:dyDescent="0.5">
      <c r="A54" s="25" t="s">
        <v>1001</v>
      </c>
      <c r="B54" s="21">
        <v>326</v>
      </c>
      <c r="C54" s="21">
        <v>63</v>
      </c>
      <c r="D54" s="21">
        <v>389</v>
      </c>
      <c r="H54" s="25">
        <v>3</v>
      </c>
      <c r="I54" s="21">
        <v>41</v>
      </c>
    </row>
    <row r="55" spans="1:14" x14ac:dyDescent="0.5">
      <c r="A55" s="25" t="s">
        <v>1000</v>
      </c>
      <c r="B55" s="21">
        <v>129</v>
      </c>
      <c r="C55" s="21">
        <v>206</v>
      </c>
      <c r="D55" s="21">
        <v>335</v>
      </c>
      <c r="H55" s="25">
        <v>4</v>
      </c>
      <c r="I55" s="21">
        <v>70</v>
      </c>
    </row>
    <row r="56" spans="1:14" x14ac:dyDescent="0.5">
      <c r="A56" s="25" t="s">
        <v>1046</v>
      </c>
      <c r="B56" s="21">
        <v>599</v>
      </c>
      <c r="C56" s="21">
        <v>401</v>
      </c>
      <c r="D56" s="21">
        <v>1000</v>
      </c>
      <c r="H56" s="25">
        <v>5</v>
      </c>
      <c r="I56" s="21">
        <v>62</v>
      </c>
    </row>
    <row r="57" spans="1:14" x14ac:dyDescent="0.5">
      <c r="H57" s="25" t="s">
        <v>1046</v>
      </c>
      <c r="I57" s="21">
        <v>186</v>
      </c>
    </row>
    <row r="59" spans="1:14" x14ac:dyDescent="0.5">
      <c r="H59" s="24" t="s">
        <v>1041</v>
      </c>
      <c r="I59" s="24" t="s">
        <v>1074</v>
      </c>
    </row>
    <row r="60" spans="1:14" x14ac:dyDescent="0.5">
      <c r="H60" s="24" t="s">
        <v>1045</v>
      </c>
      <c r="I60" t="s">
        <v>11</v>
      </c>
      <c r="J60" t="s">
        <v>9</v>
      </c>
      <c r="K60" t="s">
        <v>6</v>
      </c>
      <c r="L60" t="s">
        <v>13</v>
      </c>
      <c r="M60" t="s">
        <v>10</v>
      </c>
      <c r="N60" t="s">
        <v>1046</v>
      </c>
    </row>
    <row r="61" spans="1:14" x14ac:dyDescent="0.5">
      <c r="A61" t="s">
        <v>1076</v>
      </c>
      <c r="H61" s="25" t="s">
        <v>1002</v>
      </c>
      <c r="I61" s="28"/>
      <c r="J61" s="28"/>
      <c r="K61" s="28"/>
      <c r="L61" s="28"/>
      <c r="M61" s="28"/>
      <c r="N61" s="28"/>
    </row>
    <row r="62" spans="1:14" x14ac:dyDescent="0.5">
      <c r="H62" s="29" t="s">
        <v>20</v>
      </c>
      <c r="I62" s="22">
        <v>891</v>
      </c>
      <c r="J62" s="22">
        <v>1332</v>
      </c>
      <c r="K62" s="22">
        <v>1282</v>
      </c>
      <c r="L62" s="22">
        <v>739</v>
      </c>
      <c r="M62" s="22">
        <v>560</v>
      </c>
      <c r="N62" s="22">
        <v>4804</v>
      </c>
    </row>
    <row r="63" spans="1:14" x14ac:dyDescent="0.5">
      <c r="A63" t="s">
        <v>1077</v>
      </c>
      <c r="B63" s="36">
        <f>GETPIVOTDATA("[Measures].[call count]",$A$10)/GETPIVOTDATA("[Measures].[call count]",$A$3)</f>
        <v>0.186</v>
      </c>
      <c r="H63" s="29" t="s">
        <v>12</v>
      </c>
      <c r="I63" s="22">
        <v>1991</v>
      </c>
      <c r="J63" s="22">
        <v>1886</v>
      </c>
      <c r="K63" s="22">
        <v>1206</v>
      </c>
      <c r="L63" s="22">
        <v>884</v>
      </c>
      <c r="M63" s="22">
        <v>1722</v>
      </c>
      <c r="N63" s="22">
        <v>7689</v>
      </c>
    </row>
    <row r="64" spans="1:14" x14ac:dyDescent="0.5">
      <c r="A64" t="s">
        <v>1069</v>
      </c>
      <c r="B64">
        <f>LOOKUP(A44,E43:E47,F43:F47)</f>
        <v>186</v>
      </c>
      <c r="H64" s="29" t="s">
        <v>8</v>
      </c>
      <c r="I64" s="22">
        <v>1163</v>
      </c>
      <c r="J64" s="22">
        <v>1180</v>
      </c>
      <c r="K64" s="22">
        <v>1616</v>
      </c>
      <c r="L64" s="22">
        <v>1043</v>
      </c>
      <c r="M64" s="22">
        <v>1747</v>
      </c>
      <c r="N64" s="22">
        <v>6749</v>
      </c>
    </row>
    <row r="65" spans="1:14" x14ac:dyDescent="0.5">
      <c r="A65" t="s">
        <v>1070</v>
      </c>
      <c r="B65" s="26">
        <f>LOOKUP(A44,E43:E47,G43:G47)</f>
        <v>16651</v>
      </c>
      <c r="H65" s="29" t="s">
        <v>16</v>
      </c>
      <c r="I65" s="22">
        <v>1438</v>
      </c>
      <c r="J65" s="22">
        <v>1616</v>
      </c>
      <c r="K65" s="22">
        <v>866</v>
      </c>
      <c r="L65" s="22">
        <v>829</v>
      </c>
      <c r="M65" s="22">
        <v>2070</v>
      </c>
      <c r="N65" s="22">
        <v>6819</v>
      </c>
    </row>
    <row r="66" spans="1:14" x14ac:dyDescent="0.5">
      <c r="H66" s="25" t="s">
        <v>1001</v>
      </c>
      <c r="I66" s="28"/>
      <c r="J66" s="28"/>
      <c r="K66" s="28"/>
      <c r="L66" s="28"/>
      <c r="M66" s="28"/>
      <c r="N66" s="28"/>
    </row>
    <row r="67" spans="1:14" x14ac:dyDescent="0.5">
      <c r="A67" t="s">
        <v>1078</v>
      </c>
      <c r="B67">
        <f>_xlfn.RANK.AVG(B64,F43:F47)</f>
        <v>5</v>
      </c>
      <c r="H67" s="29" t="s">
        <v>24</v>
      </c>
      <c r="I67" s="22">
        <v>1233</v>
      </c>
      <c r="J67" s="22">
        <v>223</v>
      </c>
      <c r="K67" s="22">
        <v>1680</v>
      </c>
      <c r="L67" s="22">
        <v>990</v>
      </c>
      <c r="M67" s="22">
        <v>1508</v>
      </c>
      <c r="N67" s="22">
        <v>5634</v>
      </c>
    </row>
    <row r="68" spans="1:14" x14ac:dyDescent="0.5">
      <c r="A68" t="s">
        <v>1079</v>
      </c>
      <c r="B68">
        <f>_xlfn.RANK.AVG(B65,G43:G47)</f>
        <v>5</v>
      </c>
      <c r="H68" s="29" t="s">
        <v>15</v>
      </c>
      <c r="I68" s="22">
        <v>1598</v>
      </c>
      <c r="J68" s="22">
        <v>1907</v>
      </c>
      <c r="K68" s="22">
        <v>869</v>
      </c>
      <c r="L68" s="22">
        <v>1426</v>
      </c>
      <c r="M68" s="22">
        <v>1416</v>
      </c>
      <c r="N68" s="22">
        <v>7216</v>
      </c>
    </row>
    <row r="69" spans="1:14" x14ac:dyDescent="0.5">
      <c r="H69" s="29" t="s">
        <v>5</v>
      </c>
      <c r="I69" s="22">
        <v>900</v>
      </c>
      <c r="J69" s="22">
        <v>1016</v>
      </c>
      <c r="K69" s="22">
        <v>960</v>
      </c>
      <c r="L69" s="22">
        <v>940</v>
      </c>
      <c r="M69" s="22">
        <v>1193</v>
      </c>
      <c r="N69" s="22">
        <v>5009</v>
      </c>
    </row>
    <row r="70" spans="1:14" x14ac:dyDescent="0.5">
      <c r="A70" t="s">
        <v>1080</v>
      </c>
      <c r="H70" s="29" t="s">
        <v>18</v>
      </c>
      <c r="I70" s="22">
        <v>900</v>
      </c>
      <c r="J70" s="22">
        <v>1470</v>
      </c>
      <c r="K70" s="22">
        <v>1617</v>
      </c>
      <c r="L70" s="22">
        <v>1314</v>
      </c>
      <c r="M70" s="22">
        <v>941</v>
      </c>
      <c r="N70" s="22">
        <v>6242</v>
      </c>
    </row>
    <row r="71" spans="1:14" x14ac:dyDescent="0.5">
      <c r="B71" t="str">
        <f>"% of calls: "&amp;TEXT(B63, "0%")</f>
        <v>% of calls: 19%</v>
      </c>
      <c r="H71" s="29" t="s">
        <v>14</v>
      </c>
      <c r="I71" s="22">
        <v>1255</v>
      </c>
      <c r="J71" s="22">
        <v>516</v>
      </c>
      <c r="K71" s="22">
        <v>1874</v>
      </c>
      <c r="L71" s="22">
        <v>1863</v>
      </c>
      <c r="M71" s="22">
        <v>1722</v>
      </c>
      <c r="N71" s="22">
        <v>7230</v>
      </c>
    </row>
    <row r="72" spans="1:14" x14ac:dyDescent="0.5">
      <c r="B72" t="str">
        <f>IF(COUNTA(A44:A48) &gt; 1, "", "Count Rank :"&amp;B67)</f>
        <v>Count Rank :5</v>
      </c>
      <c r="H72" s="29" t="s">
        <v>19</v>
      </c>
      <c r="I72" s="22">
        <v>1138</v>
      </c>
      <c r="J72" s="22">
        <v>1898</v>
      </c>
      <c r="K72" s="22">
        <v>1482</v>
      </c>
      <c r="L72" s="22">
        <v>846</v>
      </c>
      <c r="M72" s="22">
        <v>1154</v>
      </c>
      <c r="N72" s="22">
        <v>6518</v>
      </c>
    </row>
    <row r="73" spans="1:14" x14ac:dyDescent="0.5">
      <c r="B73" t="str">
        <f>IF(COUNTA(A44:A48) &gt; 1, "", "Amount Rank :"&amp;B68)</f>
        <v>Amount Rank :5</v>
      </c>
      <c r="H73" s="25" t="s">
        <v>1000</v>
      </c>
      <c r="I73" s="28"/>
      <c r="J73" s="28"/>
      <c r="K73" s="28"/>
      <c r="L73" s="28"/>
      <c r="M73" s="28"/>
      <c r="N73" s="28"/>
    </row>
    <row r="74" spans="1:14" x14ac:dyDescent="0.5">
      <c r="H74" s="29" t="s">
        <v>17</v>
      </c>
      <c r="I74" s="22">
        <v>1655</v>
      </c>
      <c r="J74" s="22">
        <v>805</v>
      </c>
      <c r="K74" s="22">
        <v>2263</v>
      </c>
      <c r="L74" s="22">
        <v>987</v>
      </c>
      <c r="M74" s="22">
        <v>1075</v>
      </c>
      <c r="N74" s="22">
        <v>6785</v>
      </c>
    </row>
    <row r="75" spans="1:14" x14ac:dyDescent="0.5">
      <c r="H75" s="29" t="s">
        <v>23</v>
      </c>
      <c r="I75" s="22">
        <v>1104</v>
      </c>
      <c r="J75" s="22">
        <v>2280</v>
      </c>
      <c r="K75" s="22">
        <v>1445</v>
      </c>
      <c r="L75" s="22">
        <v>1722</v>
      </c>
      <c r="M75" s="22">
        <v>1196</v>
      </c>
      <c r="N75" s="22">
        <v>7747</v>
      </c>
    </row>
    <row r="76" spans="1:14" x14ac:dyDescent="0.5">
      <c r="H76" s="29" t="s">
        <v>7</v>
      </c>
      <c r="I76" s="22">
        <v>372</v>
      </c>
      <c r="J76" s="22">
        <v>1818</v>
      </c>
      <c r="K76" s="22">
        <v>1346</v>
      </c>
      <c r="L76" s="22">
        <v>1156</v>
      </c>
      <c r="M76" s="22">
        <v>1484</v>
      </c>
      <c r="N76" s="22">
        <v>6176</v>
      </c>
    </row>
    <row r="77" spans="1:14" x14ac:dyDescent="0.5">
      <c r="H77" s="29" t="s">
        <v>22</v>
      </c>
      <c r="I77" s="22">
        <v>1415</v>
      </c>
      <c r="J77" s="22">
        <v>1271</v>
      </c>
      <c r="K77" s="22">
        <v>1214</v>
      </c>
      <c r="L77" s="22">
        <v>1135</v>
      </c>
      <c r="M77" s="22">
        <v>1566</v>
      </c>
      <c r="N77" s="22">
        <v>6601</v>
      </c>
    </row>
    <row r="78" spans="1:14" x14ac:dyDescent="0.5">
      <c r="H78" s="29" t="s">
        <v>21</v>
      </c>
      <c r="I78" s="22">
        <v>1362</v>
      </c>
      <c r="J78" s="22">
        <v>1363</v>
      </c>
      <c r="K78" s="22">
        <v>1152</v>
      </c>
      <c r="L78" s="22">
        <v>777</v>
      </c>
      <c r="M78" s="22">
        <v>750</v>
      </c>
      <c r="N78" s="22">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I9" sqref="I9"/>
    </sheetView>
  </sheetViews>
  <sheetFormatPr defaultRowHeight="18" x14ac:dyDescent="0.5"/>
  <cols>
    <col min="1" max="1" width="3.5546875" customWidth="1"/>
    <col min="2" max="2" width="14.6640625" customWidth="1"/>
    <col min="3" max="3" width="13" customWidth="1"/>
    <col min="4" max="4" width="16.6640625" customWidth="1"/>
    <col min="5" max="5" width="15.109375" customWidth="1"/>
    <col min="6" max="6" width="16.21875" customWidth="1"/>
    <col min="7" max="7" width="17.33203125" customWidth="1"/>
    <col min="8" max="8" width="18.4414062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x14ac:dyDescent="0.5">
      <c r="B1" s="5" t="s">
        <v>1003</v>
      </c>
    </row>
    <row r="2" spans="2:20" x14ac:dyDescent="0.5">
      <c r="R2" s="1"/>
    </row>
    <row r="3" spans="2:20" x14ac:dyDescent="0.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E0E5F-3F40-40FC-B610-8ECAB05E752C}">
  <dimension ref="A14:AQ32"/>
  <sheetViews>
    <sheetView tabSelected="1" topLeftCell="C3" workbookViewId="0">
      <selection activeCell="N28" sqref="N28"/>
    </sheetView>
  </sheetViews>
  <sheetFormatPr defaultRowHeight="18" x14ac:dyDescent="0.5"/>
  <cols>
    <col min="1" max="1" width="4.109375" style="20" customWidth="1"/>
    <col min="2" max="2" width="4.6640625" style="20" customWidth="1"/>
    <col min="3" max="4" width="8.88671875" style="20"/>
    <col min="5" max="5" width="5.21875" style="20" customWidth="1"/>
    <col min="6" max="12" width="8.88671875" style="20"/>
    <col min="13" max="13" width="6.77734375" style="20" customWidth="1"/>
    <col min="14" max="24" width="8.88671875" style="20"/>
    <col min="25" max="25" width="10.33203125" style="20" customWidth="1"/>
    <col min="26" max="43" width="8.88671875" style="20"/>
  </cols>
  <sheetData>
    <row r="14" spans="18:24" x14ac:dyDescent="0.5">
      <c r="S14" s="30" t="str">
        <f>Pivots!I60</f>
        <v>R01</v>
      </c>
      <c r="T14" s="30" t="str">
        <f>Pivots!J60</f>
        <v>R02</v>
      </c>
      <c r="U14" s="30" t="str">
        <f>Pivots!K60</f>
        <v>R03</v>
      </c>
      <c r="V14" s="30" t="str">
        <f>Pivots!L60</f>
        <v>R04</v>
      </c>
      <c r="W14" s="30" t="str">
        <f>Pivots!M60</f>
        <v>R05</v>
      </c>
      <c r="X14" s="30" t="s">
        <v>1075</v>
      </c>
    </row>
    <row r="15" spans="18:24" x14ac:dyDescent="0.5">
      <c r="R15" s="31" t="str">
        <f>Pivots!H61</f>
        <v>Cincinnati</v>
      </c>
      <c r="S15" s="31"/>
      <c r="T15" s="31"/>
      <c r="U15" s="31"/>
      <c r="V15" s="31"/>
      <c r="W15" s="31"/>
      <c r="X15" s="31"/>
    </row>
    <row r="16" spans="18:24" x14ac:dyDescent="0.5">
      <c r="R16" s="32" t="str">
        <f>Pivots!H62</f>
        <v>C0003</v>
      </c>
      <c r="S16" s="33">
        <f>Pivots!I62</f>
        <v>891</v>
      </c>
      <c r="T16" s="33">
        <f>Pivots!J62</f>
        <v>1332</v>
      </c>
      <c r="U16" s="33">
        <f>Pivots!K62</f>
        <v>1282</v>
      </c>
      <c r="V16" s="33">
        <f>Pivots!L62</f>
        <v>739</v>
      </c>
      <c r="W16" s="33">
        <f>Pivots!M62</f>
        <v>560</v>
      </c>
      <c r="X16" s="33">
        <f>Pivots!N62</f>
        <v>4804</v>
      </c>
    </row>
    <row r="17" spans="13:24" x14ac:dyDescent="0.5">
      <c r="R17" s="32" t="str">
        <f>Pivots!H63</f>
        <v>C0004</v>
      </c>
      <c r="S17" s="33">
        <f>Pivots!I63</f>
        <v>1991</v>
      </c>
      <c r="T17" s="33">
        <f>Pivots!J63</f>
        <v>1886</v>
      </c>
      <c r="U17" s="33">
        <f>Pivots!K63</f>
        <v>1206</v>
      </c>
      <c r="V17" s="33">
        <f>Pivots!L63</f>
        <v>884</v>
      </c>
      <c r="W17" s="33">
        <f>Pivots!M63</f>
        <v>1722</v>
      </c>
      <c r="X17" s="33">
        <f>Pivots!N63</f>
        <v>7689</v>
      </c>
    </row>
    <row r="18" spans="13:24" x14ac:dyDescent="0.5">
      <c r="R18" s="32" t="str">
        <f>Pivots!H64</f>
        <v>C0011</v>
      </c>
      <c r="S18" s="33">
        <f>Pivots!I64</f>
        <v>1163</v>
      </c>
      <c r="T18" s="33">
        <f>Pivots!J64</f>
        <v>1180</v>
      </c>
      <c r="U18" s="33">
        <f>Pivots!K64</f>
        <v>1616</v>
      </c>
      <c r="V18" s="33">
        <f>Pivots!L64</f>
        <v>1043</v>
      </c>
      <c r="W18" s="33">
        <f>Pivots!M64</f>
        <v>1747</v>
      </c>
      <c r="X18" s="33">
        <f>Pivots!N64</f>
        <v>6749</v>
      </c>
    </row>
    <row r="19" spans="13:24" x14ac:dyDescent="0.5">
      <c r="R19" s="32" t="str">
        <f>Pivots!H65</f>
        <v>C0012</v>
      </c>
      <c r="S19" s="33">
        <f>Pivots!I65</f>
        <v>1438</v>
      </c>
      <c r="T19" s="33">
        <f>Pivots!J65</f>
        <v>1616</v>
      </c>
      <c r="U19" s="33">
        <f>Pivots!K65</f>
        <v>866</v>
      </c>
      <c r="V19" s="33">
        <f>Pivots!L65</f>
        <v>829</v>
      </c>
      <c r="W19" s="33">
        <f>Pivots!M65</f>
        <v>2070</v>
      </c>
      <c r="X19" s="33">
        <f>Pivots!N65</f>
        <v>6819</v>
      </c>
    </row>
    <row r="20" spans="13:24" x14ac:dyDescent="0.5">
      <c r="R20" s="31" t="str">
        <f>Pivots!H66</f>
        <v>Cleveland</v>
      </c>
      <c r="S20" s="31"/>
      <c r="T20" s="31"/>
      <c r="U20" s="31"/>
      <c r="V20" s="31"/>
      <c r="W20" s="31"/>
      <c r="X20" s="31"/>
    </row>
    <row r="21" spans="13:24" x14ac:dyDescent="0.5">
      <c r="R21" s="34" t="str">
        <f>Pivots!H67</f>
        <v>C0002</v>
      </c>
      <c r="S21" s="33">
        <f>Pivots!I67</f>
        <v>1233</v>
      </c>
      <c r="T21" s="33">
        <f>Pivots!J67</f>
        <v>223</v>
      </c>
      <c r="U21" s="33">
        <f>Pivots!K67</f>
        <v>1680</v>
      </c>
      <c r="V21" s="33">
        <f>Pivots!L67</f>
        <v>990</v>
      </c>
      <c r="W21" s="33">
        <f>Pivots!M67</f>
        <v>1508</v>
      </c>
      <c r="X21" s="33">
        <f>Pivots!N67</f>
        <v>5634</v>
      </c>
    </row>
    <row r="22" spans="13:24" x14ac:dyDescent="0.5">
      <c r="R22" s="34" t="str">
        <f>Pivots!H68</f>
        <v>C0007</v>
      </c>
      <c r="S22" s="33">
        <f>Pivots!I68</f>
        <v>1598</v>
      </c>
      <c r="T22" s="33">
        <f>Pivots!J68</f>
        <v>1907</v>
      </c>
      <c r="U22" s="33">
        <f>Pivots!K68</f>
        <v>869</v>
      </c>
      <c r="V22" s="33">
        <f>Pivots!L68</f>
        <v>1426</v>
      </c>
      <c r="W22" s="33">
        <f>Pivots!M68</f>
        <v>1416</v>
      </c>
      <c r="X22" s="33">
        <f>Pivots!N68</f>
        <v>7216</v>
      </c>
    </row>
    <row r="23" spans="13:24" x14ac:dyDescent="0.5">
      <c r="M23" s="37" t="str">
        <f>Pivots!B71</f>
        <v>% of calls: 19%</v>
      </c>
      <c r="N23" s="37"/>
      <c r="O23" s="37"/>
      <c r="R23" s="34" t="str">
        <f>Pivots!H69</f>
        <v>C0008</v>
      </c>
      <c r="S23" s="33">
        <f>Pivots!I69</f>
        <v>900</v>
      </c>
      <c r="T23" s="33">
        <f>Pivots!J69</f>
        <v>1016</v>
      </c>
      <c r="U23" s="33">
        <f>Pivots!K69</f>
        <v>960</v>
      </c>
      <c r="V23" s="33">
        <f>Pivots!L69</f>
        <v>940</v>
      </c>
      <c r="W23" s="33">
        <f>Pivots!M69</f>
        <v>1193</v>
      </c>
      <c r="X23" s="33">
        <f>Pivots!N69</f>
        <v>5009</v>
      </c>
    </row>
    <row r="24" spans="13:24" x14ac:dyDescent="0.5">
      <c r="M24" s="37" t="str">
        <f>Pivots!B72</f>
        <v>Count Rank :5</v>
      </c>
      <c r="N24" s="37"/>
      <c r="O24" s="37"/>
      <c r="R24" s="34" t="str">
        <f>Pivots!H70</f>
        <v>C0010</v>
      </c>
      <c r="S24" s="33">
        <f>Pivots!I70</f>
        <v>900</v>
      </c>
      <c r="T24" s="33">
        <f>Pivots!J70</f>
        <v>1470</v>
      </c>
      <c r="U24" s="33">
        <f>Pivots!K70</f>
        <v>1617</v>
      </c>
      <c r="V24" s="33">
        <f>Pivots!L70</f>
        <v>1314</v>
      </c>
      <c r="W24" s="33">
        <f>Pivots!M70</f>
        <v>941</v>
      </c>
      <c r="X24" s="33">
        <f>Pivots!N70</f>
        <v>6242</v>
      </c>
    </row>
    <row r="25" spans="13:24" x14ac:dyDescent="0.5">
      <c r="M25" s="37" t="str">
        <f>Pivots!B73</f>
        <v>Amount Rank :5</v>
      </c>
      <c r="N25" s="37"/>
      <c r="O25" s="37"/>
      <c r="R25" s="34" t="str">
        <f>Pivots!H71</f>
        <v>C0013</v>
      </c>
      <c r="S25" s="33">
        <f>Pivots!I71</f>
        <v>1255</v>
      </c>
      <c r="T25" s="33">
        <f>Pivots!J71</f>
        <v>516</v>
      </c>
      <c r="U25" s="33">
        <f>Pivots!K71</f>
        <v>1874</v>
      </c>
      <c r="V25" s="33">
        <f>Pivots!L71</f>
        <v>1863</v>
      </c>
      <c r="W25" s="33">
        <f>Pivots!M71</f>
        <v>1722</v>
      </c>
      <c r="X25" s="33">
        <f>Pivots!N71</f>
        <v>7230</v>
      </c>
    </row>
    <row r="26" spans="13:24" x14ac:dyDescent="0.5">
      <c r="R26" s="34" t="str">
        <f>Pivots!H72</f>
        <v>C0015</v>
      </c>
      <c r="S26" s="33">
        <f>Pivots!I72</f>
        <v>1138</v>
      </c>
      <c r="T26" s="33">
        <f>Pivots!J72</f>
        <v>1898</v>
      </c>
      <c r="U26" s="33">
        <f>Pivots!K72</f>
        <v>1482</v>
      </c>
      <c r="V26" s="33">
        <f>Pivots!L72</f>
        <v>846</v>
      </c>
      <c r="W26" s="33">
        <f>Pivots!M72</f>
        <v>1154</v>
      </c>
      <c r="X26" s="33">
        <f>Pivots!N72</f>
        <v>6518</v>
      </c>
    </row>
    <row r="27" spans="13:24" x14ac:dyDescent="0.5">
      <c r="R27" s="31" t="str">
        <f>Pivots!H73</f>
        <v>Columbus</v>
      </c>
      <c r="S27" s="31"/>
      <c r="T27" s="31"/>
      <c r="U27" s="31"/>
      <c r="V27" s="31"/>
      <c r="W27" s="31"/>
      <c r="X27" s="31"/>
    </row>
    <row r="28" spans="13:24" x14ac:dyDescent="0.5">
      <c r="R28" s="35" t="str">
        <f>Pivots!H74</f>
        <v>C0001</v>
      </c>
      <c r="S28" s="33">
        <f>Pivots!I74</f>
        <v>1655</v>
      </c>
      <c r="T28" s="33">
        <f>Pivots!J74</f>
        <v>805</v>
      </c>
      <c r="U28" s="33">
        <f>Pivots!K74</f>
        <v>2263</v>
      </c>
      <c r="V28" s="33">
        <f>Pivots!L74</f>
        <v>987</v>
      </c>
      <c r="W28" s="33">
        <f>Pivots!M74</f>
        <v>1075</v>
      </c>
      <c r="X28" s="33">
        <f>Pivots!N74</f>
        <v>6785</v>
      </c>
    </row>
    <row r="29" spans="13:24" x14ac:dyDescent="0.5">
      <c r="R29" s="35" t="str">
        <f>Pivots!H75</f>
        <v>C0005</v>
      </c>
      <c r="S29" s="33">
        <f>Pivots!I75</f>
        <v>1104</v>
      </c>
      <c r="T29" s="33">
        <f>Pivots!J75</f>
        <v>2280</v>
      </c>
      <c r="U29" s="33">
        <f>Pivots!K75</f>
        <v>1445</v>
      </c>
      <c r="V29" s="33">
        <f>Pivots!L75</f>
        <v>1722</v>
      </c>
      <c r="W29" s="33">
        <f>Pivots!M75</f>
        <v>1196</v>
      </c>
      <c r="X29" s="33">
        <f>Pivots!N75</f>
        <v>7747</v>
      </c>
    </row>
    <row r="30" spans="13:24" x14ac:dyDescent="0.5">
      <c r="R30" s="35" t="str">
        <f>Pivots!H76</f>
        <v>C0006</v>
      </c>
      <c r="S30" s="33">
        <f>Pivots!I76</f>
        <v>372</v>
      </c>
      <c r="T30" s="33">
        <f>Pivots!J76</f>
        <v>1818</v>
      </c>
      <c r="U30" s="33">
        <f>Pivots!K76</f>
        <v>1346</v>
      </c>
      <c r="V30" s="33">
        <f>Pivots!L76</f>
        <v>1156</v>
      </c>
      <c r="W30" s="33">
        <f>Pivots!M76</f>
        <v>1484</v>
      </c>
      <c r="X30" s="33">
        <f>Pivots!N76</f>
        <v>6176</v>
      </c>
    </row>
    <row r="31" spans="13:24" x14ac:dyDescent="0.5">
      <c r="R31" s="35" t="str">
        <f>Pivots!H77</f>
        <v>C0009</v>
      </c>
      <c r="S31" s="33">
        <f>Pivots!I77</f>
        <v>1415</v>
      </c>
      <c r="T31" s="33">
        <f>Pivots!J77</f>
        <v>1271</v>
      </c>
      <c r="U31" s="33">
        <f>Pivots!K77</f>
        <v>1214</v>
      </c>
      <c r="V31" s="33">
        <f>Pivots!L77</f>
        <v>1135</v>
      </c>
      <c r="W31" s="33">
        <f>Pivots!M77</f>
        <v>1566</v>
      </c>
      <c r="X31" s="33">
        <f>Pivots!N77</f>
        <v>6601</v>
      </c>
    </row>
    <row r="32" spans="13:24" x14ac:dyDescent="0.5">
      <c r="R32" s="35" t="str">
        <f>Pivots!H78</f>
        <v>C0014</v>
      </c>
      <c r="S32" s="33">
        <f>Pivots!I78</f>
        <v>1362</v>
      </c>
      <c r="T32" s="33">
        <f>Pivots!J78</f>
        <v>1363</v>
      </c>
      <c r="U32" s="33">
        <f>Pivots!K78</f>
        <v>1152</v>
      </c>
      <c r="V32" s="33">
        <f>Pivots!L78</f>
        <v>777</v>
      </c>
      <c r="W32" s="33">
        <f>Pivots!M78</f>
        <v>750</v>
      </c>
      <c r="X32" s="33">
        <f>Pivots!N78</f>
        <v>5404</v>
      </c>
    </row>
  </sheetData>
  <mergeCells count="3">
    <mergeCell ref="M23:O23"/>
    <mergeCell ref="M24:O24"/>
    <mergeCell ref="M25:O25"/>
  </mergeCells>
  <conditionalFormatting sqref="S16:W32">
    <cfRule type="dataBar" priority="2">
      <dataBar>
        <cfvo type="min"/>
        <cfvo type="max"/>
        <color rgb="FF008AEF"/>
      </dataBar>
      <extLst>
        <ext xmlns:x14="http://schemas.microsoft.com/office/spreadsheetml/2009/9/main" uri="{B025F937-C7B1-47D3-B67F-A62EFF666E3E}">
          <x14:id>{65155465-65D9-449E-B19B-C06A528CF6F5}</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65155465-65D9-449E-B19B-C06A528CF6F5}">
            <x14:dataBar minLength="0" maxLength="100" gradient="0">
              <x14:cfvo type="autoMin"/>
              <x14:cfvo type="autoMax"/>
              <x14:negativeFillColor rgb="FFFF0000"/>
              <x14:axisColor rgb="FF000000"/>
            </x14:dataBar>
          </x14:cfRule>
          <xm:sqref>S16:W32</xm:sqref>
        </x14:conditionalFormatting>
        <x14:conditionalFormatting xmlns:xm="http://schemas.microsoft.com/office/excel/2006/main">
          <x14:cfRule type="expression" priority="1" id="{AEAC94C1-6BB4-472E-9121-AFC51A78319D}">
            <xm:f>S$14=Pivots!$A$44</xm:f>
            <x14:dxf>
              <fill>
                <patternFill>
                  <bgColor theme="0" tint="-0.14996795556505021"/>
                </patternFill>
              </fill>
              <border>
                <left style="dashed">
                  <color auto="1"/>
                </left>
                <right style="dashed">
                  <color auto="1"/>
                </right>
                <top style="dashed">
                  <color auto="1"/>
                </top>
                <bottom style="dashed">
                  <color auto="1"/>
                </bottom>
                <vertical/>
                <horizontal/>
              </border>
            </x14:dxf>
          </x14:cfRule>
          <xm:sqref>S14:W32</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Pivots</vt:lpstr>
      <vt:lpstr>Data</vt:lpstr>
      <vt:lpstr>Call Center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Cleveland Sullivan</cp:lastModifiedBy>
  <dcterms:created xsi:type="dcterms:W3CDTF">2021-03-14T20:21:32Z</dcterms:created>
  <dcterms:modified xsi:type="dcterms:W3CDTF">2025-03-29T02:06:39Z</dcterms:modified>
</cp:coreProperties>
</file>