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\Desktop\"/>
    </mc:Choice>
  </mc:AlternateContent>
  <xr:revisionPtr revIDLastSave="0" documentId="8_{FD3533C4-6B95-49BA-BBA0-CE339F5BD94E}" xr6:coauthVersionLast="36" xr6:coauthVersionMax="36" xr10:uidLastSave="{00000000-0000-0000-0000-000000000000}"/>
  <bookViews>
    <workbookView xWindow="0" yWindow="0" windowWidth="20490" windowHeight="7545" xr2:uid="{366C5E2B-2970-488F-B81C-BE6BAE0FDFA9}"/>
  </bookViews>
  <sheets>
    <sheet name="INFORMACION" sheetId="1" r:id="rId1"/>
    <sheet name="INSTRUCCIONES" sheetId="2" r:id="rId2"/>
  </sheets>
  <definedNames>
    <definedName name="_xlnm._FilterDatabase" localSheetId="0" hidden="1">INFORMACION!$A$1:$O$30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5" i="1" l="1"/>
  <c r="I35" i="1"/>
  <c r="J35" i="1"/>
  <c r="K35" i="1"/>
  <c r="L35" i="1"/>
  <c r="M35" i="1"/>
  <c r="N35" i="1"/>
  <c r="O35" i="1"/>
  <c r="H34" i="1"/>
  <c r="I34" i="1"/>
  <c r="J34" i="1"/>
  <c r="K34" i="1"/>
  <c r="L34" i="1"/>
  <c r="M34" i="1"/>
  <c r="N34" i="1"/>
  <c r="O34" i="1"/>
  <c r="H33" i="1"/>
  <c r="I33" i="1"/>
  <c r="J33" i="1"/>
  <c r="K33" i="1"/>
  <c r="L33" i="1"/>
  <c r="M33" i="1"/>
  <c r="N33" i="1"/>
  <c r="O33" i="1"/>
  <c r="H32" i="1"/>
  <c r="I32" i="1"/>
  <c r="J32" i="1"/>
  <c r="K32" i="1"/>
  <c r="L32" i="1"/>
  <c r="M32" i="1"/>
  <c r="N32" i="1"/>
  <c r="O32" i="1"/>
  <c r="G3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G35" i="1"/>
  <c r="G34" i="1"/>
  <c r="G33" i="1"/>
  <c r="O2" i="1"/>
  <c r="M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2" i="1"/>
  <c r="K30" i="1"/>
  <c r="K29" i="1"/>
  <c r="K28" i="1"/>
  <c r="K27" i="1"/>
  <c r="K26" i="1"/>
  <c r="K25" i="1"/>
  <c r="K23" i="1"/>
  <c r="K21" i="1"/>
  <c r="K20" i="1"/>
  <c r="K18" i="1"/>
  <c r="K17" i="1"/>
  <c r="K16" i="1"/>
  <c r="K15" i="1"/>
  <c r="K12" i="1"/>
  <c r="K10" i="1"/>
  <c r="K8" i="1"/>
  <c r="K7" i="1"/>
  <c r="K6" i="1"/>
  <c r="K4" i="1"/>
  <c r="K24" i="1"/>
  <c r="K22" i="1"/>
  <c r="K19" i="1"/>
  <c r="K14" i="1"/>
  <c r="K13" i="1"/>
  <c r="K11" i="1"/>
  <c r="K9" i="1"/>
  <c r="K5" i="1"/>
  <c r="K3" i="1"/>
  <c r="K2" i="1"/>
  <c r="I30" i="1"/>
  <c r="I29" i="1"/>
  <c r="I28" i="1"/>
  <c r="I27" i="1"/>
  <c r="I26" i="1"/>
  <c r="I25" i="1"/>
  <c r="I24" i="1"/>
  <c r="I23" i="1"/>
  <c r="I21" i="1"/>
  <c r="I20" i="1"/>
  <c r="I18" i="1"/>
  <c r="I17" i="1"/>
  <c r="I16" i="1"/>
  <c r="I12" i="1"/>
  <c r="I10" i="1"/>
  <c r="I8" i="1"/>
  <c r="I7" i="1"/>
  <c r="I5" i="1"/>
  <c r="I4" i="1"/>
  <c r="I2" i="1"/>
  <c r="I22" i="1"/>
  <c r="I19" i="1"/>
  <c r="I15" i="1"/>
  <c r="I14" i="1"/>
  <c r="I13" i="1"/>
  <c r="I11" i="1"/>
  <c r="I9" i="1"/>
  <c r="I6" i="1"/>
  <c r="I3" i="1"/>
  <c r="J30" i="1"/>
  <c r="J28" i="1"/>
  <c r="J27" i="1"/>
  <c r="J25" i="1"/>
  <c r="J18" i="1"/>
  <c r="J15" i="1"/>
  <c r="J8" i="1"/>
  <c r="J29" i="1"/>
  <c r="J26" i="1"/>
  <c r="J22" i="1"/>
  <c r="J21" i="1"/>
  <c r="J19" i="1"/>
  <c r="J14" i="1"/>
  <c r="J6" i="1"/>
  <c r="J24" i="1"/>
  <c r="J20" i="1"/>
  <c r="J17" i="1"/>
  <c r="J16" i="1"/>
  <c r="J13" i="1"/>
  <c r="J12" i="1"/>
  <c r="J9" i="1"/>
  <c r="J7" i="1"/>
  <c r="J5" i="1"/>
  <c r="J4" i="1"/>
  <c r="J3" i="1"/>
  <c r="J23" i="1"/>
  <c r="J11" i="1"/>
  <c r="J10" i="1"/>
  <c r="J2" i="1"/>
  <c r="H20" i="1"/>
  <c r="H7" i="1"/>
  <c r="H15" i="1"/>
  <c r="H12" i="1"/>
  <c r="H9" i="1"/>
  <c r="H6" i="1"/>
  <c r="H3" i="1"/>
  <c r="H27" i="1"/>
  <c r="H26" i="1"/>
  <c r="H24" i="1"/>
  <c r="H22" i="1"/>
  <c r="H13" i="1"/>
  <c r="H10" i="1"/>
  <c r="H5" i="1"/>
  <c r="H29" i="1"/>
  <c r="H28" i="1"/>
  <c r="H16" i="1"/>
  <c r="H4" i="1"/>
  <c r="H23" i="1"/>
  <c r="H17" i="1"/>
  <c r="H14" i="1"/>
  <c r="H8" i="1"/>
  <c r="H21" i="1"/>
  <c r="H11" i="1"/>
  <c r="H30" i="1"/>
  <c r="H25" i="1"/>
  <c r="H19" i="1"/>
  <c r="H18" i="1"/>
  <c r="H2" i="1"/>
</calcChain>
</file>

<file path=xl/sharedStrings.xml><?xml version="1.0" encoding="utf-8"?>
<sst xmlns="http://schemas.openxmlformats.org/spreadsheetml/2006/main" count="164" uniqueCount="44">
  <si>
    <t>Tipo</t>
  </si>
  <si>
    <t>Operación</t>
  </si>
  <si>
    <t>Ciudad</t>
  </si>
  <si>
    <t>Superficie (M2)</t>
  </si>
  <si>
    <t>Precio Operación</t>
  </si>
  <si>
    <t>Nombre Vendedor</t>
  </si>
  <si>
    <t>Apellido Vendedor</t>
  </si>
  <si>
    <t>Casa</t>
  </si>
  <si>
    <t>Venta</t>
  </si>
  <si>
    <t>Bogotá</t>
  </si>
  <si>
    <t>Johana</t>
  </si>
  <si>
    <t>Ramírez</t>
  </si>
  <si>
    <t>Parqueadero</t>
  </si>
  <si>
    <t>Alquiler</t>
  </si>
  <si>
    <t>Cali</t>
  </si>
  <si>
    <t>Camilo</t>
  </si>
  <si>
    <t>Jaramillo</t>
  </si>
  <si>
    <t>Local</t>
  </si>
  <si>
    <t>Esteban</t>
  </si>
  <si>
    <t>Carvajal</t>
  </si>
  <si>
    <t>Oficina</t>
  </si>
  <si>
    <t>Carlos</t>
  </si>
  <si>
    <t>Quintana</t>
  </si>
  <si>
    <t>Cartagena</t>
  </si>
  <si>
    <t>Marcela</t>
  </si>
  <si>
    <t>Zapata</t>
  </si>
  <si>
    <t>Terreno</t>
  </si>
  <si>
    <t>Industrial</t>
  </si>
  <si>
    <t>Medellín</t>
  </si>
  <si>
    <t>Apartamento</t>
  </si>
  <si>
    <t>Luisa</t>
  </si>
  <si>
    <t>Ospina</t>
  </si>
  <si>
    <t>BONO OPERACIÓN</t>
  </si>
  <si>
    <t>BONO SUPERFICIE</t>
  </si>
  <si>
    <t>BONO CIUDAD</t>
  </si>
  <si>
    <t>BONO TIPO</t>
  </si>
  <si>
    <t>BASICO</t>
  </si>
  <si>
    <t>DEDUCCIONES DE LEY</t>
  </si>
  <si>
    <t>VIATICOS</t>
  </si>
  <si>
    <t>TOTAL A PAGAR</t>
  </si>
  <si>
    <t>MAXIMO</t>
  </si>
  <si>
    <t>MINIMO</t>
  </si>
  <si>
    <t>PROMEDIO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</si>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</sst>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b/>
      <sz val="11"/>
      <color theme="1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1" fillId="0" borderId="0" xfId="0" applyFont="1" applyFill="1" applyBorder="1"/>
    <xf numFmtId="1" fontId="0" fillId="0" borderId="0" xfId="0" applyNumberFormat="1"/>
    <xf numFmtId="1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152398</xdr:rowOff>
    </xdr:from>
    <xdr:to>
      <xdr:col>13</xdr:col>
      <xdr:colOff>400050</xdr:colOff>
      <xdr:row>57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6E8A1830-3B3B-9CAB-60A2-B0D63E567ECA}"/>
            </a:ext>
          </a:extLst>
        </xdr:cNvPr>
        <xdr:cNvSpPr txBox="1"/>
      </xdr:nvSpPr>
      <xdr:spPr>
        <a:xfrm>
          <a:off x="381000" y="342898"/>
          <a:ext cx="9925050" cy="1061085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CO" sz="2400" b="1" u="sng"/>
            <a:t>INSTRUCCIONES EXAMEN.</a:t>
          </a:r>
        </a:p>
        <a:p>
          <a:endParaRPr lang="es-CO" sz="1100"/>
        </a:p>
        <a:p>
          <a:r>
            <a:rPr lang="es-CO" sz="1800" b="1"/>
            <a:t>1. Se entregan bonos por TIPO</a:t>
          </a:r>
          <a:r>
            <a:rPr lang="es-CO" sz="1800" b="1" baseline="0"/>
            <a:t> de la siguiente forma</a:t>
          </a:r>
        </a:p>
        <a:p>
          <a:endParaRPr lang="es-CO" sz="1800" b="1" baseline="0"/>
        </a:p>
        <a:p>
          <a:r>
            <a:rPr lang="es-CO" sz="1800" b="1" baseline="0"/>
            <a:t>CASA 5%</a:t>
          </a:r>
        </a:p>
        <a:p>
          <a:r>
            <a:rPr lang="es-CO" sz="1800" b="1" baseline="0"/>
            <a:t>APARTAMENTO 5,5%</a:t>
          </a:r>
        </a:p>
        <a:p>
          <a:r>
            <a:rPr lang="es-CO" sz="1800" b="1" baseline="0"/>
            <a:t>INSDUSTRIAL 4%</a:t>
          </a:r>
        </a:p>
        <a:p>
          <a:r>
            <a:rPr lang="es-CO" sz="1800" b="1" baseline="0"/>
            <a:t>OFICINA 4,5%</a:t>
          </a:r>
        </a:p>
        <a:p>
          <a:r>
            <a:rPr lang="es-CO" sz="1800" b="1" baseline="0"/>
            <a:t>TERRENO 3%</a:t>
          </a:r>
        </a:p>
        <a:p>
          <a:r>
            <a:rPr lang="es-CO" sz="1800" b="1" baseline="0"/>
            <a:t>PARQUEADERO 3,5%</a:t>
          </a:r>
        </a:p>
        <a:p>
          <a:r>
            <a:rPr lang="es-CO" sz="1800" b="1" baseline="0"/>
            <a:t>LOCAL 2%</a:t>
          </a:r>
        </a:p>
        <a:p>
          <a:endParaRPr lang="es-CO" sz="1800" b="1"/>
        </a:p>
        <a:p>
          <a:r>
            <a:rPr lang="es-CO" sz="1800" b="1"/>
            <a:t>2. </a:t>
          </a:r>
          <a:r>
            <a:rPr lang="es-CO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entregan bonos por CIUDAD</a:t>
          </a:r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la siguiente forma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BOGOTA 5%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MEDELLIN 4%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CALI 3%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CARTAGENA 2%</a:t>
          </a:r>
        </a:p>
        <a:p>
          <a:endParaRPr lang="es-CO" sz="1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 </a:t>
          </a:r>
          <a:r>
            <a:rPr lang="es-CO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 entregan bonos por OPERACION</a:t>
          </a:r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la siguiente forma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ALQUILER 3%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VENTA 2%</a:t>
          </a:r>
        </a:p>
        <a:p>
          <a:endParaRPr lang="es-CO" sz="1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8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Se entregan bonos por SUPERFICIE</a:t>
          </a:r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la siguiente forma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MAYORES A 200 METROS CUADRADOS  5%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MENORES A  200 METROS CUADRADOS 4%</a:t>
          </a:r>
        </a:p>
        <a:p>
          <a:endParaRPr lang="es-CO" sz="1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TODOS LOS BONOS SE CALCULAN SOBRE EL PRECIO DE LA OPERACION</a:t>
          </a:r>
        </a:p>
        <a:p>
          <a:endParaRPr lang="es-CO" sz="1800" b="1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LOS VIATICOS PARA TODOS SON DEL 3% DEL BASICO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LAS DEDUCCIONES DE LEY SON EL 8% DEL BASICO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CALCULAR 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MAXIMO 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MINIMO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PROMEDIO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SUMA </a:t>
          </a:r>
        </a:p>
        <a:p>
          <a:r>
            <a:rPr lang="es-CO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USAR LA FUNCION CONCATENAR PARA EL NOMBRE Y EL APELLIDO</a:t>
          </a:r>
        </a:p>
        <a:p>
          <a:endParaRPr lang="es-CO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O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C527-27CD-4C7D-ADEF-7438809DCEA5}">
  <dimension ref="A1:O35"/>
  <sheetViews>
    <sheetView tabSelected="1" topLeftCell="F16" zoomScale="84" zoomScaleNormal="84" workbookViewId="0">
      <selection activeCell="P34" sqref="P34"/>
    </sheetView>
  </sheetViews>
  <sheetFormatPr baseColWidth="10" defaultRowHeight="15" x14ac:dyDescent="0.25"/>
  <cols>
    <col min="1" max="1" width="20.42578125" customWidth="1"/>
    <col min="2" max="2" width="17.42578125" customWidth="1"/>
    <col min="3" max="3" width="17.140625" customWidth="1"/>
    <col min="4" max="4" width="24.5703125" customWidth="1"/>
    <col min="5" max="5" width="25.42578125" customWidth="1"/>
    <col min="6" max="6" width="23.42578125" customWidth="1"/>
    <col min="7" max="7" width="20.85546875" customWidth="1"/>
    <col min="8" max="8" width="16.28515625" customWidth="1"/>
    <col min="9" max="9" width="27.140625" customWidth="1"/>
    <col min="10" max="10" width="18.42578125" customWidth="1"/>
    <col min="11" max="11" width="29.28515625" customWidth="1"/>
    <col min="12" max="12" width="14.5703125" bestFit="1" customWidth="1"/>
    <col min="13" max="13" width="27.5703125" customWidth="1"/>
    <col min="14" max="14" width="12.140625" customWidth="1"/>
    <col min="15" max="15" width="19.42578125" customWidth="1"/>
  </cols>
  <sheetData>
    <row r="1" spans="1:15" ht="27.7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  <c r="H1" s="3" t="s">
        <v>35</v>
      </c>
      <c r="I1" s="3" t="s">
        <v>32</v>
      </c>
      <c r="J1" s="3" t="s">
        <v>34</v>
      </c>
      <c r="K1" s="3" t="s">
        <v>33</v>
      </c>
      <c r="L1" s="3" t="s">
        <v>36</v>
      </c>
      <c r="M1" s="3" t="s">
        <v>37</v>
      </c>
      <c r="N1" s="3" t="s">
        <v>38</v>
      </c>
      <c r="O1" s="4" t="s">
        <v>39</v>
      </c>
    </row>
    <row r="2" spans="1:15" ht="18.75" x14ac:dyDescent="0.4">
      <c r="A2" s="1" t="s">
        <v>7</v>
      </c>
      <c r="B2" s="1" t="s">
        <v>8</v>
      </c>
      <c r="C2" s="1" t="s">
        <v>9</v>
      </c>
      <c r="D2" s="1">
        <v>303</v>
      </c>
      <c r="E2" s="1" t="s">
        <v>10</v>
      </c>
      <c r="F2" s="1" t="s">
        <v>11</v>
      </c>
      <c r="G2" s="2">
        <v>980243765.82000005</v>
      </c>
      <c r="H2" s="1">
        <f>G2*5%</f>
        <v>49012188.291000009</v>
      </c>
      <c r="I2" s="1">
        <f>G2*2%</f>
        <v>19604875.316400003</v>
      </c>
      <c r="J2" s="1">
        <f>G2*5%</f>
        <v>49012188.291000009</v>
      </c>
      <c r="K2" s="1">
        <f>G2*5%</f>
        <v>49012188.291000009</v>
      </c>
      <c r="L2" s="2">
        <v>919171.5</v>
      </c>
      <c r="M2" s="1">
        <f>L2*8%</f>
        <v>73533.72</v>
      </c>
      <c r="N2" s="1">
        <f>L2*3%</f>
        <v>27575.145</v>
      </c>
      <c r="O2" s="2">
        <f>L2-M2+N2+H2+I2+J2+K2</f>
        <v>167514653.11440003</v>
      </c>
    </row>
    <row r="3" spans="1:15" ht="18.75" x14ac:dyDescent="0.4">
      <c r="A3" s="1" t="s">
        <v>12</v>
      </c>
      <c r="B3" s="1" t="s">
        <v>13</v>
      </c>
      <c r="C3" s="1" t="s">
        <v>14</v>
      </c>
      <c r="D3" s="1">
        <v>208</v>
      </c>
      <c r="E3" s="1" t="s">
        <v>15</v>
      </c>
      <c r="F3" s="1" t="s">
        <v>16</v>
      </c>
      <c r="G3" s="2">
        <v>3851939.5200000005</v>
      </c>
      <c r="H3" s="1">
        <f>G3*3.5%</f>
        <v>134817.88320000004</v>
      </c>
      <c r="I3" s="1">
        <f>G3*3%</f>
        <v>115558.18560000001</v>
      </c>
      <c r="J3" s="1">
        <f>G3*3%</f>
        <v>115558.18560000001</v>
      </c>
      <c r="K3" s="1">
        <f>G3*5%</f>
        <v>192596.97600000002</v>
      </c>
      <c r="L3" s="2">
        <v>1008919.5</v>
      </c>
      <c r="M3" s="1">
        <f t="shared" ref="M3:M30" si="0">L3*8%</f>
        <v>80713.56</v>
      </c>
      <c r="N3" s="1">
        <f t="shared" ref="N3:N30" si="1">L3*3%</f>
        <v>30267.584999999999</v>
      </c>
      <c r="O3" s="2">
        <f t="shared" ref="O3:O30" si="2">L3-M3+N3+H3+I3+J3+K3</f>
        <v>1517004.7553999999</v>
      </c>
    </row>
    <row r="4" spans="1:15" ht="18.75" x14ac:dyDescent="0.4">
      <c r="A4" s="1" t="s">
        <v>17</v>
      </c>
      <c r="B4" s="1" t="s">
        <v>8</v>
      </c>
      <c r="C4" s="1" t="s">
        <v>14</v>
      </c>
      <c r="D4" s="1">
        <v>90</v>
      </c>
      <c r="E4" s="1" t="s">
        <v>18</v>
      </c>
      <c r="F4" s="1" t="s">
        <v>19</v>
      </c>
      <c r="G4" s="2">
        <v>126952531.2</v>
      </c>
      <c r="H4" s="1">
        <f>G4*2%</f>
        <v>2539050.6240000003</v>
      </c>
      <c r="I4" s="1">
        <f t="shared" ref="I4:I5" si="3">G4*2%</f>
        <v>2539050.6240000003</v>
      </c>
      <c r="J4" s="1">
        <f t="shared" ref="J4:J5" si="4">G4*3%</f>
        <v>3808575.9359999998</v>
      </c>
      <c r="K4" s="1">
        <f>G4*4%</f>
        <v>5078101.2480000006</v>
      </c>
      <c r="L4" s="2">
        <v>1487673.75</v>
      </c>
      <c r="M4" s="1">
        <f t="shared" si="0"/>
        <v>119013.90000000001</v>
      </c>
      <c r="N4" s="1">
        <f t="shared" si="1"/>
        <v>44630.212500000001</v>
      </c>
      <c r="O4" s="2">
        <f t="shared" si="2"/>
        <v>15378068.4945</v>
      </c>
    </row>
    <row r="5" spans="1:15" ht="18.75" x14ac:dyDescent="0.4">
      <c r="A5" s="1" t="s">
        <v>20</v>
      </c>
      <c r="B5" s="1" t="s">
        <v>8</v>
      </c>
      <c r="C5" s="1" t="s">
        <v>14</v>
      </c>
      <c r="D5" s="1">
        <v>293</v>
      </c>
      <c r="E5" s="1" t="s">
        <v>21</v>
      </c>
      <c r="F5" s="1" t="s">
        <v>22</v>
      </c>
      <c r="G5" s="2">
        <v>1053215163.0000001</v>
      </c>
      <c r="H5" s="1">
        <f>G5*4.5%</f>
        <v>47394682.335000001</v>
      </c>
      <c r="I5" s="1">
        <f t="shared" si="3"/>
        <v>21064303.260000002</v>
      </c>
      <c r="J5" s="1">
        <f t="shared" si="4"/>
        <v>31596454.890000001</v>
      </c>
      <c r="K5" s="1">
        <f>G5*5%</f>
        <v>52660758.150000006</v>
      </c>
      <c r="L5" s="2">
        <v>1224489</v>
      </c>
      <c r="M5" s="1">
        <f t="shared" si="0"/>
        <v>97959.12</v>
      </c>
      <c r="N5" s="1">
        <f t="shared" si="1"/>
        <v>36734.67</v>
      </c>
      <c r="O5" s="2">
        <f t="shared" si="2"/>
        <v>153879463.185</v>
      </c>
    </row>
    <row r="6" spans="1:15" ht="18.75" x14ac:dyDescent="0.4">
      <c r="A6" s="1" t="s">
        <v>12</v>
      </c>
      <c r="B6" s="1" t="s">
        <v>13</v>
      </c>
      <c r="C6" s="1" t="s">
        <v>23</v>
      </c>
      <c r="D6" s="1">
        <v>158</v>
      </c>
      <c r="E6" s="1" t="s">
        <v>24</v>
      </c>
      <c r="F6" s="1" t="s">
        <v>25</v>
      </c>
      <c r="G6" s="2">
        <v>2253287.52</v>
      </c>
      <c r="H6" s="1">
        <f>G6*3.5%</f>
        <v>78865.063200000004</v>
      </c>
      <c r="I6" s="1">
        <f>G6*3%</f>
        <v>67598.625599999999</v>
      </c>
      <c r="J6" s="1">
        <f>G6*2%</f>
        <v>45065.750400000004</v>
      </c>
      <c r="K6" s="1">
        <f t="shared" ref="K6:K8" si="5">G6*4%</f>
        <v>90131.500800000009</v>
      </c>
      <c r="L6" s="2">
        <v>1164021</v>
      </c>
      <c r="M6" s="1">
        <f t="shared" si="0"/>
        <v>93121.680000000008</v>
      </c>
      <c r="N6" s="1">
        <f t="shared" si="1"/>
        <v>34920.629999999997</v>
      </c>
      <c r="O6" s="2">
        <f t="shared" si="2"/>
        <v>1387480.89</v>
      </c>
    </row>
    <row r="7" spans="1:15" ht="18.75" x14ac:dyDescent="0.4">
      <c r="A7" s="1" t="s">
        <v>26</v>
      </c>
      <c r="B7" s="1" t="s">
        <v>8</v>
      </c>
      <c r="C7" s="1" t="s">
        <v>14</v>
      </c>
      <c r="D7" s="1">
        <v>146</v>
      </c>
      <c r="E7" s="1" t="s">
        <v>15</v>
      </c>
      <c r="F7" s="1" t="s">
        <v>16</v>
      </c>
      <c r="G7" s="2">
        <v>275538336.48000002</v>
      </c>
      <c r="H7" s="1">
        <f>G7*3%</f>
        <v>8266150.0943999998</v>
      </c>
      <c r="I7" s="1">
        <f t="shared" ref="I7:I8" si="6">G7*2%</f>
        <v>5510766.7296000002</v>
      </c>
      <c r="J7" s="1">
        <f>G7*3%</f>
        <v>8266150.0943999998</v>
      </c>
      <c r="K7" s="1">
        <f t="shared" si="5"/>
        <v>11021533.4592</v>
      </c>
      <c r="L7" s="2">
        <v>1446837</v>
      </c>
      <c r="M7" s="1">
        <f t="shared" si="0"/>
        <v>115746.96</v>
      </c>
      <c r="N7" s="1">
        <f t="shared" si="1"/>
        <v>43405.11</v>
      </c>
      <c r="O7" s="2">
        <f t="shared" si="2"/>
        <v>34439095.527599998</v>
      </c>
    </row>
    <row r="8" spans="1:15" ht="18.75" x14ac:dyDescent="0.4">
      <c r="A8" s="1" t="s">
        <v>27</v>
      </c>
      <c r="B8" s="1" t="s">
        <v>8</v>
      </c>
      <c r="C8" s="1" t="s">
        <v>28</v>
      </c>
      <c r="D8" s="1">
        <v>75</v>
      </c>
      <c r="E8" s="1" t="s">
        <v>15</v>
      </c>
      <c r="F8" s="1" t="s">
        <v>16</v>
      </c>
      <c r="G8" s="2">
        <v>60392871.000000007</v>
      </c>
      <c r="H8" s="1">
        <f>G8*4%</f>
        <v>2415714.8400000003</v>
      </c>
      <c r="I8" s="1">
        <f t="shared" si="6"/>
        <v>1207857.4200000002</v>
      </c>
      <c r="J8" s="1">
        <f>G8*4%</f>
        <v>2415714.8400000003</v>
      </c>
      <c r="K8" s="1">
        <f t="shared" si="5"/>
        <v>2415714.8400000003</v>
      </c>
      <c r="L8" s="2">
        <v>1489478.25</v>
      </c>
      <c r="M8" s="1">
        <f t="shared" si="0"/>
        <v>119158.26000000001</v>
      </c>
      <c r="N8" s="1">
        <f t="shared" si="1"/>
        <v>44684.347499999996</v>
      </c>
      <c r="O8" s="2">
        <f t="shared" si="2"/>
        <v>9870006.2774999999</v>
      </c>
    </row>
    <row r="9" spans="1:15" ht="18.75" x14ac:dyDescent="0.4">
      <c r="A9" s="1" t="s">
        <v>12</v>
      </c>
      <c r="B9" s="1" t="s">
        <v>13</v>
      </c>
      <c r="C9" s="1" t="s">
        <v>14</v>
      </c>
      <c r="D9" s="1">
        <v>253</v>
      </c>
      <c r="E9" s="1" t="s">
        <v>21</v>
      </c>
      <c r="F9" s="1" t="s">
        <v>22</v>
      </c>
      <c r="G9" s="2">
        <v>4273780.5</v>
      </c>
      <c r="H9" s="1">
        <f>G9*3.5%</f>
        <v>149582.3175</v>
      </c>
      <c r="I9" s="1">
        <f>G9*3%</f>
        <v>128213.41499999999</v>
      </c>
      <c r="J9" s="1">
        <f>G9*3%</f>
        <v>128213.41499999999</v>
      </c>
      <c r="K9" s="1">
        <f>G9*5%</f>
        <v>213689.02500000002</v>
      </c>
      <c r="L9" s="2">
        <v>1340238</v>
      </c>
      <c r="M9" s="1">
        <f t="shared" si="0"/>
        <v>107219.04000000001</v>
      </c>
      <c r="N9" s="1">
        <f t="shared" si="1"/>
        <v>40207.14</v>
      </c>
      <c r="O9" s="2">
        <f t="shared" si="2"/>
        <v>1892924.2725</v>
      </c>
    </row>
    <row r="10" spans="1:15" ht="18.75" x14ac:dyDescent="0.4">
      <c r="A10" s="1" t="s">
        <v>20</v>
      </c>
      <c r="B10" s="1" t="s">
        <v>8</v>
      </c>
      <c r="C10" s="1" t="s">
        <v>9</v>
      </c>
      <c r="D10" s="1">
        <v>117</v>
      </c>
      <c r="E10" s="1" t="s">
        <v>21</v>
      </c>
      <c r="F10" s="1" t="s">
        <v>22</v>
      </c>
      <c r="G10" s="2">
        <v>237307870.80000001</v>
      </c>
      <c r="H10" s="1">
        <f>G10*4.5%</f>
        <v>10678854.186000001</v>
      </c>
      <c r="I10" s="1">
        <f>G10*2%</f>
        <v>4746157.4160000002</v>
      </c>
      <c r="J10" s="1">
        <f t="shared" ref="J10:J11" si="7">G10*5%</f>
        <v>11865393.540000001</v>
      </c>
      <c r="K10" s="1">
        <f>G10*4%</f>
        <v>9492314.8320000004</v>
      </c>
      <c r="L10" s="2">
        <v>1316166</v>
      </c>
      <c r="M10" s="1">
        <f t="shared" si="0"/>
        <v>105293.28</v>
      </c>
      <c r="N10" s="1">
        <f t="shared" si="1"/>
        <v>39484.979999999996</v>
      </c>
      <c r="O10" s="2">
        <f t="shared" si="2"/>
        <v>38033077.674000002</v>
      </c>
    </row>
    <row r="11" spans="1:15" ht="18.75" x14ac:dyDescent="0.4">
      <c r="A11" s="1" t="s">
        <v>29</v>
      </c>
      <c r="B11" s="1" t="s">
        <v>13</v>
      </c>
      <c r="C11" s="1" t="s">
        <v>9</v>
      </c>
      <c r="D11" s="1">
        <v>318</v>
      </c>
      <c r="E11" s="1" t="s">
        <v>18</v>
      </c>
      <c r="F11" s="1" t="s">
        <v>19</v>
      </c>
      <c r="G11" s="2">
        <v>4044680.64</v>
      </c>
      <c r="H11" s="1">
        <f>G11*5.5%</f>
        <v>222457.43520000001</v>
      </c>
      <c r="I11" s="1">
        <f>G11*3%</f>
        <v>121340.4192</v>
      </c>
      <c r="J11" s="1">
        <f t="shared" si="7"/>
        <v>202234.03200000001</v>
      </c>
      <c r="K11" s="1">
        <f>G11*5%</f>
        <v>202234.03200000001</v>
      </c>
      <c r="L11" s="2">
        <v>1534167.75</v>
      </c>
      <c r="M11" s="1">
        <f t="shared" si="0"/>
        <v>122733.42</v>
      </c>
      <c r="N11" s="1">
        <f t="shared" si="1"/>
        <v>46025.032500000001</v>
      </c>
      <c r="O11" s="2">
        <f t="shared" si="2"/>
        <v>2205725.2809000001</v>
      </c>
    </row>
    <row r="12" spans="1:15" ht="18.75" x14ac:dyDescent="0.4">
      <c r="A12" s="1" t="s">
        <v>12</v>
      </c>
      <c r="B12" s="1" t="s">
        <v>8</v>
      </c>
      <c r="C12" s="1" t="s">
        <v>14</v>
      </c>
      <c r="D12" s="1">
        <v>137</v>
      </c>
      <c r="E12" s="1" t="s">
        <v>15</v>
      </c>
      <c r="F12" s="1" t="s">
        <v>16</v>
      </c>
      <c r="G12" s="2">
        <v>170098465.68000004</v>
      </c>
      <c r="H12" s="1">
        <f>G12*3.5%</f>
        <v>5953446.2988000019</v>
      </c>
      <c r="I12" s="1">
        <f>G12*2%</f>
        <v>3401969.3136000009</v>
      </c>
      <c r="J12" s="1">
        <f t="shared" ref="J12:J13" si="8">G12*3%</f>
        <v>5102953.9704000009</v>
      </c>
      <c r="K12" s="1">
        <f>G12*4%</f>
        <v>6803938.6272000019</v>
      </c>
      <c r="L12" s="2">
        <v>1078923</v>
      </c>
      <c r="M12" s="1">
        <f t="shared" si="0"/>
        <v>86313.84</v>
      </c>
      <c r="N12" s="1">
        <f t="shared" si="1"/>
        <v>32367.69</v>
      </c>
      <c r="O12" s="2">
        <f t="shared" si="2"/>
        <v>22287285.060000002</v>
      </c>
    </row>
    <row r="13" spans="1:15" ht="18.75" x14ac:dyDescent="0.4">
      <c r="A13" s="1" t="s">
        <v>20</v>
      </c>
      <c r="B13" s="1" t="s">
        <v>13</v>
      </c>
      <c r="C13" s="1" t="s">
        <v>14</v>
      </c>
      <c r="D13" s="1">
        <v>202</v>
      </c>
      <c r="E13" s="1" t="s">
        <v>10</v>
      </c>
      <c r="F13" s="1" t="s">
        <v>11</v>
      </c>
      <c r="G13" s="2">
        <v>1978669.4400000004</v>
      </c>
      <c r="H13" s="1">
        <f>G13*4.5%</f>
        <v>89040.12480000002</v>
      </c>
      <c r="I13" s="1">
        <f t="shared" ref="I13:I15" si="9">G13*3%</f>
        <v>59360.083200000008</v>
      </c>
      <c r="J13" s="1">
        <f t="shared" si="8"/>
        <v>59360.083200000008</v>
      </c>
      <c r="K13" s="1">
        <f t="shared" ref="K13:K14" si="10">G13*5%</f>
        <v>98933.472000000023</v>
      </c>
      <c r="L13" s="2">
        <v>1615171.5</v>
      </c>
      <c r="M13" s="1">
        <f t="shared" si="0"/>
        <v>129213.72</v>
      </c>
      <c r="N13" s="1">
        <f t="shared" si="1"/>
        <v>48455.144999999997</v>
      </c>
      <c r="O13" s="2">
        <f t="shared" si="2"/>
        <v>1841106.6882000002</v>
      </c>
    </row>
    <row r="14" spans="1:15" ht="18.75" x14ac:dyDescent="0.4">
      <c r="A14" s="1" t="s">
        <v>27</v>
      </c>
      <c r="B14" s="1" t="s">
        <v>13</v>
      </c>
      <c r="C14" s="1" t="s">
        <v>23</v>
      </c>
      <c r="D14" s="1">
        <v>316</v>
      </c>
      <c r="E14" s="1" t="s">
        <v>21</v>
      </c>
      <c r="F14" s="1" t="s">
        <v>22</v>
      </c>
      <c r="G14" s="2">
        <v>5815854.0000000009</v>
      </c>
      <c r="H14" s="1">
        <f>G14*4%</f>
        <v>232634.16000000003</v>
      </c>
      <c r="I14" s="1">
        <f t="shared" si="9"/>
        <v>174475.62000000002</v>
      </c>
      <c r="J14" s="1">
        <f>G14*2%</f>
        <v>116317.08000000002</v>
      </c>
      <c r="K14" s="1">
        <f t="shared" si="10"/>
        <v>290792.70000000007</v>
      </c>
      <c r="L14" s="2">
        <v>1662223.5</v>
      </c>
      <c r="M14" s="1">
        <f t="shared" si="0"/>
        <v>132977.88</v>
      </c>
      <c r="N14" s="1">
        <f t="shared" si="1"/>
        <v>49866.705000000002</v>
      </c>
      <c r="O14" s="2">
        <f t="shared" si="2"/>
        <v>2393331.8850000007</v>
      </c>
    </row>
    <row r="15" spans="1:15" ht="18.75" x14ac:dyDescent="0.4">
      <c r="A15" s="1" t="s">
        <v>12</v>
      </c>
      <c r="B15" s="1" t="s">
        <v>13</v>
      </c>
      <c r="C15" s="1" t="s">
        <v>28</v>
      </c>
      <c r="D15" s="1">
        <v>83</v>
      </c>
      <c r="E15" s="1" t="s">
        <v>10</v>
      </c>
      <c r="F15" s="1" t="s">
        <v>11</v>
      </c>
      <c r="G15" s="2">
        <v>1316106</v>
      </c>
      <c r="H15" s="1">
        <f>G15*3.5%</f>
        <v>46063.710000000006</v>
      </c>
      <c r="I15" s="1">
        <f t="shared" si="9"/>
        <v>39483.18</v>
      </c>
      <c r="J15" s="1">
        <f>G15*4%</f>
        <v>52644.24</v>
      </c>
      <c r="K15" s="1">
        <f t="shared" ref="K15:K18" si="11">G15*4%</f>
        <v>52644.24</v>
      </c>
      <c r="L15" s="2">
        <v>1271244.75</v>
      </c>
      <c r="M15" s="1">
        <f t="shared" si="0"/>
        <v>101699.58</v>
      </c>
      <c r="N15" s="1">
        <f t="shared" si="1"/>
        <v>38137.342499999999</v>
      </c>
      <c r="O15" s="2">
        <f t="shared" si="2"/>
        <v>1398517.8824999998</v>
      </c>
    </row>
    <row r="16" spans="1:15" ht="18.75" x14ac:dyDescent="0.4">
      <c r="A16" s="1" t="s">
        <v>17</v>
      </c>
      <c r="B16" s="1" t="s">
        <v>8</v>
      </c>
      <c r="C16" s="1" t="s">
        <v>14</v>
      </c>
      <c r="D16" s="1">
        <v>185</v>
      </c>
      <c r="E16" s="1" t="s">
        <v>15</v>
      </c>
      <c r="F16" s="1" t="s">
        <v>16</v>
      </c>
      <c r="G16" s="2">
        <v>300489076.80000001</v>
      </c>
      <c r="H16" s="1">
        <f>G16*2%</f>
        <v>6009781.5360000003</v>
      </c>
      <c r="I16" s="1">
        <f t="shared" ref="I16:I18" si="12">G16*2%</f>
        <v>6009781.5360000003</v>
      </c>
      <c r="J16" s="1">
        <f t="shared" ref="J16:J17" si="13">G16*3%</f>
        <v>9014672.3039999995</v>
      </c>
      <c r="K16" s="1">
        <f t="shared" si="11"/>
        <v>12019563.072000001</v>
      </c>
      <c r="L16" s="2">
        <v>991779.75</v>
      </c>
      <c r="M16" s="1">
        <f t="shared" si="0"/>
        <v>79342.38</v>
      </c>
      <c r="N16" s="1">
        <f t="shared" si="1"/>
        <v>29753.392499999998</v>
      </c>
      <c r="O16" s="2">
        <f t="shared" si="2"/>
        <v>33995989.210500002</v>
      </c>
    </row>
    <row r="17" spans="1:15" ht="18.75" x14ac:dyDescent="0.4">
      <c r="A17" s="1" t="s">
        <v>27</v>
      </c>
      <c r="B17" s="1" t="s">
        <v>8</v>
      </c>
      <c r="C17" s="1" t="s">
        <v>14</v>
      </c>
      <c r="D17" s="1">
        <v>193</v>
      </c>
      <c r="E17" s="1" t="s">
        <v>10</v>
      </c>
      <c r="F17" s="1" t="s">
        <v>11</v>
      </c>
      <c r="G17" s="2">
        <v>358432034.40000004</v>
      </c>
      <c r="H17" s="1">
        <f>G17*4%</f>
        <v>14337281.376000002</v>
      </c>
      <c r="I17" s="1">
        <f t="shared" si="12"/>
        <v>7168640.688000001</v>
      </c>
      <c r="J17" s="1">
        <f t="shared" si="13"/>
        <v>10752961.032000002</v>
      </c>
      <c r="K17" s="1">
        <f t="shared" si="11"/>
        <v>14337281.376000002</v>
      </c>
      <c r="L17" s="2">
        <v>1029326.25</v>
      </c>
      <c r="M17" s="1">
        <f t="shared" si="0"/>
        <v>82346.100000000006</v>
      </c>
      <c r="N17" s="1">
        <f t="shared" si="1"/>
        <v>30879.787499999999</v>
      </c>
      <c r="O17" s="2">
        <f t="shared" si="2"/>
        <v>47574024.409500003</v>
      </c>
    </row>
    <row r="18" spans="1:15" ht="18.75" x14ac:dyDescent="0.4">
      <c r="A18" s="1" t="s">
        <v>7</v>
      </c>
      <c r="B18" s="1" t="s">
        <v>8</v>
      </c>
      <c r="C18" s="1" t="s">
        <v>28</v>
      </c>
      <c r="D18" s="1">
        <v>67</v>
      </c>
      <c r="E18" s="1" t="s">
        <v>30</v>
      </c>
      <c r="F18" s="1" t="s">
        <v>31</v>
      </c>
      <c r="G18" s="2">
        <v>47604510.360000007</v>
      </c>
      <c r="H18" s="1">
        <f t="shared" ref="H18:H19" si="14">G18*5%</f>
        <v>2380225.5180000006</v>
      </c>
      <c r="I18" s="1">
        <f t="shared" si="12"/>
        <v>952090.20720000018</v>
      </c>
      <c r="J18" s="1">
        <f>G18*4%</f>
        <v>1904180.4144000004</v>
      </c>
      <c r="K18" s="1">
        <f t="shared" si="11"/>
        <v>1904180.4144000004</v>
      </c>
      <c r="L18" s="2">
        <v>1232368.5</v>
      </c>
      <c r="M18" s="1">
        <f t="shared" si="0"/>
        <v>98589.48</v>
      </c>
      <c r="N18" s="1">
        <f t="shared" si="1"/>
        <v>36971.055</v>
      </c>
      <c r="O18" s="2">
        <f t="shared" si="2"/>
        <v>8311426.6290000007</v>
      </c>
    </row>
    <row r="19" spans="1:15" ht="18.75" x14ac:dyDescent="0.4">
      <c r="A19" s="1" t="s">
        <v>7</v>
      </c>
      <c r="B19" s="1" t="s">
        <v>13</v>
      </c>
      <c r="C19" s="1" t="s">
        <v>23</v>
      </c>
      <c r="D19" s="1">
        <v>290</v>
      </c>
      <c r="E19" s="1" t="s">
        <v>10</v>
      </c>
      <c r="F19" s="1" t="s">
        <v>11</v>
      </c>
      <c r="G19" s="2">
        <v>3325617.9000000004</v>
      </c>
      <c r="H19" s="1">
        <f t="shared" si="14"/>
        <v>166280.89500000002</v>
      </c>
      <c r="I19" s="1">
        <f>G19*3%</f>
        <v>99768.537000000011</v>
      </c>
      <c r="J19" s="1">
        <f>G19*2%</f>
        <v>66512.358000000007</v>
      </c>
      <c r="K19" s="1">
        <f>G19*5%</f>
        <v>166280.89500000002</v>
      </c>
      <c r="L19" s="2">
        <v>1247229.75</v>
      </c>
      <c r="M19" s="1">
        <f t="shared" si="0"/>
        <v>99778.38</v>
      </c>
      <c r="N19" s="1">
        <f t="shared" si="1"/>
        <v>37416.892500000002</v>
      </c>
      <c r="O19" s="2">
        <f t="shared" si="2"/>
        <v>1683710.9475000002</v>
      </c>
    </row>
    <row r="20" spans="1:15" ht="18.75" x14ac:dyDescent="0.4">
      <c r="A20" s="1" t="s">
        <v>26</v>
      </c>
      <c r="B20" s="1" t="s">
        <v>8</v>
      </c>
      <c r="C20" s="1" t="s">
        <v>14</v>
      </c>
      <c r="D20" s="1">
        <v>68</v>
      </c>
      <c r="E20" s="1" t="s">
        <v>30</v>
      </c>
      <c r="F20" s="1" t="s">
        <v>31</v>
      </c>
      <c r="G20" s="2">
        <v>63632883.600000001</v>
      </c>
      <c r="H20" s="1">
        <f>G20*3%</f>
        <v>1908986.5079999999</v>
      </c>
      <c r="I20" s="1">
        <f t="shared" ref="I20:I21" si="15">G20*2%</f>
        <v>1272657.672</v>
      </c>
      <c r="J20" s="1">
        <f>G20*3%</f>
        <v>1908986.5079999999</v>
      </c>
      <c r="K20" s="1">
        <f t="shared" ref="K20:K21" si="16">G20*4%</f>
        <v>2545315.344</v>
      </c>
      <c r="L20" s="2">
        <v>1711666.5</v>
      </c>
      <c r="M20" s="1">
        <f t="shared" si="0"/>
        <v>136933.32</v>
      </c>
      <c r="N20" s="1">
        <f t="shared" si="1"/>
        <v>51349.994999999995</v>
      </c>
      <c r="O20" s="2">
        <f t="shared" si="2"/>
        <v>9262029.2070000004</v>
      </c>
    </row>
    <row r="21" spans="1:15" ht="18.75" x14ac:dyDescent="0.4">
      <c r="A21" s="1" t="s">
        <v>29</v>
      </c>
      <c r="B21" s="1" t="s">
        <v>8</v>
      </c>
      <c r="C21" s="1" t="s">
        <v>23</v>
      </c>
      <c r="D21" s="1">
        <v>160</v>
      </c>
      <c r="E21" s="1" t="s">
        <v>24</v>
      </c>
      <c r="F21" s="1" t="s">
        <v>25</v>
      </c>
      <c r="G21" s="2">
        <v>370496332.80000007</v>
      </c>
      <c r="H21" s="1">
        <f>G21*5.5%</f>
        <v>20377298.304000005</v>
      </c>
      <c r="I21" s="1">
        <f t="shared" si="15"/>
        <v>7409926.6560000014</v>
      </c>
      <c r="J21" s="1">
        <f t="shared" ref="J21:J22" si="17">G21*2%</f>
        <v>7409926.6560000014</v>
      </c>
      <c r="K21" s="1">
        <f t="shared" si="16"/>
        <v>14819853.312000003</v>
      </c>
      <c r="L21" s="2">
        <v>1546953.75</v>
      </c>
      <c r="M21" s="1">
        <f t="shared" si="0"/>
        <v>123756.3</v>
      </c>
      <c r="N21" s="1">
        <f t="shared" si="1"/>
        <v>46408.612499999996</v>
      </c>
      <c r="O21" s="2">
        <f t="shared" si="2"/>
        <v>51486610.990500018</v>
      </c>
    </row>
    <row r="22" spans="1:15" ht="18.75" x14ac:dyDescent="0.4">
      <c r="A22" s="1" t="s">
        <v>20</v>
      </c>
      <c r="B22" s="1" t="s">
        <v>13</v>
      </c>
      <c r="C22" s="1" t="s">
        <v>23</v>
      </c>
      <c r="D22" s="1">
        <v>244</v>
      </c>
      <c r="E22" s="1" t="s">
        <v>10</v>
      </c>
      <c r="F22" s="1" t="s">
        <v>11</v>
      </c>
      <c r="G22" s="2">
        <v>4001564.1600000006</v>
      </c>
      <c r="H22" s="1">
        <f>G22*4.5%</f>
        <v>180070.38720000003</v>
      </c>
      <c r="I22" s="1">
        <f>G22*3%</f>
        <v>120046.92480000001</v>
      </c>
      <c r="J22" s="1">
        <f t="shared" si="17"/>
        <v>80031.28320000002</v>
      </c>
      <c r="K22" s="1">
        <f>G22*5%</f>
        <v>200078.20800000004</v>
      </c>
      <c r="L22" s="2">
        <v>1367080.5</v>
      </c>
      <c r="M22" s="1">
        <f t="shared" si="0"/>
        <v>109366.44</v>
      </c>
      <c r="N22" s="1">
        <f t="shared" si="1"/>
        <v>41012.415000000001</v>
      </c>
      <c r="O22" s="2">
        <f t="shared" si="2"/>
        <v>1878953.2782000001</v>
      </c>
    </row>
    <row r="23" spans="1:15" ht="18.75" x14ac:dyDescent="0.4">
      <c r="A23" s="1" t="s">
        <v>27</v>
      </c>
      <c r="B23" s="1" t="s">
        <v>8</v>
      </c>
      <c r="C23" s="1" t="s">
        <v>9</v>
      </c>
      <c r="D23" s="1">
        <v>124</v>
      </c>
      <c r="E23" s="1" t="s">
        <v>15</v>
      </c>
      <c r="F23" s="1" t="s">
        <v>16</v>
      </c>
      <c r="G23" s="2">
        <v>178628567.04000002</v>
      </c>
      <c r="H23" s="1">
        <f>G23*4%</f>
        <v>7145142.6816000007</v>
      </c>
      <c r="I23" s="1">
        <f t="shared" ref="I23:I30" si="18">G23*2%</f>
        <v>3572571.3408000004</v>
      </c>
      <c r="J23" s="1">
        <f>G23*5%</f>
        <v>8931428.3520000018</v>
      </c>
      <c r="K23" s="1">
        <f>G23*4%</f>
        <v>7145142.6816000007</v>
      </c>
      <c r="L23" s="2">
        <v>962349</v>
      </c>
      <c r="M23" s="1">
        <f t="shared" si="0"/>
        <v>76987.92</v>
      </c>
      <c r="N23" s="1">
        <f t="shared" si="1"/>
        <v>28870.469999999998</v>
      </c>
      <c r="O23" s="2">
        <f t="shared" si="2"/>
        <v>27708516.606000002</v>
      </c>
    </row>
    <row r="24" spans="1:15" ht="18.75" x14ac:dyDescent="0.4">
      <c r="A24" s="1" t="s">
        <v>20</v>
      </c>
      <c r="B24" s="1" t="s">
        <v>8</v>
      </c>
      <c r="C24" s="1" t="s">
        <v>14</v>
      </c>
      <c r="D24" s="1">
        <v>201</v>
      </c>
      <c r="E24" s="1" t="s">
        <v>30</v>
      </c>
      <c r="F24" s="1" t="s">
        <v>31</v>
      </c>
      <c r="G24" s="2">
        <v>572664963.42000008</v>
      </c>
      <c r="H24" s="1">
        <f>G24*4.5%</f>
        <v>25769923.353900004</v>
      </c>
      <c r="I24" s="1">
        <f t="shared" si="18"/>
        <v>11453299.268400002</v>
      </c>
      <c r="J24" s="1">
        <f>G24*3%</f>
        <v>17179948.902600002</v>
      </c>
      <c r="K24" s="1">
        <f>G24*5%</f>
        <v>28633248.171000004</v>
      </c>
      <c r="L24" s="2">
        <v>1197963.75</v>
      </c>
      <c r="M24" s="1">
        <f t="shared" si="0"/>
        <v>95837.1</v>
      </c>
      <c r="N24" s="1">
        <f t="shared" si="1"/>
        <v>35938.912499999999</v>
      </c>
      <c r="O24" s="2">
        <f t="shared" si="2"/>
        <v>84174485.258400008</v>
      </c>
    </row>
    <row r="25" spans="1:15" ht="18.75" x14ac:dyDescent="0.4">
      <c r="A25" s="1" t="s">
        <v>7</v>
      </c>
      <c r="B25" s="1" t="s">
        <v>8</v>
      </c>
      <c r="C25" s="1" t="s">
        <v>28</v>
      </c>
      <c r="D25" s="1">
        <v>88</v>
      </c>
      <c r="E25" s="1" t="s">
        <v>18</v>
      </c>
      <c r="F25" s="1" t="s">
        <v>19</v>
      </c>
      <c r="G25" s="2">
        <v>74468433.600000009</v>
      </c>
      <c r="H25" s="1">
        <f>G25*5%</f>
        <v>3723421.6800000006</v>
      </c>
      <c r="I25" s="1">
        <f t="shared" si="18"/>
        <v>1489368.6720000003</v>
      </c>
      <c r="J25" s="1">
        <f>G25*4%</f>
        <v>2978737.3440000005</v>
      </c>
      <c r="K25" s="1">
        <f t="shared" ref="K25:K30" si="19">G25*4%</f>
        <v>2978737.3440000005</v>
      </c>
      <c r="L25" s="2">
        <v>914125.5</v>
      </c>
      <c r="M25" s="1">
        <f t="shared" si="0"/>
        <v>73130.040000000008</v>
      </c>
      <c r="N25" s="1">
        <f t="shared" si="1"/>
        <v>27423.764999999999</v>
      </c>
      <c r="O25" s="2">
        <f t="shared" si="2"/>
        <v>12038684.265000001</v>
      </c>
    </row>
    <row r="26" spans="1:15" ht="18.75" x14ac:dyDescent="0.4">
      <c r="A26" s="1" t="s">
        <v>20</v>
      </c>
      <c r="B26" s="1" t="s">
        <v>8</v>
      </c>
      <c r="C26" s="1" t="s">
        <v>23</v>
      </c>
      <c r="D26" s="1">
        <v>144</v>
      </c>
      <c r="E26" s="1" t="s">
        <v>21</v>
      </c>
      <c r="F26" s="1" t="s">
        <v>22</v>
      </c>
      <c r="G26" s="2">
        <v>333785422.08000004</v>
      </c>
      <c r="H26" s="1">
        <f t="shared" ref="H26:H27" si="20">G26*4.5%</f>
        <v>15020343.993600002</v>
      </c>
      <c r="I26" s="1">
        <f t="shared" si="18"/>
        <v>6675708.4416000014</v>
      </c>
      <c r="J26" s="1">
        <f>G26*2%</f>
        <v>6675708.4416000014</v>
      </c>
      <c r="K26" s="1">
        <f t="shared" si="19"/>
        <v>13351416.883200003</v>
      </c>
      <c r="L26" s="2">
        <v>948812.25</v>
      </c>
      <c r="M26" s="1">
        <f t="shared" si="0"/>
        <v>75904.98</v>
      </c>
      <c r="N26" s="1">
        <f t="shared" si="1"/>
        <v>28464.3675</v>
      </c>
      <c r="O26" s="2">
        <f t="shared" si="2"/>
        <v>42624549.397500008</v>
      </c>
    </row>
    <row r="27" spans="1:15" ht="18.75" x14ac:dyDescent="0.4">
      <c r="A27" s="1" t="s">
        <v>20</v>
      </c>
      <c r="B27" s="1" t="s">
        <v>8</v>
      </c>
      <c r="C27" s="1" t="s">
        <v>28</v>
      </c>
      <c r="D27" s="1">
        <v>89</v>
      </c>
      <c r="E27" s="1" t="s">
        <v>21</v>
      </c>
      <c r="F27" s="1" t="s">
        <v>22</v>
      </c>
      <c r="G27" s="2">
        <v>96882231.600000009</v>
      </c>
      <c r="H27" s="1">
        <f t="shared" si="20"/>
        <v>4359700.4220000003</v>
      </c>
      <c r="I27" s="1">
        <f t="shared" si="18"/>
        <v>1937644.6320000002</v>
      </c>
      <c r="J27" s="1">
        <f t="shared" ref="J27:J28" si="21">G27*4%</f>
        <v>3875289.2640000004</v>
      </c>
      <c r="K27" s="1">
        <f t="shared" si="19"/>
        <v>3875289.2640000004</v>
      </c>
      <c r="L27" s="2">
        <v>1238579.25</v>
      </c>
      <c r="M27" s="1">
        <f t="shared" si="0"/>
        <v>99086.34</v>
      </c>
      <c r="N27" s="1">
        <f t="shared" si="1"/>
        <v>37157.377499999995</v>
      </c>
      <c r="O27" s="2">
        <f t="shared" si="2"/>
        <v>15224573.869500002</v>
      </c>
    </row>
    <row r="28" spans="1:15" ht="18.75" x14ac:dyDescent="0.4">
      <c r="A28" s="1" t="s">
        <v>17</v>
      </c>
      <c r="B28" s="1" t="s">
        <v>8</v>
      </c>
      <c r="C28" s="1" t="s">
        <v>28</v>
      </c>
      <c r="D28" s="1">
        <v>80</v>
      </c>
      <c r="E28" s="1" t="s">
        <v>15</v>
      </c>
      <c r="F28" s="1" t="s">
        <v>16</v>
      </c>
      <c r="G28" s="2">
        <v>104437872.00000001</v>
      </c>
      <c r="H28" s="1">
        <f t="shared" ref="H28:H29" si="22">G28*2%</f>
        <v>2088757.4400000004</v>
      </c>
      <c r="I28" s="1">
        <f t="shared" si="18"/>
        <v>2088757.4400000004</v>
      </c>
      <c r="J28" s="1">
        <f t="shared" si="21"/>
        <v>4177514.8800000008</v>
      </c>
      <c r="K28" s="1">
        <f t="shared" si="19"/>
        <v>4177514.8800000008</v>
      </c>
      <c r="L28" s="2">
        <v>1239433.5</v>
      </c>
      <c r="M28" s="1">
        <f t="shared" si="0"/>
        <v>99154.680000000008</v>
      </c>
      <c r="N28" s="1">
        <f t="shared" si="1"/>
        <v>37183.004999999997</v>
      </c>
      <c r="O28" s="2">
        <f t="shared" si="2"/>
        <v>13710006.465000002</v>
      </c>
    </row>
    <row r="29" spans="1:15" ht="18.75" x14ac:dyDescent="0.4">
      <c r="A29" s="1" t="s">
        <v>17</v>
      </c>
      <c r="B29" s="1" t="s">
        <v>8</v>
      </c>
      <c r="C29" s="1" t="s">
        <v>23</v>
      </c>
      <c r="D29" s="1">
        <v>193</v>
      </c>
      <c r="E29" s="1" t="s">
        <v>18</v>
      </c>
      <c r="F29" s="1" t="s">
        <v>19</v>
      </c>
      <c r="G29" s="2">
        <v>634566398.4000001</v>
      </c>
      <c r="H29" s="1">
        <f t="shared" si="22"/>
        <v>12691327.968000002</v>
      </c>
      <c r="I29" s="1">
        <f t="shared" si="18"/>
        <v>12691327.968000002</v>
      </c>
      <c r="J29" s="1">
        <f>G29*2%</f>
        <v>12691327.968000002</v>
      </c>
      <c r="K29" s="1">
        <f t="shared" si="19"/>
        <v>25382655.936000004</v>
      </c>
      <c r="L29" s="2">
        <v>1302318</v>
      </c>
      <c r="M29" s="1">
        <f t="shared" si="0"/>
        <v>104185.44</v>
      </c>
      <c r="N29" s="1">
        <f t="shared" si="1"/>
        <v>39069.54</v>
      </c>
      <c r="O29" s="2">
        <f t="shared" si="2"/>
        <v>64693841.940000013</v>
      </c>
    </row>
    <row r="30" spans="1:15" ht="18.75" x14ac:dyDescent="0.4">
      <c r="A30" s="1" t="s">
        <v>7</v>
      </c>
      <c r="B30" s="1" t="s">
        <v>8</v>
      </c>
      <c r="C30" s="1" t="s">
        <v>28</v>
      </c>
      <c r="D30" s="1">
        <v>108</v>
      </c>
      <c r="E30" s="1" t="s">
        <v>30</v>
      </c>
      <c r="F30" s="1" t="s">
        <v>31</v>
      </c>
      <c r="G30" s="2">
        <v>161143622.64000002</v>
      </c>
      <c r="H30" s="1">
        <f>G30*5%</f>
        <v>8057181.1320000011</v>
      </c>
      <c r="I30" s="1">
        <f t="shared" si="18"/>
        <v>3222872.4528000006</v>
      </c>
      <c r="J30" s="1">
        <f>G30*4%</f>
        <v>6445744.9056000011</v>
      </c>
      <c r="K30" s="1">
        <f t="shared" si="19"/>
        <v>6445744.9056000011</v>
      </c>
      <c r="L30" s="2">
        <v>1041553.5</v>
      </c>
      <c r="M30" s="1">
        <f t="shared" si="0"/>
        <v>83324.28</v>
      </c>
      <c r="N30" s="1">
        <f t="shared" si="1"/>
        <v>31246.605</v>
      </c>
      <c r="O30" s="2">
        <f t="shared" si="2"/>
        <v>25161019.221000001</v>
      </c>
    </row>
    <row r="32" spans="1:15" ht="18.75" x14ac:dyDescent="0.4">
      <c r="F32" s="5" t="s">
        <v>40</v>
      </c>
      <c r="G32" s="7">
        <f>MAX(G2:G30)</f>
        <v>1053215163.0000001</v>
      </c>
      <c r="H32" s="7">
        <f t="shared" ref="H32:O32" si="23">MAX(H2:H30)</f>
        <v>49012188.291000009</v>
      </c>
      <c r="I32" s="7">
        <f t="shared" si="23"/>
        <v>21064303.260000002</v>
      </c>
      <c r="J32" s="7">
        <f t="shared" si="23"/>
        <v>49012188.291000009</v>
      </c>
      <c r="K32" s="7">
        <f t="shared" si="23"/>
        <v>52660758.150000006</v>
      </c>
      <c r="L32" s="7">
        <f t="shared" si="23"/>
        <v>1711666.5</v>
      </c>
      <c r="M32" s="7">
        <f t="shared" si="23"/>
        <v>136933.32</v>
      </c>
      <c r="N32" s="7">
        <f t="shared" si="23"/>
        <v>51349.994999999995</v>
      </c>
      <c r="O32" s="7">
        <f t="shared" si="23"/>
        <v>167514653.11440003</v>
      </c>
    </row>
    <row r="33" spans="6:15" ht="18.75" x14ac:dyDescent="0.4">
      <c r="F33" s="5" t="s">
        <v>41</v>
      </c>
      <c r="G33" s="6">
        <f>MIN(G2:G30)</f>
        <v>1316106</v>
      </c>
      <c r="H33" s="6">
        <f t="shared" ref="H33:O33" si="24">MIN(H2:H30)</f>
        <v>46063.710000000006</v>
      </c>
      <c r="I33" s="6">
        <f t="shared" si="24"/>
        <v>39483.18</v>
      </c>
      <c r="J33" s="6">
        <f t="shared" si="24"/>
        <v>45065.750400000004</v>
      </c>
      <c r="K33" s="6">
        <f t="shared" si="24"/>
        <v>52644.24</v>
      </c>
      <c r="L33" s="6">
        <f t="shared" si="24"/>
        <v>914125.5</v>
      </c>
      <c r="M33" s="6">
        <f t="shared" si="24"/>
        <v>73130.040000000008</v>
      </c>
      <c r="N33" s="6">
        <f t="shared" si="24"/>
        <v>27423.764999999999</v>
      </c>
      <c r="O33" s="6">
        <f t="shared" si="24"/>
        <v>1387480.89</v>
      </c>
    </row>
    <row r="34" spans="6:15" ht="18.75" x14ac:dyDescent="0.4">
      <c r="F34" s="5" t="s">
        <v>42</v>
      </c>
      <c r="G34" s="6">
        <f>AVERAGE(G2:G30)</f>
        <v>214891132.84137934</v>
      </c>
      <c r="H34" s="6">
        <f t="shared" ref="H34:O34" si="25">AVERAGE(H2:H30)</f>
        <v>8669974.84684138</v>
      </c>
      <c r="I34" s="6">
        <f t="shared" si="25"/>
        <v>4308464.5532689672</v>
      </c>
      <c r="J34" s="6">
        <f t="shared" si="25"/>
        <v>7133786.0331517244</v>
      </c>
      <c r="K34" s="6">
        <f t="shared" si="25"/>
        <v>9503719.7958620731</v>
      </c>
      <c r="L34" s="6">
        <f t="shared" si="25"/>
        <v>1259664.2844827587</v>
      </c>
      <c r="M34" s="6">
        <f t="shared" si="25"/>
        <v>100773.14275862068</v>
      </c>
      <c r="N34" s="6">
        <f t="shared" si="25"/>
        <v>37789.928534482759</v>
      </c>
      <c r="O34" s="6">
        <f t="shared" si="25"/>
        <v>30812626.299382761</v>
      </c>
    </row>
    <row r="35" spans="6:15" ht="18.75" x14ac:dyDescent="0.4">
      <c r="F35" s="5" t="s">
        <v>43</v>
      </c>
      <c r="G35" s="6">
        <f>SUM(G2:G30)</f>
        <v>6231842852.4000006</v>
      </c>
      <c r="H35" s="6">
        <f t="shared" ref="H35:O35" si="26">SUM(H2:H30)</f>
        <v>251429270.55840003</v>
      </c>
      <c r="I35" s="6">
        <f t="shared" si="26"/>
        <v>124945472.04480004</v>
      </c>
      <c r="J35" s="6">
        <f t="shared" si="26"/>
        <v>206879794.9614</v>
      </c>
      <c r="K35" s="6">
        <f t="shared" si="26"/>
        <v>275607874.0800001</v>
      </c>
      <c r="L35" s="6">
        <f t="shared" si="26"/>
        <v>36530264.25</v>
      </c>
      <c r="M35" s="6">
        <f t="shared" si="26"/>
        <v>2922421.1399999997</v>
      </c>
      <c r="N35" s="6">
        <f t="shared" si="26"/>
        <v>1095907.9275</v>
      </c>
      <c r="O35" s="6">
        <f t="shared" si="26"/>
        <v>893566162.68210006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7A2B5-5AF0-42CB-8E33-D58A869BB71A}">
  <dimension ref="A1"/>
  <sheetViews>
    <sheetView topLeftCell="A14" zoomScale="90" zoomScaleNormal="90" workbookViewId="0">
      <selection activeCell="O15" sqref="O1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INFORMACION</vt:lpstr>
      <vt:lpstr>INSTRUCCIONES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desarrollo</cp:lastModifiedBy>
  <dcterms:created xsi:type="dcterms:W3CDTF">2022-08-23T19:49:33Z</dcterms:created>
  <dcterms:modified xsi:type="dcterms:W3CDTF">2023-03-14T20:56:28Z</dcterms:modified>
</cp:coreProperties>
</file>