
<file path=[Content_Types].xml><?xml version="1.0" encoding="utf-8"?>
<Types xmlns="http://schemas.openxmlformats.org/package/2006/content-types"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ohamed\Desktop\proj\"/>
    </mc:Choice>
  </mc:AlternateContent>
  <xr:revisionPtr revIDLastSave="0" documentId="13_ncr:1_{65B0BA90-CCB1-4A6D-ADF4-E85369C407E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income statement" sheetId="2" r:id="rId2"/>
    <sheet name="balance sheet" sheetId="4" r:id="rId3"/>
    <sheet name="important ratios" sheetId="5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07c2b72c-da94-490f-a709-77f56b83a52d" name="data" connection="Query - data"/>
          <x15:modelTable id="accountsTree_b6553f7e-210a-4821-9f14-f5de2a5a435e" name="accountsTree" connection="Query - accountsTree"/>
        </x15:modelTables>
        <x15:modelRelationships>
          <x15:modelRelationship fromTable="data" fromColumn="Account name" toTable="accountsTree" toColumn="account 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1" l="1"/>
  <c r="B17" i="1"/>
  <c r="B16" i="1"/>
  <c r="B15" i="1"/>
  <c r="B13" i="1"/>
  <c r="B14" i="1"/>
  <c r="B15" i="4"/>
  <c r="B14" i="4"/>
  <c r="A13" i="4"/>
  <c r="B13" i="4"/>
  <c r="A12" i="4"/>
  <c r="B12" i="4"/>
  <c r="B10" i="4"/>
  <c r="A9" i="4"/>
  <c r="B9" i="4"/>
  <c r="A8" i="4"/>
  <c r="B8" i="4"/>
  <c r="A7" i="4"/>
  <c r="B7" i="4"/>
  <c r="A6" i="4"/>
  <c r="B6" i="4"/>
  <c r="C11" i="2"/>
  <c r="B10" i="2"/>
  <c r="C9" i="2"/>
  <c r="A8" i="2"/>
  <c r="B8" i="2"/>
  <c r="A6" i="2"/>
  <c r="B6" i="2"/>
  <c r="A5" i="2"/>
  <c r="B5" i="2"/>
  <c r="C7" i="2" s="1"/>
  <c r="A11" i="1"/>
  <c r="A7" i="1"/>
  <c r="A3" i="1"/>
  <c r="A10" i="1"/>
  <c r="A6" i="1"/>
  <c r="A2" i="1"/>
  <c r="B11" i="1"/>
  <c r="B7" i="1"/>
  <c r="B3" i="1"/>
  <c r="A9" i="1"/>
  <c r="B9" i="1" s="1"/>
  <c r="A5" i="1"/>
  <c r="B5" i="1" s="1"/>
  <c r="B1" i="1"/>
  <c r="B10" i="1"/>
  <c r="B6" i="1"/>
  <c r="B2" i="1"/>
  <c r="A8" i="1"/>
  <c r="B8" i="1" s="1"/>
  <c r="A4" i="1"/>
  <c r="B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BC2E71-86CC-48CA-BB63-03C0F4167AF8}" name="Query - accountsTree" description="Connection to the 'accountsTree' query in the workbook." type="100" refreshedVersion="6" minRefreshableVersion="5">
    <extLst>
      <ext xmlns:x15="http://schemas.microsoft.com/office/spreadsheetml/2010/11/main" uri="{DE250136-89BD-433C-8126-D09CA5730AF9}">
        <x15:connection id="51aa54cd-6716-42a6-b382-aeb994d2245b"/>
      </ext>
    </extLst>
  </connection>
  <connection id="2" xr16:uid="{10A964DA-5636-479B-9DD0-5CAC016E35E0}" name="Query - data" description="Connection to the 'data' query in the workbook." type="100" refreshedVersion="6" minRefreshableVersion="5">
    <extLst>
      <ext xmlns:x15="http://schemas.microsoft.com/office/spreadsheetml/2010/11/main" uri="{DE250136-89BD-433C-8126-D09CA5730AF9}">
        <x15:connection id="b78ee674-409e-4903-996b-dd88f4c5c8a9"/>
      </ext>
    </extLst>
  </connection>
  <connection id="3" xr16:uid="{F94E20D6-7C55-456A-AC3A-E7B4DCA7705E}" keepAlive="1" name="Query - FuncForEveryFile" description="Connection to the 'FuncForEveryFile' query in the workbook." type="5" refreshedVersion="0" background="1">
    <dbPr connection="Provider=Microsoft.Mashup.OleDb.1;Data Source=$Workbook$;Location=FuncForEveryFile;Extended Properties=&quot;&quot;" command="SELECT * FROM [FuncForEveryFile]"/>
  </connection>
  <connection id="4" xr16:uid="{35DD3B8C-919D-46AB-BC79-B74668B20C69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2">
    <s v="ThisWorkbookDataModel"/>
    <s v="[accountsTree].[account name].&amp;[Cash]"/>
    <s v="[Measures].[net]"/>
    <s v="[accountsTree].[account name].[All]"/>
    <s v="[accountsTree].[account name].&amp;[Cost of good sold]"/>
    <s v="[accountsTree].[account name].&amp;[ Accounts Receivable]"/>
    <s v="[accountsTree].[account name].&amp;[Revenues]"/>
    <s v="[accountsTree].[account name].&amp;[ Accounts Payable]"/>
    <s v="[accountsTree].[account name].&amp;[Inventory]"/>
    <s v="[accountsTree].[account name].&amp;[Capital]"/>
    <s v="[accountsTree].[account name].&amp;[Expances]"/>
    <s v="[accountsTree].[account name].&amp;[Bank]"/>
  </metadataStrings>
  <mdxMetadata count="21">
    <mdx n="0" f="m">
      <t c="1">
        <n x="1"/>
      </t>
    </mdx>
    <mdx n="0" f="m">
      <t c="1">
        <n x="2"/>
      </t>
    </mdx>
    <mdx n="0" f="v">
      <t c="2" fi="0">
        <n x="1"/>
        <n x="2"/>
      </t>
    </mdx>
    <mdx n="0" f="m">
      <t c="1">
        <n x="3"/>
      </t>
    </mdx>
    <mdx n="0" f="m">
      <t c="1">
        <n x="4"/>
      </t>
    </mdx>
    <mdx n="0" f="m">
      <t c="1">
        <n x="5"/>
      </t>
    </mdx>
    <mdx n="0" f="m">
      <t c="1">
        <n x="6"/>
      </t>
    </mdx>
    <mdx n="0" f="m">
      <t c="1">
        <n x="7"/>
      </t>
    </mdx>
    <mdx n="0" f="m">
      <t c="1">
        <n x="8"/>
      </t>
    </mdx>
    <mdx n="0" f="m">
      <t c="1">
        <n x="9"/>
      </t>
    </mdx>
    <mdx n="0" f="m">
      <t c="1">
        <n x="10"/>
      </t>
    </mdx>
    <mdx n="0" f="m">
      <t c="1">
        <n x="11"/>
      </t>
    </mdx>
    <mdx n="0" f="v">
      <t c="2" fi="0">
        <n x="3"/>
        <n x="2"/>
      </t>
    </mdx>
    <mdx n="0" f="v">
      <t c="2" fi="0">
        <n x="4"/>
        <n x="2"/>
      </t>
    </mdx>
    <mdx n="0" f="v">
      <t c="2" fi="0">
        <n x="5"/>
        <n x="2"/>
      </t>
    </mdx>
    <mdx n="0" f="v">
      <t c="2" fi="0">
        <n x="8"/>
        <n x="2"/>
      </t>
    </mdx>
    <mdx n="0" f="v">
      <t c="2" fi="0">
        <n x="9"/>
        <n x="2"/>
      </t>
    </mdx>
    <mdx n="0" f="v">
      <t c="2" fi="0">
        <n x="6"/>
        <n x="2"/>
      </t>
    </mdx>
    <mdx n="0" f="v">
      <t c="2" fi="0">
        <n x="7"/>
        <n x="2"/>
      </t>
    </mdx>
    <mdx n="0" f="v">
      <t c="2" fi="0">
        <n x="10"/>
        <n x="2"/>
      </t>
    </mdx>
    <mdx n="0" f="v">
      <t c="2" fi="0">
        <n x="11"/>
        <n x="2"/>
      </t>
    </mdx>
  </mdxMetadata>
  <valueMetadata count="2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</valueMetadata>
</metadata>
</file>

<file path=xl/sharedStrings.xml><?xml version="1.0" encoding="utf-8"?>
<sst xmlns="http://schemas.openxmlformats.org/spreadsheetml/2006/main" count="16" uniqueCount="16">
  <si>
    <t>Gross Profit</t>
  </si>
  <si>
    <t>operating income</t>
  </si>
  <si>
    <t xml:space="preserve">income tax </t>
  </si>
  <si>
    <t>net income</t>
  </si>
  <si>
    <t>Account name</t>
  </si>
  <si>
    <t>Assets</t>
  </si>
  <si>
    <t>total assets</t>
  </si>
  <si>
    <t>Liabiltes &amp; Equity</t>
  </si>
  <si>
    <t>net income before tax</t>
  </si>
  <si>
    <t>total Liabilities &amp; Equity</t>
  </si>
  <si>
    <t>current assets</t>
  </si>
  <si>
    <t>current liablities</t>
  </si>
  <si>
    <t>Trading ratio</t>
  </si>
  <si>
    <t>Liquidity ratio</t>
  </si>
  <si>
    <t>Fast liquid rate</t>
  </si>
  <si>
    <t>equityAssets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</si>
</sst>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3" fillId="0" borderId="0" xfId="0" applyFont="1"/>
    <xf numFmtId="0" fontId="4" fillId="3" borderId="0" xfId="0" applyFont="1" applyFill="1"/>
    <xf numFmtId="0" fontId="0" fillId="0" borderId="0" xfId="0" applyBorder="1"/>
    <xf numFmtId="0" fontId="2" fillId="4" borderId="0" xfId="0" applyFont="1" applyFill="1"/>
    <xf numFmtId="0" fontId="2" fillId="4" borderId="0" xfId="0" applyFont="1" applyFill="1" applyAlignment="1">
      <alignment horizontal="left"/>
    </xf>
    <xf numFmtId="0" fontId="2" fillId="5" borderId="0" xfId="0" applyFont="1" applyFill="1"/>
    <xf numFmtId="9" fontId="2" fillId="0" borderId="0" xfId="1" applyFont="1"/>
    <xf numFmtId="0" fontId="4" fillId="6" borderId="0" xfId="0" applyFont="1" applyFill="1" applyAlignment="1">
      <alignment horizontal="center"/>
    </xf>
    <xf numFmtId="0" fontId="4" fillId="6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6" s="1"/>
        <tr r="B1" s="1"/>
        <tr r="B6" s="1"/>
        <tr r="A11" s="1"/>
        <tr r="A7" s="1"/>
        <tr r="A3" s="1"/>
        <tr r="A10" s="1"/>
        <tr r="A2" s="1"/>
        <tr r="A9" s="1"/>
        <tr r="A5" s="1"/>
        <tr r="A8" s="1"/>
        <tr r="A4" s="1"/>
        <tr r="B11" s="1"/>
        <tr r="B7" s="1"/>
        <tr r="B3" s="1"/>
        <tr r="B9" s="1"/>
        <tr r="B5" s="1"/>
        <tr r="B10" s="1"/>
        <tr r="B2" s="1"/>
        <tr r="B8" s="1"/>
        <tr r="B4" s="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34" Type="http://schemas.openxmlformats.org/officeDocument/2006/relationships/volatileDependencies" Target="volatileDependencies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8" Type="http://schemas.openxmlformats.org/officeDocument/2006/relationships/styles" Target="styles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0</xdr:row>
      <xdr:rowOff>180975</xdr:rowOff>
    </xdr:from>
    <xdr:to>
      <xdr:col>6</xdr:col>
      <xdr:colOff>38100</xdr:colOff>
      <xdr:row>3</xdr:row>
      <xdr:rowOff>1181100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7EF2B3-9F13-44CB-8518-BBD13EF7189B}"/>
            </a:ext>
          </a:extLst>
        </xdr:cNvPr>
        <xdr:cNvSpPr txBox="1"/>
      </xdr:nvSpPr>
      <xdr:spPr>
        <a:xfrm>
          <a:off x="1057275" y="180975"/>
          <a:ext cx="5200650" cy="1571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chemeClr val="bg1"/>
              </a:solidFill>
            </a:rPr>
            <a:t>Company</a:t>
          </a:r>
          <a:r>
            <a:rPr lang="en-US" sz="2800" b="1" baseline="0">
              <a:solidFill>
                <a:schemeClr val="bg1"/>
              </a:solidFill>
            </a:rPr>
            <a:t> A</a:t>
          </a:r>
        </a:p>
        <a:p>
          <a:pPr algn="ctr"/>
          <a:r>
            <a:rPr lang="en-US" sz="2800" b="1" baseline="0">
              <a:solidFill>
                <a:schemeClr val="bg1"/>
              </a:solidFill>
            </a:rPr>
            <a:t>Income Statement</a:t>
          </a:r>
        </a:p>
        <a:p>
          <a:pPr algn="ctr"/>
          <a:r>
            <a:rPr lang="en-US" sz="2000" b="1">
              <a:solidFill>
                <a:schemeClr val="bg1"/>
              </a:solidFill>
            </a:rPr>
            <a:t>from</a:t>
          </a:r>
          <a:r>
            <a:rPr lang="en-US" sz="2000" b="1" baseline="0">
              <a:solidFill>
                <a:schemeClr val="bg1"/>
              </a:solidFill>
            </a:rPr>
            <a:t> the begaining of the company untill now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0</xdr:row>
      <xdr:rowOff>180975</xdr:rowOff>
    </xdr:from>
    <xdr:to>
      <xdr:col>6</xdr:col>
      <xdr:colOff>38100</xdr:colOff>
      <xdr:row>3</xdr:row>
      <xdr:rowOff>962024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FDDAA10-7F8B-4D86-95D3-E05640F1DCC2}"/>
            </a:ext>
          </a:extLst>
        </xdr:cNvPr>
        <xdr:cNvSpPr txBox="1"/>
      </xdr:nvSpPr>
      <xdr:spPr>
        <a:xfrm>
          <a:off x="1057275" y="180975"/>
          <a:ext cx="5200650" cy="1352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chemeClr val="bg1"/>
              </a:solidFill>
            </a:rPr>
            <a:t>Company</a:t>
          </a:r>
          <a:r>
            <a:rPr lang="en-US" sz="2800" b="1" baseline="0">
              <a:solidFill>
                <a:schemeClr val="bg1"/>
              </a:solidFill>
            </a:rPr>
            <a:t> A</a:t>
          </a:r>
        </a:p>
        <a:p>
          <a:pPr algn="ctr"/>
          <a:r>
            <a:rPr lang="en-US" sz="2800" b="1" baseline="0">
              <a:solidFill>
                <a:schemeClr val="bg1"/>
              </a:solidFill>
            </a:rPr>
            <a:t>Balance sheet</a:t>
          </a:r>
        </a:p>
        <a:p>
          <a:pPr algn="ctr"/>
          <a:r>
            <a:rPr lang="en-US" sz="2000" b="1">
              <a:solidFill>
                <a:schemeClr val="bg1"/>
              </a:solidFill>
            </a:rPr>
            <a:t>from</a:t>
          </a:r>
          <a:r>
            <a:rPr lang="en-US" sz="2000" b="1" baseline="0">
              <a:solidFill>
                <a:schemeClr val="bg1"/>
              </a:solidFill>
            </a:rPr>
            <a:t> the begaining of the company untill now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15</xdr:row>
      <xdr:rowOff>104775</xdr:rowOff>
    </xdr:from>
    <xdr:to>
      <xdr:col>9</xdr:col>
      <xdr:colOff>104775</xdr:colOff>
      <xdr:row>17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5B48D16-C152-40DF-B91D-1EDD44BFB3F5}"/>
            </a:ext>
          </a:extLst>
        </xdr:cNvPr>
        <xdr:cNvSpPr txBox="1"/>
      </xdr:nvSpPr>
      <xdr:spPr>
        <a:xfrm>
          <a:off x="3838575" y="2962275"/>
          <a:ext cx="175260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/>
            <a:t>Trading rate</a:t>
          </a:r>
        </a:p>
      </xdr:txBody>
    </xdr:sp>
    <xdr:clientData/>
  </xdr:twoCellAnchor>
  <xdr:twoCellAnchor editAs="oneCell">
    <xdr:from>
      <xdr:col>7</xdr:col>
      <xdr:colOff>19050</xdr:colOff>
      <xdr:row>11</xdr:row>
      <xdr:rowOff>19050</xdr:rowOff>
    </xdr:from>
    <xdr:to>
      <xdr:col>8</xdr:col>
      <xdr:colOff>323850</xdr:colOff>
      <xdr:row>15</xdr:row>
      <xdr:rowOff>171450</xdr:rowOff>
    </xdr:to>
    <xdr:pic>
      <xdr:nvPicPr>
        <xdr:cNvPr id="4" name="Graphic 3" descr="Business Growth">
          <a:extLst>
            <a:ext uri="{FF2B5EF4-FFF2-40B4-BE49-F238E27FC236}">
              <a16:creationId xmlns:a16="http://schemas.microsoft.com/office/drawing/2014/main" id="{9D539DD3-1AAF-4AB8-800A-D4BD23192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50" y="2114550"/>
          <a:ext cx="914400" cy="914400"/>
        </a:xfrm>
        <a:prstGeom prst="rect">
          <a:avLst/>
        </a:prstGeom>
      </xdr:spPr>
    </xdr:pic>
    <xdr:clientData/>
  </xdr:twoCellAnchor>
  <xdr:twoCellAnchor>
    <xdr:from>
      <xdr:col>6</xdr:col>
      <xdr:colOff>190500</xdr:colOff>
      <xdr:row>17</xdr:row>
      <xdr:rowOff>123825</xdr:rowOff>
    </xdr:from>
    <xdr:to>
      <xdr:col>9</xdr:col>
      <xdr:colOff>114300</xdr:colOff>
      <xdr:row>21</xdr:row>
      <xdr:rowOff>161925</xdr:rowOff>
    </xdr:to>
    <xdr:sp macro="" textlink="Sheet1!B15">
      <xdr:nvSpPr>
        <xdr:cNvPr id="6" name="TextBox 5">
          <a:extLst>
            <a:ext uri="{FF2B5EF4-FFF2-40B4-BE49-F238E27FC236}">
              <a16:creationId xmlns:a16="http://schemas.microsoft.com/office/drawing/2014/main" id="{FFB8F9F2-4D1C-41C6-ABEE-19F9DF7A7DF6}"/>
            </a:ext>
          </a:extLst>
        </xdr:cNvPr>
        <xdr:cNvSpPr txBox="1"/>
      </xdr:nvSpPr>
      <xdr:spPr>
        <a:xfrm>
          <a:off x="3848100" y="3362325"/>
          <a:ext cx="1752600" cy="80010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E4346EE-946F-4EF4-A9E0-16B287D87381}" type="TxLink">
            <a:rPr lang="en-US" sz="3600" b="1" i="0" u="none" strike="noStrike">
              <a:solidFill>
                <a:srgbClr val="FFFFFF"/>
              </a:solidFill>
              <a:latin typeface="Calibri"/>
            </a:rPr>
            <a:pPr algn="ctr"/>
            <a:t>341%</a:t>
          </a:fld>
          <a:endParaRPr lang="en-US" sz="3600" b="1"/>
        </a:p>
      </xdr:txBody>
    </xdr:sp>
    <xdr:clientData/>
  </xdr:twoCellAnchor>
  <xdr:twoCellAnchor>
    <xdr:from>
      <xdr:col>10</xdr:col>
      <xdr:colOff>38100</xdr:colOff>
      <xdr:row>15</xdr:row>
      <xdr:rowOff>114300</xdr:rowOff>
    </xdr:from>
    <xdr:to>
      <xdr:col>12</xdr:col>
      <xdr:colOff>571500</xdr:colOff>
      <xdr:row>17</xdr:row>
      <xdr:rowOff>76200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7EBB00F-F7C1-46BB-B1AF-043D8610A869}"/>
            </a:ext>
          </a:extLst>
        </xdr:cNvPr>
        <xdr:cNvSpPr txBox="1"/>
      </xdr:nvSpPr>
      <xdr:spPr>
        <a:xfrm>
          <a:off x="6134100" y="2971800"/>
          <a:ext cx="175260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/>
            <a:t>Liquidity</a:t>
          </a:r>
          <a:r>
            <a:rPr lang="en-US" sz="2000" b="1" baseline="0"/>
            <a:t> rate</a:t>
          </a:r>
        </a:p>
      </xdr:txBody>
    </xdr:sp>
    <xdr:clientData/>
  </xdr:twoCellAnchor>
  <xdr:twoCellAnchor>
    <xdr:from>
      <xdr:col>10</xdr:col>
      <xdr:colOff>47625</xdr:colOff>
      <xdr:row>17</xdr:row>
      <xdr:rowOff>133350</xdr:rowOff>
    </xdr:from>
    <xdr:to>
      <xdr:col>12</xdr:col>
      <xdr:colOff>581025</xdr:colOff>
      <xdr:row>21</xdr:row>
      <xdr:rowOff>171450</xdr:rowOff>
    </xdr:to>
    <xdr:sp macro="" textlink="Sheet1!B16">
      <xdr:nvSpPr>
        <xdr:cNvPr id="9" name="TextBox 8">
          <a:extLst>
            <a:ext uri="{FF2B5EF4-FFF2-40B4-BE49-F238E27FC236}">
              <a16:creationId xmlns:a16="http://schemas.microsoft.com/office/drawing/2014/main" id="{3BDC59AC-CF55-4AE3-9A1A-64AF7D99775E}"/>
            </a:ext>
          </a:extLst>
        </xdr:cNvPr>
        <xdr:cNvSpPr txBox="1"/>
      </xdr:nvSpPr>
      <xdr:spPr>
        <a:xfrm>
          <a:off x="6143625" y="3371850"/>
          <a:ext cx="1752600" cy="80010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701B561-39A3-49F9-8FCA-EED386E8A51F}" type="TxLink">
            <a:rPr lang="en-US" sz="3600" b="1" i="0" u="none" strike="noStrike">
              <a:solidFill>
                <a:srgbClr val="FFFFFF"/>
              </a:solidFill>
              <a:latin typeface="Calibri"/>
            </a:rPr>
            <a:pPr algn="ctr"/>
            <a:t>182%</a:t>
          </a:fld>
          <a:endParaRPr lang="en-US" sz="8800" b="1"/>
        </a:p>
      </xdr:txBody>
    </xdr:sp>
    <xdr:clientData/>
  </xdr:twoCellAnchor>
  <xdr:twoCellAnchor editAs="oneCell">
    <xdr:from>
      <xdr:col>10</xdr:col>
      <xdr:colOff>523875</xdr:colOff>
      <xdr:row>10</xdr:row>
      <xdr:rowOff>161925</xdr:rowOff>
    </xdr:from>
    <xdr:to>
      <xdr:col>12</xdr:col>
      <xdr:colOff>219075</xdr:colOff>
      <xdr:row>15</xdr:row>
      <xdr:rowOff>123825</xdr:rowOff>
    </xdr:to>
    <xdr:pic>
      <xdr:nvPicPr>
        <xdr:cNvPr id="11" name="Graphic 10" descr="Money">
          <a:extLst>
            <a:ext uri="{FF2B5EF4-FFF2-40B4-BE49-F238E27FC236}">
              <a16:creationId xmlns:a16="http://schemas.microsoft.com/office/drawing/2014/main" id="{E3333617-CA4B-49B5-906B-9818B5C7A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619875" y="2066925"/>
          <a:ext cx="914400" cy="914400"/>
        </a:xfrm>
        <a:prstGeom prst="rect">
          <a:avLst/>
        </a:prstGeom>
      </xdr:spPr>
    </xdr:pic>
    <xdr:clientData/>
  </xdr:twoCellAnchor>
  <xdr:twoCellAnchor>
    <xdr:from>
      <xdr:col>13</xdr:col>
      <xdr:colOff>581025</xdr:colOff>
      <xdr:row>15</xdr:row>
      <xdr:rowOff>104775</xdr:rowOff>
    </xdr:from>
    <xdr:to>
      <xdr:col>16</xdr:col>
      <xdr:colOff>504825</xdr:colOff>
      <xdr:row>17</xdr:row>
      <xdr:rowOff>66675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B2D7AA0-8BEC-4F08-862A-F58E8A1D4CD4}"/>
            </a:ext>
          </a:extLst>
        </xdr:cNvPr>
        <xdr:cNvSpPr txBox="1"/>
      </xdr:nvSpPr>
      <xdr:spPr>
        <a:xfrm>
          <a:off x="8505825" y="2962275"/>
          <a:ext cx="175260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 baseline="0"/>
            <a:t>Fast money</a:t>
          </a:r>
        </a:p>
      </xdr:txBody>
    </xdr:sp>
    <xdr:clientData/>
  </xdr:twoCellAnchor>
  <xdr:twoCellAnchor>
    <xdr:from>
      <xdr:col>13</xdr:col>
      <xdr:colOff>590550</xdr:colOff>
      <xdr:row>17</xdr:row>
      <xdr:rowOff>123825</xdr:rowOff>
    </xdr:from>
    <xdr:to>
      <xdr:col>16</xdr:col>
      <xdr:colOff>514350</xdr:colOff>
      <xdr:row>21</xdr:row>
      <xdr:rowOff>161925</xdr:rowOff>
    </xdr:to>
    <xdr:sp macro="" textlink="Sheet1!B17">
      <xdr:nvSpPr>
        <xdr:cNvPr id="13" name="TextBox 12">
          <a:extLst>
            <a:ext uri="{FF2B5EF4-FFF2-40B4-BE49-F238E27FC236}">
              <a16:creationId xmlns:a16="http://schemas.microsoft.com/office/drawing/2014/main" id="{11B4752C-4409-4FC1-B2F6-E7645D1F7622}"/>
            </a:ext>
          </a:extLst>
        </xdr:cNvPr>
        <xdr:cNvSpPr txBox="1"/>
      </xdr:nvSpPr>
      <xdr:spPr>
        <a:xfrm>
          <a:off x="8515350" y="3362325"/>
          <a:ext cx="1752600" cy="80010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BEFE02-06B7-4FE2-99FC-2261AD389345}" type="TxLink">
            <a:rPr lang="en-US" sz="3600" b="1" i="0" u="none" strike="noStrike">
              <a:solidFill>
                <a:srgbClr val="FFFFFF"/>
              </a:solidFill>
              <a:latin typeface="Calibri"/>
            </a:rPr>
            <a:pPr algn="ctr"/>
            <a:t>68%</a:t>
          </a:fld>
          <a:endParaRPr lang="en-US" sz="41300" b="1"/>
        </a:p>
      </xdr:txBody>
    </xdr:sp>
    <xdr:clientData/>
  </xdr:twoCellAnchor>
  <xdr:twoCellAnchor editAs="oneCell">
    <xdr:from>
      <xdr:col>14</xdr:col>
      <xdr:colOff>457200</xdr:colOff>
      <xdr:row>10</xdr:row>
      <xdr:rowOff>152400</xdr:rowOff>
    </xdr:from>
    <xdr:to>
      <xdr:col>16</xdr:col>
      <xdr:colOff>152400</xdr:colOff>
      <xdr:row>15</xdr:row>
      <xdr:rowOff>114300</xdr:rowOff>
    </xdr:to>
    <xdr:pic>
      <xdr:nvPicPr>
        <xdr:cNvPr id="14" name="Graphic 13" descr="Money">
          <a:extLst>
            <a:ext uri="{FF2B5EF4-FFF2-40B4-BE49-F238E27FC236}">
              <a16:creationId xmlns:a16="http://schemas.microsoft.com/office/drawing/2014/main" id="{D723ED37-E2A3-4149-9CF0-72DAA0B6C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91600" y="2057400"/>
          <a:ext cx="914400" cy="914400"/>
        </a:xfrm>
        <a:prstGeom prst="rect">
          <a:avLst/>
        </a:prstGeom>
      </xdr:spPr>
    </xdr:pic>
    <xdr:clientData/>
  </xdr:twoCellAnchor>
  <xdr:twoCellAnchor>
    <xdr:from>
      <xdr:col>17</xdr:col>
      <xdr:colOff>485775</xdr:colOff>
      <xdr:row>15</xdr:row>
      <xdr:rowOff>95250</xdr:rowOff>
    </xdr:from>
    <xdr:to>
      <xdr:col>20</xdr:col>
      <xdr:colOff>409575</xdr:colOff>
      <xdr:row>17</xdr:row>
      <xdr:rowOff>57150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B789CE3-0504-45EC-AFBE-6ACD5C732433}"/>
            </a:ext>
          </a:extLst>
        </xdr:cNvPr>
        <xdr:cNvSpPr txBox="1"/>
      </xdr:nvSpPr>
      <xdr:spPr>
        <a:xfrm>
          <a:off x="10848975" y="2952750"/>
          <a:ext cx="175260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 baseline="0"/>
            <a:t>Equity2Assets</a:t>
          </a:r>
        </a:p>
      </xdr:txBody>
    </xdr:sp>
    <xdr:clientData/>
  </xdr:twoCellAnchor>
  <xdr:twoCellAnchor>
    <xdr:from>
      <xdr:col>17</xdr:col>
      <xdr:colOff>495300</xdr:colOff>
      <xdr:row>17</xdr:row>
      <xdr:rowOff>114300</xdr:rowOff>
    </xdr:from>
    <xdr:to>
      <xdr:col>20</xdr:col>
      <xdr:colOff>419100</xdr:colOff>
      <xdr:row>21</xdr:row>
      <xdr:rowOff>152400</xdr:rowOff>
    </xdr:to>
    <xdr:sp macro="" textlink="Sheet1!B18">
      <xdr:nvSpPr>
        <xdr:cNvPr id="16" name="TextBox 15">
          <a:extLst>
            <a:ext uri="{FF2B5EF4-FFF2-40B4-BE49-F238E27FC236}">
              <a16:creationId xmlns:a16="http://schemas.microsoft.com/office/drawing/2014/main" id="{55DCE2A0-8743-41A3-9339-E0C6B256C9DC}"/>
            </a:ext>
          </a:extLst>
        </xdr:cNvPr>
        <xdr:cNvSpPr txBox="1"/>
      </xdr:nvSpPr>
      <xdr:spPr>
        <a:xfrm>
          <a:off x="10858500" y="3352800"/>
          <a:ext cx="1752600" cy="80010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CC3FF9D-1DC8-4A8D-9E7F-47EECC232533}" type="TxLink">
            <a:rPr lang="en-US" sz="3600" b="1" i="0" u="none" strike="noStrike">
              <a:solidFill>
                <a:srgbClr val="FFFFFF"/>
              </a:solidFill>
              <a:latin typeface="Calibri"/>
            </a:rPr>
            <a:pPr algn="ctr"/>
            <a:t>48%</a:t>
          </a:fld>
          <a:endParaRPr lang="en-US" sz="213200" b="1"/>
        </a:p>
      </xdr:txBody>
    </xdr:sp>
    <xdr:clientData/>
  </xdr:twoCellAnchor>
  <xdr:twoCellAnchor editAs="oneCell">
    <xdr:from>
      <xdr:col>18</xdr:col>
      <xdr:colOff>342900</xdr:colOff>
      <xdr:row>11</xdr:row>
      <xdr:rowOff>9525</xdr:rowOff>
    </xdr:from>
    <xdr:to>
      <xdr:col>20</xdr:col>
      <xdr:colOff>38100</xdr:colOff>
      <xdr:row>15</xdr:row>
      <xdr:rowOff>161925</xdr:rowOff>
    </xdr:to>
    <xdr:pic>
      <xdr:nvPicPr>
        <xdr:cNvPr id="19" name="Graphic 18" descr="Court">
          <a:extLst>
            <a:ext uri="{FF2B5EF4-FFF2-40B4-BE49-F238E27FC236}">
              <a16:creationId xmlns:a16="http://schemas.microsoft.com/office/drawing/2014/main" id="{AC5A3338-E19A-48CA-8ACF-B4DF155CE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315700" y="2105025"/>
          <a:ext cx="914400" cy="914400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mohamed" refreshedDate="44643.633727777778" createdVersion="3" refreshedVersion="6" minRefreshableVersion="3" recordCount="0" tupleCache="1" supportSubquery="1" supportAdvancedDrill="1" xr:uid="{4BF8FBC1-D1FE-430D-BB84-F437CD85F145}">
  <cacheSource type="external" connectionId="4"/>
  <cacheFields count="2">
    <cacheField name="[accountsTree].[account name].[account name]" caption="account name" numFmtId="0" hierarchy="1" level="1">
      <sharedItems count="9">
        <s v="[accountsTree].[account name].&amp;[Cash]" c="Cash"/>
        <s v="[accountsTree].[account name].&amp;[ Accounts Payable]" c=" Accounts Payable"/>
        <s v="[accountsTree].[account name].&amp;[ Accounts Receivable]" c=" Accounts Receivable"/>
        <s v="[accountsTree].[account name].&amp;[Bank]" c="Bank"/>
        <s v="[accountsTree].[account name].&amp;[Capital]" c="Capital"/>
        <s v="[accountsTree].[account name].&amp;[Cost of good sold]" c="Cost of good sold"/>
        <s v="[accountsTree].[account name].&amp;[Expances]" c="Expances"/>
        <s v="[accountsTree].[account name].&amp;[Inventory]" c="Inventory"/>
        <s v="[accountsTree].[account name].&amp;[Revenues]" c="Revenues"/>
      </sharedItems>
    </cacheField>
    <cacheField name="[Measures].[MeasuresLevel]" caption="MeasuresLevel" numFmtId="0" hierarchy="8">
      <sharedItems count="1">
        <s v="[Measures].[net]" c="net"/>
      </sharedItems>
    </cacheField>
  </cacheFields>
  <cacheHierarchies count="15">
    <cacheHierarchy uniqueName="[accountsTree].[id]" caption="id" attribute="1" defaultMemberUniqueName="[accountsTree].[id].[All]" allUniqueName="[accountsTree].[id].[All]" dimensionUniqueName="[accountsTree]" displayFolder="" count="2" memberValueDatatype="5" unbalanced="0"/>
    <cacheHierarchy uniqueName="[accountsTree].[account name]" caption="account name" attribute="1" defaultMemberUniqueName="[accountsTree].[account name].[All]" allUniqueName="[accountsTree].[account name].[All]" allCaption="All" dimensionUniqueName="[accountsTree]" displayFolder="" count="2" memberValueDatatype="130" unbalanced="0">
      <fieldsUsage count="2">
        <fieldUsage x="-1"/>
        <fieldUsage x="0"/>
      </fieldsUsage>
    </cacheHierarchy>
    <cacheHierarchy uniqueName="[accountsTree].[Current status]" caption="Current status" attribute="1" defaultMemberUniqueName="[accountsTree].[Current status].[All]" allUniqueName="[accountsTree].[Current status].[All]" dimensionUniqueName="[accountsTree]" displayFolder="" count="2" memberValueDatatype="130" unbalanced="0"/>
    <cacheHierarchy uniqueName="[data].[Account name]" caption="Account name" attribute="1" defaultMemberUniqueName="[data].[Account name].[All]" allUniqueName="[data].[Account name].[All]" dimensionUniqueName="[data]" displayFolder="" count="2" memberValueDatatype="130" unbalanced="0"/>
    <cacheHierarchy uniqueName="[data].[Status]" caption="Status" attribute="1" defaultMemberUniqueName="[data].[Status].[All]" allUniqueName="[data].[Status].[All]" dimensionUniqueName="[data]" displayFolder="" count="2" memberValueDatatype="130" unbalanced="0"/>
    <cacheHierarchy uniqueName="[data].[Amount]" caption="Amount" attribute="1" defaultMemberUniqueName="[data].[Amount].[All]" allUniqueName="[data].[Amount].[All]" dimensionUniqueName="[data]" displayFolder="" count="2" memberValueDatatype="20" unbalanced="0"/>
    <cacheHierarchy uniqueName="[data].[default status]" caption="default status" attribute="1" defaultMemberUniqueName="[data].[default status].[All]" allUniqueName="[data].[default status].[All]" dimensionUniqueName="[data]" displayFolder="" count="2" memberValueDatatype="130" unbalanced="0"/>
    <cacheHierarchy uniqueName="[data].[res]" caption="res" attribute="1" defaultMemberUniqueName="[data].[res].[All]" allUniqueName="[data].[res].[All]" dimensionUniqueName="[data]" displayFolder="" count="2" memberValueDatatype="11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1"/>
      </fieldsUsage>
    </cacheHierarchy>
    <cacheHierarchy uniqueName="[Measures].[sum_def]" caption="sum_def" measure="1" displayFolder="" measureGroup="data" count="0"/>
    <cacheHierarchy uniqueName="[Measures].[sum_cur]" caption="sum_cur" measure="1" displayFolder="" measureGroup="data" count="0"/>
    <cacheHierarchy uniqueName="[Measures].[net]" caption="net" measure="1" displayFolder="" measureGroup="data" count="0"/>
    <cacheHierarchy uniqueName="[Measures].[__XL_Count data]" caption="__XL_Count data" measure="1" displayFolder="" measureGroup="data" count="0" hidden="1"/>
    <cacheHierarchy uniqueName="[Measures].[__XL_Count accountsTree]" caption="__XL_Count accountsTree" measure="1" displayFolder="" measureGroup="accountsTree" count="0" hidden="1"/>
    <cacheHierarchy uniqueName="[Measures].[__No measures defined]" caption="__No measures defined" measure="1" displayFolder="" count="0" hidden="1"/>
  </cacheHierarchies>
  <kpis count="0"/>
  <tupleCache>
    <entries count="10">
      <n v="1500" in="0">
        <tpls c="2">
          <tpl fld="0" item="0"/>
          <tpl fld="1" item="0"/>
        </tpls>
      </n>
      <n v="24000" in="0">
        <tpls c="2">
          <tpl hier="1" item="4294967295"/>
          <tpl fld="1" item="0"/>
        </tpls>
      </n>
      <n v="3500" in="0">
        <tpls c="2">
          <tpl fld="0" item="5"/>
          <tpl fld="1" item="0"/>
        </tpls>
      </n>
      <n v="2500" in="0">
        <tpls c="2">
          <tpl fld="0" item="2"/>
          <tpl fld="1" item="0"/>
        </tpls>
      </n>
      <n v="3500" in="0">
        <tpls c="2">
          <tpl fld="0" item="7"/>
          <tpl fld="1" item="0"/>
        </tpls>
      </n>
      <n v="5000" in="0">
        <tpls c="2">
          <tpl fld="0" item="4"/>
          <tpl fld="1" item="0"/>
        </tpls>
      </n>
      <n v="6000" in="0">
        <tpls c="2">
          <tpl fld="0" item="8"/>
          <tpl fld="1" item="0"/>
        </tpls>
      </n>
      <n v="1000" in="0">
        <tpls c="2">
          <tpl fld="0" item="1"/>
          <tpl fld="1" item="0"/>
        </tpls>
      </n>
      <n v="1000" in="0">
        <tpls c="2">
          <tpl fld="0" item="6"/>
          <tpl fld="1" item="0"/>
        </tpls>
      </n>
      <n v="0" in="0">
        <tpls c="2">
          <tpl fld="0" item="3"/>
          <tpl fld="1" item="0"/>
        </tpls>
      </n>
    </entries>
    <queryCache count="11">
      <query mdx="[accountsTree].[account name].&amp;[Cash]">
        <tpls c="1">
          <tpl fld="0" item="0"/>
        </tpls>
      </query>
      <query mdx="[Measures].[net]">
        <tpls c="1">
          <tpl fld="1" item="0"/>
        </tpls>
      </query>
      <query mdx="[accountsTree].[account name].&amp;[ Accounts Payable]">
        <tpls c="1">
          <tpl fld="0" item="1"/>
        </tpls>
      </query>
      <query mdx="[accountsTree].[account name].&amp;[ Accounts Receivable]">
        <tpls c="1">
          <tpl fld="0" item="2"/>
        </tpls>
      </query>
      <query mdx="[accountsTree].[account name].&amp;[Bank]">
        <tpls c="1">
          <tpl fld="0" item="3"/>
        </tpls>
      </query>
      <query mdx="[accountsTree].[account name].&amp;[Capital]">
        <tpls c="1">
          <tpl fld="0" item="4"/>
        </tpls>
      </query>
      <query mdx="[accountsTree].[account name].&amp;[Cost of good sold]">
        <tpls c="1">
          <tpl fld="0" item="5"/>
        </tpls>
      </query>
      <query mdx="[accountsTree].[account name].&amp;[Expances]">
        <tpls c="1">
          <tpl fld="0" item="6"/>
        </tpls>
      </query>
      <query mdx="[accountsTree].[account name].&amp;[Inventory]">
        <tpls c="1">
          <tpl fld="0" item="7"/>
        </tpls>
      </query>
      <query mdx="[accountsTree].[account name].&amp;[Revenues]">
        <tpls c="1">
          <tpl fld="0" item="8"/>
        </tpls>
      </query>
      <query mdx="[accountsTree].[account name].[All]">
        <tpls c="1">
          <tpl hier="1" item="4294967295"/>
        </tpls>
      </query>
    </queryCache>
    <serverFormats count="1">
      <serverFormat format="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25"/>
  <sheetViews>
    <sheetView showGridLines="0" tabSelected="1" zoomScale="150" zoomScaleNormal="150" workbookViewId="0">
      <selection activeCell="G13" sqref="G13"/>
    </sheetView>
  </sheetViews>
  <sheetFormatPr defaultRowHeight="15" x14ac:dyDescent="0.25"/>
  <cols>
    <col min="1" max="1" width="19.85546875" bestFit="1" customWidth="1"/>
    <col min="2" max="2" width="6.140625" bestFit="1" customWidth="1"/>
    <col min="3" max="3" width="8.42578125" bestFit="1" customWidth="1"/>
    <col min="4" max="4" width="6" bestFit="1" customWidth="1"/>
  </cols>
  <sheetData>
    <row r="1" spans="1:2" x14ac:dyDescent="0.25">
      <c r="A1" s="10" t="s">
        <v>4</v>
      </c>
      <c r="B1" s="10" t="str" vm="2">
        <f>CUBEMEMBER("ThisWorkbookDataModel","[Measures].[net]")</f>
        <v>net</v>
      </c>
    </row>
    <row r="2" spans="1:2" x14ac:dyDescent="0.25">
      <c r="A2" s="9" t="str" vm="8">
        <f>CUBEMEMBER("ThisWorkbookDataModel","[accountsTree].[account name].&amp;[ Accounts Payable]")</f>
        <v xml:space="preserve"> Accounts Payable</v>
      </c>
      <c r="B2" s="8" vm="19">
        <f t="shared" ref="B2:B11" si="0">CUBEVALUE("ThisWorkbookDataModel",$A2,B$1)</f>
        <v>1000</v>
      </c>
    </row>
    <row r="3" spans="1:2" x14ac:dyDescent="0.25">
      <c r="A3" s="9" t="str" vm="6">
        <f>CUBEMEMBER("ThisWorkbookDataModel","[accountsTree].[account name].&amp;[ Accounts Receivable]")</f>
        <v xml:space="preserve"> Accounts Receivable</v>
      </c>
      <c r="B3" s="8" vm="15">
        <f t="shared" si="0"/>
        <v>2500</v>
      </c>
    </row>
    <row r="4" spans="1:2" x14ac:dyDescent="0.25">
      <c r="A4" s="9" t="str" vm="12">
        <f>CUBEMEMBER("ThisWorkbookDataModel","[accountsTree].[account name].&amp;[Bank]")</f>
        <v>Bank</v>
      </c>
      <c r="B4" s="8" vm="21">
        <f t="shared" si="0"/>
        <v>0</v>
      </c>
    </row>
    <row r="5" spans="1:2" x14ac:dyDescent="0.25">
      <c r="A5" s="9" t="str" vm="10">
        <f>CUBEMEMBER("ThisWorkbookDataModel","[accountsTree].[account name].&amp;[Capital]")</f>
        <v>Capital</v>
      </c>
      <c r="B5" s="8" vm="17">
        <f t="shared" si="0"/>
        <v>5000</v>
      </c>
    </row>
    <row r="6" spans="1:2" x14ac:dyDescent="0.25">
      <c r="A6" s="9" t="str" vm="1">
        <f>CUBEMEMBER("ThisWorkbookDataModel","[accountsTree].[account name].&amp;[Cash]")</f>
        <v>Cash</v>
      </c>
      <c r="B6" s="8" vm="3">
        <f t="shared" si="0"/>
        <v>1500</v>
      </c>
    </row>
    <row r="7" spans="1:2" x14ac:dyDescent="0.25">
      <c r="A7" s="9" t="str" vm="5">
        <f>CUBEMEMBER("ThisWorkbookDataModel","[accountsTree].[account name].&amp;[Cost of good sold]")</f>
        <v>Cost of good sold</v>
      </c>
      <c r="B7" s="8" vm="14">
        <f t="shared" si="0"/>
        <v>3500</v>
      </c>
    </row>
    <row r="8" spans="1:2" x14ac:dyDescent="0.25">
      <c r="A8" s="9" t="str" vm="11">
        <f>CUBEMEMBER("ThisWorkbookDataModel","[accountsTree].[account name].&amp;[Expances]")</f>
        <v>Expances</v>
      </c>
      <c r="B8" s="8" vm="20">
        <f t="shared" si="0"/>
        <v>1000</v>
      </c>
    </row>
    <row r="9" spans="1:2" x14ac:dyDescent="0.25">
      <c r="A9" s="9" t="str" vm="9">
        <f>CUBEMEMBER("ThisWorkbookDataModel","[accountsTree].[account name].&amp;[Inventory]")</f>
        <v>Inventory</v>
      </c>
      <c r="B9" s="8" vm="16">
        <f t="shared" si="0"/>
        <v>3500</v>
      </c>
    </row>
    <row r="10" spans="1:2" x14ac:dyDescent="0.25">
      <c r="A10" s="9" t="str" vm="7">
        <f>CUBEMEMBER("ThisWorkbookDataModel","[accountsTree].[account name].&amp;[Revenues]")</f>
        <v>Revenues</v>
      </c>
      <c r="B10" s="8" vm="18">
        <f t="shared" si="0"/>
        <v>6000</v>
      </c>
    </row>
    <row r="11" spans="1:2" x14ac:dyDescent="0.25">
      <c r="A11" s="9" t="str" vm="4">
        <f>CUBEMEMBER("ThisWorkbookDataModel","[accountsTree].[account name].[All]","Grand Total")</f>
        <v>Grand Total</v>
      </c>
      <c r="B11" s="8" vm="13">
        <f t="shared" si="0"/>
        <v>24000</v>
      </c>
    </row>
    <row r="13" spans="1:2" x14ac:dyDescent="0.25">
      <c r="A13" s="2" t="s">
        <v>10</v>
      </c>
      <c r="B13" s="2">
        <f>B3+B6+B9+B4</f>
        <v>7500</v>
      </c>
    </row>
    <row r="14" spans="1:2" x14ac:dyDescent="0.25">
      <c r="A14" s="2" t="s">
        <v>11</v>
      </c>
      <c r="B14" s="2">
        <f>B2+'income statement'!C11</f>
        <v>2200</v>
      </c>
    </row>
    <row r="15" spans="1:2" x14ac:dyDescent="0.25">
      <c r="A15" s="2" t="s">
        <v>12</v>
      </c>
      <c r="B15" s="11">
        <f>B13/B14</f>
        <v>3.4090909090909092</v>
      </c>
    </row>
    <row r="16" spans="1:2" x14ac:dyDescent="0.25">
      <c r="A16" s="2" t="s">
        <v>13</v>
      </c>
      <c r="B16" s="11">
        <f>(B13-B9)/B14</f>
        <v>1.8181818181818181</v>
      </c>
    </row>
    <row r="17" spans="1:2" x14ac:dyDescent="0.25">
      <c r="A17" s="2" t="s">
        <v>14</v>
      </c>
      <c r="B17" s="11">
        <f>(B6+B4)/B14</f>
        <v>0.68181818181818177</v>
      </c>
    </row>
    <row r="18" spans="1:2" x14ac:dyDescent="0.25">
      <c r="A18" s="2" t="s">
        <v>15</v>
      </c>
      <c r="B18" s="11">
        <f>B5/(B2+B4+B6+B9+B8+B7)</f>
        <v>0.47619047619047616</v>
      </c>
    </row>
    <row r="19" spans="1:2" x14ac:dyDescent="0.25">
      <c r="A19" s="2"/>
      <c r="B19" s="2"/>
    </row>
    <row r="20" spans="1:2" x14ac:dyDescent="0.25">
      <c r="A20" s="2"/>
      <c r="B20" s="2"/>
    </row>
    <row r="21" spans="1:2" x14ac:dyDescent="0.25">
      <c r="A21" s="2"/>
      <c r="B21" s="2"/>
    </row>
    <row r="22" spans="1:2" x14ac:dyDescent="0.25">
      <c r="A22" s="2"/>
      <c r="B22" s="2"/>
    </row>
    <row r="23" spans="1:2" x14ac:dyDescent="0.25">
      <c r="A23" s="2"/>
      <c r="B23" s="2"/>
    </row>
    <row r="24" spans="1:2" x14ac:dyDescent="0.25">
      <c r="A24" s="2"/>
      <c r="B24" s="2"/>
    </row>
    <row r="25" spans="1:2" x14ac:dyDescent="0.25">
      <c r="A25" s="2"/>
      <c r="B25" s="2"/>
    </row>
  </sheetData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F52D-299B-476B-AE5D-1E6354FC658A}">
  <dimension ref="A4:L15"/>
  <sheetViews>
    <sheetView showGridLines="0" workbookViewId="0">
      <selection activeCell="W22" sqref="W22"/>
    </sheetView>
  </sheetViews>
  <sheetFormatPr defaultRowHeight="15" x14ac:dyDescent="0.25"/>
  <cols>
    <col min="1" max="1" width="35.28515625" bestFit="1" customWidth="1"/>
    <col min="2" max="2" width="19.85546875" customWidth="1"/>
    <col min="3" max="3" width="10.7109375" bestFit="1" customWidth="1"/>
  </cols>
  <sheetData>
    <row r="4" spans="1:12" ht="81" customHeight="1" x14ac:dyDescent="0.25"/>
    <row r="5" spans="1:12" ht="31.5" x14ac:dyDescent="0.5">
      <c r="A5" s="3" t="str" vm="7">
        <f>Sheet1!A10</f>
        <v>Revenues</v>
      </c>
      <c r="B5" s="4" vm="18">
        <f>Sheet1!B10</f>
        <v>6000</v>
      </c>
      <c r="C5" s="5"/>
    </row>
    <row r="6" spans="1:12" ht="31.5" x14ac:dyDescent="0.5">
      <c r="A6" s="4" t="str" vm="5">
        <f>Sheet1!A7</f>
        <v>Cost of good sold</v>
      </c>
      <c r="B6" s="4" vm="14">
        <f>Sheet1!B7</f>
        <v>3500</v>
      </c>
      <c r="C6" s="5"/>
    </row>
    <row r="7" spans="1:12" ht="31.5" x14ac:dyDescent="0.5">
      <c r="A7" s="6" t="s">
        <v>0</v>
      </c>
      <c r="B7" s="6"/>
      <c r="C7" s="6">
        <f>B5-B6</f>
        <v>2500</v>
      </c>
    </row>
    <row r="8" spans="1:12" ht="31.5" x14ac:dyDescent="0.5">
      <c r="A8" s="4" t="str" vm="11">
        <f>Sheet1!A8</f>
        <v>Expances</v>
      </c>
      <c r="B8" s="4" vm="20">
        <f>Sheet1!B8</f>
        <v>1000</v>
      </c>
      <c r="C8" s="5"/>
      <c r="L8" s="7"/>
    </row>
    <row r="9" spans="1:12" ht="31.5" x14ac:dyDescent="0.5">
      <c r="A9" s="6" t="s">
        <v>1</v>
      </c>
      <c r="B9" s="6"/>
      <c r="C9" s="6">
        <f>C7-B8</f>
        <v>1500</v>
      </c>
    </row>
    <row r="10" spans="1:12" ht="31.5" x14ac:dyDescent="0.5">
      <c r="A10" s="4" t="s">
        <v>2</v>
      </c>
      <c r="B10" s="4">
        <f>C9*(20/100)</f>
        <v>300</v>
      </c>
      <c r="C10" s="5"/>
    </row>
    <row r="11" spans="1:12" ht="31.5" x14ac:dyDescent="0.5">
      <c r="A11" s="6" t="s">
        <v>3</v>
      </c>
      <c r="B11" s="6"/>
      <c r="C11" s="6">
        <f>C9-B10</f>
        <v>1200</v>
      </c>
    </row>
    <row r="15" spans="1:12" x14ac:dyDescent="0.25">
      <c r="J15" s="1"/>
    </row>
  </sheetData>
  <pageMargins left="0.7" right="0.7" top="0.75" bottom="0.75" header="0.3" footer="0.3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210E7-E88F-4556-A8C1-DF4999162C72}">
  <dimension ref="A4:L15"/>
  <sheetViews>
    <sheetView showGridLines="0" workbookViewId="0">
      <selection activeCell="F12" sqref="F12"/>
    </sheetView>
  </sheetViews>
  <sheetFormatPr defaultRowHeight="15" x14ac:dyDescent="0.25"/>
  <cols>
    <col min="1" max="1" width="46.42578125" bestFit="1" customWidth="1"/>
    <col min="2" max="2" width="19.85546875" customWidth="1"/>
    <col min="3" max="3" width="10.7109375" bestFit="1" customWidth="1"/>
  </cols>
  <sheetData>
    <row r="4" spans="1:12" ht="78.75" customHeight="1" x14ac:dyDescent="0.25"/>
    <row r="5" spans="1:12" ht="31.5" x14ac:dyDescent="0.5">
      <c r="A5" s="12" t="s">
        <v>5</v>
      </c>
      <c r="B5" s="12"/>
      <c r="C5" s="5"/>
    </row>
    <row r="6" spans="1:12" ht="31.5" x14ac:dyDescent="0.5">
      <c r="A6" s="4" t="str" vm="1">
        <f>Sheet1!A6</f>
        <v>Cash</v>
      </c>
      <c r="B6" s="4" vm="3">
        <f>Sheet1!B6</f>
        <v>1500</v>
      </c>
    </row>
    <row r="7" spans="1:12" ht="31.5" x14ac:dyDescent="0.5">
      <c r="A7" s="4" t="str" vm="12">
        <f>Sheet1!A4</f>
        <v>Bank</v>
      </c>
      <c r="B7" s="4" vm="21">
        <f>Sheet1!B4</f>
        <v>0</v>
      </c>
    </row>
    <row r="8" spans="1:12" ht="31.5" x14ac:dyDescent="0.5">
      <c r="A8" s="4" t="str" vm="6">
        <f>Sheet1!A3</f>
        <v xml:space="preserve"> Accounts Receivable</v>
      </c>
      <c r="B8" s="4" vm="15">
        <f>Sheet1!B3</f>
        <v>2500</v>
      </c>
      <c r="L8" s="7"/>
    </row>
    <row r="9" spans="1:12" ht="31.5" x14ac:dyDescent="0.5">
      <c r="A9" s="4" t="str" vm="9">
        <f>Sheet1!A9</f>
        <v>Inventory</v>
      </c>
      <c r="B9" s="4" vm="16">
        <f>Sheet1!B9</f>
        <v>3500</v>
      </c>
    </row>
    <row r="10" spans="1:12" ht="31.5" x14ac:dyDescent="0.5">
      <c r="A10" s="6" t="s">
        <v>6</v>
      </c>
      <c r="B10" s="6">
        <f>B6+B7+B8+B9</f>
        <v>7500</v>
      </c>
    </row>
    <row r="11" spans="1:12" ht="31.5" x14ac:dyDescent="0.25">
      <c r="A11" s="13" t="s">
        <v>7</v>
      </c>
      <c r="B11" s="13"/>
    </row>
    <row r="12" spans="1:12" ht="31.5" x14ac:dyDescent="0.5">
      <c r="A12" s="4" t="str" vm="10">
        <f>Sheet1!A5</f>
        <v>Capital</v>
      </c>
      <c r="B12" s="4" vm="17">
        <f>Sheet1!B5</f>
        <v>5000</v>
      </c>
    </row>
    <row r="13" spans="1:12" ht="31.5" x14ac:dyDescent="0.5">
      <c r="A13" s="4" t="str" vm="8">
        <f>Sheet1!A2</f>
        <v xml:space="preserve"> Accounts Payable</v>
      </c>
      <c r="B13" s="4" vm="19">
        <f>Sheet1!B2</f>
        <v>1000</v>
      </c>
    </row>
    <row r="14" spans="1:12" ht="31.5" x14ac:dyDescent="0.5">
      <c r="A14" s="4" t="s">
        <v>8</v>
      </c>
      <c r="B14" s="4">
        <f>'income statement'!$C$9</f>
        <v>1500</v>
      </c>
    </row>
    <row r="15" spans="1:12" ht="31.5" x14ac:dyDescent="0.5">
      <c r="A15" s="6" t="s">
        <v>9</v>
      </c>
      <c r="B15" s="6">
        <f>B12+B13+B14</f>
        <v>7500</v>
      </c>
      <c r="J15" s="1"/>
    </row>
  </sheetData>
  <mergeCells count="2">
    <mergeCell ref="A5:B5"/>
    <mergeCell ref="A11:B11"/>
  </mergeCells>
  <pageMargins left="0.7" right="0.7" top="0.75" bottom="0.75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7EE30-966F-43E0-AB5B-17C582112A9F}">
  <dimension ref="A1"/>
  <sheetViews>
    <sheetView showGridLines="0" showRowColHeaders="0" workbookViewId="0">
      <selection activeCell="O34" sqref="O34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7E05D268-E4F2-40B1-8476-B63DBEF073AB}">
  <ds:schemaRefs/>
</ds:datastoreItem>
</file>

<file path=customXml/itemProps2.xml><?xml version="1.0" encoding="utf-8"?>
<ds:datastoreItem xmlns:ds="http://schemas.openxmlformats.org/officeDocument/2006/customXml" ds:itemID="{C5CD84F6-918C-48D4-882E-D3720C3AC502}">
  <ds:schemaRefs/>
</ds:datastoreItem>
</file>

<file path=customXml/itemProps3.xml><?xml version="1.0" encoding="utf-8"?>
<ds:datastoreItem xmlns:ds="http://schemas.openxmlformats.org/officeDocument/2006/customXml" ds:itemID="{7D768793-15DC-41C2-B2A5-083D12933C0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C6A2CE6-1CFD-4721-B0DB-C498906A58DF}">
  <ds:schemaRefs/>
</ds:datastoreItem>
</file>

<file path=customXml/itemProps5.xml><?xml version="1.0" encoding="utf-8"?>
<ds:datastoreItem xmlns:ds="http://schemas.openxmlformats.org/officeDocument/2006/customXml" ds:itemID="{C14EC85C-9492-47CE-B740-148024AE28E7}">
  <ds:schemaRefs/>
</ds:datastoreItem>
</file>

<file path=customXml/itemProps6.xml><?xml version="1.0" encoding="utf-8"?>
<ds:datastoreItem xmlns:ds="http://schemas.openxmlformats.org/officeDocument/2006/customXml" ds:itemID="{0EACABF5-740D-49D5-9B8A-851C34F14286}">
  <ds:schemaRefs/>
</ds:datastoreItem>
</file>

<file path=customXml/itemProps7.xml><?xml version="1.0" encoding="utf-8"?>
<ds:datastoreItem xmlns:ds="http://schemas.openxmlformats.org/officeDocument/2006/customXml" ds:itemID="{C8D549DA-C750-4016-85B9-AB9AD2EA0741}">
  <ds:schemaRefs/>
</ds:datastoreItem>
</file>

<file path=customXml/itemProps8.xml><?xml version="1.0" encoding="utf-8"?>
<ds:datastoreItem xmlns:ds="http://schemas.openxmlformats.org/officeDocument/2006/customXml" ds:itemID="{715B54E5-EBF0-44D3-BECF-3F7FB22C21F5}">
  <ds:schemaRefs/>
</ds:datastoreItem>
</file>

<file path=customXml/itemProps9.xml><?xml version="1.0" encoding="utf-8"?>
<ds:datastoreItem xmlns:ds="http://schemas.openxmlformats.org/officeDocument/2006/customXml" ds:itemID="{BB503CAA-42B4-4511-B30F-B6930B14DF8C}">
  <ds:schemaRefs/>
</ds:datastoreItem>
</file>

<file path=customXml/itemProps10.xml><?xml version="1.0" encoding="utf-8"?>
<ds:datastoreItem xmlns:ds="http://schemas.openxmlformats.org/officeDocument/2006/customXml" ds:itemID="{C82D3162-BEEB-4600-AA30-2FC946C684FC}">
  <ds:schemaRefs/>
</ds:datastoreItem>
</file>

<file path=customXml/itemProps11.xml><?xml version="1.0" encoding="utf-8"?>
<ds:datastoreItem xmlns:ds="http://schemas.openxmlformats.org/officeDocument/2006/customXml" ds:itemID="{4AAD3FDD-79F8-4A90-9D79-568A4AD07368}">
  <ds:schemaRefs/>
</ds:datastoreItem>
</file>

<file path=customXml/itemProps12.xml><?xml version="1.0" encoding="utf-8"?>
<ds:datastoreItem xmlns:ds="http://schemas.openxmlformats.org/officeDocument/2006/customXml" ds:itemID="{48AFAE59-156C-4103-9765-55EDAA487BC8}">
  <ds:schemaRefs/>
</ds:datastoreItem>
</file>

<file path=customXml/itemProps13.xml><?xml version="1.0" encoding="utf-8"?>
<ds:datastoreItem xmlns:ds="http://schemas.openxmlformats.org/officeDocument/2006/customXml" ds:itemID="{CA59E426-8DC3-4BDF-9BF8-37EE9D84BA9D}">
  <ds:schemaRefs/>
</ds:datastoreItem>
</file>

<file path=customXml/itemProps14.xml><?xml version="1.0" encoding="utf-8"?>
<ds:datastoreItem xmlns:ds="http://schemas.openxmlformats.org/officeDocument/2006/customXml" ds:itemID="{69A219A2-D04A-4158-9A29-F319DA48C879}">
  <ds:schemaRefs/>
</ds:datastoreItem>
</file>

<file path=customXml/itemProps15.xml><?xml version="1.0" encoding="utf-8"?>
<ds:datastoreItem xmlns:ds="http://schemas.openxmlformats.org/officeDocument/2006/customXml" ds:itemID="{197BD5E9-722A-4AFB-A4D8-CA1A399E2508}">
  <ds:schemaRefs/>
</ds:datastoreItem>
</file>

<file path=customXml/itemProps16.xml><?xml version="1.0" encoding="utf-8"?>
<ds:datastoreItem xmlns:ds="http://schemas.openxmlformats.org/officeDocument/2006/customXml" ds:itemID="{2D1863BA-C93F-4A22-9473-04A42FFAF824}">
  <ds:schemaRefs/>
</ds:datastoreItem>
</file>

<file path=customXml/itemProps17.xml><?xml version="1.0" encoding="utf-8"?>
<ds:datastoreItem xmlns:ds="http://schemas.openxmlformats.org/officeDocument/2006/customXml" ds:itemID="{C9AA3CDB-7416-466C-B420-9ADC9C064F4D}">
  <ds:schemaRefs/>
</ds:datastoreItem>
</file>

<file path=customXml/itemProps18.xml><?xml version="1.0" encoding="utf-8"?>
<ds:datastoreItem xmlns:ds="http://schemas.openxmlformats.org/officeDocument/2006/customXml" ds:itemID="{56E3DD1D-FD4B-4FBE-A943-2FBF45FDC790}">
  <ds:schemaRefs/>
</ds:datastoreItem>
</file>

<file path=customXml/itemProps19.xml><?xml version="1.0" encoding="utf-8"?>
<ds:datastoreItem xmlns:ds="http://schemas.openxmlformats.org/officeDocument/2006/customXml" ds:itemID="{324053C7-8A37-40B7-AF2E-3B527BA1D8F4}">
  <ds:schemaRefs/>
</ds:datastoreItem>
</file>

<file path=customXml/itemProps20.xml><?xml version="1.0" encoding="utf-8"?>
<ds:datastoreItem xmlns:ds="http://schemas.openxmlformats.org/officeDocument/2006/customXml" ds:itemID="{372D75A1-F354-42FA-92B5-CC089616BD52}">
  <ds:schemaRefs/>
</ds:datastoreItem>
</file>

<file path=customXml/itemProps21.xml><?xml version="1.0" encoding="utf-8"?>
<ds:datastoreItem xmlns:ds="http://schemas.openxmlformats.org/officeDocument/2006/customXml" ds:itemID="{009DB58E-D587-47BD-8F22-415DC252BFB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income statement</vt:lpstr>
      <vt:lpstr>balance sheet</vt:lpstr>
      <vt:lpstr>important ratios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</dc:creator>
  <cp:lastModifiedBy>mohamed</cp:lastModifiedBy>
  <dcterms:created xsi:type="dcterms:W3CDTF">2022-03-23T08:53:55Z</dcterms:created>
  <dcterms:modified xsi:type="dcterms:W3CDTF">2022-03-23T16:59:09Z</dcterms:modified>
</cp:coreProperties>
</file>