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eha\Desktop\"/>
    </mc:Choice>
  </mc:AlternateContent>
  <xr:revisionPtr revIDLastSave="0" documentId="13_ncr:1_{40CA14EC-D8EB-455E-B805-86B1246F2703}" xr6:coauthVersionLast="44" xr6:coauthVersionMax="44" xr10:uidLastSave="{00000000-0000-0000-0000-000000000000}"/>
  <bookViews>
    <workbookView xWindow="-108" yWindow="-108" windowWidth="23256" windowHeight="12576" xr2:uid="{C9E87B6F-ED6C-4F0B-B189-44AB971CA832}"/>
  </bookViews>
  <sheets>
    <sheet name="Deshboard" sheetId="1" r:id="rId1"/>
    <sheet name="Task 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2" l="1"/>
  <c r="N26" i="2" s="1"/>
  <c r="P27" i="1" s="1"/>
  <c r="N22" i="2"/>
  <c r="N13" i="2"/>
  <c r="T7" i="2"/>
  <c r="M7" i="2"/>
  <c r="U13" i="2"/>
  <c r="S10" i="2"/>
  <c r="S9" i="2"/>
  <c r="T6" i="2"/>
  <c r="S11" i="2"/>
  <c r="S12" i="2"/>
  <c r="S13" i="2"/>
  <c r="M10" i="2"/>
  <c r="K9" i="2"/>
  <c r="K8" i="2"/>
  <c r="M9" i="2"/>
  <c r="M8" i="2"/>
  <c r="K3" i="2"/>
  <c r="K5" i="2"/>
  <c r="K6" i="2"/>
  <c r="K7" i="2"/>
  <c r="K2" i="1"/>
  <c r="L2" i="1"/>
  <c r="N23" i="2" l="1"/>
  <c r="L27" i="1" s="1"/>
  <c r="Q8" i="2"/>
  <c r="R8" i="2" s="1"/>
  <c r="Q9" i="2"/>
  <c r="R9" i="2" s="1"/>
  <c r="Q7" i="2"/>
  <c r="R7" i="2" s="1"/>
</calcChain>
</file>

<file path=xl/sharedStrings.xml><?xml version="1.0" encoding="utf-8"?>
<sst xmlns="http://schemas.openxmlformats.org/spreadsheetml/2006/main" count="55" uniqueCount="42">
  <si>
    <t>Deshboard</t>
  </si>
  <si>
    <t>Task Master</t>
  </si>
  <si>
    <t>S.no</t>
  </si>
  <si>
    <t>Task</t>
  </si>
  <si>
    <t>Name of Site</t>
  </si>
  <si>
    <t>Task Owner</t>
  </si>
  <si>
    <t>Start_Date</t>
  </si>
  <si>
    <t>End_Date</t>
  </si>
  <si>
    <t>Status</t>
  </si>
  <si>
    <t>Completion%</t>
  </si>
  <si>
    <t>Task Status</t>
  </si>
  <si>
    <t>Task 1</t>
  </si>
  <si>
    <t>Task 2</t>
  </si>
  <si>
    <t>Task 3</t>
  </si>
  <si>
    <t>Task 4</t>
  </si>
  <si>
    <t>Task 5</t>
  </si>
  <si>
    <t>sads</t>
  </si>
  <si>
    <t>asdewr</t>
  </si>
  <si>
    <t>fdgg</t>
  </si>
  <si>
    <t>hgfh</t>
  </si>
  <si>
    <t>bgtg</t>
  </si>
  <si>
    <t>Dip</t>
  </si>
  <si>
    <t>Saleha</t>
  </si>
  <si>
    <t>Rutvi</t>
  </si>
  <si>
    <t>Arya</t>
  </si>
  <si>
    <t>Taniya</t>
  </si>
  <si>
    <t>Completed</t>
  </si>
  <si>
    <t>InProgress</t>
  </si>
  <si>
    <t>Pending</t>
  </si>
  <si>
    <t>G- Task in Progress</t>
  </si>
  <si>
    <t>A- Task in progress after end date</t>
  </si>
  <si>
    <t>R- Task is not started at start date</t>
  </si>
  <si>
    <t>Project Management</t>
  </si>
  <si>
    <t>No. of completed</t>
  </si>
  <si>
    <t>No. of Pending</t>
  </si>
  <si>
    <t>No. of Inprogress</t>
  </si>
  <si>
    <t>Total number of rows</t>
  </si>
  <si>
    <t xml:space="preserve"> Total completed percentage:=</t>
  </si>
  <si>
    <t>Pending Percentage</t>
  </si>
  <si>
    <t>Inprogress percentage</t>
  </si>
  <si>
    <t>Total pending after start date</t>
  </si>
  <si>
    <t>Total inprogress even after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</si>
</sst>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0" xfId="2" applyFill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6" fillId="4" borderId="0" xfId="0" applyFont="1" applyFill="1"/>
    <xf numFmtId="14" fontId="0" fillId="0" borderId="0" xfId="0" applyNumberFormat="1"/>
    <xf numFmtId="14" fontId="6" fillId="4" borderId="0" xfId="0" applyNumberFormat="1" applyFont="1" applyFill="1"/>
    <xf numFmtId="9" fontId="0" fillId="0" borderId="0" xfId="1" applyFont="1"/>
    <xf numFmtId="9" fontId="6" fillId="4" borderId="0" xfId="1" applyFont="1" applyFill="1"/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0" xfId="0" applyFont="1" applyFill="1"/>
    <xf numFmtId="167" fontId="9" fillId="2" borderId="0" xfId="0" applyNumberFormat="1" applyFont="1" applyFill="1"/>
    <xf numFmtId="9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0.79998168889431442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/>
                </a:solidFill>
              </a:rPr>
              <a:t>Completed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9990328213193"/>
          <c:y val="0.14978301705932232"/>
          <c:w val="0.75834966831677697"/>
          <c:h val="0.778327696904346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4F-48C8-936C-8DA23D12C440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F-48C8-936C-8DA23D12C440}"/>
              </c:ext>
            </c:extLst>
          </c:dPt>
          <c:val>
            <c:numRef>
              <c:f>'Task Manager'!$Q$7:$R$7</c:f>
              <c:numCache>
                <c:formatCode>0%</c:formatCode>
                <c:ptCount val="2"/>
                <c:pt idx="0">
                  <c:v>0.42857142857142855</c:v>
                </c:pt>
                <c:pt idx="1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F-48C8-936C-8DA23D12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4"/>
                </a:solidFill>
              </a:rPr>
              <a:t>Inprogress Task</a:t>
            </a:r>
          </a:p>
        </c:rich>
      </c:tx>
      <c:layout>
        <c:manualLayout>
          <c:xMode val="edge"/>
          <c:yMode val="edge"/>
          <c:x val="0.31151324531035562"/>
          <c:y val="2.7816281254133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1296981249102"/>
          <c:y val="0.15996638599325291"/>
          <c:w val="0.78897713434235706"/>
          <c:h val="0.7918292457041178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13-456D-A046-54552F6E36AC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3-456D-A046-54552F6E36AC}"/>
              </c:ext>
            </c:extLst>
          </c:dPt>
          <c:val>
            <c:numRef>
              <c:f>'Task Manager'!$Q$8:$R$8</c:f>
              <c:numCache>
                <c:formatCode>0%</c:formatCode>
                <c:ptCount val="2"/>
                <c:pt idx="0">
                  <c:v>0.2857142857142857</c:v>
                </c:pt>
                <c:pt idx="1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3-456D-A046-54552F6E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Pending</a:t>
            </a:r>
            <a:r>
              <a:rPr lang="en-US" b="1" baseline="0">
                <a:solidFill>
                  <a:srgbClr val="FF0000"/>
                </a:solidFill>
              </a:rPr>
              <a:t> Task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9093576451264"/>
          <c:y val="0.14417250268979223"/>
          <c:w val="0.76761943878497685"/>
          <c:h val="0.7707938848559089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16-4049-82E4-3B4C8ED3A909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6-4049-82E4-3B4C8ED3A909}"/>
              </c:ext>
            </c:extLst>
          </c:dPt>
          <c:val>
            <c:numRef>
              <c:f>'Task Manager'!$Q$9:$R$9</c:f>
              <c:numCache>
                <c:formatCode>0%</c:formatCode>
                <c:ptCount val="2"/>
                <c:pt idx="0">
                  <c:v>0.2857142857142857</c:v>
                </c:pt>
                <c:pt idx="1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6-4049-82E4-3B4C8ED3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5</xdr:row>
      <xdr:rowOff>88582</xdr:rowOff>
    </xdr:from>
    <xdr:to>
      <xdr:col>13</xdr:col>
      <xdr:colOff>497205</xdr:colOff>
      <xdr:row>20</xdr:row>
      <xdr:rowOff>20955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30AC1D9D-B9E1-4DDD-91F1-248238C3D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</xdr:colOff>
      <xdr:row>5</xdr:row>
      <xdr:rowOff>95250</xdr:rowOff>
    </xdr:from>
    <xdr:to>
      <xdr:col>18</xdr:col>
      <xdr:colOff>381000</xdr:colOff>
      <xdr:row>20</xdr:row>
      <xdr:rowOff>57151</xdr:rowOff>
    </xdr:to>
    <xdr:graphicFrame macro="">
      <xdr:nvGraphicFramePr>
        <xdr:cNvPr id="5" name="Chart 16">
          <a:extLst>
            <a:ext uri="{FF2B5EF4-FFF2-40B4-BE49-F238E27FC236}">
              <a16:creationId xmlns:a16="http://schemas.microsoft.com/office/drawing/2014/main" id="{C8DE529C-DAB8-47E5-8686-F43C8460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440055</xdr:colOff>
      <xdr:row>5</xdr:row>
      <xdr:rowOff>76201</xdr:rowOff>
    </xdr:from>
    <xdr:to>
      <xdr:col>23</xdr:col>
      <xdr:colOff>167640</xdr:colOff>
      <xdr:row>20</xdr:row>
      <xdr:rowOff>57150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3896D00-32A3-4EEA-A236-4A1E0B88C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226694</xdr:colOff>
      <xdr:row>5</xdr:row>
      <xdr:rowOff>100965</xdr:rowOff>
    </xdr:from>
    <xdr:ext cx="1878331" cy="2623185"/>
    <xdr:sp macro="" textlink="'Task Manager'!M10">
      <xdr:nvSpPr>
        <xdr:cNvPr id="7" name="TextBox 6">
          <a:extLst>
            <a:ext uri="{FF2B5EF4-FFF2-40B4-BE49-F238E27FC236}">
              <a16:creationId xmlns:a16="http://schemas.microsoft.com/office/drawing/2014/main" id="{A5D49208-E8A2-4C0E-B315-E73F1295573B}"/>
            </a:ext>
          </a:extLst>
        </xdr:cNvPr>
        <xdr:cNvSpPr txBox="1"/>
      </xdr:nvSpPr>
      <xdr:spPr>
        <a:xfrm>
          <a:off x="3868252" y="887028"/>
          <a:ext cx="1878331" cy="2623185"/>
        </a:xfrm>
        <a:prstGeom prst="rect">
          <a:avLst/>
        </a:prstGeom>
        <a:ln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2CD0D6F0-004D-4E05-8638-2097A02EBAD3}" type="TxLink">
            <a:rPr lang="en-US" sz="8800" b="0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</a:t>
          </a:fld>
          <a:endParaRPr lang="en-US" sz="8800">
            <a:solidFill>
              <a:schemeClr val="accent1"/>
            </a:solidFill>
          </a:endParaRPr>
        </a:p>
      </xdr:txBody>
    </xdr:sp>
    <xdr:clientData/>
  </xdr:oneCellAnchor>
  <xdr:oneCellAnchor>
    <xdr:from>
      <xdr:col>7</xdr:col>
      <xdr:colOff>72390</xdr:colOff>
      <xdr:row>6</xdr:row>
      <xdr:rowOff>104775</xdr:rowOff>
    </xdr:from>
    <xdr:ext cx="940899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7EB2F1-2987-4E48-A9A8-C0FCF5425565}"/>
            </a:ext>
          </a:extLst>
        </xdr:cNvPr>
        <xdr:cNvSpPr txBox="1"/>
      </xdr:nvSpPr>
      <xdr:spPr>
        <a:xfrm>
          <a:off x="4320540" y="1057275"/>
          <a:ext cx="9408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1"/>
              </a:solidFill>
            </a:rPr>
            <a:t>Total</a:t>
          </a:r>
          <a:r>
            <a:rPr lang="en-US" sz="1400" b="1" baseline="0">
              <a:solidFill>
                <a:schemeClr val="accent1"/>
              </a:solidFill>
            </a:rPr>
            <a:t> Task</a:t>
          </a:r>
          <a:endParaRPr lang="en-US" sz="1400" b="1">
            <a:solidFill>
              <a:schemeClr val="accent1"/>
            </a:solidFill>
          </a:endParaRPr>
        </a:p>
      </xdr:txBody>
    </xdr:sp>
    <xdr:clientData/>
  </xdr:oneCellAnchor>
  <xdr:oneCellAnchor>
    <xdr:from>
      <xdr:col>2</xdr:col>
      <xdr:colOff>552450</xdr:colOff>
      <xdr:row>24</xdr:row>
      <xdr:rowOff>167640</xdr:rowOff>
    </xdr:from>
    <xdr:ext cx="216534" cy="264560"/>
    <xdr:sp macro="" textlink="Deshboard!$N$22">
      <xdr:nvSpPr>
        <xdr:cNvPr id="9" name="TextBox 8">
          <a:extLst>
            <a:ext uri="{FF2B5EF4-FFF2-40B4-BE49-F238E27FC236}">
              <a16:creationId xmlns:a16="http://schemas.microsoft.com/office/drawing/2014/main" id="{AA9867A9-2884-41A9-884F-468E8180E176}"/>
            </a:ext>
          </a:extLst>
        </xdr:cNvPr>
        <xdr:cNvSpPr txBox="1"/>
      </xdr:nvSpPr>
      <xdr:spPr>
        <a:xfrm>
          <a:off x="1752600" y="4377690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3899AE7-C899-48F2-AD61-67FC5A21700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0.29909</cdr:x>
      <cdr:y>0.38743</cdr:y>
    </cdr:from>
    <cdr:to>
      <cdr:x>0.63688</cdr:x>
      <cdr:y>0.73214</cdr:y>
    </cdr:to>
    <cdr:sp macro="" textlink="'Task Manager'!$Q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564AA9-BDDC-4FA7-AEC8-200D94A507D4}"/>
            </a:ext>
          </a:extLst>
        </cdr:cNvPr>
        <cdr:cNvSpPr txBox="1"/>
      </cdr:nvSpPr>
      <cdr:spPr>
        <a:xfrm xmlns:a="http://schemas.openxmlformats.org/drawingml/2006/main">
          <a:off x="809625" y="1027748"/>
          <a:ext cx="914400" cy="914400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CDC2B47-C677-47C5-AE19-A0D514C24E9E}" type="TxLink">
            <a:rPr lang="en-US" sz="4000" b="1" i="0" u="none" strike="noStrike">
              <a:solidFill>
                <a:schemeClr val="accent6"/>
              </a:solidFill>
              <a:latin typeface="Calibri"/>
              <a:cs typeface="Calibri"/>
            </a:rPr>
            <a:pPr/>
            <a:t>43%</a:t>
          </a:fld>
          <a:endParaRPr lang="en-US" sz="40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0.3107</cdr:x>
      <cdr:y>0.40536</cdr:y>
    </cdr:from>
    <cdr:to>
      <cdr:x>0.51061</cdr:x>
      <cdr:y>0.73916</cdr:y>
    </cdr:to>
    <cdr:sp macro="" textlink="'Task Manager'!$Q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D0C103-6986-4367-A3A4-F7DA21F1D36E}"/>
            </a:ext>
          </a:extLst>
        </cdr:cNvPr>
        <cdr:cNvSpPr txBox="1"/>
      </cdr:nvSpPr>
      <cdr:spPr>
        <a:xfrm xmlns:a="http://schemas.openxmlformats.org/drawingml/2006/main">
          <a:off x="821528" y="1067961"/>
          <a:ext cx="528590" cy="879435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DADAC87-D783-46C9-9B24-6EDD48700FCE}" type="TxLink">
            <a:rPr lang="en-US" sz="4000" b="0" i="0" u="none" strike="noStrike">
              <a:solidFill>
                <a:schemeClr val="accent4"/>
              </a:solidFill>
              <a:latin typeface="Calibri"/>
              <a:cs typeface="Calibri"/>
            </a:rPr>
            <a:pPr/>
            <a:t>29%</a:t>
          </a:fld>
          <a:endParaRPr lang="en-US" sz="4000">
            <a:solidFill>
              <a:schemeClr val="accent4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0.32984</cdr:x>
      <cdr:y>0.40764</cdr:y>
    </cdr:from>
    <cdr:to>
      <cdr:x>0.52976</cdr:x>
      <cdr:y>0.74167</cdr:y>
    </cdr:to>
    <cdr:sp macro="" textlink="'Task Manager'!$Q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5E6704-49AD-43D5-9874-5E4A4B0E3EE2}"/>
            </a:ext>
          </a:extLst>
        </cdr:cNvPr>
        <cdr:cNvSpPr txBox="1"/>
      </cdr:nvSpPr>
      <cdr:spPr>
        <a:xfrm xmlns:a="http://schemas.openxmlformats.org/drawingml/2006/main">
          <a:off x="918011" y="1097271"/>
          <a:ext cx="556418" cy="899129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0607DF4-C3AD-429A-AD76-5252DA30A2F2}" type="TxLink">
            <a:rPr lang="en-US" sz="40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29%</a:t>
          </a:fld>
          <a:endParaRPr lang="en-US" sz="4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14</xdr:row>
      <xdr:rowOff>142875</xdr:rowOff>
    </xdr:from>
    <xdr:to>
      <xdr:col>15</xdr:col>
      <xdr:colOff>600075</xdr:colOff>
      <xdr:row>19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0287A05-7028-4532-8045-4F98B295021F}"/>
            </a:ext>
          </a:extLst>
        </xdr:cNvPr>
        <xdr:cNvSpPr txBox="1"/>
      </xdr:nvSpPr>
      <xdr:spPr>
        <a:xfrm>
          <a:off x="11382375" y="2495550"/>
          <a:ext cx="15430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6E3A6D-6D39-4DB6-BF07-E9B7C8CF1D09}" name="Table2" displayName="Table2" ref="C2:K9" totalsRowShown="0" headerRowDxfId="1" headerRowCellStyle="Percent">
  <autoFilter ref="C2:K9" xr:uid="{CA8E58AD-60F8-4531-8120-C30310AB64BC}"/>
  <tableColumns count="9">
    <tableColumn id="1" xr3:uid="{99FD6A83-B6EC-45FE-B3C0-F23B4BFD6659}" name="S.no"/>
    <tableColumn id="2" xr3:uid="{F854FB8D-4C0C-4158-BDCF-1277CB8CEEE8}" name="Task"/>
    <tableColumn id="3" xr3:uid="{E0C05879-02CE-4D3C-90DA-284CBF5B733A}" name="Name of Site"/>
    <tableColumn id="4" xr3:uid="{37CCB0B0-F237-4524-AC4D-E0486807DCE4}" name="Task Owner"/>
    <tableColumn id="5" xr3:uid="{BACEB8E0-7328-4E73-B818-4675FD4546AC}" name="Start_Date" dataDxfId="4"/>
    <tableColumn id="6" xr3:uid="{394B3122-679A-4FE5-B915-A0A1E2DC52B4}" name="End_Date" dataDxfId="3"/>
    <tableColumn id="7" xr3:uid="{4397C3CA-DA28-45DE-8E85-C2E4C3AD4B12}" name="Status"/>
    <tableColumn id="8" xr3:uid="{3BD55F9A-B9E5-4FA7-80B3-FC4821BE16B8}" name="Completion%" dataDxfId="2" dataCellStyle="Percent"/>
    <tableColumn id="9" xr3:uid="{51BCD814-D2C4-45D4-969C-2446F25A2228}" name="Task Status" dataDxfId="0">
      <calculatedColumnFormula>COUNT(Table2[[#This Row],[Status]])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913C-7F59-407B-9C34-77EFA6123ABC}">
  <sheetPr codeName="Sheet1"/>
  <dimension ref="A1:R36"/>
  <sheetViews>
    <sheetView showGridLines="0" showRowColHeaders="0" tabSelected="1" topLeftCell="B2" zoomScale="67" zoomScaleNormal="100" workbookViewId="0">
      <selection activeCell="F5" sqref="F5"/>
    </sheetView>
  </sheetViews>
  <sheetFormatPr defaultRowHeight="14.4" x14ac:dyDescent="0.3"/>
  <cols>
    <col min="1" max="1" width="0" style="1" hidden="1" customWidth="1"/>
    <col min="2" max="2" width="17.5546875" style="1" customWidth="1"/>
    <col min="11" max="11" width="9.21875" customWidth="1"/>
    <col min="12" max="12" width="12.88671875" bestFit="1" customWidth="1"/>
  </cols>
  <sheetData>
    <row r="1" spans="2:12" hidden="1" x14ac:dyDescent="0.3"/>
    <row r="2" spans="2:12" s="1" customFormat="1" ht="18" customHeight="1" x14ac:dyDescent="0.3">
      <c r="B2" s="13" t="s">
        <v>32</v>
      </c>
      <c r="C2" s="2"/>
      <c r="D2" s="2"/>
      <c r="K2" s="14" t="str">
        <f>TEXT(K6,"dddd")</f>
        <v>Saturday</v>
      </c>
      <c r="L2" s="15" t="str">
        <f ca="1">TEXT(TODAY(),"mmmm dd, yyyy")</f>
        <v>May 15, 2020</v>
      </c>
    </row>
    <row r="4" spans="2:12" x14ac:dyDescent="0.3">
      <c r="B4" s="4" t="s">
        <v>0</v>
      </c>
    </row>
    <row r="5" spans="2:12" x14ac:dyDescent="0.3">
      <c r="B5" s="3"/>
    </row>
    <row r="6" spans="2:12" x14ac:dyDescent="0.3">
      <c r="B6" s="3"/>
    </row>
    <row r="8" spans="2:12" x14ac:dyDescent="0.3">
      <c r="B8" s="5" t="s">
        <v>1</v>
      </c>
    </row>
    <row r="9" spans="2:12" x14ac:dyDescent="0.3">
      <c r="B9" s="6"/>
    </row>
    <row r="10" spans="2:12" x14ac:dyDescent="0.3">
      <c r="B10" s="6"/>
    </row>
    <row r="25" spans="12:18" x14ac:dyDescent="0.3">
      <c r="L25" s="10"/>
    </row>
    <row r="26" spans="12:18" ht="15" thickBot="1" x14ac:dyDescent="0.35"/>
    <row r="27" spans="12:18" x14ac:dyDescent="0.3">
      <c r="L27" s="29" t="str">
        <f ca="1">CONCATENATE("Task not started even after plan startdate ",'Task Manager'!N23)</f>
        <v>Task not started even after plan startdate 0.285714285714286</v>
      </c>
      <c r="M27" s="30"/>
      <c r="N27" s="31"/>
      <c r="P27" s="21" t="str">
        <f ca="1">CONCATENATE("Task Inprogress even after end date ",'Task Manager'!N26*100,"%")</f>
        <v>Task Inprogress even after end date 28.5714285714286%</v>
      </c>
      <c r="Q27" s="22"/>
      <c r="R27" s="23"/>
    </row>
    <row r="28" spans="12:18" x14ac:dyDescent="0.3">
      <c r="L28" s="32"/>
      <c r="M28" s="19"/>
      <c r="N28" s="33"/>
      <c r="P28" s="24"/>
      <c r="Q28" s="20"/>
      <c r="R28" s="25"/>
    </row>
    <row r="29" spans="12:18" x14ac:dyDescent="0.3">
      <c r="L29" s="32"/>
      <c r="M29" s="19"/>
      <c r="N29" s="33"/>
      <c r="P29" s="24"/>
      <c r="Q29" s="20"/>
      <c r="R29" s="25"/>
    </row>
    <row r="30" spans="12:18" x14ac:dyDescent="0.3">
      <c r="L30" s="32"/>
      <c r="M30" s="19"/>
      <c r="N30" s="33"/>
      <c r="P30" s="24"/>
      <c r="Q30" s="20"/>
      <c r="R30" s="25"/>
    </row>
    <row r="31" spans="12:18" x14ac:dyDescent="0.3">
      <c r="L31" s="32"/>
      <c r="M31" s="19"/>
      <c r="N31" s="33"/>
      <c r="P31" s="24"/>
      <c r="Q31" s="20"/>
      <c r="R31" s="25"/>
    </row>
    <row r="32" spans="12:18" x14ac:dyDescent="0.3">
      <c r="L32" s="32"/>
      <c r="M32" s="19"/>
      <c r="N32" s="33"/>
      <c r="P32" s="24"/>
      <c r="Q32" s="20"/>
      <c r="R32" s="25"/>
    </row>
    <row r="33" spans="12:18" x14ac:dyDescent="0.3">
      <c r="L33" s="32"/>
      <c r="M33" s="19"/>
      <c r="N33" s="33"/>
      <c r="P33" s="24"/>
      <c r="Q33" s="20"/>
      <c r="R33" s="25"/>
    </row>
    <row r="34" spans="12:18" x14ac:dyDescent="0.3">
      <c r="L34" s="32"/>
      <c r="M34" s="19"/>
      <c r="N34" s="33"/>
      <c r="P34" s="24"/>
      <c r="Q34" s="20"/>
      <c r="R34" s="25"/>
    </row>
    <row r="35" spans="12:18" x14ac:dyDescent="0.3">
      <c r="L35" s="32"/>
      <c r="M35" s="19"/>
      <c r="N35" s="33"/>
      <c r="P35" s="24"/>
      <c r="Q35" s="20"/>
      <c r="R35" s="25"/>
    </row>
    <row r="36" spans="12:18" ht="15" thickBot="1" x14ac:dyDescent="0.35">
      <c r="L36" s="34"/>
      <c r="M36" s="35"/>
      <c r="N36" s="36"/>
      <c r="P36" s="26"/>
      <c r="Q36" s="27"/>
      <c r="R36" s="28"/>
    </row>
  </sheetData>
  <mergeCells count="5">
    <mergeCell ref="B4:B6"/>
    <mergeCell ref="B8:B10"/>
    <mergeCell ref="B2:D2"/>
    <mergeCell ref="L27:N36"/>
    <mergeCell ref="P27:R36"/>
  </mergeCells>
  <hyperlinks>
    <hyperlink ref="B8:B10" location="'Task Manager'!A1" display="Task Master" xr:uid="{18CB9635-4967-483E-A3CF-AD7B878F6CFE}"/>
    <hyperlink ref="B4:B6" location="Deshboard!A1" display="Deshboard" xr:uid="{2CE1E3D9-1C68-441F-9A57-39B4ADCC0FCD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81EA-ADAA-410D-81B9-E9F683DDD150}">
  <sheetPr codeName="Sheet2"/>
  <dimension ref="A1:U26"/>
  <sheetViews>
    <sheetView topLeftCell="K2" zoomScaleNormal="100" workbookViewId="0">
      <selection activeCell="M2" sqref="M1:U1048576"/>
    </sheetView>
  </sheetViews>
  <sheetFormatPr defaultRowHeight="14.4" x14ac:dyDescent="0.3"/>
  <cols>
    <col min="1" max="1" width="0" style="1" hidden="1" customWidth="1"/>
    <col min="2" max="2" width="17.5546875" style="1" customWidth="1"/>
    <col min="5" max="5" width="14" customWidth="1"/>
    <col min="6" max="6" width="12.88671875" customWidth="1"/>
    <col min="7" max="7" width="12" style="8" customWidth="1"/>
    <col min="8" max="8" width="11.109375" style="8" customWidth="1"/>
    <col min="9" max="9" width="10.5546875" bestFit="1" customWidth="1"/>
    <col min="10" max="10" width="14.5546875" style="10" customWidth="1"/>
    <col min="11" max="11" width="12.33203125" customWidth="1"/>
    <col min="12" max="12" width="30.21875" style="1" bestFit="1" customWidth="1"/>
    <col min="13" max="13" width="13.44140625" hidden="1" customWidth="1"/>
    <col min="14" max="14" width="10.44140625" hidden="1" customWidth="1"/>
    <col min="15" max="15" width="7.77734375" hidden="1" customWidth="1"/>
    <col min="16" max="16" width="10.33203125" hidden="1" customWidth="1"/>
    <col min="17" max="17" width="8.33203125" hidden="1" customWidth="1"/>
    <col min="18" max="18" width="1.33203125" hidden="1" customWidth="1"/>
    <col min="19" max="19" width="0" hidden="1" customWidth="1"/>
    <col min="20" max="20" width="9.5546875" hidden="1" customWidth="1"/>
    <col min="21" max="21" width="0" hidden="1" customWidth="1"/>
  </cols>
  <sheetData>
    <row r="1" spans="2:21" ht="0.6" hidden="1" x14ac:dyDescent="0.3"/>
    <row r="2" spans="2:21" x14ac:dyDescent="0.3">
      <c r="C2" s="7" t="s">
        <v>2</v>
      </c>
      <c r="D2" s="7" t="s">
        <v>3</v>
      </c>
      <c r="E2" s="7" t="s">
        <v>4</v>
      </c>
      <c r="F2" s="7" t="s">
        <v>5</v>
      </c>
      <c r="G2" s="9" t="s">
        <v>6</v>
      </c>
      <c r="H2" s="9" t="s">
        <v>7</v>
      </c>
      <c r="I2" s="7" t="s">
        <v>8</v>
      </c>
      <c r="J2" s="11" t="s">
        <v>9</v>
      </c>
      <c r="K2" s="7" t="s">
        <v>10</v>
      </c>
    </row>
    <row r="3" spans="2:21" x14ac:dyDescent="0.3">
      <c r="C3">
        <v>1</v>
      </c>
      <c r="D3" t="s">
        <v>11</v>
      </c>
      <c r="E3" t="s">
        <v>16</v>
      </c>
      <c r="F3" t="s">
        <v>21</v>
      </c>
      <c r="G3" s="8">
        <v>43941</v>
      </c>
      <c r="H3" s="8">
        <v>43960</v>
      </c>
      <c r="I3" t="s">
        <v>26</v>
      </c>
      <c r="J3" s="10">
        <v>1</v>
      </c>
      <c r="K3">
        <f>COUNT(Table2[[#This Row],[Status]])</f>
        <v>0</v>
      </c>
      <c r="L3" s="12" t="s">
        <v>1</v>
      </c>
    </row>
    <row r="4" spans="2:21" x14ac:dyDescent="0.3">
      <c r="B4" s="5" t="s">
        <v>0</v>
      </c>
      <c r="C4">
        <v>2</v>
      </c>
      <c r="D4" t="s">
        <v>12</v>
      </c>
      <c r="E4" t="s">
        <v>17</v>
      </c>
      <c r="F4" t="s">
        <v>22</v>
      </c>
      <c r="G4" s="8">
        <v>43941</v>
      </c>
      <c r="H4" s="8">
        <v>43960</v>
      </c>
      <c r="I4" t="s">
        <v>27</v>
      </c>
      <c r="J4" s="10">
        <v>1</v>
      </c>
      <c r="L4" s="12"/>
    </row>
    <row r="5" spans="2:21" x14ac:dyDescent="0.3">
      <c r="B5" s="6"/>
      <c r="C5">
        <v>3</v>
      </c>
      <c r="D5" t="s">
        <v>13</v>
      </c>
      <c r="E5" t="s">
        <v>18</v>
      </c>
      <c r="F5" t="s">
        <v>23</v>
      </c>
      <c r="G5" s="8">
        <v>43944</v>
      </c>
      <c r="H5" s="8">
        <v>43964</v>
      </c>
      <c r="I5" t="s">
        <v>27</v>
      </c>
      <c r="J5" s="10">
        <v>0.75</v>
      </c>
      <c r="K5">
        <f>COUNT(Table2[[#This Row],[Status]])</f>
        <v>0</v>
      </c>
      <c r="L5" s="12"/>
    </row>
    <row r="6" spans="2:21" x14ac:dyDescent="0.3">
      <c r="B6" s="6"/>
      <c r="C6">
        <v>4</v>
      </c>
      <c r="D6" t="s">
        <v>14</v>
      </c>
      <c r="E6" t="s">
        <v>19</v>
      </c>
      <c r="F6" t="s">
        <v>24</v>
      </c>
      <c r="G6" s="8">
        <v>43948</v>
      </c>
      <c r="H6" s="8">
        <v>43966</v>
      </c>
      <c r="I6" t="s">
        <v>26</v>
      </c>
      <c r="J6" s="10">
        <v>1</v>
      </c>
      <c r="K6">
        <f>COUNT(Table2[[#This Row],[Status]])</f>
        <v>0</v>
      </c>
      <c r="L6" s="12"/>
      <c r="T6" s="8">
        <f ca="1">TODAY()</f>
        <v>43966</v>
      </c>
    </row>
    <row r="7" spans="2:21" x14ac:dyDescent="0.3">
      <c r="C7">
        <v>5</v>
      </c>
      <c r="D7" t="s">
        <v>15</v>
      </c>
      <c r="E7" t="s">
        <v>20</v>
      </c>
      <c r="F7" t="s">
        <v>25</v>
      </c>
      <c r="G7" s="18">
        <v>43981</v>
      </c>
      <c r="H7" s="8">
        <v>43958</v>
      </c>
      <c r="I7" t="s">
        <v>28</v>
      </c>
      <c r="J7" s="10">
        <v>1</v>
      </c>
      <c r="K7">
        <f>COUNT(Table2[[#This Row],[Status]])</f>
        <v>0</v>
      </c>
      <c r="L7" s="12"/>
      <c r="M7">
        <f>COUNTIF(Table2[Status],"Completed")</f>
        <v>3</v>
      </c>
      <c r="N7" t="s">
        <v>33</v>
      </c>
      <c r="P7" t="s">
        <v>37</v>
      </c>
      <c r="Q7" s="10">
        <f>M7/M10</f>
        <v>0.42857142857142855</v>
      </c>
      <c r="R7" s="16">
        <f>100%-Q7</f>
        <v>0.5714285714285714</v>
      </c>
      <c r="T7" s="8">
        <f>COUNTIF(Table2[Status],"Completed")</f>
        <v>3</v>
      </c>
    </row>
    <row r="8" spans="2:21" x14ac:dyDescent="0.3">
      <c r="B8" s="4" t="s">
        <v>1</v>
      </c>
      <c r="C8">
        <v>3</v>
      </c>
      <c r="D8" t="s">
        <v>13</v>
      </c>
      <c r="E8" t="s">
        <v>18</v>
      </c>
      <c r="F8" t="s">
        <v>23</v>
      </c>
      <c r="G8" s="8">
        <v>43974</v>
      </c>
      <c r="H8" s="8">
        <v>43977</v>
      </c>
      <c r="I8" t="s">
        <v>28</v>
      </c>
      <c r="J8" s="10">
        <v>0.75</v>
      </c>
      <c r="K8" s="17">
        <f>COUNT(Table2[[#This Row],[Status]])</f>
        <v>0</v>
      </c>
      <c r="M8">
        <f>COUNTIF(Table2[Status],"InProgress")</f>
        <v>2</v>
      </c>
      <c r="N8" t="s">
        <v>34</v>
      </c>
      <c r="P8" t="s">
        <v>38</v>
      </c>
      <c r="Q8" s="10">
        <f>M8/M10</f>
        <v>0.2857142857142857</v>
      </c>
      <c r="R8" s="16">
        <f t="shared" ref="R8:R9" si="0">100%-Q8</f>
        <v>0.7142857142857143</v>
      </c>
    </row>
    <row r="9" spans="2:21" x14ac:dyDescent="0.3">
      <c r="B9" s="3"/>
      <c r="C9">
        <v>1</v>
      </c>
      <c r="D9" t="s">
        <v>11</v>
      </c>
      <c r="E9" t="s">
        <v>16</v>
      </c>
      <c r="F9" t="s">
        <v>21</v>
      </c>
      <c r="G9" s="8">
        <v>43941</v>
      </c>
      <c r="H9" s="8">
        <v>43960</v>
      </c>
      <c r="I9" t="s">
        <v>26</v>
      </c>
      <c r="J9" s="10">
        <v>1</v>
      </c>
      <c r="K9">
        <f>COUNT(Table2[[#This Row],[Status]])</f>
        <v>0</v>
      </c>
      <c r="M9">
        <f>COUNTIF(Table2[Status],"Pending")</f>
        <v>2</v>
      </c>
      <c r="N9" t="s">
        <v>35</v>
      </c>
      <c r="P9" t="s">
        <v>39</v>
      </c>
      <c r="Q9" s="10">
        <f>M9/M10</f>
        <v>0.2857142857142857</v>
      </c>
      <c r="R9" s="16">
        <f t="shared" si="0"/>
        <v>0.7142857142857143</v>
      </c>
      <c r="S9">
        <f>T15</f>
        <v>0</v>
      </c>
    </row>
    <row r="10" spans="2:21" x14ac:dyDescent="0.3">
      <c r="B10" s="3"/>
      <c r="L10" s="1" t="s">
        <v>29</v>
      </c>
      <c r="M10">
        <f>COUNTA(Table2[Status])</f>
        <v>7</v>
      </c>
      <c r="N10" t="s">
        <v>36</v>
      </c>
      <c r="S10">
        <f>H5-G5</f>
        <v>20</v>
      </c>
    </row>
    <row r="11" spans="2:21" x14ac:dyDescent="0.3">
      <c r="L11" s="1" t="s">
        <v>30</v>
      </c>
      <c r="S11">
        <f t="shared" ref="S9:S13" si="1">H6-G6</f>
        <v>18</v>
      </c>
    </row>
    <row r="12" spans="2:21" x14ac:dyDescent="0.3">
      <c r="L12" s="1" t="s">
        <v>31</v>
      </c>
      <c r="S12">
        <f t="shared" si="1"/>
        <v>-23</v>
      </c>
    </row>
    <row r="13" spans="2:21" x14ac:dyDescent="0.3">
      <c r="N13">
        <f>COUNTIF(Table2[Status],"Pending")</f>
        <v>2</v>
      </c>
      <c r="S13">
        <f t="shared" si="1"/>
        <v>3</v>
      </c>
      <c r="U13" t="e">
        <f ca="1">DATEDIF(G7,TODAY(),"d")</f>
        <v>#NUM!</v>
      </c>
    </row>
    <row r="22" spans="14:15" x14ac:dyDescent="0.3">
      <c r="N22">
        <f ca="1">COUNTIFS(Table2[Start_Date],  "&gt;"&amp;TODAY(),  Table2[Status], "Pending")</f>
        <v>2</v>
      </c>
      <c r="O22" t="s">
        <v>40</v>
      </c>
    </row>
    <row r="23" spans="14:15" x14ac:dyDescent="0.3">
      <c r="N23" s="10">
        <f ca="1">N22/M10</f>
        <v>0.2857142857142857</v>
      </c>
    </row>
    <row r="25" spans="14:15" x14ac:dyDescent="0.3">
      <c r="N25">
        <f ca="1">COUNTIFS(Table2[End_Date],  "&lt;"&amp;TODAY(),  Table2[Status], "InProgress")</f>
        <v>2</v>
      </c>
      <c r="O25" t="s">
        <v>41</v>
      </c>
    </row>
    <row r="26" spans="14:15" x14ac:dyDescent="0.3">
      <c r="N26" s="10">
        <f ca="1">N25/M10</f>
        <v>0.2857142857142857</v>
      </c>
    </row>
  </sheetData>
  <mergeCells count="3">
    <mergeCell ref="B4:B6"/>
    <mergeCell ref="B8:B10"/>
    <mergeCell ref="L3:L7"/>
  </mergeCells>
  <phoneticPr fontId="7" type="noConversion"/>
  <hyperlinks>
    <hyperlink ref="B8:B10" location="'Task Manager'!A1" display="Task Master" xr:uid="{CF721172-92B3-4EEE-8B6D-1515FFE24990}"/>
    <hyperlink ref="B4:B6" location="Deshboard!A1" display="Deshboard" xr:uid="{CD466E18-069A-426E-8713-C50228B85219}"/>
  </hyperlinks>
  <pageMargins left="0.7" right="0.7" top="0.75" bottom="0.75" header="0.3" footer="0.3"/>
  <ignoredErrors>
    <ignoredError sqref="M8" formula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Deshboard</vt:lpstr>
      <vt:lpstr>Task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Saleha</dc:creator>
  <cp:lastModifiedBy>Saleha</cp:lastModifiedBy>
  <dcterms:created xsi:type="dcterms:W3CDTF">2020-05-14T17:44:51Z</dcterms:created>
  <dcterms:modified xsi:type="dcterms:W3CDTF">2020-05-15T04:17:52Z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ac53c9b3-c91d-4886-901f-96e01a775b08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