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<sst xmlns="http://schemas.openxmlformats.org/spreadsheetml/2006/main" count="3507" uniqueCount="1158">
  <si>
    <t>text</t>
  </si>
  <si>
    <t>case folding</t>
  </si>
  <si>
    <t>data cleansing</t>
  </si>
  <si>
    <t>tokenization</t>
  </si>
  <si>
    <t>normalisasi</t>
  </si>
  <si>
    <t>stopwords</t>
  </si>
  <si>
    <t>stemmed</t>
  </si>
  <si>
    <t>english</t>
  </si>
  <si>
    <t>sampah kost angkut pekan</t>
  </si>
  <si>
    <t>sampah di depan kost belum di angkut selama dua pekan ini</t>
  </si>
  <si>
    <t>['sampah', 'di', 'depan', 'kost', 'belum', 'di', 'angkut', 'selama', 'dua', 'pekan', 'ini']</t>
  </si>
  <si>
    <t>['sampah', 'kost', 'angkut', 'pekan']</t>
  </si>
  <si>
    <t>proses olah sampah pilih efisien masyarakat golong primitif konteks andil olah sampah</t>
  </si>
  <si>
    <t>proses pengolahan sampah masih terpilihnya belum efisien, dan masyarakat masih tergolong primitif dalam konteks ikut andil dalam pengolahan sampah</t>
  </si>
  <si>
    <t>proses pengolahan sampah masih terpilihnya belum efisien dan masyarakat masih tergolong primitif dalam konteks ikut andil dalam pengolahan sampah</t>
  </si>
  <si>
    <t>['proses', 'pengolahan', 'sampah', 'masih', 'terpilihnya', 'belum', 'efisien', 'dan', 'masyarakat', 'masih', 'tergolong', 'primitif', 'dalam', 'konteks', 'ikut', 'andil', 'dalam', 'pengolahan', 'sampah']</t>
  </si>
  <si>
    <t>['proses', 'pengolahan', 'sampah', 'terpilihnya', 'efisien', 'masyarakat', 'tergolong', 'primitif', 'konteks', 'andil', 'pengolahan', 'sampah']</t>
  </si>
  <si>
    <t>['proses', 'olah', 'sampah', 'pilih', 'efisien', 'masyarakat', 'golong', 'primitif', 'konteks', 'andil', 'olah', 'sampah']</t>
  </si>
  <si>
    <t>masih banyak tercecer</t>
  </si>
  <si>
    <t>sangat banyak</t>
  </si>
  <si>
    <t>['sangat', 'banyak']</t>
  </si>
  <si>
    <t>['masih','banyak','tercecer']</t>
  </si>
  <si>
    <t>[]</t>
  </si>
  <si>
    <t>daur ulang sampah anorganik</t>
  </si>
  <si>
    <t>melakukan daur ulang sampah anorganik</t>
  </si>
  <si>
    <t>['melakukan', 'daur', 'ulang', 'sampah', 'anorganik']</t>
  </si>
  <si>
    <t>['daur', 'ulang', 'sampah', 'anorganik']</t>
  </si>
  <si>
    <t>tampung padan</t>
  </si>
  <si>
    <t>sangat banyak dan tempat penampungan yang tidak sepadan</t>
  </si>
  <si>
    <t>['sangat', 'banyak', 'dan', 'tempat', 'penampungan', 'yang', 'tidak', 'sepadan']</t>
  </si>
  <si>
    <t>['penampungan', 'sepadan']</t>
  </si>
  <si>
    <t>['tampung', 'padan']</t>
  </si>
  <si>
    <t>bersih sudutsudut nya sampah kolom tol orang kalo malam sampah plastik</t>
  </si>
  <si>
    <t xml:space="preserve">sebagian bersih sebagian di sudut-sudut nya masih banyak sampah, apa lagi di bagian kolom tol biasa banyak orang kalo malam² sampah plastik </t>
  </si>
  <si>
    <t>sebagian bersih sebagian di sudutsudut nya masih banyak sampah apa lagi di bagian kolom tol biasa banyak orang kalo malam sampah plastik</t>
  </si>
  <si>
    <t>['sebagian', 'bersih', 'sebagian', 'di', 'sudutsudut', 'nya', 'masih', 'banyak', 'sampah', 'apa', 'lagi', 'di', 'bagian', 'kolom', 'tol', 'biasa', 'banyak', 'orang', 'kalo', 'malam', 'sampah', 'plastik']</t>
  </si>
  <si>
    <t>['bersih', 'sudutsudut', 'nya', 'sampah', 'kolom', 'tol', 'orang', 'kalo', 'malam', 'sampah', 'plastik']</t>
  </si>
  <si>
    <t>sadar masyarakat makassar kelola sampah renda sampah sulit kendali urai masyarakat buang sampah sembarang cari lingkung</t>
  </si>
  <si>
    <t>menurut saya kesadaran masyarakat makassar terhadap pengelolaan sampah masih renda, selain sampah yang sulit dikendalikan dan diurai , masyarakat juga masih sering membuang sampah sembarangan sehingga mencemari lingkungan</t>
  </si>
  <si>
    <t>menurut saya kesadaran masyarakat makassar terhadap pengelolaan sampah masih renda selain sampah yang sulit dikendalikan dan diurai masyarakat juga masih sering membuang sampah sembarangan sehingga mencemari lingkungan</t>
  </si>
  <si>
    <t>['menurut', 'saya', 'kesadaran', 'masyarakat', 'makassar', 'terhadap', 'pengelolaan', 'sampah', 'masih', 'renda', 'selain', 'sampah', 'yang', 'sulit', 'dikendalikan', 'dan', 'diurai', 'masyarakat', 'juga', 'masih', 'sering', 'membuang', 'sampah', 'sembarangan', 'sehingga', 'mencemari', 'lingkungan']</t>
  </si>
  <si>
    <t>['kesadaran', 'masyarakat', 'makassar', 'pengelolaan', 'sampah', 'renda', 'sampah', 'sulit', 'dikendalikan', 'diurai', 'masyarakat', 'membuang', 'sampah', 'sembarangan', 'mencemari', 'lingkungan']</t>
  </si>
  <si>
    <t>['sadar', 'masyarakat', 'makassar', 'kelola', 'sampah', 'renda', 'sampah', 'sulit', 'kendali', 'urai', 'masyarakat', 'buang', 'sampah', 'sembarang', 'cari', 'lingkung']</t>
  </si>
  <si>
    <t>banyak sampah kota cinta tambah tonton sampah masuk buang sadar wabah sakit gunung sampah inovasi kait kelola sampah usaha tanggulang kurang plastik cipta lingkung bersih</t>
  </si>
  <si>
    <t>banyaknya sampah yang ada di kota kita tercinta ini, yang semakin hari semakin bertambah berton-ton sampah yang masuk ke pembuangan akhir. tanpa kita sadari bisa menjadi wabah penyakit dan bisa saja menjadi gunung sampah. maka diperlukan adanya inovasi terkait pengelolaan sampah maupun usaha penanggulangan pengurangan plastik demi terciptanya lingkungan yang bersih.</t>
  </si>
  <si>
    <t>banyaknya sampah yang ada di kota kita tercinta ini yang semakin hari semakin bertambah bertonton sampah yang masuk ke pembuangan akhir tanpa kita sadari bisa menjadi wabah penyakit dan bisa saja menjadi gunung sampah maka diperlukan adanya inovasi terkait pengelolaan sampah maupun usaha penanggulangan pengurangan plastik demi terciptanya lingkungan yang bersih</t>
  </si>
  <si>
    <t>['banyaknya', 'sampah', 'yang', 'ada', 'di', 'kota', 'kita', 'tercinta', 'ini', 'yang', 'semakin', 'hari', 'semakin', 'bertambah', 'bertonton', 'sampah', 'yang', 'masuk', 'ke', 'pembuangan', 'akhir', 'tanpa', 'kita', 'sadari', 'bisa', 'menjadi', 'wabah', 'penyakit', 'dan', 'bisa', 'saja', 'menjadi', 'gunung', 'sampah', 'maka', 'diperlukan', 'adanya', 'inovasi', 'terkait', 'pengelolaan', 'sampah', 'maupun', 'usaha', 'penanggulangan', 'pengurangan', 'plastik', 'demi', 'terciptanya', 'lingkungan', 'yang', 'bersih']</t>
  </si>
  <si>
    <t>['banyaknya', 'sampah', 'kota', 'tercinta', 'bertambah', 'bertonton', 'sampah', 'masuk', 'pembuangan', 'sadari', 'wabah', 'penyakit', 'gunung', 'sampah', 'inovasi', 'terkait', 'pengelolaan', 'sampah', 'usaha', 'penanggulangan', 'pengurangan', 'plastik', 'terciptanya', 'lingkungan', 'bersih']</t>
  </si>
  <si>
    <t>['banyak', 'sampah', 'kota', 'cinta', 'tambah', 'tonton', 'sampah', 'masuk', 'buang', 'sadar', 'wabah', 'sakit', 'gunung', 'sampah', 'inovasi', 'kait', 'kelola', 'sampah', 'usaha', 'tanggulang', 'kurang', 'plastik', 'cipta', 'lingkung', 'bersih']</t>
  </si>
  <si>
    <t>hambur</t>
  </si>
  <si>
    <t>sangat banyak berhamburan</t>
  </si>
  <si>
    <t>['sangat', 'banyak', 'berhamburan']</t>
  </si>
  <si>
    <t>['berhamburan']</t>
  </si>
  <si>
    <t>['hambur']</t>
  </si>
  <si>
    <t>sampah makassar serius rumit kota kelola sampah makassar alami kendala kurang sadar masyarakat buang sampah kurang fasilitas infrastruktur kelola sampah pada</t>
  </si>
  <si>
    <t>masalah sampah di makassar adalah masalah yang serius dan rumit. sama seperti kota besar lainnya, pengelolaan sampah di makassar sering mengalami kendala karena kurangnya kesadaran masyarakat dalam membuang sampah dengan benar dan kurangnya fasilitas serta infrastruktur pengelolaan sampah yang memadai.</t>
  </si>
  <si>
    <t>masalah sampah di makassar adalah masalah yang serius dan rumit sama seperti kota besar lainnya pengelolaan sampah di makassar sering mengalami kendala karena kurangnya kesadaran masyarakat dalam membuang sampah dengan benar dan kurangnya fasilitas serta infrastruktur pengelolaan sampah yang memadai</t>
  </si>
  <si>
    <t>['masalah', 'sampah', 'di', 'makassar', 'adalah', 'masalah', 'yang', 'serius', 'dan', 'rumit', 'sama', 'seperti', 'kota', 'besar', 'lainnya', 'pengelolaan', 'sampah', 'di', 'makassar', 'sering', 'mengalami', 'kendala', 'karena', 'kurangnya', 'kesadaran', 'masyarakat', 'dalam', 'membuang', 'sampah', 'dengan', 'benar', 'dan', 'kurangnya', 'fasilitas', 'serta', 'infrastruktur', 'pengelolaan', 'sampah', 'yang', 'memadai']</t>
  </si>
  <si>
    <t>['sampah', 'makassar', 'serius', 'rumit', 'kota', 'pengelolaan', 'sampah', 'makassar', 'mengalami', 'kendala', 'kurangnya', 'kesadaran', 'masyarakat', 'membuang', 'sampah', 'kurangnya', 'fasilitas', 'infrastruktur', 'pengelolaan', 'sampah', 'memadai']</t>
  </si>
  <si>
    <t>['sampah', 'makassar', 'serius', 'rumit', 'kota', 'kelola', 'sampah', 'makassar', 'alami', 'kendala', 'kurang', 'sadar', 'masyarakat', 'buang', 'sampah', 'kurang', 'fasilitas', 'infrastruktur', 'kelola', 'sampah', 'pada']</t>
  </si>
  <si>
    <t>cari lingkung</t>
  </si>
  <si>
    <t>sangat mencemari lingkungan</t>
  </si>
  <si>
    <t>['sangat', 'mencemari', 'lingkungan']</t>
  </si>
  <si>
    <t>['mencemari', 'lingkungan']</t>
  </si>
  <si>
    <t>['cari', 'lingkung']</t>
  </si>
  <si>
    <t>resah daerah objek bagus sampah cecer tumpuk suatu sudut pinggir jalan depan toko rusak pandang daerah truck truck angkut sampah kemudi ugal ugalan sampah angkut bangan jalan tindak lanjut perintah kota makassar kumuh</t>
  </si>
  <si>
    <t>cukup meresahkan untuk didaerah tertentu dan untuk beberapa objek yang bagus tetapi terdapat sampah yang berceceran juga bertumpuk disuatu sudut, dipinggir jalan ataupun didepan toko yang sangat merusak pemandangan daerah sekitar, belum lagi untuk truck truck pengangkut sampah yang dikemudikan dengan ugal ugalan yang membuat sampah yang diangkut beterbangan dijalan, ini sangat perlu ditindak lanjuti oleh pemerintah setempat karna membuat kota makassar terlihat sangat kumuh</t>
  </si>
  <si>
    <t>cukup meresahkan untuk didaerah tertentu dan untuk beberapa objek yang bagus tetapi terdapat sampah yang berceceran juga bertumpuk disuatu sudut dipinggir jalan ataupun didepan toko yang sangat merusak pemandangan daerah sekitar belum lagi untuk truck truck pengangkut sampah yang dikemudikan dengan ugal ugalan yang membuat sampah yang diangkut beterbangan dijalan ini sangat perlu ditindak lanjuti oleh pemerintah setempat karna membuat kota makassar terlihat sangat kumuh</t>
  </si>
  <si>
    <t>['cukup', 'meresahkan', 'untuk', 'didaerah', 'tertentu', 'dan', 'untuk', 'beberapa', 'objek', 'yang', 'bagus', 'tetapi', 'terdapat', 'sampah', 'yang', 'berceceran', 'juga', 'bertumpuk', 'disuatu', 'sudut', 'dipinggir', 'jalan', 'ataupun', 'didepan', 'toko', 'yang', 'sangat', 'merusak', 'pemandangan', 'daerah', 'sekitar', 'belum', 'lagi', 'untuk', 'truck', 'truck', 'pengangkut', 'sampah', 'yang', 'dikemudikan', 'dengan', 'ugal', 'ugalan', 'yang', 'membuat', 'sampah', 'yang', 'diangkut', 'beterbangan', 'dijalan', 'ini', 'sangat', 'perlu', 'ditindak', 'lanjuti', 'oleh', 'pemerintah', 'setempat', 'karna', 'membuat', 'kota', 'makassar', 'terlihat', 'sangat', 'kumuh']</t>
  </si>
  <si>
    <t>['cukup', 'meresahkan', 'untuk', 'didaerah', 'tertentu', 'dan', 'untuk', 'beberapa', 'objek', 'yang', 'bagus', 'tetapi', 'terdapat', 'sampah', 'yang', 'berceceran', 'juga', 'bertumpuk', 'disuatu', 'sudut', 'dipinggir', 'jalan', 'ataupun', 'didepan', 'toko', 'yang', 'sangat', 'merusak', 'pemandangan', 'daerah', 'sekitar', 'belum', 'lagi', 'untuk', 'truck', 'truck', 'pengangkut', 'sampah', 'yang', 'dikemudikan', 'dengan', 'ugal', 'ugalan', 'yang', 'membuat', 'sampah', 'yang', 'diangkut', 'beterbangan', 'dijalan', 'ini', 'sangat', 'perlu', 'ditindak', 'lanjuti', 'oleh', 'pemerintah', 'setempat', 'karena', 'membuat', 'kota', 'makassar', 'terlihat', 'sangat', 'kumuh']</t>
  </si>
  <si>
    <t>['meresahkan', 'didaerah', 'objek', 'bagus', 'sampah', 'berceceran', 'bertumpuk', 'disuatu', 'sudut', 'dipinggir', 'jalan', 'didepan', 'toko', 'merusak', 'pemandangan', 'daerah', 'truck', 'truck', 'pengangkut', 'sampah', 'dikemudikan', 'ugal', 'ugalan', 'sampah', 'diangkut', 'beterbangan', 'dijalan', 'ditindak', 'lanjuti', 'pemerintah', 'kota', 'makassar', 'kumuh']</t>
  </si>
  <si>
    <t>['resah', 'daerah', 'objek', 'bagus', 'sampah', 'cecer', 'tumpuk', 'suatu', 'sudut', 'pinggir', 'jalan', 'depan', 'toko', 'rusak', 'pandang', 'daerah', 'truck', 'truck', 'angkut', 'sampah', 'kemudi', 'ugal', 'ugalan', 'sampah', 'angkut', 'bangan', 'jalan', 'tindak', 'lanjut', 'perintah', 'kota', 'makassar', 'kumuh']</t>
  </si>
  <si>
    <t>banyak sampah buang sembarang rusak pandang kota makassar bau sedap</t>
  </si>
  <si>
    <t>banyaknya sampah yang dibuang sembarangan merusak pemandangan kota makassar juga mendatangkan bau tidak sedap</t>
  </si>
  <si>
    <t>['banyaknya', 'sampah', 'yang', 'dibuang', 'sembarangan', 'merusak', 'pemandangan', 'kota', 'makassar', 'juga', 'mendatangkan', 'bau', 'tidak', 'sedap']</t>
  </si>
  <si>
    <t>['banyaknya', 'sampah', 'dibuang', 'sembarangan', 'merusak', 'pemandangan', 'kota', 'makassar', 'bau', 'sedap']</t>
  </si>
  <si>
    <t>['banyak', 'sampah', 'buang', 'sembarang', 'rusak', 'pandang', 'kota', 'makassar', 'bau', 'sedap']</t>
  </si>
  <si>
    <t>kelola sampah makassar buruk sampahsampah sera manamana</t>
  </si>
  <si>
    <t>menurut saya pengelolaan sampah di makassar masih sangat buruk karena sampah-sampah masih berserakan di mana-mana</t>
  </si>
  <si>
    <t>menurut saya pengelolaan sampah di makassar masih sangat buruk karena sampahsampah masih berserakan di manamana</t>
  </si>
  <si>
    <t>['menurut', 'saya', 'pengelolaan', 'sampah', 'di', 'makassar', 'masih', 'sangat', 'buruk', 'karena', 'sampahsampah', 'masih', 'berserakan', 'di', 'manamana']</t>
  </si>
  <si>
    <t>['pengelolaan', 'sampah', 'makassar', 'buruk', 'sampahsampah', 'berserakan', 'manamana']</t>
  </si>
  <si>
    <t>['kelola', 'sampah', 'makassar', 'buruk', 'sampahsampah', 'sera', 'manamana']</t>
  </si>
  <si>
    <t>serah</t>
  </si>
  <si>
    <t>terserah</t>
  </si>
  <si>
    <t>['terserah']</t>
  </si>
  <si>
    <t>['serah']</t>
  </si>
  <si>
    <t>sadar masyarakat mem sampah dukung upaya daur ulang tingkat</t>
  </si>
  <si>
    <t>kesadaran masyarakat mengenai pentingnya memilah sampah dan mendukung upaya daur ulang masih perlu ditingkatkan.</t>
  </si>
  <si>
    <t>kesadaran masyarakat mengenai pentingnya memilah sampah dan mendukung upaya daur ulang masih perlu ditingkatkan</t>
  </si>
  <si>
    <t>['kesadaran', 'masyarakat', 'mengenai', 'pentingnya', 'memilah', 'sampah', 'dan', 'mendukung', 'upaya', 'daur', 'ulang', 'masih', 'perlu', 'ditingkatkan']</t>
  </si>
  <si>
    <t>['kesadaran', 'masyarakat', 'memilah', 'sampah', 'mendukung', 'upaya', 'daur', 'ulang', 'ditingkatkan']</t>
  </si>
  <si>
    <t>['sadar', 'masyarakat', 'mem', 'sampah', 'dukung', 'upaya', 'daur', 'ulang', 'tingkat']</t>
  </si>
  <si>
    <t>kelola sampah makassar organisir sistem kumpul sampah baik fasilitas sampah ruang publik mudah akses perintah kuat sistem pilah sampah organik nonorganik</t>
  </si>
  <si>
    <t>pengelolaan sampah di makassar perlu lebih terorganisir dengan baik. selain sistem pengumpulan sampah yang harus diperbaiki, fasilitas tempat sampah di ruang publik juga harus lebih banyak dan mudah diakses. pemerintah perlu memperkuat sistem pemilahan sampah antara organik dan non-organik.</t>
  </si>
  <si>
    <t>pengelolaan sampah di makassar perlu lebih terorganisir dengan baik selain sistem pengumpulan sampah yang harus diperbaiki fasilitas tempat sampah di ruang publik juga harus lebih banyak dan mudah diakses pemerintah perlu memperkuat sistem pemilahan sampah antara organik dan nonorganik</t>
  </si>
  <si>
    <t>['pengelolaan', 'sampah', 'di', 'makassar', 'perlu', 'lebih', 'terorganisir', 'dengan', 'baik', 'selain', 'sistem', 'pengumpulan', 'sampah', 'yang', 'harus', 'diperbaiki', 'fasilitas', 'tempat', 'sampah', 'di', 'ruang', 'publik', 'juga', 'harus', 'lebih', 'banyak', 'dan', 'mudah', 'diakses', 'pemerintah', 'perlu', 'memperkuat', 'sistem', 'pemilahan', 'sampah', 'antara', 'organik', 'dan', 'nonorganik']</t>
  </si>
  <si>
    <t>['pengelolaan', 'sampah', 'makassar', 'terorganisir', 'sistem', 'pengumpulan', 'sampah', 'diperbaiki', 'fasilitas', 'sampah', 'ruang', 'publik', 'mudah', 'diakses', 'pemerintah', 'memperkuat', 'sistem', 'pemilahan', 'sampah', 'organik', 'nonorganik']</t>
  </si>
  <si>
    <t>['kelola', 'sampah', 'makassar', 'organisir', 'sistem', 'kumpul', 'sampah', 'baik', 'fasilitas', 'sampah', 'ruang', 'publik', 'mudah', 'akses', 'perintah', 'kuat', 'sistem', 'pilah', 'sampah', 'organik', 'nonorganik']</t>
  </si>
  <si>
    <t>kategori kota kelola sampah titik mana orang lalai buang sampah sembarang</t>
  </si>
  <si>
    <t>sebenarnya untuk kategori kota besar sudah baik dalam pengelolaan sampahnya akan tetapi masih ada beberapa titik dimana orang" masih lalai akan hal tersebut yang masih saja membuang sampah sembarangan</t>
  </si>
  <si>
    <t>sebenarnya untuk kategori kota besar sudah baik dalam pengelolaan sampahnya akan tetapi masih ada beberapa titik dimana orang masih lalai akan hal tersebut yang masih saja membuang sampah sembarangan</t>
  </si>
  <si>
    <t>['sebenarnya', 'untuk', 'kategori', 'kota', 'besar', 'sudah', 'baik', 'dalam', 'pengelolaan', 'sampahnya', 'akan', 'tetapi', 'masih', 'ada', 'beberapa', 'titik', 'dimana', 'orang', 'masih', 'lalai', 'akan', 'hal', 'tersebut', 'yang', 'masih', 'saja', 'membuang', 'sampah', 'sembarangan']</t>
  </si>
  <si>
    <t>['kategori', 'kota', 'pengelolaan', 'sampahnya', 'titik', 'dimana', 'orang', 'lalai', 'membuang', 'sampah', 'sembarangan']</t>
  </si>
  <si>
    <t>['kategori', 'kota', 'kelola', 'sampah', 'titik', 'mana', 'orang', 'lalai', 'buang', 'sampah', 'sembarang']</t>
  </si>
  <si>
    <t>ganggu nyaman</t>
  </si>
  <si>
    <t>sangat mengganggu kenyamanan</t>
  </si>
  <si>
    <t>['sangat', 'mengganggu', 'kenyamanan']</t>
  </si>
  <si>
    <t>['mengganggu', 'kenyamanan']</t>
  </si>
  <si>
    <t>['ganggu', 'nyaman']</t>
  </si>
  <si>
    <t>sampah buang tempat sadar orang ramai tingkat</t>
  </si>
  <si>
    <t>sampah harus dibuang pada tempatnya, dan kesadaran orang ramai juga harus di tingkatkan</t>
  </si>
  <si>
    <t>sampah harus dibuang pada tempatnya dan kesadaran orang ramai juga harus di tingkatkan</t>
  </si>
  <si>
    <t>['sampah', 'harus', 'dibuang', 'pada', 'tempatnya', 'dan', 'kesadaran', 'orang', 'ramai', 'juga', 'harus', 'di', 'tingkatkan']</t>
  </si>
  <si>
    <t>['sampah', 'dibuang', 'tempatnya', 'kesadaran', 'orang', 'ramai', 'tingkatkan']</t>
  </si>
  <si>
    <t>['sampah', 'buang', 'tempat', 'sadar', 'orang', 'ramai', 'tingkat']</t>
  </si>
  <si>
    <t>makassar sebab kurang sadar masyarakat buang sampah tempat</t>
  </si>
  <si>
    <t>makassar disebabkan oleh kurangnya kesadaran sebagian masyarakat dalam membuang sampah pada tempatnya.</t>
  </si>
  <si>
    <t>makassar disebabkan oleh kurangnya kesadaran sebagian masyarakat dalam membuang sampah pada tempatnya</t>
  </si>
  <si>
    <t>['makassar', 'disebabkan', 'oleh', 'kurangnya', 'kesadaran', 'sebagian', 'masyarakat', 'dalam', 'membuang', 'sampah', 'pada', 'tempatnya']</t>
  </si>
  <si>
    <t>['makassar', 'disebabkan', 'kurangnya', 'kesadaran', 'masyarakat', 'membuang', 'sampah', 'tempatnya']</t>
  </si>
  <si>
    <t>['makassar', 'sebab', 'kurang', 'sadar', 'masyarakat', 'buang', 'sampah', 'tempat']</t>
  </si>
  <si>
    <t>sampah makassar sdh bau menganggu saat hujan pilih bupati program kerja solusi sampahsampah sera pinggir jalan</t>
  </si>
  <si>
    <t>sampah di makassar sdh sangat banyak dan baunya itu sangat menganggu disaat hujan mungkin ketika pemilihan bupati kali ini harus dipertanyakan program kerjanya atau solusinya untuk sampah-sampah yg berserakan di pinggir jalan</t>
  </si>
  <si>
    <t>sampah di makassar sdh sangat banyak dan baunya itu sangat menganggu disaat hujan mungkin ketika pemilihan bupati kali ini harus dipertanyakan program kerjanya atau solusinya untuk sampahsampah yg berserakan di pinggir jalan</t>
  </si>
  <si>
    <t>['sampah', 'di', 'makassar', 'sdh', 'sangat', 'banyak', 'dan', 'baunya', 'itu', 'sangat', 'menganggu', 'disaat', 'hujan', 'mungkin', 'ketika', 'pemilihan', 'bupati', 'kali', 'ini', 'harus', 'dipertanyakan', 'program', 'kerjanya', 'atau', 'solusinya', 'untuk', 'sampahsampah', 'yg', 'berserakan', 'di', 'pinggir', 'jalan']</t>
  </si>
  <si>
    <t>['sampah', 'di', 'makassar', 'sdh', 'sangat', 'banyak', 'dan', 'baunya', 'itu', 'sangat', 'menganggu', 'disaat', 'hujan', 'mungkin', 'ketika', 'pemilihan', 'bupati', 'sepertinya', 'ini', 'harus', 'dipertanyakan', 'program', 'kerjanya', 'atau', 'solusinya', 'untuk', 'sampahsampah', 'yg', 'berserakan', 'di', 'pinggir', 'jalan']</t>
  </si>
  <si>
    <t>['sampah', 'makassar', 'sdh', 'baunya', 'menganggu', 'disaat', 'hujan', 'pemilihan', 'bupati', 'program', 'kerjanya', 'solusinya', 'sampahsampah', 'berserakan', 'pinggir', 'jalan']</t>
  </si>
  <si>
    <t>['sampah', 'makassar', 'sdh', 'bau', 'menganggu', 'saat', 'hujan', 'pilih', 'bupati', 'program', 'kerja', 'solusi', 'sampahsampah', 'sera', 'pinggir', 'jalan']</t>
  </si>
  <si>
    <t>angka sampah makassar bilang resah ulah manusia peduli lingkung</t>
  </si>
  <si>
    <t>angka sampah di makassar terbilang cukup tinggi dan sangat meresahkan karena ulah manusia yg tidak peduli akan lingkungan</t>
  </si>
  <si>
    <t>['angka', 'sampah', 'di', 'makassar', 'terbilang', 'cukup', 'tinggi', 'dan', 'sangat', 'meresahkan', 'karena', 'ulah', 'manusia', 'yg', 'tidak', 'peduli', 'akan', 'lingkungan']</t>
  </si>
  <si>
    <t>['angka', 'sampah', 'makassar', 'terbilang', 'meresahkan', 'ulah', 'manusia', 'peduli', 'lingkungan']</t>
  </si>
  <si>
    <t>['angka', 'sampah', 'makassar', 'bilang', 'resah', 'ulah', 'manusia', 'peduli', 'lingkung']</t>
  </si>
  <si>
    <t>rusak pandang bau sedap banjir level rendah sakit cari lingkung</t>
  </si>
  <si>
    <t>merusak pemandangan, mendatangkan bau yang tidak sedap, mendatangkan banjir level rendah sampai yang tinggi, mendatangkan berbagai penyakit dan dapat mencemari lingkungan.</t>
  </si>
  <si>
    <t>merusak pemandangan mendatangkan bau yang tidak sedap mendatangkan banjir level rendah sampai yang tinggi mendatangkan berbagai penyakit dan dapat mencemari lingkungan</t>
  </si>
  <si>
    <t>['merusak', 'pemandangan', 'mendatangkan', 'bau', 'yang', 'tidak', 'sedap', 'mendatangkan', 'banjir', 'level', 'rendah', 'sampai', 'yang', 'tinggi', 'mendatangkan', 'berbagai', 'penyakit', 'dan', 'dapat', 'mencemari', 'lingkungan']</t>
  </si>
  <si>
    <t>['merusak', 'pemandangan', 'bau', 'sedap', 'banjir', 'level', 'rendah', 'penyakit', 'mencemari', 'lingkungan']</t>
  </si>
  <si>
    <t>['rusak', 'pandang', 'bau', 'sedap', 'banjir', 'level', 'rendah', 'sakit', 'cari', 'lingkung']</t>
  </si>
  <si>
    <t>resah guna jalan ganggu bau musim hujan</t>
  </si>
  <si>
    <t xml:space="preserve">sangat meresahkan dan membuat pengguna jalan terganggu dengan baunya setiap musim hujan </t>
  </si>
  <si>
    <t>sangat meresahkan dan membuat pengguna jalan terganggu dengan baunya setiap musim hujan</t>
  </si>
  <si>
    <t>['sangat', 'meresahkan', 'dan', 'membuat', 'pengguna', 'jalan', 'terganggu', 'dengan', 'baunya', 'setiap', 'musim', 'hujan']</t>
  </si>
  <si>
    <t>['meresahkan', 'pengguna', 'jalan', 'terganggu', 'baunya', 'musim', 'hujan']</t>
  </si>
  <si>
    <t>['resah', 'guna', 'jalan', 'ganggu', 'bau', 'musim', 'hujan']</t>
  </si>
  <si>
    <t>perhati perintah sadar masyarakat tingkat langsung jangka</t>
  </si>
  <si>
    <t>kurang perhatian pemerintah, kesadaran masyarakat juga harus di tingkatkan untuk keberlangsungan jangka panjang.</t>
  </si>
  <si>
    <t>kurang perhatian pemerintah kesadaran masyarakat juga harus di tingkatkan untuk keberlangsungan jangka panjang</t>
  </si>
  <si>
    <t>['kurang', 'perhatian', 'pemerintah', 'kesadaran', 'masyarakat', 'juga', 'harus', 'di', 'tingkatkan', 'untuk', 'keberlangsungan', 'jangka', 'panjang']</t>
  </si>
  <si>
    <t>['perhatian', 'pemerintah', 'kesadaran', 'masyarakat', 'tingkatkan', 'keberlangsungan', 'jangka']</t>
  </si>
  <si>
    <t>['perhati', 'perintah', 'sadar', 'masyarakat', 'tingkat', 'langsung', 'jangka']</t>
  </si>
  <si>
    <t>kota makassar milik serius kelola sampah milik strategi efektif tangan lebih kapasitas sebab tingkat volume sampah bahaya sehat masyarakat makassar harga adipura tumpu sampah optimal tangan sampah kota upaya bank sampah edukasi partisipasi masyarakat sampah pisah kelola sumber</t>
  </si>
  <si>
    <t>kota makassar memiliki masalah serius dalam mengelola sampahnya.  karena tidak memiliki strategi yang efektif untuk menangani yang kelebihan kapasitas. hal ini menyebabkan peningkatan volume sampah yang membahayakan kesehatan masyarakat. meski makassar telah mendapatkan penghargaan adipura, masih banyak tumpukan sampah di berbagai tempat, menunjukkan belum optimalnya penanganan sampah di kota tersebut. upaya seperti bank sampah sudah mulai dilakukan, tetapi diperlukan edukasi dan partisipasi lebih banyak dari masyarakat agar sampah dapat dipisahkan dan dikelola dengan baik dari sumbernya.</t>
  </si>
  <si>
    <t>kota makassar memiliki masalah serius dalam mengelola sampahnya karena tidak memiliki strategi yang efektif untuk menangani yang kelebihan kapasitas hal ini menyebabkan peningkatan volume sampah yang membahayakan kesehatan masyarakat meski makassar telah mendapatkan penghargaan adipura masih banyak tumpukan sampah di berbagai tempat menunjukkan belum optimalnya penanganan sampah di kota tersebut upaya seperti bank sampah sudah mulai dilakukan tetapi diperlukan edukasi dan partisipasi lebih banyak dari masyarakat agar sampah dapat dipisahkan dan dikelola dengan baik dari sumbernya</t>
  </si>
  <si>
    <t>['kota', 'makassar', 'memiliki', 'masalah', 'serius', 'dalam', 'mengelola', 'sampahnya', 'karena', 'tidak', 'memiliki', 'strategi', 'yang', 'efektif', 'untuk', 'menangani', 'yang', 'kelebihan', 'kapasitas', 'hal', 'ini', 'menyebabkan', 'peningkatan', 'volume', 'sampah', 'yang', 'membahayakan', 'kesehatan', 'masyarakat', 'meski', 'makassar', 'telah', 'mendapatkan', 'penghargaan', 'adipura', 'masih', 'banyak', 'tumpukan', 'sampah', 'di', 'berbagai', 'tempat', 'menunjukkan', 'belum', 'optimalnya', 'penanganan', 'sampah', 'di', 'kota', 'tersebut', 'upaya', 'seperti', 'bank', 'sampah', 'sudah', 'mulai', 'dilakukan', 'tetapi', 'diperlukan', 'edukasi', 'dan', 'partisipasi', 'lebih', 'banyak', 'dari', 'masyarakat', 'agar', 'sampah', 'dapat', 'dipisahkan', 'dan', 'dikelola', 'dengan', 'baik', 'dari', 'sumbernya']</t>
  </si>
  <si>
    <t>['kota', 'makassar', 'memiliki', 'serius', 'mengelola', 'sampahnya', 'memiliki', 'strategi', 'efektif', 'menangani', 'kelebihan', 'kapasitas', 'menyebabkan', 'peningkatan', 'volume', 'sampah', 'membahayakan', 'kesehatan', 'masyarakat', 'makassar', 'penghargaan', 'adipura', 'tumpukan', 'sampah', 'optimalnya', 'penanganan', 'sampah', 'kota', 'upaya', 'bank', 'sampah', 'edukasi', 'partisipasi', 'masyarakat', 'sampah', 'dipisahkan', 'dikelola', 'sumbernya']</t>
  </si>
  <si>
    <t>['kota', 'makassar', 'milik', 'serius', 'kelola', 'sampah', 'milik', 'strategi', 'efektif', 'tangan', 'lebih', 'kapasitas', 'sebab', 'tingkat', 'volume', 'sampah', 'bahaya', 'sehat', 'masyarakat', 'makassar', 'harga', 'adipura', 'tumpu', 'sampah', 'optimal', 'tangan', 'sampah', 'kota', 'upaya', 'bank', 'sampah', 'edukasi', 'partisipasi', 'masyarakat', 'sampah', 'pisah', 'kelola', 'sumber']</t>
  </si>
  <si>
    <t>warga tdk buang sampah tempat</t>
  </si>
  <si>
    <t xml:space="preserve">masi ada warga yg tdk membuang sampah pada tempatnya </t>
  </si>
  <si>
    <t>masi ada warga yg tdk membuang sampah pada tempatnya</t>
  </si>
  <si>
    <t>['masi', 'ada', 'warga', 'yg', 'tdk', 'membuang', 'sampah', 'pada', 'tempatnya']</t>
  </si>
  <si>
    <t>['masih', 'ada', 'warga', 'yg', 'tdk', 'membuang', 'sampah', 'pada', 'tempatnya']</t>
  </si>
  <si>
    <t>['warga', 'tdk', 'membuang', 'sampah', 'tempatnya']</t>
  </si>
  <si>
    <t>['warga', 'tdk', 'buang', 'sampah', 'tempat']</t>
  </si>
  <si>
    <t>buruh</t>
  </si>
  <si>
    <t>sangat buruh</t>
  </si>
  <si>
    <t>['sangat', 'buruh']</t>
  </si>
  <si>
    <t>['buruh']</t>
  </si>
  <si>
    <t>iya</t>
  </si>
  <si>
    <t>['iya']</t>
  </si>
  <si>
    <t>sampah makassar serius sampah sera cermin kurang sadar masyarakat perintah usaha kelola sampah tantang fasilitas kelola batas rendah partisipasi masyarakat peluang baik edukasi kolaborasi pilah sampah daur ulang kurang guna plastik</t>
  </si>
  <si>
    <t>sampah di makassar memang menjadi masalah serius, dengan banyak sampah berserakan di tempat umum yang mencerminkan kurangnya kesadaran masyarakat. meskipun pemerintah dan berbagai pihak telah berusaha mengelola sampah, tantangan besar tetap ada, seperti fasilitas pengelolaan yang terbatas dan rendahnya partisipasi masyarakat. namun, ada peluang perbaikan melalui edukasi dan kolaborasi untuk pemilahan sampah, daur ulang, dan pengurangan penggunaan plastik.</t>
  </si>
  <si>
    <t>sampah di makassar memang menjadi masalah serius dengan banyak sampah berserakan di tempat umum yang mencerminkan kurangnya kesadaran masyarakat meskipun pemerintah dan berbagai pihak telah berusaha mengelola sampah tantangan besar tetap ada seperti fasilitas pengelolaan yang terbatas dan rendahnya partisipasi masyarakat namun ada peluang perbaikan melalui edukasi dan kolaborasi untuk pemilahan sampah daur ulang dan pengurangan penggunaan plastik</t>
  </si>
  <si>
    <t>['sampah', 'di', 'makassar', 'memang', 'menjadi', 'masalah', 'serius', 'dengan', 'banyak', 'sampah', 'berserakan', 'di', 'tempat', 'umum', 'yang', 'mencerminkan', 'kurangnya', 'kesadaran', 'masyarakat', 'meskipun', 'pemerintah', 'dan', 'berbagai', 'pihak', 'telah', 'berusaha', 'mengelola', 'sampah', 'tantangan', 'besar', 'tetap', 'ada', 'seperti', 'fasilitas', 'pengelolaan', 'yang', 'terbatas', 'dan', 'rendahnya', 'partisipasi', 'masyarakat', 'namun', 'ada', 'peluang', 'perbaikan', 'melalui', 'edukasi', 'dan', 'kolaborasi', 'untuk', 'pemilahan', 'sampah', 'daur', 'ulang', 'dan', 'pengurangan', 'penggunaan', 'plastik']</t>
  </si>
  <si>
    <t>['sampah', 'makassar', 'serius', 'sampah', 'berserakan', 'mencerminkan', 'kurangnya', 'kesadaran', 'masyarakat', 'pemerintah', 'berusaha', 'mengelola', 'sampah', 'tantangan', 'fasilitas', 'pengelolaan', 'terbatas', 'rendahnya', 'partisipasi', 'masyarakat', 'peluang', 'perbaikan', 'edukasi', 'kolaborasi', 'pemilahan', 'sampah', 'daur', 'ulang', 'pengurangan', 'penggunaan', 'plastik']</t>
  </si>
  <si>
    <t>['sampah', 'makassar', 'serius', 'sampah', 'sera', 'cermin', 'kurang', 'sadar', 'masyarakat', 'perintah', 'usaha', 'kelola', 'sampah', 'tantang', 'fasilitas', 'kelola', 'batas', 'rendah', 'partisipasi', 'masyarakat', 'peluang', 'baik', 'edukasi', 'kolaborasi', 'pilah', 'sampah', 'daur', 'ulang', 'kurang', 'guna', 'plastik']</t>
  </si>
  <si>
    <t>ganggu</t>
  </si>
  <si>
    <t xml:space="preserve">sangat mengganggu </t>
  </si>
  <si>
    <t>sangat mengganggu</t>
  </si>
  <si>
    <t>['sangat', 'mengganggu']</t>
  </si>
  <si>
    <t>['mengganggu']</t>
  </si>
  <si>
    <t>['ganggu']</t>
  </si>
  <si>
    <t>volume sampah kota makassar tingkat tahun upaya olah sampah tpa antang alami over kapasitas</t>
  </si>
  <si>
    <t>volume sampah di kota makassar terus meningkat setiap tahunnya untuk itu perlu adanya upaya pengolahan sampah yang tepat, terlebih lagi tpa antang sudah mengalami over kapasitas.</t>
  </si>
  <si>
    <t>volume sampah di kota makassar terus meningkat setiap tahunnya untuk itu perlu adanya upaya pengolahan sampah yang tepat terlebih lagi tpa antang sudah mengalami over kapasitas</t>
  </si>
  <si>
    <t>['volume', 'sampah', 'di', 'kota', 'makassar', 'terus', 'meningkat', 'setiap', 'tahunnya', 'untuk', 'itu', 'perlu', 'adanya', 'upaya', 'pengolahan', 'sampah', 'yang', 'tepat', 'terlebih', 'lagi', 'tpa', 'antang', 'sudah', 'mengalami', 'over', 'kapasitas']</t>
  </si>
  <si>
    <t>['volume', 'sampah', 'kota', 'makassar', 'meningkat', 'tahunnya', 'upaya', 'pengolahan', 'sampah', 'tpa', 'antang', 'mengalami', 'over', 'kapasitas']</t>
  </si>
  <si>
    <t>['volume', 'sampah', 'kota', 'makassar', 'tingkat', 'tahun', 'upaya', 'olah', 'sampah', 'tpa', 'antang', 'alami', 'over', 'kapasitas']</t>
  </si>
  <si>
    <t>buang sampah sembarang</t>
  </si>
  <si>
    <t>jangan buang sampah sembarangan</t>
  </si>
  <si>
    <t>['jangan', 'buang', 'sampah', 'sembarangan']</t>
  </si>
  <si>
    <t>['buang', 'sampah', 'sembarangan']</t>
  </si>
  <si>
    <t>['buang', 'sampah', 'sembarang']</t>
  </si>
  <si>
    <t>area makassar banayak sampah sera kurang sadar masyarakat dalammembuang smpah tempat</t>
  </si>
  <si>
    <t>untuk area makassar masih banayak sampah yang berserakan krna kurangnya kesadaran masyarakat dalam.membuang smpah pada tempatnya</t>
  </si>
  <si>
    <t>untuk area makassar masih banayak sampah yang berserakan krna kurangnya kesadaran masyarakat dalammembuang smpah pada tempatnya</t>
  </si>
  <si>
    <t>['untuk', 'area', 'makassar', 'masih', 'banayak', 'sampah', 'yang', 'berserakan', 'krna', 'kurangnya', 'kesadaran', 'masyarakat', 'dalammembuang', 'smpah', 'pada', 'tempatnya']</t>
  </si>
  <si>
    <t>['untuk', 'area', 'makassar', 'masih', 'banayak', 'sampah', 'yang', 'berserakan', 'karena', 'kurangnya', 'kesadaran', 'masyarakat', 'dalammembuang', 'smpah', 'pada', 'tempatnya']</t>
  </si>
  <si>
    <t>['area', 'makassar', 'banayak', 'sampah', 'berserakan', 'kurangnya', 'kesadaran', 'masyarakat', 'dalammembuang', 'smpah', 'tempatnya']</t>
  </si>
  <si>
    <t>['area', 'makassar', 'banayak', 'sampah', 'sera', 'kurang', 'sadar', 'masyarakat', 'dalammembuang', 'smpah', 'tempat']</t>
  </si>
  <si>
    <t>kait sampah kota makassar berfikir didik dasar ajar matang sekolah berfikir sembari bersih sampah kota bagus sanding edukasi ter arah</t>
  </si>
  <si>
    <t>terkait sampah yang ada di kota makassar, saya berfikir ini harus di mulai dari pendidikan dasar yang harus di ajarkan lebih matang di sekolah....saya berfikir sembari membersihkan sampah yang ada di kota ini, ada bagusnya di sandingi dengan edukasi yang lebih ter arah</t>
  </si>
  <si>
    <t>terkait sampah yang ada di kota makassar saya berfikir ini harus di mulai dari pendidikan dasar yang harus di ajarkan lebih matang di sekolah saya berfikir sembari membersihkan sampah yang ada di kota ini ada bagusnya di sandingi dengan edukasi yang lebih ter arah</t>
  </si>
  <si>
    <t>['terkait', 'sampah', 'yang', 'ada', 'di', 'kota', 'makassar', 'saya', 'berfikir', 'ini', 'harus', 'di', 'mulai', 'dari', 'pendidikan', 'dasar', 'yang', 'harus', 'di', 'ajarkan', 'lebih', 'matang', 'di', 'sekolah', 'saya', 'berfikir', 'sembari', 'membersihkan', 'sampah', 'yang', 'ada', 'di', 'kota', 'ini', 'ada', 'bagusnya', 'di', 'sandingi', 'dengan', 'edukasi', 'yang', 'lebih', 'ter', 'arah']</t>
  </si>
  <si>
    <t>['terkait', 'sampah', 'kota', 'makassar', 'berfikir', 'pendidikan', 'dasar', 'ajarkan', 'matang', 'sekolah', 'berfikir', 'sembari', 'membersihkan', 'sampah', 'kota', 'bagusnya', 'sandingi', 'edukasi', 'ter', 'arah']</t>
  </si>
  <si>
    <t>['kait', 'sampah', 'kota', 'makassar', 'berfikir', 'didik', 'dasar', 'ajar', 'matang', 'sekolah', 'berfikir', 'sembari', 'bersih', 'sampah', 'kota', 'bagus', 'sanding', 'edukasi', 'ter', 'arah']</t>
  </si>
  <si>
    <t>masyarakat sadar buang sampah sembarang sebaikknya warga daur ulang sampah habis pakai perintah buang</t>
  </si>
  <si>
    <t xml:space="preserve">sebaiknya masyarakat sadar tidak membuang sampah sembarangan sebaikknya warga mendaur ulang sampah habis pakaisebaiknya pemerintah menyiapkan tempat pembuangan yang lebih besar lagi </t>
  </si>
  <si>
    <t>sebaiknya masyarakat sadar tidak membuang sampah sembarangan sebaikknya warga mendaur ulang sampah habis pakai sebaiknya pemerintah menyiapkan tempat pembuangan yang lebih besar lagi</t>
  </si>
  <si>
    <t>['sebaiknya', 'masyarakat', 'sadar', 'tidak', 'membuang', 'sampah', 'sembarangan', 'sebaikknya', 'warga', 'mendaur', 'ulang', 'sampah', 'habis', 'pakai', 'sebaiknya', 'pemerintah', 'menyiapkan', 'tempat', 'pembuangan', 'yang', 'lebih', 'besar', 'lagi']</t>
  </si>
  <si>
    <t>['masyarakat', 'sadar', 'membuang', 'sampah', 'sembarangan', 'sebaikknya', 'warga', 'mendaur', 'ulang', 'sampah', 'habis', 'pakai', 'pemerintah', 'pembuangan']</t>
  </si>
  <si>
    <t>['masyarakat', 'sadar', 'buang', 'sampah', 'sembarang', 'sebaikknya', 'warga', 'daur', 'ulang', 'sampah', 'habis', 'pakai', 'perintah', 'buang']</t>
  </si>
  <si>
    <t>dampak buruk masyarakat warga lewatbisa akibat macet parah akibat lingkung cemar tolong masyarakat buang sampah sembarangankasihan cemar lingkung orang</t>
  </si>
  <si>
    <t>sangat memberikan dampak buruk bagi masyarakat khususnya warga yg lewat²...bisa mengakibatkan macet yang sangat parah dan mengakibatkan lingkungan tercemar.. tolong masyarakat yang di sana jangan buang sampah sembarangan..kasihan tercemar lingkungan dan org yg lewat</t>
  </si>
  <si>
    <t>sangat memberikan dampak buruk bagi masyarakat khususnya warga yg lewatbisa mengakibatkan macet yang sangat parah dan mengakibatkan lingkungan tercemar tolong masyarakat yang di sana jangan buang sampah sembarangankasihan tercemar lingkungan dan org yg lewat</t>
  </si>
  <si>
    <t>['sangat', 'memberikan', 'dampak', 'buruk', 'bagi', 'masyarakat', 'khususnya', 'warga', 'yg', 'lewatbisa', 'mengakibatkan', 'macet', 'yang', 'sangat', 'parah', 'dan', 'mengakibatkan', 'lingkungan', 'tercemar', 'tolong', 'masyarakat', 'yang', 'di', 'sana', 'jangan', 'buang', 'sampah', 'sembarangankasihan', 'tercemar', 'lingkungan', 'dan', 'org', 'yg', 'lewat']</t>
  </si>
  <si>
    <t>['sangat', 'memberikan', 'dampak', 'buruk', 'bagi', 'masyarakat', 'khususnya', 'warga', 'yg', 'lewatbisa', 'mengakibatkan', 'macet', 'yang', 'sangat', 'parah', 'dan', 'mengakibatkan', 'lingkungan', 'tercemar', 'tolong', 'masyarakat', 'yang', 'di', 'sana', 'jangan', 'buang', 'sampah', 'sembarangankasihan', 'tercemar', 'lingkungan', 'dan', 'orang', 'yg', 'lewat']</t>
  </si>
  <si>
    <t>['dampak', 'buruk', 'masyarakat', 'warga', 'lewatbisa', 'mengakibatkan', 'macet', 'parah', 'mengakibatkan', 'lingkungan', 'tercemar', 'tolong', 'masyarakat', 'buang', 'sampah', 'sembarangankasihan', 'tercemar', 'lingkungan', 'orang']</t>
  </si>
  <si>
    <t>['dampak', 'buruk', 'masyarakat', 'warga', 'lewatbisa', 'akibat', 'macet', 'parah', 'akibat', 'lingkung', 'cemar', 'tolong', 'masyarakat', 'buang', 'sampah', 'sembarangankasihan', 'cemar', 'lingkung', 'orang']</t>
  </si>
  <si>
    <t>sera mana</t>
  </si>
  <si>
    <t>berserakan dimana mana</t>
  </si>
  <si>
    <t>['berserakan', 'dimana', 'mana']</t>
  </si>
  <si>
    <t>['berserakan', 'dimana']</t>
  </si>
  <si>
    <t>['sera', 'mana']</t>
  </si>
  <si>
    <t>kurang kelola sampah masyarakat sadar buang sampah sampah</t>
  </si>
  <si>
    <t>masih kurangnya pengelolaan sampah dan masih banyak masyarakat yg tidak sadar dengan membuang sampah bukan di tempat sampah</t>
  </si>
  <si>
    <t>['masih', 'kurangnya', 'pengelolaan', 'sampah', 'dan', 'masih', 'banyak', 'masyarakat', 'yg', 'tidak', 'sadar', 'dengan', 'membuang', 'sampah', 'bukan', 'di', 'tempat', 'sampah']</t>
  </si>
  <si>
    <t>['kurangnya', 'pengelolaan', 'sampah', 'masyarakat', 'sadar', 'membuang', 'sampah', 'sampah']</t>
  </si>
  <si>
    <t>['kurang', 'kelola', 'sampah', 'masyarakat', 'sadar', 'buang', 'sampah', 'sampah']</t>
  </si>
  <si>
    <t>prihatin kritis</t>
  </si>
  <si>
    <t xml:space="preserve">sangat prihatin dan kritis </t>
  </si>
  <si>
    <t>sangat prihatin dan kritis</t>
  </si>
  <si>
    <t>['sangat', 'prihatin', 'dan', 'kritis']</t>
  </si>
  <si>
    <t>['prihatin', 'kritis']</t>
  </si>
  <si>
    <t>sampah makassar kendali musim hujan</t>
  </si>
  <si>
    <t xml:space="preserve">sampah di makassar sangat lah tidak terkendali kan kalau saat musim hujan </t>
  </si>
  <si>
    <t>sampah di makassar sangat lah tidak terkendali kan kalau saat musim hujan</t>
  </si>
  <si>
    <t>['sampah', 'di', 'makassar', 'sangat', 'lah', 'tidak', 'terkendali', 'kan', 'kalau', 'saat', 'musim', 'hujan']</t>
  </si>
  <si>
    <t>['sampah', 'makassar', 'terkendali', 'musim', 'hujan']</t>
  </si>
  <si>
    <t>['sampah', 'makassar', 'kendali', 'musim', 'hujan']</t>
  </si>
  <si>
    <t>sessajki</t>
  </si>
  <si>
    <t>['sessajki']</t>
  </si>
  <si>
    <t>warga makassar minim kebersihansehingga sampah cecer mana</t>
  </si>
  <si>
    <t>menurut saya, warga makassar masih sangat minim akan kebersihan,sehingga sampah berceceran dimana mana</t>
  </si>
  <si>
    <t>menurut saya warga makassar masih sangat minim akan kebersihansehingga sampah berceceran dimana mana</t>
  </si>
  <si>
    <t>['menurut', 'saya', 'warga', 'makassar', 'masih', 'sangat', 'minim', 'akan', 'kebersihansehingga', 'sampah', 'berceceran', 'dimana', 'mana']</t>
  </si>
  <si>
    <t>['warga', 'makassar', 'minim', 'kebersihansehingga', 'sampah', 'berceceran', 'dimana']</t>
  </si>
  <si>
    <t>['warga', 'makassar', 'minim', 'kebersihansehingga', 'sampah', 'cecer', 'mana']</t>
  </si>
  <si>
    <t>tangan sampah makassar hadap kritik tajam kait kondisi buang tpa antang over kapasitas walhi nilai pemkot makassar milik strategi efektif atas volume sampah tingkat</t>
  </si>
  <si>
    <t>penanganan sampah di makassar menghadapi kritik tajam, terutama terkait kondisi tempat pembuangan akhir (tpa) antang yang over kapasitas. walhi menilai pemkot makassar tidak memiliki strategi efektif untuk mengatasi masalah ini, sehingga volume sampah terus meningkat.</t>
  </si>
  <si>
    <t>penanganan sampah di makassar menghadapi kritik tajam terutama terkait kondisi tempat pembuangan akhir tpa antang yang over kapasitas walhi menilai pemkot makassar tidak memiliki strategi efektif untuk mengatasi masalah ini sehingga volume sampah terus meningkat</t>
  </si>
  <si>
    <t>['penanganan', 'sampah', 'di', 'makassar', 'menghadapi', 'kritik', 'tajam', 'terutama', 'terkait', 'kondisi', 'tempat', 'pembuangan', 'akhir', 'tpa', 'antang', 'yang', 'over', 'kapasitas', 'walhi', 'menilai', 'pemkot', 'makassar', 'tidak', 'memiliki', 'strategi', 'efektif', 'untuk', 'mengatasi', 'masalah', 'ini', 'sehingga', 'volume', 'sampah', 'terus', 'meningkat']</t>
  </si>
  <si>
    <t>['penanganan', 'sampah', 'makassar', 'menghadapi', 'kritik', 'tajam', 'terkait', 'kondisi', 'pembuangan', 'tpa', 'antang', 'over', 'kapasitas', 'walhi', 'menilai', 'pemkot', 'makassar', 'memiliki', 'strategi', 'efektif', 'mengatasi', 'volume', 'sampah', 'meningkat']</t>
  </si>
  <si>
    <t>['tangan', 'sampah', 'makassar', 'hadap', 'kritik', 'tajam', 'kait', 'kondisi', 'buang', 'tpa', 'antang', 'over', 'kapasitas', 'walhi', 'nilai', 'pemkot', 'makassar', 'milik', 'strategi', 'efektif', 'atas', 'volume', 'sampah', 'tingkat']</t>
  </si>
  <si>
    <t>komentar kait sampah makassar pantai makassar sampah sera dimanamana</t>
  </si>
  <si>
    <t xml:space="preserve">komentar saya terkait sampah di makassar itu masih sangat banyak apa lagi dilihat dari beberapa pantai yang ada di makassar itu sampahnya masih sangat banyak berserakah dimana-mana </t>
  </si>
  <si>
    <t>komentar saya terkait sampah di makassar itu masih sangat banyak apa lagi dilihat dari beberapa pantai yang ada di makassar itu sampahnya masih sangat banyak berserakah dimanamana</t>
  </si>
  <si>
    <t>['komentar', 'saya', 'terkait', 'sampah', 'di', 'makassar', 'itu', 'masih', 'sangat', 'banyak', 'apa', 'lagi', 'dilihat', 'dari', 'beberapa', 'pantai', 'yang', 'ada', 'di', 'makassar', 'itu', 'sampahnya', 'masih', 'sangat', 'banyak', 'berserakah', 'dimanamana']</t>
  </si>
  <si>
    <t>['komentar', 'terkait', 'sampah', 'makassar', 'pantai', 'makassar', 'sampahnya', 'berserakah', 'dimanamana']</t>
  </si>
  <si>
    <t>['komentar', 'kait', 'sampah', 'makassar', 'pantai', 'makassar', 'sampah', 'sera', 'dimanamana']</t>
  </si>
  <si>
    <t>moga aplikasi kurang sampah jalan</t>
  </si>
  <si>
    <t>semoga dengan adanya aplikasi ini dapat mengurangi sampah di jalan</t>
  </si>
  <si>
    <t>['semoga', 'dengan', 'adanya', 'aplikasi', 'ini', 'dapat', 'mengurangi', 'sampah', 'di', 'jalan']</t>
  </si>
  <si>
    <t>['semoga', 'aplikasi', 'mengurangi', 'sampah', 'jalan']</t>
  </si>
  <si>
    <t>['moga', 'aplikasi', 'kurang', 'sampah', 'jalan']</t>
  </si>
  <si>
    <t>banyak sera</t>
  </si>
  <si>
    <t>begitu banyaknya yang berserakan</t>
  </si>
  <si>
    <t>['begitu', 'banyaknya', 'yang', 'berserakan']</t>
  </si>
  <si>
    <t>['banyaknya', 'berserakan']</t>
  </si>
  <si>
    <t>['banyak', 'sera']</t>
  </si>
  <si>
    <t>mantap</t>
  </si>
  <si>
    <t>mantap lanjut kan</t>
  </si>
  <si>
    <t>['mantap', 'lanjut', 'kan']</t>
  </si>
  <si>
    <t>['mantap']</t>
  </si>
  <si>
    <t>gera perintah sedia tambah buang sampah edukasi masyarakat kait sadar buang sampah sesuai tempat</t>
  </si>
  <si>
    <t>perlunya gerakan dari pemerintah untuk menyediakan / menambah jumlah tempat pembuangan sampah, lalu mengedukasi masyarakat terkait pentingnya kesadaran membuang sampah sesuai tempatnya</t>
  </si>
  <si>
    <t>perlunya gerakan dari pemerintah untuk menyediakan menambah jumlah tempat pembuangan sampah lalu mengedukasi masyarakat terkait pentingnya kesadaran membuang sampah sesuai tempatnya</t>
  </si>
  <si>
    <t>['perlunya', 'gerakan', 'dari', 'pemerintah', 'untuk', 'menyediakan', 'menambah', 'jumlah', 'tempat', 'pembuangan', 'sampah', 'lalu', 'mengedukasi', 'masyarakat', 'terkait', 'pentingnya', 'kesadaran', 'membuang', 'sampah', 'sesuai', 'tempatnya']</t>
  </si>
  <si>
    <t>['gerakan', 'pemerintah', 'menyediakan', 'menambah', 'pembuangan', 'sampah', 'mengedukasi', 'masyarakat', 'terkait', 'kesadaran', 'membuang', 'sampah', 'sesuai', 'tempatnya']</t>
  </si>
  <si>
    <t>['gera', 'perintah', 'sedia', 'tambah', 'buang', 'sampah', 'edukasi', 'masyarakat', 'kait', 'sadar', 'buang', 'sampah', 'sesuai', 'tempat']</t>
  </si>
  <si>
    <t>optimal olah sampah</t>
  </si>
  <si>
    <t>masih belum optimal pengolahan sampahnya</t>
  </si>
  <si>
    <t>['masih', 'belum', 'optimal', 'pengolahan', 'sampahnya']</t>
  </si>
  <si>
    <t>['optimal', 'pengolahan', 'sampahnya']</t>
  </si>
  <si>
    <t>['optimal', 'olah', 'sampah']</t>
  </si>
  <si>
    <t>sera</t>
  </si>
  <si>
    <t>berserakan</t>
  </si>
  <si>
    <t>['berserakan']</t>
  </si>
  <si>
    <t>['sera']</t>
  </si>
  <si>
    <t>buang sampah kontrol kadang warga koskosan buang sampah pinggir jalan pinggir got sampahsampah ganggu kurang sadar masyarakat jaga bersih</t>
  </si>
  <si>
    <t>pembuangan sampahnya tidak terkontrol. kadang warga atau yang dekat dengan kos-kosan hanya membuang sampah di pinggir jalan ataupun pinggir got. tentu sampah-sampah ini sangat mengganggu dan kurangnya kesadaran masyarakat untuk menjaga kebersihan sekitar</t>
  </si>
  <si>
    <t>pembuangan sampahnya tidak terkontrol kadang warga atau yang dekat dengan koskosan hanya membuang sampah di pinggir jalan ataupun pinggir got tentu sampahsampah ini sangat mengganggu dan kurangnya kesadaran masyarakat untuk menjaga kebersihan sekitar</t>
  </si>
  <si>
    <t>['pembuangan', 'sampahnya', 'tidak', 'terkontrol', 'kadang', 'warga', 'atau', 'yang', 'dekat', 'dengan', 'koskosan', 'hanya', 'membuang', 'sampah', 'di', 'pinggir', 'jalan', 'ataupun', 'pinggir', 'got', 'tentu', 'sampahsampah', 'ini', 'sangat', 'mengganggu', 'dan', 'kurangnya', 'kesadaran', 'masyarakat', 'untuk', 'menjaga', 'kebersihan', 'sekitar']</t>
  </si>
  <si>
    <t>['pembuangan', 'sampahnya', 'terkontrol', 'kadang', 'warga', 'koskosan', 'membuang', 'sampah', 'pinggir', 'jalan', 'pinggir', 'got', 'sampahsampah', 'mengganggu', 'kurangnya', 'kesadaran', 'masyarakat', 'menjaga', 'kebersihan']</t>
  </si>
  <si>
    <t>['buang', 'sampah', 'kontrol', 'kadang', 'warga', 'koskosan', 'buang', 'sampah', 'pinggir', 'jalan', 'pinggir', 'got', 'sampahsampah', 'ganggu', 'kurang', 'sadar', 'masyarakat', 'jaga', 'bersih']</t>
  </si>
  <si>
    <t>perintah menghimbau masyarakat buang sampah sembarang daerah makassar daerah akibat banyak sampah sera salur air sumbat banjir ujung ujung perintah salah masyarakat sadar</t>
  </si>
  <si>
    <t>sebenarnya pemerintah sudah menghimbau kepada seluruh masyarakat jangan membuang sampah sembarangan baik di daerah makassar ataupun di daerah lain, akibat banyaknya sampah yang berserakan bisa bisa saluran air akan tersumbat dan terjadinya banjir, ujung ujungnya pemerintah yang di salahkan, padahal masyarakat sendiri yang kurang kesadaran.</t>
  </si>
  <si>
    <t>sebenarnya pemerintah sudah menghimbau kepada seluruh masyarakat jangan membuang sampah sembarangan baik di daerah makassar ataupun di daerah lain akibat banyaknya sampah yang berserakan bisa bisa saluran air akan tersumbat dan terjadinya banjir ujung ujungnya pemerintah yang di salahkan padahal masyarakat sendiri yang kurang kesadaran</t>
  </si>
  <si>
    <t>['sebenarnya', 'pemerintah', 'sudah', 'menghimbau', 'kepada', 'seluruh', 'masyarakat', 'jangan', 'membuang', 'sampah', 'sembarangan', 'baik', 'di', 'daerah', 'makassar', 'ataupun', 'di', 'daerah', 'lain', 'akibat', 'banyaknya', 'sampah', 'yang', 'berserakan', 'bisa', 'bisa', 'saluran', 'air', 'akan', 'tersumbat', 'dan', 'terjadinya', 'banjir', 'ujung', 'ujungnya', 'pemerintah', 'yang', 'di', 'salahkan', 'padahal', 'masyarakat', 'sendiri', 'yang', 'kurang', 'kesadaran']</t>
  </si>
  <si>
    <t>['pemerintah', 'menghimbau', 'masyarakat', 'membuang', 'sampah', 'sembarangan', 'daerah', 'makassar', 'daerah', 'akibat', 'banyaknya', 'sampah', 'berserakan', 'saluran', 'air', 'tersumbat', 'banjir', 'ujung', 'ujungnya', 'pemerintah', 'salahkan', 'masyarakat', 'kesadaran']</t>
  </si>
  <si>
    <t>['perintah', 'menghimbau', 'masyarakat', 'buang', 'sampah', 'sembarang', 'daerah', 'makassar', 'daerah', 'akibat', 'banyak', 'sampah', 'sera', 'salur', 'air', 'sumbat', 'banjir', 'ujung', 'ujung', 'perintah', 'salah', 'masyarakat', 'sadar']</t>
  </si>
  <si>
    <t>laku bersih lingkung pertisipasi perintah</t>
  </si>
  <si>
    <t xml:space="preserve">perlu di lakukan pembersihan terhadap lingkungan sekitar dan adanya pertisipasi dari pemerintah setempat </t>
  </si>
  <si>
    <t>perlu di lakukan pembersihan terhadap lingkungan sekitar dan adanya pertisipasi dari pemerintah setempat</t>
  </si>
  <si>
    <t>['perlu', 'di', 'lakukan', 'pembersihan', 'terhadap', 'lingkungan', 'sekitar', 'dan', 'adanya', 'pertisipasi', 'dari', 'pemerintah', 'setempat']</t>
  </si>
  <si>
    <t>['lakukan', 'pembersihan', 'lingkungan', 'pertisipasi', 'pemerintah']</t>
  </si>
  <si>
    <t>['laku', 'bersih', 'lingkung', 'pertisipasi', 'perintah']</t>
  </si>
  <si>
    <t>buruk</t>
  </si>
  <si>
    <t>sangat buruk</t>
  </si>
  <si>
    <t>['sangat', 'buruk']</t>
  </si>
  <si>
    <t>['buruk']</t>
  </si>
  <si>
    <t>sampah makassar kota serius perhati produksi sampah kota tingkat infrastruktur sistem kelola sampah pada sebab banyak timbun sampah jalan sungai dampak buruk lingkung sehat masyarakat</t>
  </si>
  <si>
    <t xml:space="preserve">masalah sampah di makassar, seperti di banyak kota besar lainnya, memang cukup serius dan memerlukan perhatian lebih. seperti yang diketahui, produksi sampah kota terus meningkat,tetapi infrastruktur dan sistem pengelolaan sampah sering kali belum memadai. hal ini menyebabkan banyaknya timbunan sampah di jalanan, sungai, dan tempat umum, yangbisa berdampak buruk pada lingkungan dan kesehatan masyarakat.
</t>
  </si>
  <si>
    <t>masalah sampah di makassar seperti di banyak kota besar lainnya memang cukup serius dan memerlukan perhatian lebih seperti yang diketahui produksi sampah kota terus meningkat tetapi infrastruktur dan sistem pengelolaan sampah sering kali belum memadai hal ini menyebabkan banyaknya timbunan sampah di jalanan sungai dan tempat umum yang bisa berdampak buruk pada lingkungan dan kesehatan masyarakat</t>
  </si>
  <si>
    <t>['masalah', 'sampah', 'di', 'makassar', 'seperti', 'di', 'banyak', 'kota', 'besar', 'lainnya', 'memang', 'cukup', 'serius', 'dan', 'memerlukan', 'perhatian', 'lebih', 'seperti', 'yang', 'diketahui', 'produksi', 'sampah', 'kota', 'terus', 'meningkat', 'tetapi', 'infrastruktur', 'dan', 'sistem', 'pengelolaan', 'sampah', 'sering', 'kali', 'belum', 'memadai', 'hal', 'ini', 'menyebabkan', 'banyaknya', 'timbunan', 'sampah', 'di', 'jalanan', 'sungai', 'dan', 'tempat', 'umum', 'yang', 'bisa', 'berdampak', 'buruk', 'pada', 'lingkungan', 'dan', 'kesehatan', 'masyarakat']</t>
  </si>
  <si>
    <t>['masalah', 'sampah', 'di', 'makassar', 'seperti', 'di', 'banyak', 'kota', 'besar', 'lainnya', 'memang', 'cukup', 'serius', 'dan', 'memerlukan', 'perhatian', 'lebih', 'seperti', 'yang', 'diketahui', 'produksi', 'sampah', 'kota', 'terus', 'meningkat', 'tetapi', 'infrastruktur', 'dan', 'sistem', 'pengelolaan', 'sampah', 'sering', 'sepertinya', 'belum', 'memadai', 'hal', 'ini', 'menyebabkan', 'banyaknya', 'timbunan', 'sampah', 'di', 'jalanan', 'sungai', 'dan', 'tempat', 'umum', 'yang', 'bisa', 'berdampak', 'buruk', 'pada', 'lingkungan', 'dan', 'kesehatan', 'masyarakat']</t>
  </si>
  <si>
    <t>['sampah', 'makassar', 'kota', 'serius', 'perhatian', 'produksi', 'sampah', 'kota', 'meningkat', 'infrastruktur', 'sistem', 'pengelolaan', 'sampah', 'memadai', 'menyebabkan', 'banyaknya', 'timbunan', 'sampah', 'jalanan', 'sungai', 'berdampak', 'buruk', 'lingkungan', 'kesehatan', 'masyarakat']</t>
  </si>
  <si>
    <t>['sampah', 'makassar', 'kota', 'serius', 'perhati', 'produksi', 'sampah', 'kota', 'tingkat', 'infrastruktur', 'sistem', 'kelola', 'sampah', 'pada', 'sebab', 'banyak', 'timbun', 'sampah', 'jalan', 'sungai', 'dampak', 'buruk', 'lingkung', 'sehat', 'masyarakat']</t>
  </si>
  <si>
    <t>sampah makassar isu desak perhati tindak nyata kota bersih cermin masyarakat peduli lingkung sadar jaga bersih sepenuh terap timbun sampah jalan pasar sungai tantang kelola sampah</t>
  </si>
  <si>
    <t>menurut saya, masalah sampah di makassar adalah isu yang mendesak dan memerlukan perhatian serta tindakan nyata dari semua pihak. kota yang bersih adalah cerminan masyarakat yang peduli akan lingkungannya, namun saat ini masih terlihat bahwa kesadaran akan pentingnya menjaga kebersihan belum sepenuhnya diterapkan. timbunan sampah di jalan, pasar, dan sungai menunjukkan masih ada tantangan besar dalam pengelolaan sampah.</t>
  </si>
  <si>
    <t>menurut saya masalah sampah di makassar adalah isu yang mendesak dan memerlukan perhatian serta tindakan nyata dari semua pihak kota yang bersih adalah cerminan masyarakat yang peduli akan lingkungannya namun saat ini masih terlihat bahwa kesadaran akan pentingnya menjaga kebersihan belum sepenuhnya diterapkan timbunan sampah di jalan pasar dan sungai menunjukkan masih ada tantangan besar dalam pengelolaan sampah</t>
  </si>
  <si>
    <t>['menurut', 'saya', 'masalah', 'sampah', 'di', 'makassar', 'adalah', 'isu', 'yang', 'mendesak', 'dan', 'memerlukan', 'perhatian', 'serta', 'tindakan', 'nyata', 'dari', 'semua', 'pihak', 'kota', 'yang', 'bersih', 'adalah', 'cerminan', 'masyarakat', 'yang', 'peduli', 'akan', 'lingkungannya', 'namun', 'saat', 'ini', 'masih', 'terlihat', 'bahwa', 'kesadaran', 'akan', 'pentingnya', 'menjaga', 'kebersihan', 'belum', 'sepenuhnya', 'diterapkan', 'timbunan', 'sampah', 'di', 'jalan', 'pasar', 'dan', 'sungai', 'menunjukkan', 'masih', 'ada', 'tantangan', 'besar', 'dalam', 'pengelolaan', 'sampah']</t>
  </si>
  <si>
    <t>['sampah', 'makassar', 'isu', 'mendesak', 'perhatian', 'tindakan', 'nyata', 'kota', 'bersih', 'cerminan', 'masyarakat', 'peduli', 'lingkungannya', 'kesadaran', 'menjaga', 'kebersihan', 'sepenuhnya', 'diterapkan', 'timbunan', 'sampah', 'jalan', 'pasar', 'sungai', 'tantangan', 'pengelolaan', 'sampah']</t>
  </si>
  <si>
    <t>['sampah', 'makassar', 'isu', 'desak', 'perhati', 'tindak', 'nyata', 'kota', 'bersih', 'cermin', 'masyarakat', 'peduli', 'lingkung', 'sadar', 'jaga', 'bersih', 'sepenuh', 'terap', 'timbun', 'sampah', 'jalan', 'pasar', 'sungai', 'tantang', 'kelola', 'sampah']</t>
  </si>
  <si>
    <t>sampah makassar isu krusial perhati tindak cepat timbun sampah sistem kelola sampah kota makassar milik kurang kurang sadar masyarakat buang sampah tempat minim fasilitas pilah olah sampah kondisi</t>
  </si>
  <si>
    <t>masalah sampah di makassar adalah isu krusial yang memerlukan perhatian dan tindakan cepat. timbunan sampah yang terlihat di berbagai tempat menunjukkan bahwa sistem pengelolaan sampah di kota makassar masih memiliki banyak kekurangan. kurangnya kesadaran masyarakat untuk membuang sampah pada tempatnya serta minimnya fasilitas pemilahan dan pengolahan sampah pada kondisi ini</t>
  </si>
  <si>
    <t>masalah sampah di makassar adalah isu krusial yang memerlukan perhatian dan tindakan cepat timbunan sampah yang terlihat di berbagai tempat menunjukkan bahwa sistem pengelolaan sampah di kota makassar masih memiliki banyak kekurangan kurangnya kesadaran masyarakat untuk membuang sampah pada tempatnya serta minimnya fasilitas pemilahan dan pengolahan sampah pada kondisi ini</t>
  </si>
  <si>
    <t>['masalah', 'sampah', 'di', 'makassar', 'adalah', 'isu', 'krusial', 'yang', 'memerlukan', 'perhatian', 'dan', 'tindakan', 'cepat', 'timbunan', 'sampah', 'yang', 'terlihat', 'di', 'berbagai', 'tempat', 'menunjukkan', 'bahwa', 'sistem', 'pengelolaan', 'sampah', 'di', 'kota', 'makassar', 'masih', 'memiliki', 'banyak', 'kekurangan', 'kurangnya', 'kesadaran', 'masyarakat', 'untuk', 'membuang', 'sampah', 'pada', 'tempatnya', 'serta', 'minimnya', 'fasilitas', 'pemilahan', 'dan', 'pengolahan', 'sampah', 'pada', 'kondisi', 'ini']</t>
  </si>
  <si>
    <t>['sampah', 'makassar', 'isu', 'krusial', 'perhatian', 'tindakan', 'cepat', 'timbunan', 'sampah', 'sistem', 'pengelolaan', 'sampah', 'kota', 'makassar', 'memiliki', 'kekurangan', 'kurangnya', 'kesadaran', 'masyarakat', 'membuang', 'sampah', 'tempatnya', 'minimnya', 'fasilitas', 'pemilahan', 'pengolahan', 'sampah', 'kondisi']</t>
  </si>
  <si>
    <t>['sampah', 'makassar', 'isu', 'krusial', 'perhati', 'tindak', 'cepat', 'timbun', 'sampah', 'sistem', 'kelola', 'sampah', 'kota', 'makassar', 'milik', 'kurang', 'kurang', 'sadar', 'masyarakat', 'buang', 'sampah', 'tempat', 'minim', 'fasilitas', 'pilah', 'olah', 'sampah', 'kondisi']</t>
  </si>
  <si>
    <t>sampah makassar tantang dampak langsung kualitas hidup masyarakat lingkung timbun sampah kelola cari udara udara buruk estetika kota lokasi pasar jalan utama area publik penuh sampah kendala kelola</t>
  </si>
  <si>
    <t>menurut saya, masalah sampah di makassar menjadi tantangan besar yang berdampak langsung pada kualitas hidup masyarakat dan lingkungan. timbunan sampah yang tidak terkelola dengan baik tidak hanya mencemari udara dan udara, tetapi juga memperburuk estetika kota. beberapa lokasi seperti pasar, jalan utama, dan area publik lainnya masih sering terlihat dipenuhi sampah, yang menunjukkan adanya kendala dalam pengelolaan.</t>
  </si>
  <si>
    <t>menurut saya masalah sampah di makassar menjadi tantangan besar yang berdampak langsung pada kualitas hidup masyarakat dan lingkungan timbunan sampah yang tidak terkelola dengan baik tidak hanya mencemari udara dan udara tetapi juga memperburuk estetika kota beberapa lokasi seperti pasar jalan utama dan area publik lainnya masih sering terlihat dipenuhi sampah yang menunjukkan adanya kendala dalam pengelolaan</t>
  </si>
  <si>
    <t>['menurut', 'saya', 'masalah', 'sampah', 'di', 'makassar', 'menjadi', 'tantangan', 'besar', 'yang', 'berdampak', 'langsung', 'pada', 'kualitas', 'hidup', 'masyarakat', 'dan', 'lingkungan', 'timbunan', 'sampah', 'yang', 'tidak', 'terkelola', 'dengan', 'baik', 'tidak', 'hanya', 'mencemari', 'udara', 'dan', 'udara', 'tetapi', 'juga', 'memperburuk', 'estetika', 'kota', 'beberapa', 'lokasi', 'seperti', 'pasar', 'jalan', 'utama', 'dan', 'area', 'publik', 'lainnya', 'masih', 'sering', 'terlihat', 'dipenuhi', 'sampah', 'yang', 'menunjukkan', 'adanya', 'kendala', 'dalam', 'pengelolaan']</t>
  </si>
  <si>
    <t>['sampah', 'makassar', 'tantangan', 'berdampak', 'langsung', 'kualitas', 'hidup', 'masyarakat', 'lingkungan', 'timbunan', 'sampah', 'terkelola', 'mencemari', 'udara', 'udara', 'memperburuk', 'estetika', 'kota', 'lokasi', 'pasar', 'jalan', 'utama', 'area', 'publik', 'dipenuhi', 'sampah', 'kendala', 'pengelolaan']</t>
  </si>
  <si>
    <t>['sampah', 'makassar', 'tantang', 'dampak', 'langsung', 'kualitas', 'hidup', 'masyarakat', 'lingkung', 'timbun', 'sampah', 'kelola', 'cari', 'udara', 'udara', 'buruk', 'estetika', 'kota', 'lokasi', 'pasar', 'jalan', 'utama', 'area', 'publik', 'penuh', 'sampah', 'kendala', 'kelola']</t>
  </si>
  <si>
    <t>masalah sampah makassar tantang kelola lingkung kota timbun sampah sudut kota cermin tingkat infrastruktur sadar masyarakat kondisi dampak negatif lingkung sehat kurang nyaman estetika kota</t>
  </si>
  <si>
    <t>permasalahan sampah di makassar menunjukkan tantangan besar dalam pengelolaan lingkungan perkotaan. timbunan sampah yang terlihat di berbagai sudut kota mencerminkan perlunya peningkatan infrastruktur dan juga kesadaran masyarakat. kondisi ini dapat berdampak negatif pada lingkungan dan kesehatan, serta mengurangi kenyamanan dan estetika kota</t>
  </si>
  <si>
    <t>permasalahan sampah di makassar menunjukkan tantangan besar dalam pengelolaan lingkungan perkotaan timbunan sampah yang terlihat di berbagai sudut kota mencerminkan perlunya peningkatan infrastruktur dan juga kesadaran masyarakat kondisi ini dapat berdampak negatif pada lingkungan dan kesehatan serta mengurangi kenyamanan dan estetika kota</t>
  </si>
  <si>
    <t>['permasalahan', 'sampah', 'di', 'makassar', 'menunjukkan', 'tantangan', 'besar', 'dalam', 'pengelolaan', 'lingkungan', 'perkotaan', 'timbunan', 'sampah', 'yang', 'terlihat', 'di', 'berbagai', 'sudut', 'kota', 'mencerminkan', 'perlunya', 'peningkatan', 'infrastruktur', 'dan', 'juga', 'kesadaran', 'masyarakat', 'kondisi', 'ini', 'dapat', 'berdampak', 'negatif', 'pada', 'lingkungan', 'dan', 'kesehatan', 'serta', 'mengurangi', 'kenyamanan', 'dan', 'estetika', 'kota']</t>
  </si>
  <si>
    <t>['permasalahan', 'sampah', 'makassar', 'tantangan', 'pengelolaan', 'lingkungan', 'perkotaan', 'timbunan', 'sampah', 'sudut', 'kota', 'mencerminkan', 'peningkatan', 'infrastruktur', 'kesadaran', 'masyarakat', 'kondisi', 'berdampak', 'negatif', 'lingkungan', 'kesehatan', 'mengurangi', 'kenyamanan', 'estetika', 'kota']</t>
  </si>
  <si>
    <t>['masalah', 'sampah', 'makassar', 'tantang', 'kelola', 'lingkung', 'kota', 'timbun', 'sampah', 'sudut', 'kota', 'cermin', 'tingkat', 'infrastruktur', 'sadar', 'masyarakat', 'kondisi', 'dampak', 'negatif', 'lingkung', 'sehat', 'kurang', 'nyaman', 'estetika', 'kota']</t>
  </si>
  <si>
    <t>pandang kelola sampah makassar sosialisasi kelola sampah organik nonorganik optimal dinas bersih kota makassar</t>
  </si>
  <si>
    <t xml:space="preserve">menurut pandangan saya, pengelolaan sampah di makassar belum dapat dikatakan baik dikarenakan sosialisasi dalam mengelola sampah, baik dari organik maupun non-organik belum di optimalkan oleh pihak dinas kebersihan kota makassar. </t>
  </si>
  <si>
    <t>menurut pandangan saya pengelolaan sampah di makassar belum dapat dikatakan baik dikarenakan sosialisasi dalam mengelola sampah baik dari organik maupun nonorganik belum di optimalkan oleh pihak dinas kebersihan kota makassar</t>
  </si>
  <si>
    <t>['menurut', 'pandangan', 'saya', 'pengelolaan', 'sampah', 'di', 'makassar', 'belum', 'dapat', 'dikatakan', 'baik', 'dikarenakan', 'sosialisasi', 'dalam', 'mengelola', 'sampah', 'baik', 'dari', 'organik', 'maupun', 'nonorganik', 'belum', 'di', 'optimalkan', 'oleh', 'pihak', 'dinas', 'kebersihan', 'kota', 'makassar']</t>
  </si>
  <si>
    <t>['pandangan', 'pengelolaan', 'sampah', 'makassar', 'sosialisasi', 'mengelola', 'sampah', 'organik', 'nonorganik', 'optimalkan', 'dinas', 'kebersihan', 'kota', 'makassar']</t>
  </si>
  <si>
    <t>['pandang', 'kelola', 'sampah', 'makassar', 'sosialisasi', 'kelola', 'sampah', 'organik', 'nonorganik', 'optimal', 'dinas', 'bersih', 'kota', 'makassar']</t>
  </si>
  <si>
    <t>banyak</t>
  </si>
  <si>
    <t>['banyak']</t>
  </si>
  <si>
    <t>moga sampahsampah tpu antang olah barangbarang keren sebar indonesia negeri lumayan dana dipake bangun stadion internasional makassar</t>
  </si>
  <si>
    <t>semoga ada cara supaya sampah-sampah di tpu antang itu bisa diolah kembali menjadi barang-barang keren dan disebar ke seluruh indonesia dan luar negeri, lumayan juga dananya bisa dipake bangun stadion internasional di makassar.</t>
  </si>
  <si>
    <t>semoga ada cara supaya sampahsampah di tpu antang itu bisa diolah kembali menjadi barangbarang keren dan disebar ke seluruh indonesia dan luar negeri lumayan juga dananya bisa dipake bangun stadion internasional di makassar</t>
  </si>
  <si>
    <t>['semoga', 'ada', 'cara', 'supaya', 'sampahsampah', 'di', 'tpu', 'antang', 'itu', 'bisa', 'diolah', 'kembali', 'menjadi', 'barangbarang', 'keren', 'dan', 'disebar', 'ke', 'seluruh', 'indonesia', 'dan', 'luar', 'negeri', 'lumayan', 'juga', 'dananya', 'bisa', 'dipake', 'bangun', 'stadion', 'internasional', 'di', 'makassar']</t>
  </si>
  <si>
    <t>['semoga', 'sampahsampah', 'tpu', 'antang', 'diolah', 'barangbarang', 'keren', 'disebar', 'indonesia', 'negeri', 'lumayan', 'dananya', 'dipake', 'bangun', 'stadion', 'internasional', 'makassar']</t>
  </si>
  <si>
    <t>['moga', 'sampahsampah', 'tpu', 'antang', 'olah', 'barangbarang', 'keren', 'sebar', 'indonesia', 'negeri', 'lumayan', 'dana', 'dipake', 'bangun', 'stadion', 'internasional', 'makassar']</t>
  </si>
  <si>
    <t>makassar hadap tantang kelola sampah tingkat duduk aktivitas ekonomi kembang sampah kelola sebab lingkung serius banjir cemar air rusa ekosistem</t>
  </si>
  <si>
    <t>makassar menghadapi tantangan besar dalam pengelolaan sampah, terutama dengan meningkatnya jumlah penduduk dan aktivitas ekonomi yang semakin berkembang. sampah yang tidak terkelola dengan baik dapat menyebabkan masalah lingkungan yang serius, seperti banjir, pencemaran air, dan kerusakan ekosistem.</t>
  </si>
  <si>
    <t>makassar menghadapi tantangan besar dalam pengelolaan sampah terutama dengan meningkatnya jumlah penduduk dan aktivitas ekonomi yang semakin berkembang sampah yang tidak terkelola dengan baik dapat menyebabkan masalah lingkungan yang serius seperti banjir pencemaran air dan kerusakan ekosistem</t>
  </si>
  <si>
    <t>['makassar', 'menghadapi', 'tantangan', 'besar', 'dalam', 'pengelolaan', 'sampah', 'terutama', 'dengan', 'meningkatnya', 'jumlah', 'penduduk', 'dan', 'aktivitas', 'ekonomi', 'yang', 'semakin', 'berkembang', 'sampah', 'yang', 'tidak', 'terkelola', 'dengan', 'baik', 'dapat', 'menyebabkan', 'masalah', 'lingkungan', 'yang', 'serius', 'seperti', 'banjir', 'pencemaran', 'air', 'dan', 'kerusakan', 'ekosistem']</t>
  </si>
  <si>
    <t>['makassar', 'menghadapi', 'tantangan', 'pengelolaan', 'sampah', 'meningkatnya', 'penduduk', 'aktivitas', 'ekonomi', 'berkembang', 'sampah', 'terkelola', 'menyebabkan', 'lingkungan', 'serius', 'banjir', 'pencemaran', 'air', 'kerusakan', 'ekosistem']</t>
  </si>
  <si>
    <t>['makassar', 'hadap', 'tantang', 'kelola', 'sampah', 'tingkat', 'duduk', 'aktivitas', 'ekonomi', 'kembang', 'sampah', 'kelola', 'sebab', 'lingkung', 'serius', 'banjir', 'cemar', 'air', 'rusa', 'ekosistem']</t>
  </si>
  <si>
    <t>temu dimanamana sampahsampah tumpuk salur air sebab banjir musim hujan</t>
  </si>
  <si>
    <t>hampir bisa ditemukan dimana-mana. yang menjadi masalah besar adalah sampah-sampah yang sudah sangat menumpuk di saluran air yang menyebabkan kebanjiran di musim hujan.</t>
  </si>
  <si>
    <t>hampir bisa ditemukan dimanamana yang menjadi masalah besar adalah sampahsampah yang sudah sangat menumpuk di saluran air yang menyebabkan kebanjiran di musim hujan</t>
  </si>
  <si>
    <t>['hampir', 'bisa', 'ditemukan', 'dimanamana', 'yang', 'menjadi', 'masalah', 'besar', 'adalah', 'sampahsampah', 'yang', 'sudah', 'sangat', 'menumpuk', 'di', 'saluran', 'air', 'yang', 'menyebabkan', 'kebanjiran', 'di', 'musim', 'hujan']</t>
  </si>
  <si>
    <t>['ditemukan', 'dimanamana', 'sampahsampah', 'menumpuk', 'saluran', 'air', 'menyebabkan', 'kebanjiran', 'musim', 'hujan']</t>
  </si>
  <si>
    <t>['temu', 'dimanamana', 'sampahsampah', 'tumpuk', 'salur', 'air', 'sebab', 'banjir', 'musim', 'hujan']</t>
  </si>
  <si>
    <t>kering</t>
  </si>
  <si>
    <t xml:space="preserve">mengerikan </t>
  </si>
  <si>
    <t>mengerikan</t>
  </si>
  <si>
    <t>['mengerikan']</t>
  </si>
  <si>
    <t>['keri']</t>
  </si>
  <si>
    <t>terkadang masyarakat buah sampah sembarang lahan lahan kosong</t>
  </si>
  <si>
    <t xml:space="preserve">terkadang masih banyak masyarakat yang membuah sampah sembarangan terutama di lahan lahan kosong </t>
  </si>
  <si>
    <t>terkadang masih banyak masyarakat yang membuah sampah sembarangan terutama di lahan lahan kosong</t>
  </si>
  <si>
    <t>['terkadang', 'masih', 'banyak', 'masyarakat', 'yang', 'membuah', 'sampah', 'sembarangan', 'terutama', 'di', 'lahan', 'lahan', 'kosong']</t>
  </si>
  <si>
    <t>['terkadang', 'masyarakat', 'membuah', 'sampah', 'sembarangan', 'lahan', 'lahan', 'kosong']</t>
  </si>
  <si>
    <t>['terkadang', 'masyarakat', 'buah', 'sampah', 'sembarang', 'lahan', 'lahan', 'kosong']</t>
  </si>
  <si>
    <t>moga smpah olah tumpuk tpa</t>
  </si>
  <si>
    <t>semoga smpah bisa di olah dengan baik dan tidak menumpuk di tpa</t>
  </si>
  <si>
    <t>['semoga', 'smpah', 'bisa', 'di', 'olah', 'dengan', 'baik', 'dan', 'tidak', 'menumpuk', 'di', 'tpa']</t>
  </si>
  <si>
    <t>['semoga', 'smpah', 'olah', 'menumpuk', 'tpa']</t>
  </si>
  <si>
    <t>['moga', 'smpah', 'olah', 'tumpuk', 'tpa']</t>
  </si>
  <si>
    <t>dapat sampah makassar realisasi lihat sampah tumpu spot pinggir jalan bangun sampah sedia kotor jijik sampah inti kurang sedia sampah kurang sadar oknum jaga kebersihanitu dapat terimakasih</t>
  </si>
  <si>
    <t>pendapat saya mengenai sampah di makassar yaitu masih belum terealisasikan dengan baik di beberapa tempat yang saya lihat krna masih banyak biasanya sampah yg bertumpukan di satu spot dipinggir jalan atau di sebuah bangunan tanpa adanya tempat sampah yg disediakan, itu membuat keadaan sekitarnya terlihat kotor dan menjijikkan krna berbagai sampah yg ada (intinya kurangnya penyediaan tempat sampah atau bahkan kurangnya kesadaran oknum² sekitar menjaga kebersihan).itu saja pendapat saya terimakasih.</t>
  </si>
  <si>
    <t>pendapat saya mengenai sampah di makassar yaitu masih belum terealisasikan dengan baik di beberapa tempat yang saya lihat krna masih banyak biasanya sampah yg bertumpukan di satu spot dipinggir jalan atau di sebuah bangunan tanpa adanya tempat sampah yg disediakan itu membuat keadaan sekitarnya terlihat kotor dan menjijikkan krna berbagai sampah yg ada intinya kurangnya penyediaan tempat sampah atau bahkan kurangnya kesadaran oknum sekitar menjaga kebersihanitu saja pendapat saya terimakasih</t>
  </si>
  <si>
    <t>['pendapat', 'saya', 'mengenai', 'sampah', 'di', 'makassar', 'yaitu', 'masih', 'belum', 'terealisasikan', 'dengan', 'baik', 'di', 'beberapa', 'tempat', 'yang', 'saya', 'lihat', 'krna', 'masih', 'banyak', 'biasanya', 'sampah', 'yg', 'bertumpukan', 'di', 'satu', 'spot', 'dipinggir', 'jalan', 'atau', 'di', 'sebuah', 'bangunan', 'tanpa', 'adanya', 'tempat', 'sampah', 'yg', 'disediakan', 'itu', 'membuat', 'keadaan', 'sekitarnya', 'terlihat', 'kotor', 'dan', 'menjijikkan', 'krna', 'berbagai', 'sampah', 'yg', 'ada', 'intinya', 'kurangnya', 'penyediaan', 'tempat', 'sampah', 'atau', 'bahkan', 'kurangnya', 'kesadaran', 'oknum', 'sekitar', 'menjaga', 'kebersihanitu', 'saja', 'pendapat', 'saya', 'terimakasih']</t>
  </si>
  <si>
    <t>['pendapat', 'saya', 'mengenai', 'sampah', 'di', 'makassar', 'yaitu', 'masih', 'belum', 'terealisasikan', 'dengan', 'baik', 'di', 'beberapa', 'tempat', 'yang', 'saya', 'lihat', 'karena', 'masih', 'banyak', 'biasanya', 'sampah', 'yg', 'bertumpukan', 'di', 'satu', 'spot', 'dipinggir', 'jalan', 'atau', 'di', 'sebuah', 'bangunan', 'tanpa', 'adanya', 'tempat', 'sampah', 'yg', 'disediakan', 'itu', 'membuat', 'keadaan', 'sekitarnya', 'terlihat', 'kotor', 'dan', 'menjijikkan', 'karena', 'berbagai', 'sampah', 'yg', 'ada', 'intinya', 'kurangnya', 'penyediaan', 'tempat', 'sampah', 'atau', 'bahkan', 'kurangnya', 'kesadaran', 'oknum', 'sekitar', 'menjaga', 'kebersihanitu', 'saja', 'pendapat', 'saya', 'terimakasih']</t>
  </si>
  <si>
    <t>['pendapat', 'sampah', 'makassar', 'terealisasikan', 'lihat', 'sampah', 'bertumpukan', 'spot', 'dipinggir', 'jalan', 'bangunan', 'sampah', 'disediakan', 'kotor', 'menjijikkan', 'sampah', 'intinya', 'kurangnya', 'penyediaan', 'sampah', 'kurangnya', 'kesadaran', 'oknum', 'menjaga', 'kebersihanitu', 'pendapat', 'terimakasih']</t>
  </si>
  <si>
    <t>['dapat', 'sampah', 'makassar', 'realisasi', 'lihat', 'sampah', 'tumpu', 'spot', 'pinggir', 'jalan', 'bangun', 'sampah', 'sedia', 'kotor', 'jijik', 'sampah', 'inti', 'kurang', 'sedia', 'sampah', 'kurang', 'sadar', 'oknum', 'jaga', 'kebersihanitu', 'dapat', 'terimakasih']</t>
  </si>
  <si>
    <t>sadar masyarakat buang sampah sembarang tingkat gaji tukang sampah</t>
  </si>
  <si>
    <t>perlu kesadaran masyarakat untuk tidak membuang sampah sembarangan dan juga perlu meningkatkan gaji tukang sampah</t>
  </si>
  <si>
    <t>['perlu', 'kesadaran', 'masyarakat', 'untuk', 'tidak', 'membuang', 'sampah', 'sembarangan', 'dan', 'juga', 'perlu', 'meningkatkan', 'gaji', 'tukang', 'sampah']</t>
  </si>
  <si>
    <t>['kesadaran', 'masyarakat', 'membuang', 'sampah', 'sembarangan', 'meningkatkan', 'gaji', 'tukang', 'sampah']</t>
  </si>
  <si>
    <t>['sadar', 'masyarakat', 'buang', 'sampah', 'sembarang', 'tingkat', 'gaji', 'tukang', 'sampah']</t>
  </si>
  <si>
    <t>sampah makassar sera pinggir jalan sungai orang buang sampah sembarang</t>
  </si>
  <si>
    <t xml:space="preserve">sampah di makassar masih banyak berserakan, apalagi di pinggir jalan sama sungai. orang-orang juga masih sering buang sampah sembarangan. </t>
  </si>
  <si>
    <t>sampah di makassar masih banyak berserakan apalagi di pinggir jalan sama sungai orangorang juga masih sering buang sampah sembarangan</t>
  </si>
  <si>
    <t>['sampah', 'di', 'makassar', 'masih', 'banyak', 'berserakan', 'apalagi', 'di', 'pinggir', 'jalan', 'sama', 'sungai', 'orangorang', 'juga', 'masih', 'sering', 'buang', 'sampah', 'sembarangan']</t>
  </si>
  <si>
    <t>['sampah', 'di', 'makassar', 'masih', 'banyak', 'berserakan', 'apalagi', 'di', 'pinggir', 'jalan', 'sama', 'sungai', 'orang', 'juga', 'masih', 'sering', 'buang', 'sampah', 'sembarangan']</t>
  </si>
  <si>
    <t>['sampah', 'makassar', 'berserakan', 'pinggir', 'jalan', 'sungai', 'orang', 'buang', 'sampah', 'sembarangan']</t>
  </si>
  <si>
    <t>['sampah', 'makassar', 'sera', 'pinggir', 'jalan', 'sungai', 'orang', 'buang', 'sampah', 'sembarang']</t>
  </si>
  <si>
    <t>sampah urus sera manamana</t>
  </si>
  <si>
    <t>sampahnya masi tidak terurus dan masi berserakan di mana-mana</t>
  </si>
  <si>
    <t>sampahnya masi tidak terurus dan masi berserakan di manamana</t>
  </si>
  <si>
    <t>['sampahnya', 'masi', 'tidak', 'terurus', 'dan', 'masi', 'berserakan', 'di', 'manamana']</t>
  </si>
  <si>
    <t>['sampahnya', 'masih', 'tidak', 'terurus', 'dan', 'masih', 'berserakan', 'di', 'manamana']</t>
  </si>
  <si>
    <t>['sampahnya', 'terurus', 'berserakan', 'manamana']</t>
  </si>
  <si>
    <t>['sampah', 'urus', 'sera', 'manamana']</t>
  </si>
  <si>
    <t>darurat sampah</t>
  </si>
  <si>
    <t>['darurat', 'sampah']</t>
  </si>
  <si>
    <t>sampah biar sera halaman undang kuman sakit pandang nampak kotor sebab udara segar hal genang air biar nyamuk demam darah anak pinak</t>
  </si>
  <si>
    <t>sampah yang dibiarkan berserakan di halaman akan mengundang kuman penyakit, membuat pemandangan nampak kotor, menyebabkan udara tidak segar. demikian halnya dengan genangan air, jika dibiarkan bisa menjadi tempat nyamuk demam berdarah beranak pinak.</t>
  </si>
  <si>
    <t>sampah yang dibiarkan berserakan di halaman akan mengundang kuman penyakit membuat pemandangan nampak kotor menyebabkan udara tidak segar demikian halnya dengan genangan air jika dibiarkan bisa menjadi tempat nyamuk demam berdarah beranak pinak</t>
  </si>
  <si>
    <t>['sampah', 'yang', 'dibiarkan', 'berserakan', 'di', 'halaman', 'akan', 'mengundang', 'kuman', 'penyakit', 'membuat', 'pemandangan', 'nampak', 'kotor', 'menyebabkan', 'udara', 'tidak', 'segar', 'demikian', 'halnya', 'dengan', 'genangan', 'air', 'jika', 'dibiarkan', 'bisa', 'menjadi', 'tempat', 'nyamuk', 'demam', 'berdarah', 'beranak', 'pinak']</t>
  </si>
  <si>
    <t>['sampah', 'dibiarkan', 'berserakan', 'halaman', 'mengundang', 'kuman', 'penyakit', 'pemandangan', 'nampak', 'kotor', 'menyebabkan', 'udara', 'segar', 'halnya', 'genangan', 'air', 'dibiarkan', 'nyamuk', 'demam', 'berdarah', 'beranak', 'pinak']</t>
  </si>
  <si>
    <t>['sampah', 'biar', 'sera', 'halaman', 'undang', 'kuman', 'sakit', 'pandang', 'nampak', 'kotor', 'sebab', 'udara', 'segar', 'hal', 'genang', 'air', 'biar', 'nyamuk', 'demam', 'darah', 'anak', 'pinak']</t>
  </si>
  <si>
    <t>sangatt sampah sera mana kurang sadar duduk bersih lingkung duduk jadi lahan kosong buang sampah pikir dampak manusia lingkung</t>
  </si>
  <si>
    <t>sangatt banyak, sampah berserakan dimana mana karena kurangnya kesadaran penduduk tentang pentingnya kebersihan lingkungan, penduduk sering menjadikan lahan kosong sebagai tempat untuk membuang sampah tanpa memikirkan dampaknya bagi manusia, lingkungan dan sebagainya.</t>
  </si>
  <si>
    <t>sangatt banyak sampah berserakan dimana mana karena kurangnya kesadaran penduduk tentang pentingnya kebersihan lingkungan penduduk sering menjadikan lahan kosong sebagai tempat untuk membuang sampah tanpa memikirkan dampaknya bagi manusia lingkungan dan sebagainya</t>
  </si>
  <si>
    <t>['sangatt', 'banyak', 'sampah', 'berserakan', 'dimana', 'mana', 'karena', 'kurangnya', 'kesadaran', 'penduduk', 'tentang', 'pentingnya', 'kebersihan', 'lingkungan', 'penduduk', 'sering', 'menjadikan', 'lahan', 'kosong', 'sebagai', 'tempat', 'untuk', 'membuang', 'sampah', 'tanpa', 'memikirkan', 'dampaknya', 'bagi', 'manusia', 'lingkungan', 'dan', 'sebagainya']</t>
  </si>
  <si>
    <t>['sangatt', 'sampah', 'berserakan', 'dimana', 'kurangnya', 'kesadaran', 'penduduk', 'kebersihan', 'lingkungan', 'penduduk', 'menjadikan', 'lahan', 'kosong', 'membuang', 'sampah', 'memikirkan', 'dampaknya', 'manusia', 'lingkungan']</t>
  </si>
  <si>
    <t>['sangatt', 'sampah', 'sera', 'mana', 'kurang', 'sadar', 'duduk', 'bersih', 'lingkung', 'duduk', 'jadi', 'lahan', 'kosong', 'buang', 'sampah', 'pikir', 'dampak', 'manusia', 'lingkung']</t>
  </si>
  <si>
    <t>sampah kelola makassar masyarakat mana masyarakat pilih buang sampah sembarang pikir dampak buat rugi orang tpa buang makassar luas area sampah tampung hari tambah sedia sempit teknik olah nya bau timbul ganggu aktivitas orang sekitar</t>
  </si>
  <si>
    <t>sampah dan pengelolaannya di makassar masih menjadi masalah besar yang terjadi di masyarakat dimana masyarakat lebih memilih membuang sampah sembarang tempat tanpa memikirkan dampak dari perbuatannya tersebut yang sangat merugikan orang lain. tpa (tempat pembuangan akhir) yang ada di makassar masih sangat kurang dan harus diperluas lagi areanya karena sampah yang di tampung setiap harinya bertambah sedangkan tempat yang disediakan semakin kecil dan sempit. teknik pengolahan nya juga tidak jelas sehingga bau yang ditimbulkan sangat mengganggu aktivitas orang disekitar.</t>
  </si>
  <si>
    <t>sampah dan pengelolaannya di makassar masih menjadi masalah besar yang terjadi di masyarakat dimana masyarakat lebih memilih membuang sampah sembarang tempat tanpa memikirkan dampak dari perbuatannya tersebut yang sangat merugikan orang lain tpa tempat pembuangan akhir yang ada di makassar masih sangat kurang dan harus diperluas lagi areanya karena sampah yang di tampung setiap harinya bertambah sedangkan tempat yang disediakan semakin kecil dan sempit teknik pengolahan nya juga tidak jelas sehingga bau yang ditimbulkan sangat mengganggu aktivitas orang disekitar</t>
  </si>
  <si>
    <t>['sampah', 'dan', 'pengelolaannya', 'di', 'makassar', 'masih', 'menjadi', 'masalah', 'besar', 'yang', 'terjadi', 'di', 'masyarakat', 'dimana', 'masyarakat', 'lebih', 'memilih', 'membuang', 'sampah', 'sembarang', 'tempat', 'tanpa', 'memikirkan', 'dampak', 'dari', 'perbuatannya', 'tersebut', 'yang', 'sangat', 'merugikan', 'orang', 'lain', 'tpa', 'tempat', 'pembuangan', 'akhir', 'yang', 'ada', 'di', 'makassar', 'masih', 'sangat', 'kurang', 'dan', 'harus', 'diperluas', 'lagi', 'areanya', 'karena', 'sampah', 'yang', 'di', 'tampung', 'setiap', 'harinya', 'bertambah', 'sedangkan', 'tempat', 'yang', 'disediakan', 'semakin', 'kecil', 'dan', 'sempit', 'teknik', 'pengolahan', 'nya', 'juga', 'tidak', 'jelas', 'sehingga', 'bau', 'yang', 'ditimbulkan', 'sangat', 'mengganggu', 'aktivitas', 'orang', 'disekitar']</t>
  </si>
  <si>
    <t>['sampah', 'pengelolaannya', 'makassar', 'masyarakat', 'dimana', 'masyarakat', 'memilih', 'membuang', 'sampah', 'sembarang', 'memikirkan', 'dampak', 'perbuatannya', 'merugikan', 'orang', 'tpa', 'pembuangan', 'makassar', 'diperluas', 'areanya', 'sampah', 'tampung', 'harinya', 'bertambah', 'disediakan', 'sempit', 'teknik', 'pengolahan', 'nya', 'bau', 'ditimbulkan', 'mengganggu', 'aktivitas', 'orang', 'disekitar']</t>
  </si>
  <si>
    <t>['sampah', 'kelola', 'makassar', 'masyarakat', 'mana', 'masyarakat', 'pilih', 'buang', 'sampah', 'sembarang', 'pikir', 'dampak', 'buat', 'rugi', 'orang', 'tpa', 'buang', 'makassar', 'luas', 'area', 'sampah', 'tampung', 'hari', 'tambah', 'sedia', 'sempit', 'teknik', 'olah', 'nya', 'bau', 'timbul', 'ganggu', 'aktivitas', 'orang', 'sekitar']</t>
  </si>
  <si>
    <t>buruk sampah tumpuk timbul sakit bahaya</t>
  </si>
  <si>
    <t>sangat buruk, karena sampah tidak bertumpuk begitu saja, dapat menimbulkan penyakit berbahaya.</t>
  </si>
  <si>
    <t>sangat buruk karena sampah tidak bertumpuk begitu saja dapat menimbulkan penyakit berbahaya</t>
  </si>
  <si>
    <t>['sangat', 'buruk', 'karena', 'sampah', 'tidak', 'bertumpuk', 'begitu', 'saja', 'dapat', 'menimbulkan', 'penyakit', 'berbahaya']</t>
  </si>
  <si>
    <t>['buruk', 'sampah', 'bertumpuk', 'menimbulkan', 'penyakit', 'berbahaya']</t>
  </si>
  <si>
    <t>['buruk', 'sampah', 'tumpuk', 'timbul', 'sakit', 'bahaya']</t>
  </si>
  <si>
    <t>sampah lambat ambil tugas bersih</t>
  </si>
  <si>
    <t xml:space="preserve">sampah terlambat diambil petugas kebersihan </t>
  </si>
  <si>
    <t>sampah terlambat diambil petugas kebersihan</t>
  </si>
  <si>
    <t>['sampah', 'terlambat', 'diambil', 'petugas', 'kebersihan']</t>
  </si>
  <si>
    <t>['sampah', 'lambat', 'ambil', 'tugas', 'bersih']</t>
  </si>
  <si>
    <t>sampah makassar kompleks tantang duduk giat kota padat tambah kurang sadar masyarakat jaga bersih lingkung kontribusi tinggi produksi sampah kota salah aspek atas tingkat partisipasi masyarakat kelola sampah program daur ulang pilah sampah rumah tangga perintah kuat sistem kelola sampah sedia fasilitas pada buang sesuai kendara angkut sampah efektif dekat bas edukasi solusi jangka edukasi dampak sampah lingkung sehat generasi muda dorong biasa jangka</t>
  </si>
  <si>
    <t>masalah sampah di makassar cukup kompleks dan masih menjadi tantangan besar. jumlah penduduk yang tinggi dan kegiatan perkotaan yang padat, ditambah dengan kurangnya kesadaran masyarakat tentang pentingnya menjaga kebersihan lingkungan, berkontribusi terhadap tingginya produksi sampah di kota ini. salah satu aspek penting dalam mengatasi masalah ini adalah meningkatkan partisipasi masyarakat dalam pengelolaan sampah, misalnya melalui program daur ulang atau pemilahan sampah dari rumah tangga. selain itu, pemerintah juga perlu memperkuat sistem pengelolaan sampah dengan menyediakan fasilitas yang memadai, seperti tempat pembuangan yang sesuai dan kendaraan pengangkut sampah yang efektif. selain itu, pendekatan berbasis edukasi juga bisa menjadi solusi jangka panjang. edukasi tentang dampak sampah bagi lingkungan dan kesehatan, terutama kepada generasi muda, dapat mendorong kebiasaan yang lebih baik dalam jangka panjang.</t>
  </si>
  <si>
    <t>masalah sampah di makassar cukup kompleks dan masih menjadi tantangan besar jumlah penduduk yang tinggi dan kegiatan perkotaan yang padat ditambah dengan kurangnya kesadaran masyarakat tentang pentingnya menjaga kebersihan lingkungan berkontribusi terhadap tingginya produksi sampah di kota ini salah satu aspek penting dalam mengatasi masalah ini adalah meningkatkan partisipasi masyarakat dalam pengelolaan sampah misalnya melalui program daur ulang atau pemilahan sampah dari rumah tangga selain itu pemerintah juga perlu memperkuat sistem pengelolaan sampah dengan menyediakan fasilitas yang memadai seperti tempat pembuangan yang sesuai dan kendaraan pengangkut sampah yang efektif selain itu pendekatan berbasis edukasi juga bisa menjadi solusi jangka panjang edukasi tentang dampak sampah bagi lingkungan dan kesehatan terutama kepada generasi muda dapat mendorong kebiasaan yang lebih baik dalam jangka panjang</t>
  </si>
  <si>
    <t>['masalah', 'sampah', 'di', 'makassar', 'cukup', 'kompleks', 'dan', 'masih', 'menjadi', 'tantangan', 'besar', 'jumlah', 'penduduk', 'yang', 'tinggi', 'dan', 'kegiatan', 'perkotaan', 'yang', 'padat', 'ditambah', 'dengan', 'kurangnya', 'kesadaran', 'masyarakat', 'tentang', 'pentingnya', 'menjaga', 'kebersihan', 'lingkungan', 'berkontribusi', 'terhadap', 'tingginya', 'produksi', 'sampah', 'di', 'kota', 'ini', 'salah', 'satu', 'aspek', 'penting', 'dalam', 'mengatasi', 'masalah', 'ini', 'adalah', 'meningkatkan', 'partisipasi', 'masyarakat', 'dalam', 'pengelolaan', 'sampah', 'misalnya', 'melalui', 'program', 'daur', 'ulang', 'atau', 'pemilahan', 'sampah', 'dari', 'rumah', 'tangga', 'selain', 'itu', 'pemerintah', 'juga', 'perlu', 'memperkuat', 'sistem', 'pengelolaan', 'sampah', 'dengan', 'menyediakan', 'fasilitas', 'yang', 'memadai', 'seperti', 'tempat', 'pembuangan', 'yang', 'sesuai', 'dan', 'kendaraan', 'pengangkut', 'sampah', 'yang', 'efektif', 'selain', 'itu', 'pendekatan', 'berbasis', 'edukasi', 'juga', 'bisa', 'menjadi', 'solusi', 'jangka', 'panjang', 'edukasi', 'tentang', 'dampak', 'sampah', 'bagi', 'lingkungan', 'dan', 'kesehatan', 'terutama', 'kepada', 'generasi', 'muda', 'dapat', 'mendorong', 'kebiasaan', 'yang', 'lebih', 'baik', 'dalam', 'jangka', 'panjang']</t>
  </si>
  <si>
    <t>['sampah', 'makassar', 'kompleks', 'tantangan', 'penduduk', 'kegiatan', 'perkotaan', 'padat', 'ditambah', 'kurangnya', 'kesadaran', 'masyarakat', 'menjaga', 'kebersihan', 'lingkungan', 'berkontribusi', 'tingginya', 'produksi', 'sampah', 'kota', 'salah', 'aspek', 'mengatasi', 'meningkatkan', 'partisipasi', 'masyarakat', 'pengelolaan', 'sampah', 'program', 'daur', 'ulang', 'pemilahan', 'sampah', 'rumah', 'tangga', 'pemerintah', 'memperkuat', 'sistem', 'pengelolaan', 'sampah', 'menyediakan', 'fasilitas', 'memadai', 'pembuangan', 'sesuai', 'kendaraan', 'pengangkut', 'sampah', 'efektif', 'pendekatan', 'berbasis', 'edukasi', 'solusi', 'jangka', 'edukasi', 'dampak', 'sampah', 'lingkungan', 'kesehatan', 'generasi', 'muda', 'mendorong', 'kebiasaan', 'jangka']</t>
  </si>
  <si>
    <t>['sampah', 'makassar', 'kompleks', 'tantang', 'duduk', 'giat', 'kota', 'padat', 'tambah', 'kurang', 'sadar', 'masyarakat', 'jaga', 'bersih', 'lingkung', 'kontribusi', 'tinggi', 'produksi', 'sampah', 'kota', 'salah', 'aspek', 'atas', 'tingkat', 'partisipasi', 'masyarakat', 'kelola', 'sampah', 'program', 'daur', 'ulang', 'pilah', 'sampah', 'rumah', 'tangga', 'perintah', 'kuat', 'sistem', 'kelola', 'sampah', 'sedia', 'fasilitas', 'pada', 'buang', 'sesuai', 'kendara', 'angkut', 'sampah', 'efektif', 'dekat', 'bas', 'edukasi', 'solusi', 'jangka', 'edukasi', 'dampak', 'sampah', 'lingkung', 'sehat', 'generasi', 'muda', 'dorong', 'biasa', 'jangka']</t>
  </si>
  <si>
    <t>buruk sampah kelola</t>
  </si>
  <si>
    <t xml:space="preserve">sangat buruk sampah2 tidak terkelola dengan baik. </t>
  </si>
  <si>
    <t>sangat buruk sampah tidak terkelola dengan baik</t>
  </si>
  <si>
    <t>['sangat', 'buruk', 'sampah', 'tidak', 'terkelola', 'dengan', 'baik']</t>
  </si>
  <si>
    <t>['buruk', 'sampah', 'terkelola']</t>
  </si>
  <si>
    <t>['buruk', 'sampah', 'kelola']</t>
  </si>
  <si>
    <t>tangan serius suluh perintah masyarakat dampak buang sampah sembarang manfaat oleh masyarakat buang sampah tempat</t>
  </si>
  <si>
    <t>perlu penanganan serius dan perlu ada penyuluhan dari pemerintah kepada masyarakat tentang dampak membuang sampah sembarangan dan manfaat yang diperoleh masyarakat ketika membuang sampah pada tempatnya.</t>
  </si>
  <si>
    <t>perlu penanganan serius dan perlu ada penyuluhan dari pemerintah kepada masyarakat tentang dampak membuang sampah sembarangan dan manfaat yang diperoleh masyarakat ketika membuang sampah pada tempatnya</t>
  </si>
  <si>
    <t>['perlu', 'penanganan', 'serius', 'dan', 'perlu', 'ada', 'penyuluhan', 'dari', 'pemerintah', 'kepada', 'masyarakat', 'tentang', 'dampak', 'membuang', 'sampah', 'sembarangan', 'dan', 'manfaat', 'yang', 'diperoleh', 'masyarakat', 'ketika', 'membuang', 'sampah', 'pada', 'tempatnya']</t>
  </si>
  <si>
    <t>['penanganan', 'serius', 'penyuluhan', 'pemerintah', 'masyarakat', 'dampak', 'membuang', 'sampah', 'sembarangan', 'manfaat', 'diperoleh', 'masyarakat', 'membuang', 'sampah', 'tempatnya']</t>
  </si>
  <si>
    <t>['tangan', 'serius', 'suluh', 'perintah', 'masyarakat', 'dampak', 'buang', 'sampah', 'sembarang', 'manfaat', 'oleh', 'masyarakat', 'buang', 'sampah', 'tempat']</t>
  </si>
  <si>
    <t>hubung aktif pergi berbedabeda dapat lewat arti jaga bersih lewat kunjung orang beda amat lewat orang lewat maksud parah kelola sampah orang suka bersih pungkiri daerah minim pindah manusia beda jarang tikus kecoa tanda sampah busuk diam samping spesifik daerah pampang turut perhati banding sekian daerah amat sekian</t>
  </si>
  <si>
    <t xml:space="preserve">mungkin saya tidak bisa berkata banyak berhubung saya tidak aktif bepergian ke tempat yang berbeda-beda. namun berikut pendapat saya. di sebagian besar tempat yang kulewati sudah baik dalam arti terjaga kebersihannya. terutama di tempat yang sering dilewati atau dikunjungi orang berbeda yang banyak. di tempat tertentu (yang pernah saya amati), yang biasanya hanya dilewati orang yang biasa melewatinya, tidak sebaik di tempat sebelumnya yang saya maksud, namun tidak begitu parah dan masih ada pengelola sampahnya, masih ada orang yang suka membersihkannya. namun saya tidak pungkiri, bahwa di daerah yang minim perpindahan oleh manusia yang berbeda, memang masih tak jarang terlihat tikus. sering terlihat kecoa. ini tidak lain menandakan ada sampah yang membusuk, yang mungkin sudah berdiam lama. di samping semua itu, secara spesifik, daerah pampang menurutku paling perlu mendapat perhatian lebih dibandingkan sekian banyak daerah yang telah saya amati. sekian
 </t>
  </si>
  <si>
    <t>mungkin saya tidak bisa berkata banyak berhubung saya tidak aktif bepergian ke tempat yang berbedabeda namun berikut pendapat saya di sebagian besar tempat yang kulewati sudah baik dalam arti terjaga kebersihannya terutama di tempat yang sering dilewati atau dikunjungi orang berbeda yang banyak di tempat tertentu yang pernah saya amati yang biasanya hanya dilewati orang yang biasa melewatinya tidak sebaik di tempat sebelumnya yang saya maksud namun tidak begitu parah dan masih ada pengelola sampahnya masih ada orang yang suka membersihkannya namun saya tidak pungkiri bahwa di daerah yang minim perpindahan oleh manusia yang berbeda memang masih tak jarang terlihat tikus sering terlihat kecoa ini tidak lain menandakan ada sampah yang membusuk yang mungkin sudah berdiam lama di samping semua itu secara spesifik daerah pampang menurutku paling perlu mendapat perhatian lebih dibandingkan sekian banyak daerah yang telah saya amati sekian</t>
  </si>
  <si>
    <t>['mungkin', 'saya', 'tidak', 'bisa', 'berkata', 'banyak', 'berhubung', 'saya', 'tidak', 'aktif', 'bepergian', 'ke', 'tempat', 'yang', 'berbedabeda', 'namun', 'berikut', 'pendapat', 'saya', 'di', 'sebagian', 'besar', 'tempat', 'yang', 'kulewati', 'sudah', 'baik', 'dalam', 'arti', 'terjaga', 'kebersihannya', 'terutama', 'di', 'tempat', 'yang', 'sering', 'dilewati', 'atau', 'dikunjungi', 'orang', 'berbeda', 'yang', 'banyak', 'di', 'tempat', 'tertentu', 'yang', 'pernah', 'saya', 'amati', 'yang', 'biasanya', 'hanya', 'dilewati', 'orang', 'yang', 'biasa', 'melewatinya', 'tidak', 'sebaik', 'di', 'tempat', 'sebelumnya', 'yang', 'saya', 'maksud', 'namun', 'tidak', 'begitu', 'parah', 'dan', 'masih', 'ada', 'pengelola', 'sampahnya', 'masih', 'ada', 'orang', 'yang', 'suka', 'membersihkannya', 'namun', 'saya', 'tidak', 'pungkiri', 'bahwa', 'di', 'daerah', 'yang', 'minim', 'perpindahan', 'oleh', 'manusia', 'yang', 'berbeda', 'memang', 'masih', 'tak', 'jarang', 'terlihat', 'tikus', 'sering', 'terlihat', 'kecoa', 'ini', 'tidak', 'lain', 'menandakan', 'ada', 'sampah', 'yang', 'membusuk', 'yang', 'mungkin', 'sudah', 'berdiam', 'lama', 'di', 'samping', 'semua', 'itu', 'secara', 'spesifik', 'daerah', 'pampang', 'menurutku', 'paling', 'perlu', 'mendapat', 'perhatian', 'lebih', 'dibandingkan', 'sekian', 'banyak', 'daerah', 'yang', 'telah', 'saya', 'amati', 'sekian']</t>
  </si>
  <si>
    <t>['berhubung', 'aktif', 'bepergian', 'berbedabeda', 'pendapat', 'kulewati', 'arti', 'terjaga', 'kebersihannya', 'dilewati', 'dikunjungi', 'orang', 'berbeda', 'amati', 'dilewati', 'orang', 'melewatinya', 'maksud', 'parah', 'pengelola', 'sampahnya', 'orang', 'suka', 'membersihkannya', 'pungkiri', 'daerah', 'minim', 'perpindahan', 'manusia', 'berbeda', 'jarang', 'tikus', 'kecoa', 'menandakan', 'sampah', 'membusuk', 'berdiam', 'samping', 'spesifik', 'daerah', 'pampang', 'menurutku', 'perhatian', 'dibandingkan', 'sekian', 'daerah', 'amati', 'sekian']</t>
  </si>
  <si>
    <t>['hubung', 'aktif', 'pergi', 'berbedabeda', 'dapat', 'lewat', 'arti', 'jaga', 'bersih', 'lewat', 'kunjung', 'orang', 'beda', 'amat', 'lewat', 'orang', 'lewat', 'maksud', 'parah', 'kelola', 'sampah', 'orang', 'suka', 'bersih', 'pungkiri', 'daerah', 'minim', 'pindah', 'manusia', 'beda', 'jarang', 'tikus', 'kecoa', 'tanda', 'sampah', 'busuk', 'diam', 'samping', 'spesifik', 'daerah', 'pampang', 'turut', 'perhati', 'banding', 'sekian', 'daerah', 'amat', 'sekian']</t>
  </si>
  <si>
    <t>masyarakat sadar dampak buruk buang sampah sembarang sampah kota makassar memprihatikan sayaa ganggu mata jugaa bau nyaman hidung kitaa nya tau dampak buruk kualitas udara lingkung cemar</t>
  </si>
  <si>
    <t xml:space="preserve">masyarakat harus mempunyai kesadaran akan dampak buruk membuang sampah sembarang, sampah di kota makassar ini sudah sangat memprihatikan menurut sayaa . selain mengganggu mata, jugaa baunya sangat tidak nyaman di hidung dan kitaa semua pasti nya tau itu bisa mendatangkan banyak dampak buruk lainnya. kualitas udara dan lingkungan pun ikut tercemar </t>
  </si>
  <si>
    <t>masyarakat harus mempunyai kesadaran akan dampak buruk membuang sampah sembarang sampah di kota makassar ini sudah sangat memprihatikan menurut sayaa selain mengganggu mata jugaa baunya sangat tidak nyaman di hidung dan kitaa semua pasti nya tau itu bisa mendatangkan banyak dampak buruk lainnya kualitas udara dan lingkungan pun ikut tercemar</t>
  </si>
  <si>
    <t>['masyarakat', 'harus', 'mempunyai', 'kesadaran', 'akan', 'dampak', 'buruk', 'membuang', 'sampah', 'sembarang', 'sampah', 'di', 'kota', 'makassar', 'ini', 'sudah', 'sangat', 'memprihatikan', 'menurut', 'sayaa', 'selain', 'mengganggu', 'mata', 'jugaa', 'baunya', 'sangat', 'tidak', 'nyaman', 'di', 'hidung', 'dan', 'kitaa', 'semua', 'pasti', 'nya', 'tau', 'itu', 'bisa', 'mendatangkan', 'banyak', 'dampak', 'buruk', 'lainnya', 'kualitas', 'udara', 'dan', 'lingkungan', 'pun', 'ikut', 'tercemar']</t>
  </si>
  <si>
    <t>['masyarakat', 'kesadaran', 'dampak', 'buruk', 'membuang', 'sampah', 'sembarang', 'sampah', 'kota', 'makassar', 'memprihatikan', 'sayaa', 'mengganggu', 'mata', 'jugaa', 'baunya', 'nyaman', 'hidung', 'kitaa', 'nya', 'tau', 'dampak', 'buruk', 'kualitas', 'udara', 'lingkungan', 'tercemar']</t>
  </si>
  <si>
    <t>['masyarakat', 'sadar', 'dampak', 'buruk', 'buang', 'sampah', 'sembarang', 'sampah', 'kota', 'makassar', 'memprihatikan', 'sayaa', 'ganggu', 'mata', 'jugaa', 'bau', 'nyaman', 'hidung', 'kitaa', 'nya', 'tau', 'dampak', 'buruk', 'kualitas', 'udara', 'lingkung', 'cemar']</t>
  </si>
  <si>
    <t>sampah plastik dominasi solusi efektif</t>
  </si>
  <si>
    <t>sampah plastik masih mendominasi, tidak ada solusi yang efektif.</t>
  </si>
  <si>
    <t>sampah plastik masih mendominasi tidak ada solusi yang efektif</t>
  </si>
  <si>
    <t>['sampah', 'plastik', 'masih', 'mendominasi', 'tidak', 'ada', 'solusi', 'yang', 'efektif']</t>
  </si>
  <si>
    <t>['sampah', 'plastik', 'mendominasi', 'solusi', 'efektif']</t>
  </si>
  <si>
    <t>['sampah', 'plastik', 'dominasi', 'solusi', 'efektif']</t>
  </si>
  <si>
    <t>moga perintah konsisten kelola sampah kota</t>
  </si>
  <si>
    <t>semoga pemerintah bisa lebih konsisten dalam mengelola sampah kota.</t>
  </si>
  <si>
    <t>semoga pemerintah bisa lebih konsisten dalam mengelola sampah kota</t>
  </si>
  <si>
    <t>['semoga', 'pemerintah', 'bisa', 'lebih', 'konsisten', 'dalam', 'mengelola', 'sampah', 'kota']</t>
  </si>
  <si>
    <t>['semoga', 'pemerintah', 'konsisten', 'mengelola', 'sampah', 'kota']</t>
  </si>
  <si>
    <t>['moga', 'perintah', 'konsisten', 'kelola', 'sampah', 'kota']</t>
  </si>
  <si>
    <t>senang bank sampah lingkung</t>
  </si>
  <si>
    <t xml:space="preserve">saya senang karena sekarang ada bank sampah di sekitar lingkungan saya.
</t>
  </si>
  <si>
    <t>saya senang karena sekarang ada bank sampah di sekitar lingkungan saya</t>
  </si>
  <si>
    <t>['saya', 'senang', 'karena', 'sekarang', 'ada', 'bank', 'sampah', 'di', 'sekitar', 'lingkungan', 'saya']</t>
  </si>
  <si>
    <t>['senang', 'bank', 'sampah', 'lingkungan']</t>
  </si>
  <si>
    <t>['senang', 'bank', 'sampah', 'lingkung']</t>
  </si>
  <si>
    <t>moga tingkat fasilitas kelola sampah lingkung</t>
  </si>
  <si>
    <t>semoga ada peningkatan fasilitas pengelolaan sampah di lingkungan kami.</t>
  </si>
  <si>
    <t>semoga ada peningkatan fasilitas pengelolaan sampah di lingkungan kami</t>
  </si>
  <si>
    <t>['semoga', 'ada', 'peningkatan', 'fasilitas', 'pengelolaan', 'sampah', 'di', 'lingkungan', 'kami']</t>
  </si>
  <si>
    <t>['semoga', 'peningkatan', 'fasilitas', 'pengelolaan', 'sampah', 'lingkungan']</t>
  </si>
  <si>
    <t>['moga', 'tingkat', 'fasilitas', 'kelola', 'sampah', 'lingkung']</t>
  </si>
  <si>
    <t>regulasi kurang sampah plastik</t>
  </si>
  <si>
    <t xml:space="preserve">perlu ada regulasi yang jelas untuk pengurangan sampah plastik.
</t>
  </si>
  <si>
    <t>perlu ada regulasi yang jelas untuk pengurangan sampah plastik</t>
  </si>
  <si>
    <t>['perlu', 'ada', 'regulasi', 'yang', 'jelas', 'untuk', 'pengurangan', 'sampah', 'plastik']</t>
  </si>
  <si>
    <t>['regulasi', 'pengurangan', 'sampah', 'plastik']</t>
  </si>
  <si>
    <t>['regulasi', 'kurang', 'sampah', 'plastik']</t>
  </si>
  <si>
    <t>sampah sera pinggir jalan ganggu</t>
  </si>
  <si>
    <t xml:space="preserve">masih banyak sampah yang berserakan di pinggir jalan, sangat mengganggu.
</t>
  </si>
  <si>
    <t>masih banyak sampah yang berserakan di pinggir jalan sangat mengganggu</t>
  </si>
  <si>
    <t>['masih', 'banyak', 'sampah', 'yang', 'berserakan', 'di', 'pinggir', 'jalan', 'sangat', 'mengganggu']</t>
  </si>
  <si>
    <t>['sampah', 'berserakan', 'pinggir', 'jalan', 'mengganggu']</t>
  </si>
  <si>
    <t>['sampah', 'sera', 'pinggir', 'jalan', 'ganggu']</t>
  </si>
  <si>
    <t>program kelola sampah efektif</t>
  </si>
  <si>
    <t xml:space="preserve">program baru pengelolaan sampah ini cukup efektif.
</t>
  </si>
  <si>
    <t>program baru pengelolaan sampah ini cukup efektif</t>
  </si>
  <si>
    <t>['program', 'baru', 'pengelolaan', 'sampah', 'ini', 'cukup', 'efektif']</t>
  </si>
  <si>
    <t>['program', 'pengelolaan', 'sampah', 'efektif']</t>
  </si>
  <si>
    <t>['program', 'kelola', 'sampah', 'efektif']</t>
  </si>
  <si>
    <t>program lingkung wilayah</t>
  </si>
  <si>
    <t xml:space="preserve">masih perlu lebih banyak program lingkungan di berbagai wilayah.
</t>
  </si>
  <si>
    <t>masih perlu lebih banyak program lingkungan di berbagai wilayah</t>
  </si>
  <si>
    <t>['masih', 'perlu', 'lebih', 'banyak', 'program', 'lingkungan', 'di', 'berbagai', 'wilayah']</t>
  </si>
  <si>
    <t>['program', 'lingkungan', 'wilayah']</t>
  </si>
  <si>
    <t>['program', 'lingkung', 'wilayah']</t>
  </si>
  <si>
    <t>kerjasama warga bersih lingkung kuat</t>
  </si>
  <si>
    <t xml:space="preserve">kerjasama warga dalam membersihkan lingkungan semakin kuat.
</t>
  </si>
  <si>
    <t>kerjasama warga dalam membersihkan lingkungan semakin kuat</t>
  </si>
  <si>
    <t>['kerjasama', 'warga', 'dalam', 'membersihkan', 'lingkungan', 'semakin', 'kuat']</t>
  </si>
  <si>
    <t>['kerjasama', 'warga', 'membersihkan', 'lingkungan', 'kuat']</t>
  </si>
  <si>
    <t>['kerjasama', 'warga', 'bersih', 'lingkung', 'kuat']</t>
  </si>
  <si>
    <t>harap kelola sampah</t>
  </si>
  <si>
    <t xml:space="preserve">harapannya pengelolaan sampah bisa lebih baik lagi.
</t>
  </si>
  <si>
    <t>harapannya pengelolaan sampah bisa lebih baik lagi</t>
  </si>
  <si>
    <t>['harapannya', 'pengelolaan', 'sampah', 'bisa', 'lebih', 'baik', 'lagi']</t>
  </si>
  <si>
    <t>['harapannya', 'pengelolaan', 'sampah']</t>
  </si>
  <si>
    <t>['harap', 'kelola', 'sampah']</t>
  </si>
  <si>
    <t>sadar masyarakat sampah sosialisasi</t>
  </si>
  <si>
    <t xml:space="preserve">kesadaran masyarakat tentang sampah perlu terus disosialisasikan.
</t>
  </si>
  <si>
    <t>kesadaran masyarakat tentang sampah perlu terus disosialisasikan</t>
  </si>
  <si>
    <t>['kesadaran', 'masyarakat', 'tentang', 'sampah', 'perlu', 'terus', 'disosialisasikan']</t>
  </si>
  <si>
    <t>['kesadaran', 'masyarakat', 'sampah', 'disosialisasikan']</t>
  </si>
  <si>
    <t>['sadar', 'masyarakat', 'sampah', 'sosialisasi']</t>
  </si>
  <si>
    <t>sampah sungai atas tindak nyata</t>
  </si>
  <si>
    <t xml:space="preserve">masalah sampah di sungai masih belum teratasi, perlu tindakan nyata.
</t>
  </si>
  <si>
    <t>masalah sampah di sungai masih belum teratasi perlu tindakan nyata</t>
  </si>
  <si>
    <t>['masalah', 'sampah', 'di', 'sungai', 'masih', 'belum', 'teratasi', 'perlu', 'tindakan', 'nyata']</t>
  </si>
  <si>
    <t>['sampah', 'sungai', 'teratasi', 'tindakan', 'nyata']</t>
  </si>
  <si>
    <t>['sampah', 'sungai', 'atas', 'tindak', 'nyata']</t>
  </si>
  <si>
    <t xml:space="preserve">semoga pemerintah bisa lebih konsisten dalam mengelola sampah kota.
</t>
  </si>
  <si>
    <t>sadar masyarakat rendah buang sampah sembarang</t>
  </si>
  <si>
    <t xml:space="preserve">kesadaran masyarakat masih rendah soal buang sampah sembarangan.
</t>
  </si>
  <si>
    <t>kesadaran masyarakat masih rendah soal buang sampah sembarangan</t>
  </si>
  <si>
    <t>['kesadaran', 'masyarakat', 'masih', 'rendah', 'soal', 'buang', 'sampah', 'sembarangan']</t>
  </si>
  <si>
    <t>['kesadaran', 'masyarakat', 'rendah', 'buang', 'sampah', 'sembarangan']</t>
  </si>
  <si>
    <t>['sadar', 'masyarakat', 'rendah', 'buang', 'sampah', 'sembarang']</t>
  </si>
  <si>
    <t>program kelola sampah makassar bagus bantu</t>
  </si>
  <si>
    <t xml:space="preserve">program pengelolaan sampah di makassar sudah bagus, sangat membantu.
</t>
  </si>
  <si>
    <t>program pengelolaan sampah di makassar sudah bagus sangat membantu</t>
  </si>
  <si>
    <t>['program', 'pengelolaan', 'sampah', 'di', 'makassar', 'sudah', 'bagus', 'sangat', 'membantu']</t>
  </si>
  <si>
    <t>['program', 'pengelolaan', 'sampah', 'makassar', 'bagus', 'membantu']</t>
  </si>
  <si>
    <t>['program', 'kelola', 'sampah', 'makassar', 'bagus', 'bantu']</t>
  </si>
  <si>
    <t>sadar sihh tindak perintah kait</t>
  </si>
  <si>
    <t>perlu kesadaran sihh. dan tindakan pemerintah terkait ini</t>
  </si>
  <si>
    <t>perlu kesadaran sihh dan tindakan pemerintah terkait ini</t>
  </si>
  <si>
    <t>['perlu', 'kesadaran', 'sihh', 'dan', 'tindakan', 'pemerintah', 'terkait', 'ini']</t>
  </si>
  <si>
    <t>['kesadaran', 'sihh', 'tindakan', 'pemerintah', 'terkait']</t>
  </si>
  <si>
    <t>['sadar', 'sihh', 'tindak', 'perintah', 'kait']</t>
  </si>
  <si>
    <t>sampah sera makassar kayak butuh tim pandawa bantu bersih sampah makassar</t>
  </si>
  <si>
    <t xml:space="preserve">sampah banyak berserakan di makassar , kayaknya kita butuh tim seperti pandawa untuk membantu membersihkan sampah di sekitaran makassar </t>
  </si>
  <si>
    <t>sampah banyak berserakan di makassar kayaknya kita butuh tim seperti pandawa untuk membantu membersihkan sampah di sekitaran makassar</t>
  </si>
  <si>
    <t>['sampah', 'banyak', 'berserakan', 'di', 'makassar', 'kayaknya', 'kita', 'butuh', 'tim', 'seperti', 'pandawa', 'untuk', 'membantu', 'membersihkan', 'sampah', 'di', 'sekitaran', 'makassar']</t>
  </si>
  <si>
    <t>['sampah', 'banyak', 'berserakan', 'di', 'makassar', 'kayaknya', 'kita', 'butuh', 'tim', 'seperti', 'pandawa', 'untuk', 'membantu', 'membersihkan', 'sampah', 'di', 'sekitar', 'makassar']</t>
  </si>
  <si>
    <t>['sampah', 'berserakan', 'makassar', 'kayaknya', 'butuh', 'tim', 'pandawa', 'membantu', 'membersihkan', 'sampah', 'makassar']</t>
  </si>
  <si>
    <t>['sampah', 'sera', 'makassar', 'kayak', 'butuh', 'tim', 'pandawa', 'bantu', 'bersih', 'sampah', 'makassar']</t>
  </si>
  <si>
    <t>hambur pinggir jalan raya buat program olah sampah banyumas sedia sampah titik material contoh pasar</t>
  </si>
  <si>
    <t>masih sering terlihat berhamburan di pinggir jalan raya. sebaiknya ada dibuatkan program olah sampah seperti yang ada di banyumas. dan juga disediakan bak sampah besar terutama di titik yang materialnya itu banyak, contoh; pasar</t>
  </si>
  <si>
    <t>masih sering terlihat berhamburan di pinggir jalan raya sebaiknya ada dibuatkan program olah sampah seperti yang ada di banyumas dan juga disediakan bak sampah besar terutama di titik yang materialnya itu banyak contoh pasar</t>
  </si>
  <si>
    <t>['masih', 'sering', 'terlihat', 'berhamburan', 'di', 'pinggir', 'jalan', 'raya', 'sebaiknya', 'ada', 'dibuatkan', 'program', 'olah', 'sampah', 'seperti', 'yang', 'ada', 'di', 'banyumas', 'dan', 'juga', 'disediakan', 'bak', 'sampah', 'besar', 'terutama', 'di', 'titik', 'yang', 'materialnya', 'itu', 'banyak', 'contoh', 'pasar']</t>
  </si>
  <si>
    <t>['masih', 'sering', 'terlihat', 'berhamburan', 'di', 'pinggir', 'jalan', 'raya', 'sebaiknya', 'ada', 'dibuatkan', 'program', 'olah', 'sampah', 'seperti', 'yang', 'ada', 'di', 'banyumas', 'dan', 'juga', 'disediakan', 'bagaikan', 'sampah', 'besar', 'terutama', 'di', 'titik', 'yang', 'materialnya', 'itu', 'banyak', 'contoh', 'pasar']</t>
  </si>
  <si>
    <t>['berhamburan', 'pinggir', 'jalan', 'raya', 'dibuatkan', 'program', 'olah', 'sampah', 'banyumas', 'disediakan', 'sampah', 'titik', 'materialnya', 'contoh', 'pasar']</t>
  </si>
  <si>
    <t>['hambur', 'pinggir', 'jalan', 'raya', 'buat', 'program', 'olah', 'sampah', 'banyumas', 'sedia', 'sampah', 'titik', 'material', 'contoh', 'pasar']</t>
  </si>
  <si>
    <t>sampah makassar kelola kurang sadar dampak buang sampah sembarang sekitar lingkung tinggal</t>
  </si>
  <si>
    <t xml:space="preserve">menurut saya sampah di makassar masih kurang dalam cara pengelolaan yang baik, selain itu kurangnya kesadaran akan dampak pembuangan sampah sembarang disekitar lingkungan tempat tinggalnya </t>
  </si>
  <si>
    <t>menurut saya sampah di makassar masih kurang dalam cara pengelolaan yang baik selain itu kurangnya kesadaran akan dampak pembuangan sampah sembarang disekitar lingkungan tempat tinggalnya</t>
  </si>
  <si>
    <t>['menurut', 'saya', 'sampah', 'di', 'makassar', 'masih', 'kurang', 'dalam', 'cara', 'pengelolaan', 'yang', 'baik', 'selain', 'itu', 'kurangnya', 'kesadaran', 'akan', 'dampak', 'pembuangan', 'sampah', 'sembarang', 'disekitar', 'lingkungan', 'tempat', 'tinggalnya']</t>
  </si>
  <si>
    <t>['sampah', 'makassar', 'pengelolaan', 'kurangnya', 'kesadaran', 'dampak', 'pembuangan', 'sampah', 'sembarang', 'disekitar', 'lingkungan', 'tinggalnya']</t>
  </si>
  <si>
    <t>['sampah', 'makassar', 'kelola', 'kurang', 'sadar', 'dampak', 'buang', 'sampah', 'sembarang', 'sekitar', 'lingkung', 'tinggal']</t>
  </si>
  <si>
    <t>sampah atur manfaat akibat rugi</t>
  </si>
  <si>
    <t>sampah adalah satu hal yang diatur dengan baik agar bermanfaat dan tidak mengakibatkan adanya kerugian bagi kita semua.</t>
  </si>
  <si>
    <t>sampah adalah satu hal yang diatur dengan baik agar bermanfaat dan tidak mengakibatkan adanya kerugian bagi kita semua</t>
  </si>
  <si>
    <t>['sampah', 'adalah', 'satu', 'hal', 'yang', 'diatur', 'dengan', 'baik', 'agar', 'bermanfaat', 'dan', 'tidak', 'mengakibatkan', 'adanya', 'kerugian', 'bagi', 'kita', 'semua']</t>
  </si>
  <si>
    <t>['sampah', 'diatur', 'bermanfaat', 'mengakibatkan', 'kerugian']</t>
  </si>
  <si>
    <t>['sampah', 'atur', 'manfaat', 'akibat', 'rugi']</t>
  </si>
  <si>
    <t>bank sampah langkah edukasi lanjut</t>
  </si>
  <si>
    <t xml:space="preserve">bank sampah adalah langkah yang baik, namun perlu edukasi lanjutan.
</t>
  </si>
  <si>
    <t>bank sampah adalah langkah yang baik namun perlu edukasi lanjutan</t>
  </si>
  <si>
    <t>['bank', 'sampah', 'adalah', 'langkah', 'yang', 'baik', 'namun', 'perlu', 'edukasi', 'lanjutan']</t>
  </si>
  <si>
    <t>['bank', 'sampah', 'langkah', 'edukasi', 'lanjutan']</t>
  </si>
  <si>
    <t>['bank', 'sampah', 'langkah', 'edukasi', 'lanjut']</t>
  </si>
  <si>
    <t>sampah makassar kota isu perhati kait kurang sadar masyarakat kelola sampah infrastruktur kelola sampah pada perintah kota makassar usaha atas program kelola sampah tantang hadap sistem daur ulang optimal tinggi volume sampah hasil salah solusi perhati edukasi masyarakat mem sampah tingkat fasilitas kumpul sampah kuat kerja sektor swasta kelola sampah organik nonorganik manfaat teknologi kelola sampah kembang ruang buka hijau langkah cipta kota bersih ramah lingkung upaya kelola sampah makassar butuh komitmen jangka perintah masyarakat sektor swasta</t>
  </si>
  <si>
    <t>sampah di makassar, seperti di banyak kota besar lainnya, memang menjadi isu penting yang perlu perhatian lebih. masalah ini sering kali terkait dengan kurangnya kesadaran masyarakat dalam pengelolaan sampah serta infrastruktur pengelolaan sampah yang belum memadai. meskipun pemerintah kota makassar telah berusaha untuk mengatasi masalah ini melalui program pengelolaan sampah, masih banyak tantangan yang dihadapi, seperti sistem daur ulang yang belum optimal, serta tingginya volume sampah yang dihasilkan setiap hari.
salah satu solusi yang perlu lebih diperhatikan adalah edukasi kepada masyarakat untuk memilah sampah sejak awal, meningkatkan fasilitas pengumpulan sampah, dan memperkuat kerja sama dengan sektor swasta dalam mengelola sampah organik dan non-organik. selain itu, pemanfaatan teknologi untuk pengelolaan sampah dan pengembangan ruang terbuka hijau juga bisa menjadi langkah penting dalam menciptakan kota yang lebih bersih dan ramah lingkungan.
secara keseluruhan, meskipun ada upaya yang telah dilakukan, pengelolaan sampah di makassar masih membutuhkan komitmen jangka panjang dari semua pihak, baik pemerintah, masyarakat, dan sektor swasta.</t>
  </si>
  <si>
    <t>sampah di makassar seperti di banyak kota besar lainnya memang menjadi isu penting yang perlu perhatian lebih masalah ini sering kali terkait dengan kurangnya kesadaran masyarakat dalam pengelolaan sampah serta infrastruktur pengelolaan sampah yang belum memadai meskipun pemerintah kota makassar telah berusaha untuk mengatasi masalah ini melalui program pengelolaan sampah masih banyak tantangan yang dihadapi seperti sistem daur ulang yang belum optimal serta tingginya volume sampah yang dihasilkan setiap hari salah satu solusi yang perlu lebih diperhatikan adalah edukasi kepada masyarakat untuk memilah sampah sejak awal meningkatkan fasilitas pengumpulan sampah dan memperkuat kerja sama dengan sektor swasta dalam mengelola sampah organik dan nonorganik selain itu pemanfaatan teknologi untuk pengelolaan sampah dan pengembangan ruang terbuka hijau juga bisa menjadi langkah penting dalam menciptakan kota yang lebih bersih dan ramah lingkungan secara keseluruhan meskipun ada upaya yang telah dilakukan pengelolaan sampah di makassar masih membutuhkan komitmen jangka panjang dari semua pihak baik pemerintah masyarakat dan sektor swasta</t>
  </si>
  <si>
    <t>['sampah', 'di', 'makassar', 'seperti', 'di', 'banyak', 'kota', 'besar', 'lainnya', 'memang', 'menjadi', 'isu', 'penting', 'yang', 'perlu', 'perhatian', 'lebih', 'masalah', 'ini', 'sering', 'kali', 'terkait', 'dengan', 'kurangnya', 'kesadaran', 'masyarakat', 'dalam', 'pengelolaan', 'sampah', 'serta', 'infrastruktur', 'pengelolaan', 'sampah', 'yang', 'belum', 'memadai', 'meskipun', 'pemerintah', 'kota', 'makassar', 'telah', 'berusaha', 'untuk', 'mengatasi', 'masalah', 'ini', 'melalui', 'program', 'pengelolaan', 'sampah', 'masih', 'banyak', 'tantangan', 'yang', 'dihadapi', 'seperti', 'sistem', 'daur', 'ulang', 'yang', 'belum', 'optimal', 'serta', 'tingginya', 'volume', 'sampah', 'yang', 'dihasilkan', 'setiap', 'hari', 'salah', 'satu', 'solusi', 'yang', 'perlu', 'lebih', 'diperhatikan', 'adalah', 'edukasi', 'kepada', 'masyarakat', 'untuk', 'memilah', 'sampah', 'sejak', 'awal', 'meningkatkan', 'fasilitas', 'pengumpulan', 'sampah', 'dan', 'memperkuat', 'kerja', 'sama', 'dengan', 'sektor', 'swasta', 'dalam', 'mengelola', 'sampah', 'organik', 'dan', 'nonorganik', 'selain', 'itu', 'pemanfaatan', 'teknologi', 'untuk', 'pengelolaan', 'sampah', 'dan', 'pengembangan', 'ruang', 'terbuka', 'hijau', 'juga', 'bisa', 'menjadi', 'langkah', 'penting', 'dalam', 'menciptakan', 'kota', 'yang', 'lebih', 'bersih', 'dan', 'ramah', 'lingkungan', 'secara', 'keseluruhan', 'meskipun', 'ada', 'upaya', 'yang', 'telah', 'dilakukan', 'pengelolaan', 'sampah', 'di', 'makassar', 'masih', 'membutuhkan', 'komitmen', 'jangka', 'panjang', 'dari', 'semua', 'pihak', 'baik', 'pemerintah', 'masyarakat', 'dan', 'sektor', 'swasta']</t>
  </si>
  <si>
    <t>['sampah', 'di', 'makassar', 'seperti', 'di', 'banyak', 'kota', 'besar', 'lainnya', 'memang', 'menjadi', 'isu', 'penting', 'yang', 'perlu', 'perhatian', 'lebih', 'masalah', 'ini', 'sering', 'sepertinya', 'terkait', 'dengan', 'kurangnya', 'kesadaran', 'masyarakat', 'dalam', 'pengelolaan', 'sampah', 'serta', 'infrastruktur', 'pengelolaan', 'sampah', 'yang', 'belum', 'memadai', 'meskipun', 'pemerintah', 'kota', 'makassar', 'telah', 'berusaha', 'untuk', 'mengatasi', 'masalah', 'ini', 'melalui', 'program', 'pengelolaan', 'sampah', 'masih', 'banyak', 'tantangan', 'yang', 'dihadapi', 'seperti', 'sistem', 'daur', 'ulang', 'yang', 'belum', 'optimal', 'serta', 'tingginya', 'volume', 'sampah', 'yang', 'dihasilkan', 'setiap', 'hari', 'salah', 'satu', 'solusi', 'yang', 'perlu', 'lebih', 'diperhatikan', 'adalah', 'edukasi', 'kepada', 'masyarakat', 'untuk', 'memilah', 'sampah', 'sejak', 'awal', 'meningkatkan', 'fasilitas', 'pengumpulan', 'sampah', 'dan', 'memperkuat', 'kerja', 'sama', 'dengan', 'sektor', 'swasta', 'dalam', 'mengelola', 'sampah', 'organik', 'dan', 'nonorganik', 'selain', 'itu', 'pemanfaatan', 'teknologi', 'untuk', 'pengelolaan', 'sampah', 'dan', 'pengembangan', 'ruang', 'terbuka', 'hijau', 'juga', 'bisa', 'menjadi', 'langkah', 'penting', 'dalam', 'menciptakan', 'kota', 'yang', 'lebih', 'bersih', 'dan', 'ramah', 'lingkungan', 'secara', 'keseluruhan', 'meskipun', 'ada', 'upaya', 'yang', 'telah', 'dilakukan', 'pengelolaan', 'sampah', 'di', 'makassar', 'masih', 'membutuhkan', 'komitmen', 'jangka', 'panjang', 'dari', 'semua', 'pihak', 'baik', 'pemerintah', 'masyarakat', 'dan', 'sektor', 'swasta']</t>
  </si>
  <si>
    <t>['sampah', 'makassar', 'kota', 'isu', 'perhatian', 'terkait', 'kurangnya', 'kesadaran', 'masyarakat', 'pengelolaan', 'sampah', 'infrastruktur', 'pengelolaan', 'sampah', 'memadai', 'pemerintah', 'kota', 'makassar', 'berusaha', 'mengatasi', 'program', 'pengelolaan', 'sampah', 'tantangan', 'dihadapi', 'sistem', 'daur', 'ulang', 'optimal', 'tingginya', 'volume', 'sampah', 'dihasilkan', 'salah', 'solusi', 'diperhatikan', 'edukasi', 'masyarakat', 'memilah', 'sampah', 'meningkatkan', 'fasilitas', 'pengumpulan', 'sampah', 'memperkuat', 'kerja', 'sektor', 'swasta', 'mengelola', 'sampah', 'organik', 'nonorganik', 'pemanfaatan', 'teknologi', 'pengelolaan', 'sampah', 'pengembangan', 'ruang', 'terbuka', 'hijau', 'langkah', 'menciptakan', 'kota', 'bersih', 'ramah', 'lingkungan', 'upaya', 'pengelolaan', 'sampah', 'makassar', 'membutuhkan', 'komitmen', 'jangka', 'pemerintah', 'masyarakat', 'sektor', 'swasta']</t>
  </si>
  <si>
    <t>['sampah', 'makassar', 'kota', 'isu', 'perhati', 'kait', 'kurang', 'sadar', 'masyarakat', 'kelola', 'sampah', 'infrastruktur', 'kelola', 'sampah', 'pada', 'perintah', 'kota', 'makassar', 'usaha', 'atas', 'program', 'kelola', 'sampah', 'tantang', 'hadap', 'sistem', 'daur', 'ulang', 'optimal', 'tinggi', 'volume', 'sampah', 'hasil', 'salah', 'solusi', 'perhati', 'edukasi', 'masyarakat', 'mem', 'sampah', 'tingkat', 'fasilitas', 'kumpul', 'sampah', 'kuat', 'kerja', 'sektor', 'swasta', 'kelola', 'sampah', 'organik', 'nonorganik', 'manfaat', 'teknologi', 'kelola', 'sampah', 'kembang', 'ruang', 'buka', 'hijau', 'langkah', 'cipta', 'kota', 'bersih', 'ramah', 'lingkung', 'upaya', 'kelola', 'sampah', 'makassar', 'butuh', 'komitmen', 'jangka', 'perintah', 'masyarakat', 'sektor', 'swasta']</t>
  </si>
  <si>
    <t>syaa sampah makassar ti berserkan pinggir jalan ganggu aktivitas masyarakat bau sengat</t>
  </si>
  <si>
    <t xml:space="preserve">menurut syaa, sampah di makassar saat ini sangat ti ini banyak berserkan dipinggir jalan dan mengganggu aktivitas masyarakat karena baunya yang menyengat. </t>
  </si>
  <si>
    <t>menurut syaa sampah di makassar saat ini sangat ti ini banyak berserkan dipinggir jalan dan mengganggu aktivitas masyarakat karena baunya yang menyengat</t>
  </si>
  <si>
    <t>['menurut', 'syaa', 'sampah', 'di', 'makassar', 'saat', 'ini', 'sangat', 'ti', 'ini', 'banyak', 'berserkan', 'dipinggir', 'jalan', 'dan', 'mengganggu', 'aktivitas', 'masyarakat', 'karena', 'baunya', 'yang', 'menyengat']</t>
  </si>
  <si>
    <t>['syaa', 'sampah', 'makassar', 'ti', 'berserkan', 'dipinggir', 'jalan', 'mengganggu', 'aktivitas', 'masyarakat', 'baunya', 'menyengat']</t>
  </si>
  <si>
    <t>['syaa', 'sampah', 'makassar', 'ti', 'berserkan', 'pinggir', 'jalan', 'ganggu', 'aktivitas', 'masyarakat', 'bau', 'sengat']</t>
  </si>
  <si>
    <t>sampah dimakassar tumpuk tepi jalan akibat bau sedap guna jalan</t>
  </si>
  <si>
    <t>sampai sekarang sampah dimakassar masih banyak yang bertumpuk di tepi jalan yang mengakibatkan bau tidak sedap bagi pengguna jalan</t>
  </si>
  <si>
    <t>['sampai', 'sekarang', 'sampah', 'dimakassar', 'masih', 'banyak', 'yang', 'bertumpuk', 'di', 'tepi', 'jalan', 'yang', 'mengakibatkan', 'bau', 'tidak', 'sedap', 'bagi', 'pengguna', 'jalan']</t>
  </si>
  <si>
    <t>['sampah', 'dimakassar', 'bertumpuk', 'tepi', 'jalan', 'mengakibatkan', 'bau', 'sedap', 'pengguna', 'jalan']</t>
  </si>
  <si>
    <t>['sampah', 'dimakassar', 'tumpuk', 'tepi', 'jalan', 'akibat', 'bau', 'sedap', 'guna', 'jalan']</t>
  </si>
  <si>
    <t>sampah makassar isu serius pengaruh kualitas lingkung hidup warga kota volume sampah hari tambah kurang fasilitas pemrosesan sampah tumpu sampah ganggu risiko cari udara tanah air ganggu sehat masyarakat</t>
  </si>
  <si>
    <t>masalah sampah di makassar menjadi isu serius yang mempengaruhi kualitas lingkungan dan kehidupan warga kota. volume sampah yang besar setiap harinya, ditambah kurangnya fasilitas pemrosesan sampah, sering membuat tumpukan sampah mengganggu di berbagai tempat. ini berisiko mencemari udara, tanah, dan air serta mengganggu kesehatan masyarakat.</t>
  </si>
  <si>
    <t>masalah sampah di makassar menjadi isu serius yang mempengaruhi kualitas lingkungan dan kehidupan warga kota volume sampah yang besar setiap harinya ditambah kurangnya fasilitas pemrosesan sampah sering membuat tumpukan sampah mengganggu di berbagai tempat ini berisiko mencemari udara tanah dan air serta mengganggu kesehatan masyarakat</t>
  </si>
  <si>
    <t>['masalah', 'sampah', 'di', 'makassar', 'menjadi', 'isu', 'serius', 'yang', 'mempengaruhi', 'kualitas', 'lingkungan', 'dan', 'kehidupan', 'warga', 'kota', 'volume', 'sampah', 'yang', 'besar', 'setiap', 'harinya', 'ditambah', 'kurangnya', 'fasilitas', 'pemrosesan', 'sampah', 'sering', 'membuat', 'tumpukan', 'sampah', 'mengganggu', 'di', 'berbagai', 'tempat', 'ini', 'berisiko', 'mencemari', 'udara', 'tanah', 'dan', 'air', 'serta', 'mengganggu', 'kesehatan', 'masyarakat']</t>
  </si>
  <si>
    <t>['sampah', 'makassar', 'isu', 'serius', 'mempengaruhi', 'kualitas', 'lingkungan', 'kehidupan', 'warga', 'kota', 'volume', 'sampah', 'harinya', 'ditambah', 'kurangnya', 'fasilitas', 'pemrosesan', 'sampah', 'tumpukan', 'sampah', 'mengganggu', 'berisiko', 'mencemari', 'udara', 'tanah', 'air', 'mengganggu', 'kesehatan', 'masyarakat']</t>
  </si>
  <si>
    <t>['sampah', 'makassar', 'isu', 'serius', 'pengaruh', 'kualitas', 'lingkung', 'hidup', 'warga', 'kota', 'volume', 'sampah', 'hari', 'tambah', 'kurang', 'fasilitas', 'pemrosesan', 'sampah', 'tumpu', 'sampah', 'ganggu', 'risiko', 'cari', 'udara', 'tanah', 'air', 'ganggu', 'sehat', 'masyarakat']</t>
  </si>
  <si>
    <t>limpah urus</t>
  </si>
  <si>
    <t>sangat melimpah dan tidak terurus</t>
  </si>
  <si>
    <t>['sangat', 'melimpah', 'dan', 'tidak', 'terurus']</t>
  </si>
  <si>
    <t>['melimpah', 'terurus']</t>
  </si>
  <si>
    <t>['limpah', 'urus']</t>
  </si>
  <si>
    <t>sampah makassar kota kompleks lanjut faktor utama sebab tumbuh populasi pesat kurang sadar masyarakat kelola sampah batas infrastruktur olah sampah pada</t>
  </si>
  <si>
    <t xml:space="preserve">sangat sampah di makassar, seperti di banyak kota besar lainnya, menjadi masalah yang kompleks dan berkelanjutan. beberapa faktor utama yang menyebabkannya antara lain pertumbuhan populasi yang pesat, kurangnya kesadaran masyarakat dalam pengelolaan sampah, dan keterbatasan infrastruktur pengolahan sampah yang memadai.
</t>
  </si>
  <si>
    <t>sangat sampah di makassar seperti di banyak kota besar lainnya menjadi masalah yang kompleks dan berkelanjutan beberapa faktor utama yang menyebabkannya antara lain pertumbuhan populasi yang pesat kurangnya kesadaran masyarakat dalam pengelolaan sampah dan keterbatasan infrastruktur pengolahan sampah yang memadai</t>
  </si>
  <si>
    <t>['sangat', 'sampah', 'di', 'makassar', 'seperti', 'di', 'banyak', 'kota', 'besar', 'lainnya', 'menjadi', 'masalah', 'yang', 'kompleks', 'dan', 'berkelanjutan', 'beberapa', 'faktor', 'utama', 'yang', 'menyebabkannya', 'antara', 'lain', 'pertumbuhan', 'populasi', 'yang', 'pesat', 'kurangnya', 'kesadaran', 'masyarakat', 'dalam', 'pengelolaan', 'sampah', 'dan', 'keterbatasan', 'infrastruktur', 'pengolahan', 'sampah', 'yang', 'memadai']</t>
  </si>
  <si>
    <t>['sampah', 'makassar', 'kota', 'kompleks', 'berkelanjutan', 'faktor', 'utama', 'menyebabkannya', 'pertumbuhan', 'populasi', 'pesat', 'kurangnya', 'kesadaran', 'masyarakat', 'pengelolaan', 'sampah', 'keterbatasan', 'infrastruktur', 'pengolahan', 'sampah', 'memadai']</t>
  </si>
  <si>
    <t>['sampah', 'makassar', 'kota', 'kompleks', 'lanjut', 'faktor', 'utama', 'sebab', 'tumbuh', 'populasi', 'pesat', 'kurang', 'sadar', 'masyarakat', 'kelola', 'sampah', 'batas', 'infrastruktur', 'olah', 'sampah', 'pada']</t>
  </si>
  <si>
    <t>dapat sampah makassar lumayan parah butuh paham masyarakat buang sampah sembarang himbau perintah sedia sampah kurang sampah sera</t>
  </si>
  <si>
    <t>pendapat saya tentang sampah yang ada di makassar lumayan tidak parah cuman butuh pemahaman kepada masyarakat agar tidak membuang sampah sembarangan dan saya himbau kepada pemerintah agar dapat menyediakan tempat sampah yang lebih banyak lagi untuk mengurangi sampah yang berserakan.</t>
  </si>
  <si>
    <t>pendapat saya tentang sampah yang ada di makassar lumayan tidak parah cuman butuh pemahaman kepada masyarakat agar tidak membuang sampah sembarangan dan saya himbau kepada pemerintah agar dapat menyediakan tempat sampah yang lebih banyak lagi untuk mengurangi sampah yang berserakan</t>
  </si>
  <si>
    <t>['pendapat', 'saya', 'tentang', 'sampah', 'yang', 'ada', 'di', 'makassar', 'lumayan', 'tidak', 'parah', 'cuman', 'butuh', 'pemahaman', 'kepada', 'masyarakat', 'agar', 'tidak', 'membuang', 'sampah', 'sembarangan', 'dan', 'saya', 'himbau', 'kepada', 'pemerintah', 'agar', 'dapat', 'menyediakan', 'tempat', 'sampah', 'yang', 'lebih', 'banyak', 'lagi', 'untuk', 'mengurangi', 'sampah', 'yang', 'berserakan']</t>
  </si>
  <si>
    <t>['pendapat', 'saya', 'tentang', 'sampah', 'yang', 'ada', 'di', 'makassar', 'lumayan', 'tidak', 'parah', 'hanya', 'butuh', 'pemahaman', 'kepada', 'masyarakat', 'agar', 'tidak', 'membuang', 'sampah', 'sembarangan', 'dan', 'saya', 'himbau', 'kepada', 'pemerintah', 'agar', 'dapat', 'menyediakan', 'tempat', 'sampah', 'yang', 'lebih', 'banyak', 'lagi', 'untuk', 'mengurangi', 'sampah', 'yang', 'berserakan']</t>
  </si>
  <si>
    <t>['pendapat', 'sampah', 'makassar', 'lumayan', 'parah', 'butuh', 'pemahaman', 'masyarakat', 'membuang', 'sampah', 'sembarangan', 'himbau', 'pemerintah', 'menyediakan', 'sampah', 'mengurangi', 'sampah', 'berserakan']</t>
  </si>
  <si>
    <t>['dapat', 'sampah', 'makassar', 'lumayan', 'parah', 'butuh', 'paham', 'masyarakat', 'buang', 'sampah', 'sembarang', 'himbau', 'perintah', 'sedia', 'sampah', 'kurang', 'sampah', 'sera']</t>
  </si>
  <si>
    <t>bersih kotor orang buang sampah sembarangn akibat sampah sera penyabab banjir</t>
  </si>
  <si>
    <t>ada tempat yg memang betul2 bersih tetapi masih banyak jg tempat2 yg masih kotor mungkin karena masih banyak org2 yang sering buang sampah sembarangn akibatnya masih banyak sampah berserakan di tempat2 tertentu yang tentu saja bisa jdi penyabab terjadinya banjir.</t>
  </si>
  <si>
    <t>ada tempat yg memang betul bersih tetapi masih banyak jg tempat yg masih kotor mungkin karena masih banyak org yang sering buang sampah sembarangn akibatnya masih banyak sampah berserakan di tempat tertentu yang tentu saja bisa jdi penyabab terjadinya banjir</t>
  </si>
  <si>
    <t>['ada', 'tempat', 'yg', 'memang', 'betul', 'bersih', 'tetapi', 'masih', 'banyak', 'jg', 'tempat', 'yg', 'masih', 'kotor', 'mungkin', 'karena', 'masih', 'banyak', 'org', 'yang', 'sering', 'buang', 'sampah', 'sembarangn', 'akibatnya', 'masih', 'banyak', 'sampah', 'berserakan', 'di', 'tempat', 'tertentu', 'yang', 'tentu', 'saja', 'bisa', 'jdi', 'penyabab', 'terjadinya', 'banjir']</t>
  </si>
  <si>
    <t>['ada', 'tempat', 'yg', 'memang', 'betul', 'bersih', 'tetapi', 'masih', 'banyak', 'juga', 'tempat', 'yg', 'masih', 'kotor', 'mungkin', 'karena', 'masih', 'banyak', 'orang', 'yang', 'sering', 'buang', 'sampah', 'sembarangn', 'akibatnya', 'masih', 'banyak', 'sampah', 'berserakan', 'di', 'tempat', 'tertentu', 'yang', 'tentu', 'saja', 'bisa', 'jadi', 'penyabab', 'terjadinya', 'banjir']</t>
  </si>
  <si>
    <t>['bersih', 'kotor', 'orang', 'buang', 'sampah', 'sembarangn', 'akibatnya', 'sampah', 'berserakan', 'penyabab', 'banjir']</t>
  </si>
  <si>
    <t>['bersih', 'kotor', 'orang', 'buang', 'sampah', 'sembarangn', 'akibat', 'sampah', 'sera', 'penyabab', 'banjir']</t>
  </si>
  <si>
    <t>sampah sera makassar nyaman peduli sampah sera</t>
  </si>
  <si>
    <t xml:space="preserve">sampah sebagian yang berserakan di makassar biasanya membuat kita tidak nyaman, maka dari itu kita semua harus peduli terhadap sampah yg berserakan </t>
  </si>
  <si>
    <t>sampah sebagian yang berserakan di makassar biasanya membuat kita tidak nyaman maka dari itu kita semua harus peduli terhadap sampah yg berserakan</t>
  </si>
  <si>
    <t>['sampah', 'sebagian', 'yang', 'berserakan', 'di', 'makassar', 'biasanya', 'membuat', 'kita', 'tidak', 'nyaman', 'maka', 'dari', 'itu', 'kita', 'semua', 'harus', 'peduli', 'terhadap', 'sampah', 'yg', 'berserakan']</t>
  </si>
  <si>
    <t>['sampah', 'berserakan', 'makassar', 'nyaman', 'peduli', 'sampah', 'berserakan']</t>
  </si>
  <si>
    <t>['sampah', 'sera', 'makassar', 'nyaman', 'peduli', 'sampah', 'sera']</t>
  </si>
  <si>
    <t>tau tpa antang tmpt bung sampah kitatetapi daerah daerah buang sampah sembarang pinggir jalanaliran sungai sungai cemar baud prlu sadar buang sampah sembarang sampah mudah daur ulang kembaliharapan moga kota makassar bersih nya jaga bersih sampah sera</t>
  </si>
  <si>
    <t>mungkin kita tau tpa di antang itu merupakan tmpt pembungan akhir sampah kita,tetapi masih banyak daerah daerah yang membuang sampah sembarangan bahkan di pinggir jalan,aliran sungai, membuat sungai sebagian tercemar, bau,dan masih bnyk lagi. menurut saya prlu kita sadari jangan lah membuang sampah sembarangan apalagi sampah bnyk yang tidak mudah di daur ulang kembali.harapan saya semoga kota makassar ini menjadi jauh lebih bersih lagi ke depan nya, menjaga kebersihan, jadi tidak ada lagi sampah yang berserakan di mana mana.</t>
  </si>
  <si>
    <t>mungkin kita tau tpa di antang itu merupakan tmpt pembungan akhir sampah kitatetapi masih banyak daerah daerah yang membuang sampah sembarangan bahkan di pinggir jalanaliran sungai membuat sungai sebagian tercemar baudan masih bnyk lagi menurut saya prlu kita sadari jangan lah membuang sampah sembarangan apalagi sampah bnyk yang tidak mudah di daur ulang kembaliharapan saya semoga kota makassar ini menjadi jauh lebih bersih lagi ke depan nya menjaga kebersihan jadi tidak ada lagi sampah yang berserakan di mana mana</t>
  </si>
  <si>
    <t>['mungkin', 'kita', 'tau', 'tpa', 'di', 'antang', 'itu', 'merupakan', 'tmpt', 'pembungan', 'akhir', 'sampah', 'kitatetapi', 'masih', 'banyak', 'daerah', 'daerah', 'yang', 'membuang', 'sampah', 'sembarangan', 'bahkan', 'di', 'pinggir', 'jalanaliran', 'sungai', 'membuat', 'sungai', 'sebagian', 'tercemar', 'baudan', 'masih', 'bnyk', 'lagi', 'menurut', 'saya', 'prlu', 'kita', 'sadari', 'jangan', 'lah', 'membuang', 'sampah', 'sembarangan', 'apalagi', 'sampah', 'bnyk', 'yang', 'tidak', 'mudah', 'di', 'daur', 'ulang', 'kembaliharapan', 'saya', 'semoga', 'kota', 'makassar', 'ini', 'menjadi', 'jauh', 'lebih', 'bersih', 'lagi', 'ke', 'depan', 'nya', 'menjaga', 'kebersihan', 'jadi', 'tidak', 'ada', 'lagi', 'sampah', 'yang', 'berserakan', 'di', 'mana', 'mana']</t>
  </si>
  <si>
    <t>['mungkin', 'kita', 'tau', 'tpa', 'di', 'antang', 'itu', 'merupakan', 'tmpt', 'pembungan', 'akhir', 'sampah', 'kitatetapi', 'masih', 'banyak', 'daerah', 'daerah', 'yang', 'membuang', 'sampah', 'sembarangan', 'bahkan', 'di', 'pinggir', 'jalanaliran', 'sungai', 'membuat', 'sungai', 'sebagian', 'tercemar', 'baudan', 'masih', 'banyak', 'lagi', 'menurut', 'saya', 'prlu', 'kita', 'sadari', 'jangan', 'lah', 'membuang', 'sampah', 'sembarangan', 'apalagi', 'sampah', 'banyak', 'yang', 'tidak', 'mudah', 'di', 'daur', 'ulang', 'kembaliharapan', 'saya', 'semoga', 'kota', 'makassar', 'ini', 'menjadi', 'jauh', 'lebih', 'bersih', 'lagi', 'ke', 'depan', 'nya', 'menjaga', 'kebersihan', 'jadi', 'tidak', 'ada', 'lagi', 'sampah', 'yang', 'berserakan', 'di', 'mana', 'mana']</t>
  </si>
  <si>
    <t>['tau', 'tpa', 'antang', 'tmpt', 'pembungan', 'sampah', 'kitatetapi', 'daerah', 'daerah', 'membuang', 'sampah', 'sembarangan', 'pinggir', 'jalanaliran', 'sungai', 'sungai', 'tercemar', 'baudan', 'prlu', 'sadari', 'membuang', 'sampah', 'sembarangan', 'sampah', 'mudah', 'daur', 'ulang', 'kembaliharapan', 'semoga', 'kota', 'makassar', 'bersih', 'nya', 'menjaga', 'kebersihan', 'sampah', 'berserakan']</t>
  </si>
  <si>
    <t>['tau', 'tpa', 'antang', 'tmpt', 'bung', 'sampah', 'kitatetapi', 'daerah', 'daerah', 'buang', 'sampah', 'sembarang', 'pinggir', 'jalanaliran', 'sungai', 'sungai', 'cemar', 'baud', 'prlu', 'sadar', 'buang', 'sampah', 'sembarang', 'sampah', 'mudah', 'daur', 'ulang', 'kembaliharapan', 'moga', 'kota', 'makassar', 'bersih', 'nya', 'jaga', 'bersih', 'sampah', 'sera']</t>
  </si>
  <si>
    <t>dapat kait sampah makassar isu kompleks dampak luas mana nya sadar masyarakat biasa mem sampah buang sampah tempat masyarakat makassar milik tanggung sadar masyarakat mem sampah cipta lingkung bersih sehat</t>
  </si>
  <si>
    <t xml:space="preserve">pendapat saya terkait sampah di makassar merupakan isu yang kompleks dan berdampak luas dimana kurang nya kesadaran masyarakat yang belum terbiasa memilah sampah dan membuang sampah pada tempatnya. kita sebagai masyarakat makassar harus memiliki tanggung jawab bersama dengan kesadaran kita sebagai masyarakat dalam memilah sampah, kita dapat menciptakan lingkungan yang lebih bersih dan sehat </t>
  </si>
  <si>
    <t>pendapat saya terkait sampah di makassar merupakan isu yang kompleks dan berdampak luas dimana kurang nya kesadaran masyarakat yang belum terbiasa memilah sampah dan membuang sampah pada tempatnya kita sebagai masyarakat makassar harus memiliki tanggung jawab bersama dengan kesadaran kita sebagai masyarakat dalam memilah sampah kita dapat menciptakan lingkungan yang lebih bersih dan sehat</t>
  </si>
  <si>
    <t>['pendapat', 'saya', 'terkait', 'sampah', 'di', 'makassar', 'merupakan', 'isu', 'yang', 'kompleks', 'dan', 'berdampak', 'luas', 'dimana', 'kurang', 'nya', 'kesadaran', 'masyarakat', 'yang', 'belum', 'terbiasa', 'memilah', 'sampah', 'dan', 'membuang', 'sampah', 'pada', 'tempatnya', 'kita', 'sebagai', 'masyarakat', 'makassar', 'harus', 'memiliki', 'tanggung', 'jawab', 'bersama', 'dengan', 'kesadaran', 'kita', 'sebagai', 'masyarakat', 'dalam', 'memilah', 'sampah', 'kita', 'dapat', 'menciptakan', 'lingkungan', 'yang', 'lebih', 'bersih', 'dan', 'sehat']</t>
  </si>
  <si>
    <t>['pendapat', 'terkait', 'sampah', 'makassar', 'isu', 'kompleks', 'berdampak', 'luas', 'dimana', 'nya', 'kesadaran', 'masyarakat', 'terbiasa', 'memilah', 'sampah', 'membuang', 'sampah', 'tempatnya', 'masyarakat', 'makassar', 'memiliki', 'tanggung', 'kesadaran', 'masyarakat', 'memilah', 'sampah', 'menciptakan', 'lingkungan', 'bersih', 'sehat']</t>
  </si>
  <si>
    <t>['dapat', 'kait', 'sampah', 'makassar', 'isu', 'kompleks', 'dampak', 'luas', 'mana', 'nya', 'sadar', 'masyarakat', 'biasa', 'mem', 'sampah', 'buang', 'sampah', 'tempat', 'masyarakat', 'makassar', 'milik', 'tanggung', 'sadar', 'masyarakat', 'mem', 'sampah', 'cipta', 'lingkung', 'bersih', 'sehat']</t>
  </si>
  <si>
    <t>sampah dimakasar sera masyarakat tau buang mana ambil sampah sampah terkadang buang pinggir jalan</t>
  </si>
  <si>
    <t>sampah dimakasar sebagian besar masih berserakan,, masyarakat belum tau mau dibuang kemana dan para pengambil sampah masih kurang sehingga sampah terkadang dibuang dipinggir jalan</t>
  </si>
  <si>
    <t>sampah dimakasar sebagian besar masih berserakan masyarakat belum tau mau dibuang kemana dan para pengambil sampah masih kurang sehingga sampah terkadang dibuang dipinggir jalan</t>
  </si>
  <si>
    <t>['sampah', 'dimakasar', 'sebagian', 'besar', 'masih', 'berserakan', 'masyarakat', 'belum', 'tau', 'mau', 'dibuang', 'kemana', 'dan', 'para', 'pengambil', 'sampah', 'masih', 'kurang', 'sehingga', 'sampah', 'terkadang', 'dibuang', 'dipinggir', 'jalan']</t>
  </si>
  <si>
    <t>['sampah', 'dimakasar', 'berserakan', 'masyarakat', 'tau', 'dibuang', 'kemana', 'pengambil', 'sampah', 'sampah', 'terkadang', 'dibuang', 'dipinggir', 'jalan']</t>
  </si>
  <si>
    <t>['sampah', 'dimakasar', 'sera', 'masyarakat', 'tau', 'buang', 'mana', 'ambil', 'sampah', 'sampah', 'terkadang', 'buang', 'pinggir', 'jalan']</t>
  </si>
  <si>
    <t>kurang paham sampah masyarakat sembarang buang bersih nya nya sera jalan sebab bau sedap</t>
  </si>
  <si>
    <t>kurangnya pemahaman tentang sampah membuat masyarakat sembarangan membuangnya. terlebih lagi jika tidak ada yang membersihkan nya akan membuat nya semakin berserakan di jalan dan menyebabkan bau tidak sedap</t>
  </si>
  <si>
    <t>kurangnya pemahaman tentang sampah membuat masyarakat sembarangan membuangnya terlebih lagi jika tidak ada yang membersihkan nya akan membuat nya semakin berserakan di jalan dan menyebabkan bau tidak sedap</t>
  </si>
  <si>
    <t>['kurangnya', 'pemahaman', 'tentang', 'sampah', 'membuat', 'masyarakat', 'sembarangan', 'membuangnya', 'terlebih', 'lagi', 'jika', 'tidak', 'ada', 'yang', 'membersihkan', 'nya', 'akan', 'membuat', 'nya', 'semakin', 'berserakan', 'di', 'jalan', 'dan', 'menyebabkan', 'bau', 'tidak', 'sedap']</t>
  </si>
  <si>
    <t>['kurangnya', 'pemahaman', 'sampah', 'masyarakat', 'sembarangan', 'membuangnya', 'membersihkan', 'nya', 'nya', 'berserakan', 'jalan', 'menyebabkan', 'bau', 'sedap']</t>
  </si>
  <si>
    <t>['kurang', 'paham', 'sampah', 'masyarakat', 'sembarang', 'buang', 'bersih', 'nya', 'nya', 'sera', 'jalan', 'sebab', 'bau', 'sedap']</t>
  </si>
  <si>
    <t>kurang sadar masyarakat makassar buang sampah sembarang kurang tempat sampah dimakassar</t>
  </si>
  <si>
    <t>kurangnya kesadaran masyarakat makassar untuk tidak membuang sampah sembarangan, dan kurangnya penempatan tempat sampah pada setiap tempat dimakassar.</t>
  </si>
  <si>
    <t>kurangnya kesadaran masyarakat makassar untuk tidak membuang sampah sembarangan dan kurangnya penempatan tempat sampah pada setiap tempat dimakassar</t>
  </si>
  <si>
    <t>['kurangnya', 'kesadaran', 'masyarakat', 'makassar', 'untuk', 'tidak', 'membuang', 'sampah', 'sembarangan', 'dan', 'kurangnya', 'penempatan', 'tempat', 'sampah', 'pada', 'setiap', 'tempat', 'dimakassar']</t>
  </si>
  <si>
    <t>['kurangnya', 'kesadaran', 'masyarakat', 'makassar', 'membuang', 'sampah', 'sembarangan', 'kurangnya', 'penempatan', 'sampah', 'dimakassar']</t>
  </si>
  <si>
    <t>['kurang', 'sadar', 'masyarakat', 'makassar', 'buang', 'sampah', 'sembarang', 'kurang', 'tempat', 'sampah', 'dimakassar']</t>
  </si>
  <si>
    <t>kelola tumpuk bukit</t>
  </si>
  <si>
    <t>harus dikelola, jangan sampai menumpuk seperti bukit</t>
  </si>
  <si>
    <t>harus dikelola jangan sampai menumpuk seperti bukit</t>
  </si>
  <si>
    <t>['harus', 'dikelola', 'jangan', 'sampai', 'menumpuk', 'seperti', 'bukit']</t>
  </si>
  <si>
    <t>['dikelola', 'menumpuk', 'bukit']</t>
  </si>
  <si>
    <t>['kelola', 'tumpuk', 'bukit']</t>
  </si>
  <si>
    <t>sera sadar warga makassar buang sampah tempatnyayang mrngaakibatkan sampah sera jalan</t>
  </si>
  <si>
    <t>berserakan di mana mana karna tidak adanya kesadaran bagi warga makassar untuk membuang sampah pada tempatnya,yang mrngaakibatkan banyak sampah yang berserakan di jalan.</t>
  </si>
  <si>
    <t>berserakan di mana mana karna tidak adanya kesadaran bagi warga makassar untuk membuang sampah pada tempatnyayang mrngaakibatkan banyak sampah yang berserakan di jalan</t>
  </si>
  <si>
    <t>['berserakan', 'di', 'mana', 'mana', 'karna', 'tidak', 'adanya', 'kesadaran', 'bagi', 'warga', 'makassar', 'untuk', 'membuang', 'sampah', 'pada', 'tempatnyayang', 'mrngaakibatkan', 'banyak', 'sampah', 'yang', 'berserakan', 'di', 'jalan']</t>
  </si>
  <si>
    <t>['berserakan', 'di', 'mana', 'mana', 'karena', 'tidak', 'adanya', 'kesadaran', 'bagi', 'warga', 'makassar', 'untuk', 'membuang', 'sampah', 'pada', 'tempatnyayang', 'mrngaakibatkan', 'banyak', 'sampah', 'yang', 'berserakan', 'di', 'jalan']</t>
  </si>
  <si>
    <t>['berserakan', 'kesadaran', 'warga', 'makassar', 'membuang', 'sampah', 'tempatnyayang', 'mrngaakibatkan', 'sampah', 'berserakan', 'jalan']</t>
  </si>
  <si>
    <t>['sera', 'sadar', 'warga', 'makassar', 'buang', 'sampah', 'tempatnyayang', 'mrngaakibatkan', 'sampah', 'sera', 'jalan']</t>
  </si>
  <si>
    <t>kurangnyaa masyarakat jaga bersih sampahh tumpu sampah jalan</t>
  </si>
  <si>
    <t>kurangnyaa masyarakat akan menjaga kebersihan sampahh, sehingga sering terjadi penumpukan sampah di jalanan</t>
  </si>
  <si>
    <t>kurangnyaa masyarakat akan menjaga kebersihan sampahh sehingga sering terjadi penumpukan sampah di jalanan</t>
  </si>
  <si>
    <t>['kurangnyaa', 'masyarakat', 'akan', 'menjaga', 'kebersihan', 'sampahh', 'sehingga', 'sering', 'terjadi', 'penumpukan', 'sampah', 'di', 'jalanan']</t>
  </si>
  <si>
    <t>['kurangnyaa', 'masyarakat', 'menjaga', 'kebersihan', 'sampahh', 'penumpukan', 'sampah', 'jalanan']</t>
  </si>
  <si>
    <t>['kurangnyaa', 'masyarakat', 'jaga', 'bersih', 'sampahh', 'tumpu', 'sampah', 'jalan']</t>
  </si>
  <si>
    <t>cari sungai hambat proses air tanah sampah cari tanah jadi sehat</t>
  </si>
  <si>
    <t>mencemari sungai dan menghambat proses air tanah, sampah juga dapat mencemari tanah dan menjadikannya tidak sehat.</t>
  </si>
  <si>
    <t>mencemari sungai dan menghambat proses air tanah sampah juga dapat mencemari tanah dan menjadikannya tidak sehat</t>
  </si>
  <si>
    <t>['mencemari', 'sungai', 'dan', 'menghambat', 'proses', 'air', 'tanah', 'sampah', 'juga', 'dapat', 'mencemari', 'tanah', 'dan', 'menjadikannya', 'tidak', 'sehat']</t>
  </si>
  <si>
    <t>['mencemari', 'sungai', 'menghambat', 'proses', 'air', 'tanah', 'sampah', 'mencemari', 'tanah', 'menjadikannya', 'sehat']</t>
  </si>
  <si>
    <t>['cari', 'sungai', 'hambat', 'proses', 'air', 'tanah', 'sampah', 'cari', 'tanah', 'jadi', 'sehat']</t>
  </si>
  <si>
    <t>dapat sampah makassar desak banyak tumpu sampah ganggu lingkung sehat masyarakat kurang sadar masyarakat buang sampah tempat batas infrastruktur kelola buruk situasi butuh kerja perintah warga tingkat sadar optimal kelola terap sistem daur ulang kota makassar bersih sehat</t>
  </si>
  <si>
    <t>pendapat saya tentang sampah di makassar semakin mendesak, dengan banyaknya penumpukan sampah yang mengganggu lingkungan dan kesehatan masyarakat. kurangnya kesadaran masyarakat untuk membuang sampah pada tempatnya, serta keterbatasan infrastruktur pengelolaan, memperburuk situasi ini. dibutuhkan kerja sama antara pemerintah dan warga untuk meningkatkan kesadaran, mengoptimalkan pengelolaan, dan menerapkan sistem daur ulang agar kota makassar lebih bersih dan sehat.</t>
  </si>
  <si>
    <t>pendapat saya tentang sampah di makassar semakin mendesak dengan banyaknya penumpukan sampah yang mengganggu lingkungan dan kesehatan masyarakat kurangnya kesadaran masyarakat untuk membuang sampah pada tempatnya serta keterbatasan infrastruktur pengelolaan memperburuk situasi ini dibutuhkan kerja sama antara pemerintah dan warga untuk meningkatkan kesadaran mengoptimalkan pengelolaan dan menerapkan sistem daur ulang agar kota makassar lebih bersih dan sehat</t>
  </si>
  <si>
    <t>['pendapat', 'saya', 'tentang', 'sampah', 'di', 'makassar', 'semakin', 'mendesak', 'dengan', 'banyaknya', 'penumpukan', 'sampah', 'yang', 'mengganggu', 'lingkungan', 'dan', 'kesehatan', 'masyarakat', 'kurangnya', 'kesadaran', 'masyarakat', 'untuk', 'membuang', 'sampah', 'pada', 'tempatnya', 'serta', 'keterbatasan', 'infrastruktur', 'pengelolaan', 'memperburuk', 'situasi', 'ini', 'dibutuhkan', 'kerja', 'sama', 'antara', 'pemerintah', 'dan', 'warga', 'untuk', 'meningkatkan', 'kesadaran', 'mengoptimalkan', 'pengelolaan', 'dan', 'menerapkan', 'sistem', 'daur', 'ulang', 'agar', 'kota', 'makassar', 'lebih', 'bersih', 'dan', 'sehat']</t>
  </si>
  <si>
    <t>['pendapat', 'sampah', 'makassar', 'mendesak', 'banyaknya', 'penumpukan', 'sampah', 'mengganggu', 'lingkungan', 'kesehatan', 'masyarakat', 'kurangnya', 'kesadaran', 'masyarakat', 'membuang', 'sampah', 'tempatnya', 'keterbatasan', 'infrastruktur', 'pengelolaan', 'memperburuk', 'situasi', 'dibutuhkan', 'kerja', 'pemerintah', 'warga', 'meningkatkan', 'kesadaran', 'mengoptimalkan', 'pengelolaan', 'menerapkan', 'sistem', 'daur', 'ulang', 'kota', 'makassar', 'bersih', 'sehat']</t>
  </si>
  <si>
    <t>['dapat', 'sampah', 'makassar', 'desak', 'banyak', 'tumpu', 'sampah', 'ganggu', 'lingkung', 'sehat', 'masyarakat', 'kurang', 'sadar', 'masyarakat', 'buang', 'sampah', 'tempat', 'batas', 'infrastruktur', 'kelola', 'buruk', 'situasi', 'butuh', 'kerja', 'perintah', 'warga', 'tingkat', 'sadar', 'optimal', 'kelola', 'terap', 'sistem', 'daur', 'ulang', 'kota', 'makassar', 'bersih', 'sehat']</t>
  </si>
  <si>
    <t>kurang sadar masyarakat bersih tumpak sampah kota makassar</t>
  </si>
  <si>
    <t xml:space="preserve">kurangnya kesadaran masyarakat akan pentingnya kebersihan sehingga membuat tumpakan sampah menjadi hal yg biasa di kota makassar ini </t>
  </si>
  <si>
    <t>kurangnya kesadaran masyarakat akan pentingnya kebersihan sehingga membuat tumpakan sampah menjadi hal yg biasa di kota makassar ini</t>
  </si>
  <si>
    <t>['kurangnya', 'kesadaran', 'masyarakat', 'akan', 'pentingnya', 'kebersihan', 'sehingga', 'membuat', 'tumpakan', 'sampah', 'menjadi', 'hal', 'yg', 'biasa', 'di', 'kota', 'makassar', 'ini']</t>
  </si>
  <si>
    <t>['kurangnya', 'kesadaran', 'masyarakat', 'kebersihan', 'tumpakan', 'sampah', 'kota', 'makassar']</t>
  </si>
  <si>
    <t>['kurang', 'sadar', 'masyarakat', 'bersih', 'tumpak', 'sampah', 'kota', 'makassar']</t>
  </si>
  <si>
    <t>sampah sera jalan sebab dampak negatif rusak pandang sebab bau sedap sebab banjir</t>
  </si>
  <si>
    <t>sampah yang berserakan di jalan dapat menyebabkan berbagai dampak negatif, seperti merusak pemandangan, menyebabkan bau yang tidak sedap, dan menyebabkan banjir.</t>
  </si>
  <si>
    <t>sampah yang berserakan di jalan dapat menyebabkan berbagai dampak negatif seperti merusak pemandangan menyebabkan bau yang tidak sedap dan menyebabkan banjir</t>
  </si>
  <si>
    <t>['sampah', 'yang', 'berserakan', 'di', 'jalan', 'dapat', 'menyebabkan', 'berbagai', 'dampak', 'negatif', 'seperti', 'merusak', 'pemandangan', 'menyebabkan', 'bau', 'yang', 'tidak', 'sedap', 'dan', 'menyebabkan', 'banjir']</t>
  </si>
  <si>
    <t>['sampah', 'berserakan', 'jalan', 'menyebabkan', 'dampak', 'negatif', 'merusak', 'pemandangan', 'menyebabkan', 'bau', 'sedap', 'menyebabkan', 'banjir']</t>
  </si>
  <si>
    <t>['sampah', 'sera', 'jalan', 'sebab', 'dampak', 'negatif', 'rusak', 'pandang', 'sebab', 'bau', 'sedap', 'sebab', 'banjir']</t>
  </si>
  <si>
    <t>kurang fasilitas tidak efisien tangan sampah kurang sadar masyarakat bersih pingkungan</t>
  </si>
  <si>
    <t>kurangnya fasilitas dan ketidak efisienan penanganan sampah dan kurangnya kesadaran masyarakat akan kebersihan pingkungan</t>
  </si>
  <si>
    <t>['kurangnya', 'fasilitas', 'dan', 'ketidak', 'efisienan', 'penanganan', 'sampah', 'dan', 'kurangnya', 'kesadaran', 'masyarakat', 'akan', 'kebersihan', 'pingkungan']</t>
  </si>
  <si>
    <t>['kurangnya', 'fasilitas', 'ketidak', 'efisienan', 'penanganan', 'sampah', 'kurangnya', 'kesadaran', 'masyarakat', 'kebersihan', 'pingkungan']</t>
  </si>
  <si>
    <t>['kurang', 'fasilitas', 'tidak', 'efisien', 'tangan', 'sampah', 'kurang', 'sadar', 'masyarakat', 'bersih', 'pingkungan']</t>
  </si>
  <si>
    <t>sampah kota makassar parah parah tpa antang diri an luas hektar over kapasitas parah pernh riset kondisi kritis tpa tamangappa kritis perintah provinsi sulawesi selatan usul bangun tpa regional mamminasata lokasi camat pattalassang kabupaten gowa hasil rencana kendala masalah semogaa depan usul tpa mamminasata cepat bangun</t>
  </si>
  <si>
    <t>masalah persampahan di kota makassar sangat parah 
paling parahnya lagii tpa antang yang berdiri sejak tahun sudah sangat lama mungkin dari tahun 90 an dengan luas 20,8 hektar sekarang sudah over kapasitas
dan parahnya pernh ada riset menyebutkan kondisi kritis tpa tamangappa yang sangat kritis.
pemerintah provinsi sulawesi selatan pernah mengusulkan pembangunan tpa regional mamminasata, berlokasi di kecamatan pattalassang, kabupaten gowa. namun hasilnya menunjukkan bahwa rencana ini terkendala sejumlah permasalahan dan belum jadi sampai sekarang dan semogaa kedepannya pengusulan tpa di mamminasata  cepat di bangun.</t>
  </si>
  <si>
    <t>masalah persampahan di kota makassar sangat parah paling parahnya lagii tpa antang yang berdiri sejak tahun sudah sangat lama mungkin dari tahun an dengan luas hektar sekarang sudah over kapasitas dan parahnya pernh ada riset menyebutkan kondisi kritis tpa tamangappa yang sangat kritis pemerintah provinsi sulawesi selatan pernah mengusulkan pembangunan tpa regional mamminasata berlokasi di kecamatan pattalassang kabupaten gowa namun hasilnya menunjukkan bahwa rencana ini terkendala sejumlah permasalahan dan belum jadi sampai sekarang dan semogaa kedepannya pengusulan tpa di mamminasata cepat di bangun</t>
  </si>
  <si>
    <t>['masalah', 'persampahan', 'di', 'kota', 'makassar', 'sangat', 'parah', 'paling', 'parahnya', 'lagii', 'tpa', 'antang', 'yang', 'berdiri', 'sejak', 'tahun', 'sudah', 'sangat', 'lama', 'mungkin', 'dari', 'tahun', 'an', 'dengan', 'luas', 'hektar', 'sekarang', 'sudah', 'over', 'kapasitas', 'dan', 'parahnya', 'pernh', 'ada', 'riset', 'menyebutkan', 'kondisi', 'kritis', 'tpa', 'tamangappa', 'yang', 'sangat', 'kritis', 'pemerintah', 'provinsi', 'sulawesi', 'selatan', 'pernah', 'mengusulkan', 'pembangunan', 'tpa', 'regional', 'mamminasata', 'berlokasi', 'di', 'kecamatan', 'pattalassang', 'kabupaten', 'gowa', 'namun', 'hasilnya', 'menunjukkan', 'bahwa', 'rencana', 'ini', 'terkendala', 'sejumlah', 'permasalahan', 'dan', 'belum', 'jadi', 'sampai', 'sekarang', 'dan', 'semogaa', 'kedepannya', 'pengusulan', 'tpa', 'di', 'mamminasata', 'cepat', 'di', 'bangun']</t>
  </si>
  <si>
    <t>['masalah', 'persampahan', 'di', 'kota', 'makassar', 'sangat', 'parah', 'paling', 'parahnya', 'lagi', 'tpa', 'antang', 'yang', 'berdiri', 'sejak', 'tahun', 'sudah', 'sangat', 'lama', 'mungkin', 'dari', 'tahun', 'an', 'dengan', 'luas', 'hektar', 'sekarang', 'sudah', 'over', 'kapasitas', 'dan', 'parahnya', 'pernh', 'ada', 'riset', 'menyebutkan', 'kondisi', 'kritis', 'tpa', 'tamangappa', 'yang', 'sangat', 'kritis', 'pemerintah', 'provinsi', 'sulawesi', 'selatan', 'pernah', 'mengusulkan', 'pembangunan', 'tpa', 'regional', 'mamminasata', 'berlokasi', 'di', 'kecamatan', 'pattalassang', 'kabupaten', 'gowa', 'namun', 'hasilnya', 'menunjukkan', 'bahwa', 'rencana', 'ini', 'terkendala', 'sejumlah', 'permasalahan', 'dan', 'belum', 'jadi', 'sampai', 'sekarang', 'dan', 'semogaa', 'kedepannya', 'pengusulan', 'tpa', 'di', 'mamminasata', 'cepat', 'di', 'bangun']</t>
  </si>
  <si>
    <t>['persampahan', 'kota', 'makassar', 'parah', 'parahnya', 'tpa', 'antang', 'berdiri', 'an', 'luas', 'hektar', 'over', 'kapasitas', 'parahnya', 'pernh', 'riset', 'kondisi', 'kritis', 'tpa', 'tamangappa', 'kritis', 'pemerintah', 'provinsi', 'sulawesi', 'selatan', 'mengusulkan', 'pembangunan', 'tpa', 'regional', 'mamminasata', 'berlokasi', 'kecamatan', 'pattalassang', 'kabupaten', 'gowa', 'hasilnya', 'rencana', 'terkendala', 'permasalahan', 'semogaa', 'kedepannya', 'pengusulan', 'tpa', 'mamminasata', 'cepat', 'bangun']</t>
  </si>
  <si>
    <t>['sampah', 'kota', 'makassar', 'parah', 'parah', 'tpa', 'antang', 'diri', 'an', 'luas', 'hektar', 'over', 'kapasitas', 'parah', 'pernh', 'riset', 'kondisi', 'kritis', 'tpa', 'tamangappa', 'kritis', 'perintah', 'provinsi', 'sulawesi', 'selatan', 'usul', 'bangun', 'tpa', 'regional', 'mamminasata', 'lokasi', 'camat', 'pattalassang', 'kabupaten', 'gowa', 'hasil', 'rencana', 'kendala', 'masalah', 'semogaa', 'depan', 'usul', 'tpa', 'mamminasata', 'cepat', 'bangun']</t>
  </si>
  <si>
    <t>rumit</t>
  </si>
  <si>
    <t xml:space="preserve">rumit untuk di jelaskan </t>
  </si>
  <si>
    <t>rumit untuk di jelaskan</t>
  </si>
  <si>
    <t>['rumit', 'untuk', 'di', 'jelaskan']</t>
  </si>
  <si>
    <t>['rumit']</t>
  </si>
  <si>
    <t>heran makassar banjir hujan deras kota makassar langsung banjir sebab sampah buang sampah sungai sebab air luap langsung masuk mukim warga</t>
  </si>
  <si>
    <t xml:space="preserve">tidak heran jika makassar sering terjadi banjir bahkan satu kali hujan deras sebagian tempat di kota makassar langsung banjir karna disebabkan oleh sampah yg begitu banyak karena pembuangan sampah pada sungai yang menyebabkan air meluap dan langsung masuk pada permukiman warga </t>
  </si>
  <si>
    <t>tidak heran jika makassar sering terjadi banjir bahkan satu kali hujan deras sebagian tempat di kota makassar langsung banjir karna disebabkan oleh sampah yg begitu banyak karena pembuangan sampah pada sungai yang menyebabkan air meluap dan langsung masuk pada permukiman warga</t>
  </si>
  <si>
    <t>['tidak', 'heran', 'jika', 'makassar', 'sering', 'terjadi', 'banjir', 'bahkan', 'satu', 'kali', 'hujan', 'deras', 'sebagian', 'tempat', 'di', 'kota', 'makassar', 'langsung', 'banjir', 'karna', 'disebabkan', 'oleh', 'sampah', 'yg', 'begitu', 'banyak', 'karena', 'pembuangan', 'sampah', 'pada', 'sungai', 'yang', 'menyebabkan', 'air', 'meluap', 'dan', 'langsung', 'masuk', 'pada', 'permukiman', 'warga']</t>
  </si>
  <si>
    <t>['tidak', 'heran', 'jika', 'makassar', 'sering', 'terjadi', 'banjir', 'bahkan', 'satu', 'sepertinya', 'hujan', 'deras', 'sebagian', 'tempat', 'di', 'kota', 'makassar', 'langsung', 'banjir', 'karena', 'disebabkan', 'oleh', 'sampah', 'yg', 'begitu', 'banyak', 'karena', 'pembuangan', 'sampah', 'pada', 'sungai', 'yang', 'menyebabkan', 'air', 'meluap', 'dan', 'langsung', 'masuk', 'pada', 'permukiman', 'warga']</t>
  </si>
  <si>
    <t>['heran', 'makassar', 'banjir', 'hujan', 'deras', 'kota', 'makassar', 'langsung', 'banjir', 'disebabkan', 'sampah', 'pembuangan', 'sampah', 'sungai', 'menyebabkan', 'air', 'meluap', 'langsung', 'masuk', 'permukiman', 'warga']</t>
  </si>
  <si>
    <t>['heran', 'makassar', 'banjir', 'hujan', 'deras', 'kota', 'makassar', 'langsung', 'banjir', 'sebab', 'sampah', 'buang', 'sampah', 'sungai', 'sebab', 'air', 'luap', 'langsung', 'masuk', 'mukim', 'warga']</t>
  </si>
  <si>
    <t>dapat sampah makassar kurang sadar masyarakat kait bersih lingkung masyarakat buang sampah sera tanggung picu sakit bahaya nyawa manusia baik perintah masyarakat sadar adakan giat bersih lingkung</t>
  </si>
  <si>
    <t xml:space="preserve">pendapat saya tentang sampah di makassar yaitu kurangnya kesadaran masyarakat terkait kebersihan lingkungan. dan juga masyarakat membuang sampah berserakan dan tidak bertanggung jawab padahal hal itu dapat memicu banyak penyakit yang bisa membahayakan nyawa manusia. jadi menurut saya ada baiknya pemerintah setempat harus membuat masyarakat sadar akan hal ini setidaknya dengan adakan kegiatan bersih lingkungan. </t>
  </si>
  <si>
    <t>pendapat saya tentang sampah di makassar yaitu kurangnya kesadaran masyarakat terkait kebersihan lingkungan dan juga masyarakat membuang sampah berserakan dan tidak bertanggung jawab padahal hal itu dapat memicu banyak penyakit yang bisa membahayakan nyawa manusia jadi menurut saya ada baiknya pemerintah setempat harus membuat masyarakat sadar akan hal ini setidaknya dengan adakan kegiatan bersih lingkungan</t>
  </si>
  <si>
    <t>['pendapat', 'saya', 'tentang', 'sampah', 'di', 'makassar', 'yaitu', 'kurangnya', 'kesadaran', 'masyarakat', 'terkait', 'kebersihan', 'lingkungan', 'dan', 'juga', 'masyarakat', 'membuang', 'sampah', 'berserakan', 'dan', 'tidak', 'bertanggung', 'jawab', 'padahal', 'hal', 'itu', 'dapat', 'memicu', 'banyak', 'penyakit', 'yang', 'bisa', 'membahayakan', 'nyawa', 'manusia', 'jadi', 'menurut', 'saya', 'ada', 'baiknya', 'pemerintah', 'setempat', 'harus', 'membuat', 'masyarakat', 'sadar', 'akan', 'hal', 'ini', 'setidaknya', 'dengan', 'adakan', 'kegiatan', 'bersih', 'lingkungan']</t>
  </si>
  <si>
    <t>['pendapat', 'sampah', 'makassar', 'kurangnya', 'kesadaran', 'masyarakat', 'terkait', 'kebersihan', 'lingkungan', 'masyarakat', 'membuang', 'sampah', 'berserakan', 'bertanggung', 'memicu', 'penyakit', 'membahayakan', 'nyawa', 'manusia', 'baiknya', 'pemerintah', 'masyarakat', 'sadar', 'adakan', 'kegiatan', 'bersih', 'lingkungan']</t>
  </si>
  <si>
    <t>['dapat', 'sampah', 'makassar', 'kurang', 'sadar', 'masyarakat', 'kait', 'bersih', 'lingkung', 'masyarakat', 'buang', 'sampah', 'sera', 'tanggung', 'picu', 'sakit', 'bahaya', 'nyawa', 'manusia', 'baik', 'perintah', 'masyarakat', 'sadar', 'adakan', 'giat', 'bersih', 'lingkung']</t>
  </si>
  <si>
    <t>program edukasi kurang sampah plastik manfaat</t>
  </si>
  <si>
    <t xml:space="preserve">program edukasi tentang pengurangan sampah plastik sangat bermanfaat.
</t>
  </si>
  <si>
    <t>program edukasi tentang pengurangan sampah plastik sangat bermanfaat</t>
  </si>
  <si>
    <t>['program', 'edukasi', 'tentang', 'pengurangan', 'sampah', 'plastik', 'sangat', 'bermanfaat']</t>
  </si>
  <si>
    <t>['program', 'edukasi', 'pengurangan', 'sampah', 'plastik', 'bermanfaat']</t>
  </si>
  <si>
    <t>['program', 'edukasi', 'kurang', 'sampah', 'plastik', 'manfaat']</t>
  </si>
  <si>
    <t>program kelola sampah makassar bagus rt bantu</t>
  </si>
  <si>
    <t xml:space="preserve">program pengelolaan sampah di makassar sudah bagus, di rt saya sangat membantu.
</t>
  </si>
  <si>
    <t>program pengelolaan sampah di makassar sudah bagus di rt saya sangat membantu</t>
  </si>
  <si>
    <t>['program', 'pengelolaan', 'sampah', 'di', 'makassar', 'sudah', 'bagus', 'di', 'rt', 'saya', 'sangat', 'membantu']</t>
  </si>
  <si>
    <t>['program', 'pengelolaan', 'sampah', 'makassar', 'bagus', 'rt', 'membantu']</t>
  </si>
  <si>
    <t>['program', 'kelola', 'sampah', 'makassar', 'bagus', 'rt', 'bantu']</t>
  </si>
  <si>
    <t>tumpu sampah angkut bermingguminggu</t>
  </si>
  <si>
    <t xml:space="preserve">banyak tumpukan sampah yang tak diangkut berminggu-minggu.
</t>
  </si>
  <si>
    <t>banyak tumpukan sampah yang tak diangkut bermingguminggu</t>
  </si>
  <si>
    <t>['banyak', 'tumpukan', 'sampah', 'yang', 'tak', 'diangkut', 'bermingguminggu']</t>
  </si>
  <si>
    <t>['tumpukan', 'sampah', 'diangkut', 'bermingguminggu']</t>
  </si>
  <si>
    <t>['tumpu', 'sampah', 'angkut', 'bermingguminggu']</t>
  </si>
  <si>
    <t xml:space="preserve">sampah plastik masih mendominasi, tidak ada solusi yang efektif.
</t>
  </si>
  <si>
    <t>sampah mudah masyarakat</t>
  </si>
  <si>
    <t xml:space="preserve">tempat sampah sudah mulai banyak, ini sangat memudahkan masyarakat.
</t>
  </si>
  <si>
    <t>tempat sampah sudah mulai banyak ini sangat memudahkan masyarakat</t>
  </si>
  <si>
    <t>['tempat', 'sampah', 'sudah', 'mulai', 'banyak', 'ini', 'sangat', 'memudahkan', 'masyarakat']</t>
  </si>
  <si>
    <t>['sampah', 'memudahkan', 'masyarakat']</t>
  </si>
  <si>
    <t>['sampah', 'mudah', 'masyarakat']</t>
  </si>
  <si>
    <t>sampah plastik kelola</t>
  </si>
  <si>
    <t xml:space="preserve">terlalu banyak sampah plastik yang tidak dikelola dengan baik.
</t>
  </si>
  <si>
    <t>terlalu banyak sampah plastik yang tidak dikelola dengan baik</t>
  </si>
  <si>
    <t>['terlalu', 'banyak', 'sampah', 'plastik', 'yang', 'tidak', 'dikelola', 'dengan', 'baik']</t>
  </si>
  <si>
    <t>['sampah', 'plastik', 'dikelola']</t>
  </si>
  <si>
    <t>['sampah', 'plastik', 'kelola']</t>
  </si>
  <si>
    <t>sampah orang buang sampah sembarang</t>
  </si>
  <si>
    <t xml:space="preserve">tempat sampah kurang, jadi banyak orang buang sampah sembarangan.
</t>
  </si>
  <si>
    <t>tempat sampah kurang jadi banyak orang buang sampah sembarangan</t>
  </si>
  <si>
    <t>['tempat', 'sampah', 'kurang', 'jadi', 'banyak', 'orang', 'buang', 'sampah', 'sembarangan']</t>
  </si>
  <si>
    <t>['sampah', 'orang', 'buang', 'sampah', 'sembarangan']</t>
  </si>
  <si>
    <t>['sampah', 'orang', 'buang', 'sampah', 'sembarang']</t>
  </si>
  <si>
    <t>perintah serius tangan sampah kota</t>
  </si>
  <si>
    <t xml:space="preserve">pemerintah tidak serius menangani masalah sampah di kota ini.
</t>
  </si>
  <si>
    <t>pemerintah tidak serius menangani masalah sampah di kota ini</t>
  </si>
  <si>
    <t>['pemerintah', 'tidak', 'serius', 'menangani', 'masalah', 'sampah', 'di', 'kota', 'ini']</t>
  </si>
  <si>
    <t>['pemerintah', 'serius', 'menangani', 'sampah', 'kota']</t>
  </si>
  <si>
    <t>['perintah', 'serius', 'tangan', 'sampah', 'kota']</t>
  </si>
  <si>
    <t>tingkat kelola sampah kota</t>
  </si>
  <si>
    <t xml:space="preserve">sudah ada peningkatan dalam pengelolaan sampah di kota ini.
</t>
  </si>
  <si>
    <t>sudah ada peningkatan dalam pengelolaan sampah di kota ini</t>
  </si>
  <si>
    <t>['sudah', 'ada', 'peningkatan', 'dalam', 'pengelolaan', 'sampah', 'di', 'kota', 'ini']</t>
  </si>
  <si>
    <t>['peningkatan', 'pengelolaan', 'sampah', 'kota']</t>
  </si>
  <si>
    <t>['tingkat', 'kelola', 'sampah', 'kota']</t>
  </si>
  <si>
    <t xml:space="preserve">semoga ada peningkatan fasilitas pengelolaan sampah di lingkungan kami.
</t>
  </si>
  <si>
    <t>program edukasi daur ulang masyarakat</t>
  </si>
  <si>
    <t xml:space="preserve">perlu lebih banyak program edukasi tentang daur ulang di masyarakat.
</t>
  </si>
  <si>
    <t>perlu lebih banyak program edukasi tentang daur ulang di masyarakat</t>
  </si>
  <si>
    <t>['perlu', 'lebih', 'banyak', 'program', 'edukasi', 'tentang', 'daur', 'ulang', 'di', 'masyarakat']</t>
  </si>
  <si>
    <t>['program', 'edukasi', 'daur', 'ulang', 'masyarakat']</t>
  </si>
  <si>
    <t>nan</t>
  </si>
  <si>
    <t>['nan']</t>
  </si>
  <si>
    <t>sosialisasi daur ulang sampah tingkat</t>
  </si>
  <si>
    <t xml:space="preserve">sosialisasi tentang daur ulang sampah perlu ditingkatkan.
</t>
  </si>
  <si>
    <t>sosialisasi tentang daur ulang sampah perlu ditingkatkan</t>
  </si>
  <si>
    <t>['sosialisasi', 'tentang', 'daur', 'ulang', 'sampah', 'perlu', 'ditingkatkan']</t>
  </si>
  <si>
    <t>['sosialisasi', 'daur', 'ulang', 'sampah', 'ditingkatkan']</t>
  </si>
  <si>
    <t>['sosialisasi', 'daur', 'ulang', 'sampah', 'tingkat']</t>
  </si>
  <si>
    <t>kampanye kelola sampah bagus masyarakat</t>
  </si>
  <si>
    <t xml:space="preserve">kampanye pengelolaan sampah sangat bagus untuk masyarakat.
</t>
  </si>
  <si>
    <t>kampanye pengelolaan sampah sangat bagus untuk masyarakat</t>
  </si>
  <si>
    <t>['kampanye', 'pengelolaan', 'sampah', 'sangat', 'bagus', 'untuk', 'masyarakat']</t>
  </si>
  <si>
    <t>['kampanye', 'pengelolaan', 'sampah', 'bagus', 'masyarakat']</t>
  </si>
  <si>
    <t>['kampanye', 'kelola', 'sampah', 'bagus', 'masyarakat']</t>
  </si>
  <si>
    <t>kelola sampah makassar tingkat</t>
  </si>
  <si>
    <t xml:space="preserve">pengelolaan sampah di makassar masih bisa ditingkatkan lagi.
</t>
  </si>
  <si>
    <t>pengelolaan sampah di makassar masih bisa ditingkatkan lagi</t>
  </si>
  <si>
    <t>['pengelolaan', 'sampah', 'di', 'makassar', 'masih', 'bisa', 'ditingkatkan', 'lagi']</t>
  </si>
  <si>
    <t>['pengelolaan', 'sampah', 'makassar', 'ditingkatkan']</t>
  </si>
  <si>
    <t>['kelola', 'sampah', 'makassar', 'tingkat']</t>
  </si>
  <si>
    <t>harap kelola sampah daerah</t>
  </si>
  <si>
    <t xml:space="preserve">harapannya pengelolaan sampah bisa lebih baik lagi di daerah saya
</t>
  </si>
  <si>
    <t>harapannya pengelolaan sampah bisa lebih baik lagi di daerah saya</t>
  </si>
  <si>
    <t>['harapannya', 'pengelolaan', 'sampah', 'bisa', 'lebih', 'baik', 'lagi', 'di', 'daerah', 'saya']</t>
  </si>
  <si>
    <t>['harapannya', 'pengelolaan', 'sampah', 'daerah']</t>
  </si>
  <si>
    <t>['harap', 'kelola', 'sampah', 'daerah']</t>
  </si>
  <si>
    <t>lingkung sampah kendali tugas pengankut sampah</t>
  </si>
  <si>
    <t>di lingkungan tempat saya sampah cukup banyak tetapi masih terkendali dengan adanya petugas pengankut sampah</t>
  </si>
  <si>
    <t>['di', 'lingkungan', 'tempat', 'saya', 'sampah', 'cukup', 'banyak', 'tetapi', 'masih', 'terkendali', 'dengan', 'adanya', 'petugas', 'pengankut', 'sampah']</t>
  </si>
  <si>
    <t>['lingkungan', 'sampah', 'terkendali', 'petugas', 'pengankut', 'sampah']</t>
  </si>
  <si>
    <t>['lingkung', 'sampah', 'kendali', 'tugas', 'pengankut', 'sampah']</t>
  </si>
  <si>
    <t>ubah kelola sampah masalah</t>
  </si>
  <si>
    <t xml:space="preserve">tidak ada perubahan dalam pengelolaan sampah, tetap saja bermasalah.
</t>
  </si>
  <si>
    <t>tidak ada perubahan dalam pengelolaan sampah tetap saja bermasalah</t>
  </si>
  <si>
    <t>['tidak', 'ada', 'perubahan', 'dalam', 'pengelolaan', 'sampah', 'tetap', 'saja', 'bermasalah']</t>
  </si>
  <si>
    <t>['perubahan', 'pengelolaan', 'sampah', 'bermasalah']</t>
  </si>
  <si>
    <t>['ubah', 'kelola', 'sampah', 'masalah']</t>
  </si>
  <si>
    <t>proses angkut sampah lambat bikin bau sedap</t>
  </si>
  <si>
    <t xml:space="preserve">proses pengangkutan sampah sering terlambat, bikin bau tidak sedap.
</t>
  </si>
  <si>
    <t>proses pengangkutan sampah sering terlambat bikin bau tidak sedap</t>
  </si>
  <si>
    <t>['proses', 'pengangkutan', 'sampah', 'sering', 'terlambat', 'bikin', 'bau', 'tidak', 'sedap']</t>
  </si>
  <si>
    <t>['proses', 'pengangkutan', 'sampah', 'terlambat', 'bikin', 'bau', 'sedap']</t>
  </si>
  <si>
    <t>['proses', 'angkut', 'sampah', 'lambat', 'bikin', 'bau', 'sedap']</t>
  </si>
  <si>
    <t>kurang sampah plastik hasil</t>
  </si>
  <si>
    <t xml:space="preserve">pengurangan sampah plastik mulai terlihat hasilnya.
</t>
  </si>
  <si>
    <t>pengurangan sampah plastik mulai terlihat hasilnya</t>
  </si>
  <si>
    <t>['pengurangan', 'sampah', 'plastik', 'mulai', 'terlihat', 'hasilnya']</t>
  </si>
  <si>
    <t>['pengurangan', 'sampah', 'plastik', 'hasilnya']</t>
  </si>
  <si>
    <t>['kurang', 'sampah', 'plastik', 'hasil']</t>
  </si>
  <si>
    <t>bank sampah dorong jaga lingkung</t>
  </si>
  <si>
    <t xml:space="preserve">dengan adanya bank sampah, kami merasa lebih terdorong untuk menjaga lingkungan.
</t>
  </si>
  <si>
    <t>dengan adanya bank sampah kami merasa lebih terdorong untuk menjaga lingkungan</t>
  </si>
  <si>
    <t>['dengan', 'adanya', 'bank', 'sampah', 'kami', 'merasa', 'lebih', 'terdorong', 'untuk', 'menjaga', 'lingkungan']</t>
  </si>
  <si>
    <t>['bank', 'sampah', 'terdorong', 'menjaga', 'lingkungan']</t>
  </si>
  <si>
    <t>['bank', 'sampah', 'dorong', 'jaga', 'lingkung']</t>
  </si>
  <si>
    <t xml:space="preserve">perlu ada regulasi yang jelas untuk pengurangan sampah plastik.
</t>
  </si>
  <si>
    <t xml:space="preserve">masih banyak sampah yang berserakan di pinggir jalan, sangat mengganggu.
</t>
  </si>
  <si>
    <t>sampah makassar prihatin pasar selo kanal masyarakat peduli dampak buang sampah tempat perintah peduli lingkung kota makassar bersih sampah</t>
  </si>
  <si>
    <t xml:space="preserve"> menurut saya sampah di makassar masih sangat memprihatinkan terutama  di pasar, diselokan dan dikanal. masyarakat tidak peduli akan dampak yang akan terjadi jika membuang sampah bukan pada tempatnya. pemerintah seharusnya lebih peduli lagi dengan lingkungan kota makassar yang masih jauh dari kata bersih dari sampah. </t>
  </si>
  <si>
    <t>menurut saya sampah di makassar masih sangat memprihatinkan terutama di pasar diselokan dan dikanal masyarakat tidak peduli akan dampak yang akan terjadi jika membuang sampah bukan pada tempatnya pemerintah seharusnya lebih peduli lagi dengan lingkungan kota makassar yang masih jauh dari kata bersih dari sampah</t>
  </si>
  <si>
    <t>['menurut', 'saya', 'sampah', 'di', 'makassar', 'masih', 'sangat', 'memprihatinkan', 'terutama', 'di', 'pasar', 'diselokan', 'dan', 'dikanal', 'masyarakat', 'tidak', 'peduli', 'akan', 'dampak', 'yang', 'akan', 'terjadi', 'jika', 'membuang', 'sampah', 'bukan', 'pada', 'tempatnya', 'pemerintah', 'seharusnya', 'lebih', 'peduli', 'lagi', 'dengan', 'lingkungan', 'kota', 'makassar', 'yang', 'masih', 'jauh', 'dari', 'kata', 'bersih', 'dari', 'sampah']</t>
  </si>
  <si>
    <t>['sampah', 'makassar', 'memprihatinkan', 'pasar', 'diselokan', 'dikanal', 'masyarakat', 'peduli', 'dampak', 'membuang', 'sampah', 'tempatnya', 'pemerintah', 'peduli', 'lingkungan', 'kota', 'makassar', 'bersih', 'sampah']</t>
  </si>
  <si>
    <t>['sampah', 'makassar', 'prihatin', 'pasar', 'selo', 'kanal', 'masyarakat', 'peduli', 'dampak', 'buang', 'sampah', 'tempat', 'perintah', 'peduli', 'lingkung', 'kota', 'makassar', 'bersih', 'sampah']</t>
  </si>
  <si>
    <t>kerjasama warga bersih lingkung kuat pandu ketua rt</t>
  </si>
  <si>
    <t>kerjasama warga dalam membersihkan lingkungan semakin kuat jika di pandu oleh ketua rt</t>
  </si>
  <si>
    <t>['kerjasama', 'warga', 'dalam', 'membersihkan', 'lingkungan', 'semakin', 'kuat', 'jika', 'di', 'pandu', 'oleh', 'ketua', 'rt']</t>
  </si>
  <si>
    <t>['kerjasama', 'warga', 'membersihkan', 'lingkungan', 'kuat', 'pandu', 'ketua', 'rt']</t>
  </si>
  <si>
    <t>['kerjasama', 'warga', 'bersih', 'lingkung', 'kuat', 'pandu', 'ketua', 'rt']</t>
  </si>
  <si>
    <t>sampah pasar sampah tumpuk bau</t>
  </si>
  <si>
    <t>tempat sampah di sekitar pasar kurang, jadi sampah sering menumpuk dan bau</t>
  </si>
  <si>
    <t>tempat sampah di sekitar pasar kurang jadi sampah sering menumpuk dan bau</t>
  </si>
  <si>
    <t>['tempat', 'sampah', 'di', 'sekitar', 'pasar', 'kurang', 'jadi', 'sampah', 'sering', 'menumpuk', 'dan', 'bau']</t>
  </si>
  <si>
    <t>['sampah', 'pasar', 'sampah', 'menumpuk', 'bau']</t>
  </si>
  <si>
    <t>['sampah', 'pasar', 'sampah', 'tumpuk', 'bau']</t>
  </si>
  <si>
    <t>senang bank sampah bantu kurang sampah plastik</t>
  </si>
  <si>
    <t>senang sekali ada bank sampah, kita bisa bantu kurangi sampah plastik</t>
  </si>
  <si>
    <t>senang sekali ada bank sampah kita bisa bantu kurangi sampah plastik</t>
  </si>
  <si>
    <t>['senang', 'sekali', 'ada', 'bank', 'sampah', 'kita', 'bisa', 'bantu', 'kurangi', 'sampah', 'plastik']</t>
  </si>
  <si>
    <t>['senang', 'bank', 'sampah', 'bantu', 'kurangi', 'sampah', 'plastik']</t>
  </si>
  <si>
    <t>['senang', 'bank', 'sampah', 'bantu', 'kurang', 'sampah', 'plastik']</t>
  </si>
  <si>
    <t>bersih warga buang sampah sembarang</t>
  </si>
  <si>
    <t>di beberapa tempat sudah bersih, tapi masih ada warga yang buang sampah sembarangan</t>
  </si>
  <si>
    <t>di beberapa tempat sudah bersih tapi masih ada warga yang buang sampah sembarangan</t>
  </si>
  <si>
    <t>['di', 'beberapa', 'tempat', 'sudah', 'bersih', 'tapi', 'masih', 'ada', 'warga', 'yang', 'buang', 'sampah', 'sembarangan']</t>
  </si>
  <si>
    <t>['bersih', 'warga', 'buang', 'sampah', 'sembarangan']</t>
  </si>
  <si>
    <t>['bersih', 'warga', 'buang', 'sampah', 'sembarang']</t>
  </si>
  <si>
    <t>sampah kanal bau bersih</t>
  </si>
  <si>
    <t>sampah di kanal bau sekali dan belum juga dibersihkan</t>
  </si>
  <si>
    <t>['sampah', 'di', 'kanal', 'bau', 'sekali', 'dan', 'belum', 'juga', 'dibersihkan']</t>
  </si>
  <si>
    <t>['sampah', 'kanal', 'bau', 'dibersihkan']</t>
  </si>
  <si>
    <t>['sampah', 'kanal', 'bau', 'bersih']</t>
  </si>
  <si>
    <t>jaga bersih makassar nyaman</t>
  </si>
  <si>
    <t>kalau kita semua jaga kebersihan, pasti makassar jadi lebih nyaman</t>
  </si>
  <si>
    <t>kalau kita semua jaga kebersihan pasti makassar jadi lebih nyaman</t>
  </si>
  <si>
    <t>['kalau', 'kita', 'semua', 'jaga', 'kebersihan', 'pasti', 'makassar', 'jadi', 'lebih', 'nyaman']</t>
  </si>
  <si>
    <t>['jaga', 'kebersihan', 'makassar', 'nyaman']</t>
  </si>
  <si>
    <t>['jaga', 'bersih', 'makassar', 'nyaman']</t>
  </si>
  <si>
    <t>lihat sampah jalan sampah</t>
  </si>
  <si>
    <t>masih sering lihat sampah di jalan, padahal sudah ada tempat sampah</t>
  </si>
  <si>
    <t>masih sering lihat sampah di jalan padahal sudah ada tempat sampah</t>
  </si>
  <si>
    <t>['masih', 'sering', 'lihat', 'sampah', 'di', 'jalan', 'padahal', 'sudah', 'ada', 'tempat', 'sampah']</t>
  </si>
  <si>
    <t>['lihat', 'sampah', 'jalan', 'sampah']</t>
  </si>
  <si>
    <t>program makassar rantasa bagus jaga bersih kota</t>
  </si>
  <si>
    <t>program makassar tidak rantasa sangat bagus untuk menjaga kebersihan kota</t>
  </si>
  <si>
    <t>['program', 'makassar', 'tidak', 'rantasa', 'sangat', 'bagus', 'untuk', 'menjaga', 'kebersihan', 'kota']</t>
  </si>
  <si>
    <t>['program', 'makassar', 'rantasa', 'bagus', 'menjaga', 'kebersihan', 'kota']</t>
  </si>
  <si>
    <t>['program', 'makassar', 'rantasa', 'bagus', 'jaga', 'bersih', 'kota']</t>
  </si>
  <si>
    <t>moga perintah sampah area ramai</t>
  </si>
  <si>
    <t>semoga pemerintah tambah tempat sampah, apalagi di area ramai</t>
  </si>
  <si>
    <t>semoga pemerintah tambah tempat sampah apalagi di area ramai</t>
  </si>
  <si>
    <t>['semoga', 'pemerintah', 'tambah', 'tempat', 'sampah', 'apalagi', 'di', 'area', 'ramai']</t>
  </si>
  <si>
    <t>['semoga', 'pemerintah', 'sampah', 'area', 'ramai']</t>
  </si>
  <si>
    <t>['moga', 'perintah', 'sampah', 'area', 'ramai']</t>
  </si>
  <si>
    <t>sampah banyak warga buang sembarang</t>
  </si>
  <si>
    <t>kalau bisa, tempat sampah diperbanyak supaya warga tidak buang sembarangan</t>
  </si>
  <si>
    <t>kalau bisa tempat sampah diperbanyak supaya warga tidak buang sembarangan</t>
  </si>
  <si>
    <t>['kalau', 'bisa', 'tempat', 'sampah', 'diperbanyak', 'supaya', 'warga', 'tidak', 'buang', 'sembarangan']</t>
  </si>
  <si>
    <t>['sampah', 'diperbanyak', 'warga', 'buang', 'sembarangan']</t>
  </si>
  <si>
    <t>['sampah', 'banyak', 'warga', 'buang', 'sembarang']</t>
  </si>
  <si>
    <t>makassar bersih senang lihat ubah positif</t>
  </si>
  <si>
    <t>makassar lebih bersih sekarang, senang sekali lihat perubahan positif ini</t>
  </si>
  <si>
    <t>makassar lebih bersih sekarang senang sekali lihat perubahan positif ini</t>
  </si>
  <si>
    <t>['makassar', 'lebih', 'bersih', 'sekarang', 'senang', 'sekali', 'lihat', 'perubahan', 'positif', 'ini']</t>
  </si>
  <si>
    <t>['makassar', 'bersih', 'senang', 'lihat', 'perubahan', 'positif']</t>
  </si>
  <si>
    <t>['makassar', 'bersih', 'senang', 'lihat', 'ubah', 'positif']</t>
  </si>
  <si>
    <t>sampah pinggir jalan angkut bikin nyaman</t>
  </si>
  <si>
    <t>sampah di pinggir jalan sering tidak diangkut tepat waktu, bikin tidak nyaman</t>
  </si>
  <si>
    <t>sampah di pinggir jalan sering tidak diangkut tepat waktu bikin tidak nyaman</t>
  </si>
  <si>
    <t>['sampah', 'di', 'pinggir', 'jalan', 'sering', 'tidak', 'diangkut', 'tepat', 'waktu', 'bikin', 'tidak', 'nyaman']</t>
  </si>
  <si>
    <t>['sampah', 'pinggir', 'jalan', 'diangkut', 'bikin', 'nyaman']</t>
  </si>
  <si>
    <t>['sampah', 'pinggir', 'jalan', 'angkut', 'bikin', 'nyaman']</t>
  </si>
  <si>
    <t>program bersih lingkung bagus sadar bersih</t>
  </si>
  <si>
    <t>program kebersihan lingkungan bagus, tapi masih ada yang kurang sadar akan kebersihan</t>
  </si>
  <si>
    <t>program kebersihan lingkungan bagus tapi masih ada yang kurang sadar akan kebersihan</t>
  </si>
  <si>
    <t>['program', 'kebersihan', 'lingkungan', 'bagus', 'tapi', 'masih', 'ada', 'yang', 'kurang', 'sadar', 'akan', 'kebersihan']</t>
  </si>
  <si>
    <t>['program', 'kebersihan', 'lingkungan', 'bagus', 'sadar', 'kebersihan']</t>
  </si>
  <si>
    <t>['program', 'bersih', 'lingkung', 'bagus', 'sadar', 'bersih']</t>
  </si>
  <si>
    <t>sampah plastik sera pantai bikin pandang buruk</t>
  </si>
  <si>
    <t>sampah plastik yang berserakan di pantai bikin pemandangan jadi buruk</t>
  </si>
  <si>
    <t>['sampah', 'plastik', 'yang', 'berserakan', 'di', 'pantai', 'bikin', 'pemandangan', 'jadi', 'buruk']</t>
  </si>
  <si>
    <t>['sampah', 'plastik', 'berserakan', 'pantai', 'bikin', 'pemandangan', 'buruk']</t>
  </si>
  <si>
    <t>['sampah', 'plastik', 'sera', 'pantai', 'bikin', 'pandang', 'buruk']</t>
  </si>
  <si>
    <t>bagus edukasi bersih anak sekolah moga generasi peduli</t>
  </si>
  <si>
    <t>bagus ada edukasi kebersihan untuk anak-anak sekolah, semoga generasi berikutnya lebih peduli.</t>
  </si>
  <si>
    <t>bagus ada edukasi kebersihan untuk anakanak sekolah semoga generasi berikutnya lebih peduli</t>
  </si>
  <si>
    <t>['bagus', 'ada', 'edukasi', 'kebersihan', 'untuk', 'anakanak', 'sekolah', 'semoga', 'generasi', 'berikutnya', 'lebih', 'peduli']</t>
  </si>
  <si>
    <t>['bagus', 'ada', 'edukasi', 'kebersihan', 'untuk', 'anak', 'sekolah', 'semoga', 'generasi', 'berikutnya', 'lebih', 'peduli']</t>
  </si>
  <si>
    <t>['bagus', 'edukasi', 'kebersihan', 'anak', 'sekolah', 'semoga', 'generasi', 'peduli']</t>
  </si>
  <si>
    <t>['bagus', 'edukasi', 'bersih', 'anak', 'sekolah', 'moga', 'generasi', 'peduli']</t>
  </si>
  <si>
    <t>warga buang sampah sembarang area pasar</t>
  </si>
  <si>
    <t>masih banyak warga buang sampah sembarangan, terutama di area pasar.</t>
  </si>
  <si>
    <t>masih banyak warga buang sampah sembarangan terutama di area pasar</t>
  </si>
  <si>
    <t>['masih', 'banyak', 'warga', 'buang', 'sampah', 'sembarangan', 'terutama', 'di', 'area', 'pasar']</t>
  </si>
  <si>
    <t>['warga', 'buang', 'sampah', 'sembarangan', 'area', 'pasar']</t>
  </si>
  <si>
    <t>['warga', 'buang', 'sampah', 'sembarang', 'area', 'pasar']</t>
  </si>
  <si>
    <t>perintah masyarakat makassar bebas sampah</t>
  </si>
  <si>
    <t>jika pemerintah dan masyarakat bekerja sama, makassar bisa bebas sampah</t>
  </si>
  <si>
    <t>jika pemerintah dan masyarakat bekerja sama makassar bisa bebas sampah</t>
  </si>
  <si>
    <t>['jika', 'pemerintah', 'dan', 'masyarakat', 'bekerja', 'sama', 'makassar', 'bisa', 'bebas', 'sampah']</t>
  </si>
  <si>
    <t>['pemerintah', 'masyarakat', 'makassar', 'bebas', 'sampah']</t>
  </si>
  <si>
    <t>['perintah', 'masyarakat', 'makassar', 'bebas', 'sampah']</t>
  </si>
  <si>
    <t>fasilitas sampah wisata unjung disiplin</t>
  </si>
  <si>
    <t>lebih banyak fasilitas sampah di tempat wisata akan membuat pengunjung lebih disiplin</t>
  </si>
  <si>
    <t>['lebih', 'banyak', 'fasilitas', 'sampah', 'di', 'tempat', 'wisata', 'akan', 'membuat', 'pengunjung', 'lebih', 'disiplin']</t>
  </si>
  <si>
    <t>['fasilitas', 'sampah', 'wisata', 'pengunjung', 'disiplin']</t>
  </si>
  <si>
    <t>['fasilitas', 'sampah', 'wisata', 'unjung', 'disiplin']</t>
  </si>
  <si>
    <t>malam sampah jalan tugas patroli bersih</t>
  </si>
  <si>
    <t>kalau malam, banyak sampah di jalan, seharusnya ada petugas yang patroli kebersihan</t>
  </si>
  <si>
    <t>kalau malam banyak sampah di jalan seharusnya ada petugas yang patroli kebersihan</t>
  </si>
  <si>
    <t>['kalau', 'malam', 'banyak', 'sampah', 'di', 'jalan', 'seharusnya', 'ada', 'petugas', 'yang', 'patroli', 'kebersihan']</t>
  </si>
  <si>
    <t>['malam', 'sampah', 'jalan', 'petugas', 'patroli', 'kebersihan']</t>
  </si>
  <si>
    <t>['malam', 'sampah', 'jalan', 'tugas', 'patroli', 'bersih']</t>
  </si>
  <si>
    <t>program bank sampah efektif sosialisasi</t>
  </si>
  <si>
    <t>saya rasa program bank sampah bisa efektif kalau lebih banyak sosialisasi</t>
  </si>
  <si>
    <t>['saya', 'rasa', 'program', 'bank', 'sampah', 'bisa', 'efektif', 'kalau', 'lebih', 'banyak', 'sosialisasi']</t>
  </si>
  <si>
    <t>['program', 'bank', 'sampah', 'efektif', 'sosialisasi']</t>
  </si>
  <si>
    <t>salut rawan bersihbersih pantai keren</t>
  </si>
  <si>
    <t>salut untuk relawan yang sering bersih-bersih pantai, kalian keren</t>
  </si>
  <si>
    <t>salut untuk relawan yang sering bersihbersih pantai kalian keren</t>
  </si>
  <si>
    <t>['salut', 'untuk', 'relawan', 'yang', 'sering', 'bersihbersih', 'pantai', 'kalian', 'keren']</t>
  </si>
  <si>
    <t>['salut', 'relawan', 'bersihbersih', 'pantai', 'keren']</t>
  </si>
  <si>
    <t>['salut', 'rawan', 'bersihbersih', 'pantai', 'keren']</t>
  </si>
  <si>
    <t>lihat orang buang sampah kendara sampah</t>
  </si>
  <si>
    <t>sering lihat orang buang sampah dari kendaraan, padahal tempat sampah sudah banyak</t>
  </si>
  <si>
    <t>sering lihat orang buang sampah dari kendaraan padahal tempat sampah sudah banyak</t>
  </si>
  <si>
    <t>['sering', 'lihat', 'orang', 'buang', 'sampah', 'dari', 'kendaraan', 'padahal', 'tempat', 'sampah', 'sudah', 'banyak']</t>
  </si>
  <si>
    <t>['lihat', 'orang', 'buang', 'sampah', 'kendaraan', 'sampah']</t>
  </si>
  <si>
    <t>['lihat', 'orang', 'buang', 'sampah', 'kendara', 'sampah']</t>
  </si>
  <si>
    <t>perintah program efektif biar masyarakat sadar bersih</t>
  </si>
  <si>
    <t>harusnya pemerintah buat program yang lebih efektif, biar masyarakat lebih sadar kebersihan</t>
  </si>
  <si>
    <t>harusnya pemerintah buat program yang lebih efektif biar masyarakat lebih sadar kebersihan</t>
  </si>
  <si>
    <t>['harusnya', 'pemerintah', 'buat', 'program', 'yang', 'lebih', 'efektif', 'biar', 'masyarakat', 'lebih', 'sadar', 'kebersihan']</t>
  </si>
  <si>
    <t>['pemerintah', 'program', 'efektif', 'biar', 'masyarakat', 'sadar', 'kebersihan']</t>
  </si>
  <si>
    <t>['perintah', 'program', 'efektif', 'biar', 'masyarakat', 'sadar', 'bersih']</t>
  </si>
  <si>
    <t>makassar bersih moga depan</t>
  </si>
  <si>
    <t>makassar sudah mulai bersih, semoga ke depannya bisa lebih baik lagi</t>
  </si>
  <si>
    <t>makassar sudah mulai bersih semoga ke depannya bisa lebih baik lagi</t>
  </si>
  <si>
    <t>['makassar', 'sudah', 'mulai', 'bersih', 'semoga', 'ke', 'depannya', 'bisa', 'lebih', 'baik', 'lagi']</t>
  </si>
  <si>
    <t>['makassar', 'bersih', 'semoga', 'depannya']</t>
  </si>
  <si>
    <t>['makassar', 'bersih', 'moga', 'depan']</t>
  </si>
  <si>
    <t>tugas bersih lihat ubah titik kota</t>
  </si>
  <si>
    <t>dengan adanya petugas kebersihan, kita bisa lihat perubahan di beberapa titik kota</t>
  </si>
  <si>
    <t>dengan adanya petugas kebersihan kita bisa lihat perubahan di beberapa titik kota</t>
  </si>
  <si>
    <t>['dengan', 'adanya', 'petugas', 'kebersihan', 'kita', 'bisa', 'lihat', 'perubahan', 'di', 'beberapa', 'titik', 'kota']</t>
  </si>
  <si>
    <t>['petugas', 'kebersihan', 'lihat', 'perubahan', 'titik', 'kota']</t>
  </si>
  <si>
    <t>['tugas', 'bersih', 'lihat', 'ubah', 'titik', 'kota']</t>
  </si>
  <si>
    <t>program bersih efek rata</t>
  </si>
  <si>
    <t>semakin banyak program kebersihan, tapi efeknya belum terasa merata</t>
  </si>
  <si>
    <t>semakin banyak program kebersihan tapi efeknya belum terasa merata</t>
  </si>
  <si>
    <t>['semakin', 'banyak', 'program', 'kebersihan', 'tapi', 'efeknya', 'belum', 'terasa', 'merata']</t>
  </si>
  <si>
    <t>['program', 'kebersihan', 'efeknya', 'merata']</t>
  </si>
  <si>
    <t>['program', 'bersih', 'efek', 'rata']</t>
  </si>
  <si>
    <t>sedih lihat sampah alir sungai banjir cegah</t>
  </si>
  <si>
    <t>sedih lihat sampah yang mengalir di sungai saat banjir, ini bisa dicegah</t>
  </si>
  <si>
    <t>sedih lihat sampah yang mengalir di sungai saat banjir ini bisa dicegah</t>
  </si>
  <si>
    <t>['sedih', 'lihat', 'sampah', 'yang', 'mengalir', 'di', 'sungai', 'saat', 'banjir', 'ini', 'bisa', 'dicegah']</t>
  </si>
  <si>
    <t>['sedih', 'lihat', 'sampah', 'mengalir', 'sungai', 'banjir', 'dicegah']</t>
  </si>
  <si>
    <t>['sedih', 'lihat', 'sampah', 'alir', 'sungai', 'banjir', 'cegah']</t>
  </si>
  <si>
    <t>senang bank sampah kurang limbah plastik lingkung</t>
  </si>
  <si>
    <t>senang ada bank sampah, bisa mengurangi limbah plastik di lingkungan</t>
  </si>
  <si>
    <t>senang ada bank sampah bisa mengurangi limbah plastik di lingkungan</t>
  </si>
  <si>
    <t>['senang', 'ada', 'bank', 'sampah', 'bisa', 'mengurangi', 'limbah', 'plastik', 'di', 'lingkungan']</t>
  </si>
  <si>
    <t>['senang', 'bank', 'sampah', 'mengurangi', 'limbah', 'plastik', 'lingkungan']</t>
  </si>
  <si>
    <t>['senang', 'bank', 'sampah', 'kurang', 'limbah', 'plastik', 'lingkung']</t>
  </si>
  <si>
    <t>wisata nyaman tim bersih rutin bersih</t>
  </si>
  <si>
    <t>tempat wisata jadi lebih nyaman karena ada tim kebersihan yang rutin membersihkan</t>
  </si>
  <si>
    <t>['tempat', 'wisata', 'jadi', 'lebih', 'nyaman', 'karena', 'ada', 'tim', 'kebersihan', 'yang', 'rutin', 'membersihkan']</t>
  </si>
  <si>
    <t>['wisata', 'nyaman', 'tim', 'kebersihan', 'rutin', 'membersihkan']</t>
  </si>
  <si>
    <t>['wisata', 'nyaman', 'tim', 'bersih', 'rutin', 'bersih']</t>
  </si>
  <si>
    <t>salut anak muda makassar aksi bersihbersih pantai moga inspirasi</t>
  </si>
  <si>
    <t>salut untuk anak muda makassar yang ikut aksi bersih-bersih pantai semoga semakin banyak yang terinspirasi</t>
  </si>
  <si>
    <t>salut untuk anak muda makassar yang ikut aksi bersihbersih pantai semoga semakin banyak yang terinspirasi</t>
  </si>
  <si>
    <t>['salut', 'untuk', 'anak', 'muda', 'makassar', 'yang', 'ikut', 'aksi', 'bersihbersih', 'pantai', 'semoga', 'semakin', 'banyak', 'yang', 'terinspirasi']</t>
  </si>
  <si>
    <t>['salut', 'anak', 'muda', 'makassar', 'aksi', 'bersihbersih', 'pantai', 'semoga', 'terinspirasi']</t>
  </si>
  <si>
    <t>['salut', 'anak', 'muda', 'makassar', 'aksi', 'bersihbersih', 'pantai', 'moga', 'inspirasi']</t>
  </si>
  <si>
    <t>rumah bank sampah buang sampah sembarang</t>
  </si>
  <si>
    <t>kalau di sekitar rumah sudah ada bank sampah, kenapa masih banyak yang buang sampah sembarangan</t>
  </si>
  <si>
    <t>kalau di sekitar rumah sudah ada bank sampah kenapa masih banyak yang buang sampah sembarangan</t>
  </si>
  <si>
    <t>['kalau', 'di', 'sekitar', 'rumah', 'sudah', 'ada', 'bank', 'sampah', 'kenapa', 'masih', 'banyak', 'yang', 'buang', 'sampah', 'sembarangan']</t>
  </si>
  <si>
    <t>['rumah', 'bank', 'sampah', 'buang', 'sampah', 'sembarangan']</t>
  </si>
  <si>
    <t>['rumah', 'bank', 'sampah', 'buang', 'sampah', 'sembarang']</t>
  </si>
  <si>
    <t>keren banget mural sampah kota bikin orang sadar buang sampah tempat</t>
  </si>
  <si>
    <t>keren banget sekarang banyak mural di tempat sampah kota. bikin orang jadi sadar pentingnya buang sampah di tempatnya</t>
  </si>
  <si>
    <t>keren banget sekarang banyak mural di tempat sampah kota bikin orang jadi sadar pentingnya buang sampah di tempatnya</t>
  </si>
  <si>
    <t>['keren', 'banget', 'sekarang', 'banyak', 'mural', 'di', 'tempat', 'sampah', 'kota', 'bikin', 'orang', 'jadi', 'sadar', 'pentingnya', 'buang', 'sampah', 'di', 'tempatnya']</t>
  </si>
  <si>
    <t>['keren', 'banget', 'mural', 'sampah', 'kota', 'bikin', 'orang', 'sadar', 'buang', 'sampah', 'tempatnya']</t>
  </si>
  <si>
    <t>['keren', 'banget', 'mural', 'sampah', 'kota', 'bikin', 'orang', 'sadar', 'buang', 'sampah', 'tempat']</t>
  </si>
  <si>
    <t>perintah denda buang sampah sembarang biar efek jera</t>
  </si>
  <si>
    <t>pemerintah seharusnya memberi denda lebih tegas untuk yang buang sampah sembarangan, biar ada efek jera</t>
  </si>
  <si>
    <t>pemerintah seharusnya memberi denda lebih tegas untuk yang buang sampah sembarangan biar ada efek jera</t>
  </si>
  <si>
    <t>['pemerintah', 'seharusnya', 'memberi', 'denda', 'lebih', 'tegas', 'untuk', 'yang', 'buang', 'sampah', 'sembarangan', 'biar', 'ada', 'efek', 'jera']</t>
  </si>
  <si>
    <t>['pemerintah', 'denda', 'buang', 'sampah', 'sembarangan', 'biar', 'efek', 'jera']</t>
  </si>
  <si>
    <t>['perintah', 'denda', 'buang', 'sampah', 'sembarang', 'biar', 'efek', 'jera']</t>
  </si>
  <si>
    <t>aplikasi lapor sampah liar teknologi banget bantu bersih kota</t>
  </si>
  <si>
    <t>sekarang ada aplikasi untuk lapor soal sampah liar! teknologi bisa banget bantu kebersihan kota</t>
  </si>
  <si>
    <t>sekarang ada aplikasi untuk lapor soal sampah liar teknologi bisa banget bantu kebersihan kota</t>
  </si>
  <si>
    <t>['sekarang', 'ada', 'aplikasi', 'untuk', 'lapor', 'soal', 'sampah', 'liar', 'teknologi', 'bisa', 'banget', 'bantu', 'kebersihan', 'kota']</t>
  </si>
  <si>
    <t>['aplikasi', 'lapor', 'sampah', 'liar', 'teknologi', 'banget', 'bantu', 'kebersihan', 'kota']</t>
  </si>
  <si>
    <t>['aplikasi', 'lapor', 'sampah', 'liar', 'teknologi', 'banget', 'bantu', 'bersih', 'kota']</t>
  </si>
  <si>
    <t>sampah plastik atur kantong plastik pakai</t>
  </si>
  <si>
    <t>sampah plastik terus jadi masalah. mungkin harus ada aturan tentang kantong plastik sekali pakai</t>
  </si>
  <si>
    <t>sampah plastik terus jadi masalah mungkin harus ada aturan tentang kantong plastik sekali pakai</t>
  </si>
  <si>
    <t>['sampah', 'plastik', 'terus', 'jadi', 'masalah', 'mungkin', 'harus', 'ada', 'aturan', 'tentang', 'kantong', 'plastik', 'sekali', 'pakai']</t>
  </si>
  <si>
    <t>['sampah', 'plastik', 'aturan', 'kantong', 'plastik', 'pakai']</t>
  </si>
  <si>
    <t>['sampah', 'plastik', 'atur', 'kantong', 'plastik', 'pakai']</t>
  </si>
  <si>
    <t>acara edukasi lingkung sekolah moga anak peduli sampah</t>
  </si>
  <si>
    <t>semakin banyak acara edukasi lingkungan di sekolah, semoga anak-anak jadi lebih peduli soal sampah</t>
  </si>
  <si>
    <t>semakin banyak acara edukasi lingkungan di sekolah semoga anakanak jadi lebih peduli soal sampah</t>
  </si>
  <si>
    <t>['semakin', 'banyak', 'acara', 'edukasi', 'lingkungan', 'di', 'sekolah', 'semoga', 'anakanak', 'jadi', 'lebih', 'peduli', 'soal', 'sampah']</t>
  </si>
  <si>
    <t>['semakin', 'banyak', 'acara', 'edukasi', 'lingkungan', 'di', 'sekolah', 'semoga', 'anak', 'jadi', 'lebih', 'peduli', 'soal', 'sampah']</t>
  </si>
  <si>
    <t>['acara', 'edukasi', 'lingkungan', 'sekolah', 'semoga', 'anak', 'peduli', 'sampah']</t>
  </si>
  <si>
    <t>['acara', 'edukasi', 'lingkung', 'sekolah', 'moga', 'anak', 'peduli', 'sampah']</t>
  </si>
  <si>
    <t>sedih lihat kanal penuh sampah hujan sampah</t>
  </si>
  <si>
    <t>sedih lihat kanal penuh sampah setiap kali hujan, apalagi banyak sampah</t>
  </si>
  <si>
    <t>sedih lihat kanal penuh sampah setiap kali hujan apalagi banyak sampah</t>
  </si>
  <si>
    <t>['sedih', 'lihat', 'kanal', 'penuh', 'sampah', 'setiap', 'kali', 'hujan', 'apalagi', 'banyak', 'sampah']</t>
  </si>
  <si>
    <t>['sedih', 'lihat', 'kanal', 'penuh', 'sampah', 'setiap', 'sepertinya', 'hujan', 'apalagi', 'banyak', 'sampah']</t>
  </si>
  <si>
    <t>['sedih', 'lihat', 'kanal', 'penuh', 'sampah', 'hujan', 'sampah']</t>
  </si>
  <si>
    <t>nyaman sampah kadang susah cari sampah</t>
  </si>
  <si>
    <t>rasanya lebih nyaman kalau ada lebih banyak tempat sampah di tempat umum. kadang susah cari tempat sampah</t>
  </si>
  <si>
    <t>rasanya lebih nyaman kalau ada lebih banyak tempat sampah di tempat umum kadang susah cari tempat sampah</t>
  </si>
  <si>
    <t>['rasanya', 'lebih', 'nyaman', 'kalau', 'ada', 'lebih', 'banyak', 'tempat', 'sampah', 'di', 'tempat', 'umum', 'kadang', 'susah', 'cari', 'tempat', 'sampah']</t>
  </si>
  <si>
    <t>['nyaman', 'sampah', 'kadang', 'susah', 'cari', 'sampah']</t>
  </si>
  <si>
    <t>kesal lihat orang buang sampah sembarang jalan sampah dekat</t>
  </si>
  <si>
    <t>paling kesal lihat orang buang sampah sembarangan di jalan, padahal tempat sampah ada di dekatnya</t>
  </si>
  <si>
    <t>paling kesal lihat orang buang sampah sembarangan di jalan padahal tempat sampah ada di dekatnya</t>
  </si>
  <si>
    <t>['paling', 'kesal', 'lihat', 'orang', 'buang', 'sampah', 'sembarangan', 'di', 'jalan', 'padahal', 'tempat', 'sampah', 'ada', 'di', 'dekatnya']</t>
  </si>
  <si>
    <t>['kesal', 'lihat', 'orang', 'buang', 'sampah', 'sembarangan', 'jalan', 'sampah', 'dekatnya']</t>
  </si>
  <si>
    <t>['kesal', 'lihat', 'orang', 'buang', 'sampah', 'sembarang', 'jalan', 'sampah', 'dekat']</t>
  </si>
  <si>
    <t>bank sampah bantu warga tambah hasil jual sampah plastik</t>
  </si>
  <si>
    <t>bank sampah sangat membantu kami, warga bisa dapat tambahan dari hasil jualan sampah plastik</t>
  </si>
  <si>
    <t>bank sampah sangat membantu kami warga bisa dapat tambahan dari hasil jualan sampah plastik</t>
  </si>
  <si>
    <t>['bank', 'sampah', 'sangat', 'membantu', 'kami', 'warga', 'bisa', 'dapat', 'tambahan', 'dari', 'hasil', 'jualan', 'sampah', 'plastik']</t>
  </si>
  <si>
    <t>['bank', 'sampah', 'membantu', 'warga', 'tambahan', 'hasil', 'jualan', 'sampah', 'plastik']</t>
  </si>
  <si>
    <t>['bank', 'sampah', 'bantu', 'warga', 'tambah', 'hasil', 'jual', 'sampah', 'plastik']</t>
  </si>
  <si>
    <t>bagus kelola limbah organik pupuk kurang sampah manfaat</t>
  </si>
  <si>
    <t>bagus kalau ada pengelolaan limbah organik untuk jadi pupuk, bisa kurangi sampah sekaligus jadi manfaat</t>
  </si>
  <si>
    <t>bagus kalau ada pengelolaan limbah organik untuk jadi pupuk bisa kurangi sampah sekaligus jadi manfaat</t>
  </si>
  <si>
    <t>['bagus', 'kalau', 'ada', 'pengelolaan', 'limbah', 'organik', 'untuk', 'jadi', 'pupuk', 'bisa', 'kurangi', 'sampah', 'sekaligus', 'jadi', 'manfaat']</t>
  </si>
  <si>
    <t>['bagus', 'pengelolaan', 'limbah', 'organik', 'pupuk', 'kurangi', 'sampah', 'manfaat']</t>
  </si>
  <si>
    <t>['bagus', 'kelola', 'limbah', 'organik', 'pupuk', 'kurang', 'sampah', 'manfaat']</t>
  </si>
  <si>
    <t>sampah plastik pasar tradisional banget moga solusi biar bersih</t>
  </si>
  <si>
    <t>sampah plastik di pasar tradisional banyak banget, semoga ada solusi biar lebih bersih</t>
  </si>
  <si>
    <t>sampah plastik di pasar tradisional banyak banget semoga ada solusi biar lebih bersih</t>
  </si>
  <si>
    <t>['sampah', 'plastik', 'di', 'pasar', 'tradisional', 'banyak', 'banget', 'semoga', 'ada', 'solusi', 'biar', 'lebih', 'bersih']</t>
  </si>
  <si>
    <t>['sampah', 'plastik', 'pasar', 'tradisional', 'banget', 'semoga', 'solusi', 'biar', 'bersih']</t>
  </si>
  <si>
    <t>['sampah', 'plastik', 'pasar', 'tradisional', 'banget', 'moga', 'solusi', 'biar', 'bersih']</t>
  </si>
  <si>
    <t>jumpa sampah pinggir jalan malam</t>
  </si>
  <si>
    <t>lebih sering dijumpai sampah di pinggir jalan kalau malam.</t>
  </si>
  <si>
    <t>lebih sering dijumpai sampah di pinggir jalan kalau malam</t>
  </si>
  <si>
    <t>['lebih', 'sering', 'dijumpai', 'sampah', 'di', 'pinggir', 'jalan', 'kalau', 'malam']</t>
  </si>
  <si>
    <t>['dijumpai', 'sampah', 'pinggir', 'jalan', 'malam']</t>
  </si>
  <si>
    <t>['jumpa', 'sampah', 'pinggir', 'jalan', 'malam']</t>
  </si>
  <si>
    <t>lomba kampung bersih biar warga semangat jaga lingkung</t>
  </si>
  <si>
    <t>harusnya ada lomba kampung terbersih tiap bulan, biar warga lebih semangat jaga lingkungan</t>
  </si>
  <si>
    <t>harusnya ada lomba kampung terbersih tiap bulan biar warga lebih semangat jaga lingkungan</t>
  </si>
  <si>
    <t>['harusnya', 'ada', 'lomba', 'kampung', 'terbersih', 'tiap', 'bulan', 'biar', 'warga', 'lebih', 'semangat', 'jaga', 'lingkungan']</t>
  </si>
  <si>
    <t>['lomba', 'kampung', 'terbersih', 'biar', 'warga', 'semangat', 'jaga', 'lingkungan']</t>
  </si>
  <si>
    <t>['lomba', 'kampung', 'bersih', 'biar', 'warga', 'semangat', 'jaga', 'lingkung']</t>
  </si>
  <si>
    <t>sampah tumpuk rumah lapor tindak perintah</t>
  </si>
  <si>
    <t>sampah menumpuk di sekitar rumah saya, sudah lapor tapi belum ada tindakan dari pemerintah</t>
  </si>
  <si>
    <t>sampah menumpuk di sekitar rumah saya sudah lapor tapi belum ada tindakan dari pemerintah</t>
  </si>
  <si>
    <t>['sampah', 'menumpuk', 'di', 'sekitar', 'rumah', 'saya', 'sudah', 'lapor', 'tapi', 'belum', 'ada', 'tindakan', 'dari', 'pemerintah']</t>
  </si>
  <si>
    <t>['sampah', 'menumpuk', 'rumah', 'lapor', 'tindakan', 'pemerintah']</t>
  </si>
  <si>
    <t>['sampah', 'tumpuk', 'rumah', 'lapor', 'tindak', 'perintah']</t>
  </si>
  <si>
    <t>keren lihat kampanye makassarbebassampah media sosial moga gera warga</t>
  </si>
  <si>
    <t>keren lihat kampanye #makassarbebassampah di media sosial, semoga bisa jadi gerakan besar untuk warga</t>
  </si>
  <si>
    <t>keren lihat kampanye makassarbebassampah di media sosial semoga bisa jadi gerakan besar untuk warga</t>
  </si>
  <si>
    <t>['keren', 'lihat', 'kampanye', 'makassarbebassampah', 'di', 'media', 'sosial', 'semoga', 'bisa', 'jadi', 'gerakan', 'besar', 'untuk', 'warga']</t>
  </si>
  <si>
    <t>['keren', 'lihat', 'kampanye', 'makassarbebassampah', 'media', 'sosial', 'semoga', 'gerakan', 'warga']</t>
  </si>
  <si>
    <t>['keren', 'lihat', 'kampanye', 'makassarbebassampah', 'media', 'sosial', 'moga', 'gera', 'warga']</t>
  </si>
  <si>
    <t>bau sampah pasar ganggu musim panas butuh angkut rutin</t>
  </si>
  <si>
    <t>bau sampah di sekitar pasar sangat mengganggu, terutama di musim panas. butuh pengangkutan lebih rutin</t>
  </si>
  <si>
    <t>bau sampah di sekitar pasar sangat mengganggu terutama di musim panas butuh pengangkutan lebih rutin</t>
  </si>
  <si>
    <t>['bau', 'sampah', 'di', 'sekitar', 'pasar', 'sangat', 'mengganggu', 'terutama', 'di', 'musim', 'panas', 'butuh', 'pengangkutan', 'lebih', 'rutin']</t>
  </si>
  <si>
    <t>['bau', 'sampah', 'pasar', 'mengganggu', 'musim', 'panas', 'butuh', 'pengangkutan', 'rutin']</t>
  </si>
  <si>
    <t>['bau', 'sampah', 'pasar', 'ganggu', 'musim', 'panas', 'butuh', 'angkut', 'rutin']</t>
  </si>
  <si>
    <t>sampah plastik moga solusi</t>
  </si>
  <si>
    <t>sampah plastik terlalu banyak, semoga ada solusi</t>
  </si>
  <si>
    <t>sampah plastik terlalu banyak semoga ada solusi</t>
  </si>
  <si>
    <t>['sampah', 'plastik', 'terlalu', 'banyak', 'semoga', 'ada', 'solusi']</t>
  </si>
  <si>
    <t>['sampah', 'plastik', 'semoga', 'solusi']</t>
  </si>
  <si>
    <t>['sampah', 'plastik', 'moga', 'solusi']</t>
  </si>
  <si>
    <t>moga pasar bersih program kelola sampah</t>
  </si>
  <si>
    <t>semoga pasar l makin bersih dengan program pengelolaan sampah</t>
  </si>
  <si>
    <t>semoga pasar  makin bersih dengan program pengelolaan sampah</t>
  </si>
  <si>
    <t>['semoga', 'pasar', 'makin', 'bersih', 'dengan', 'program', 'pengelolaan', 'sampah']</t>
  </si>
  <si>
    <t>['semoga', 'pasar', 'bersih', 'program', 'pengelolaan', 'sampah']</t>
  </si>
  <si>
    <t>['moga', 'pasar', 'bersih', 'program', 'kelola', 'sampah']</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</si>
</sst>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readingOrder="0"/>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2" t="s">
        <v>7</v>
      </c>
    </row>
    <row r="2">
      <c r="A2" s="3" t="s">
        <v>8</v>
      </c>
      <c r="B2" s="3" t="s">
        <v>9</v>
      </c>
      <c r="C2" s="3" t="s">
        <v>9</v>
      </c>
      <c r="D2" s="3" t="s">
        <v>10</v>
      </c>
      <c r="E2" s="3" t="s">
        <v>10</v>
      </c>
      <c r="F2" s="3" t="s">
        <v>11</v>
      </c>
      <c r="G2" s="3" t="s">
        <v>11</v>
      </c>
      <c r="H2" s="3" t="str">
        <f>IFERROR(__xludf.DUMMYFUNCTION("GOOGLETRANSLATE(A2,""id"",""en"")"),"weekend boarding house trash")</f>
        <v>weekend boarding house trash</v>
      </c>
    </row>
    <row r="3">
      <c r="A3" s="3" t="s">
        <v>12</v>
      </c>
      <c r="B3" s="3" t="s">
        <v>13</v>
      </c>
      <c r="C3" s="3" t="s">
        <v>14</v>
      </c>
      <c r="D3" s="3" t="s">
        <v>15</v>
      </c>
      <c r="E3" s="3" t="s">
        <v>15</v>
      </c>
      <c r="F3" s="3" t="s">
        <v>16</v>
      </c>
      <c r="G3" s="3" t="s">
        <v>17</v>
      </c>
      <c r="H3" s="3" t="str">
        <f>IFERROR(__xludf.DUMMYFUNCTION("GOOGLETRANSLATE(A3,""id"",""en"")"),"The waste processing process chooses to be efficient in primitive society in the context of waste processing's contribution")</f>
        <v>The waste processing process chooses to be efficient in primitive society in the context of waste processing's contribution</v>
      </c>
    </row>
    <row r="4">
      <c r="A4" s="4" t="s">
        <v>18</v>
      </c>
      <c r="B4" s="3" t="s">
        <v>19</v>
      </c>
      <c r="C4" s="3" t="s">
        <v>19</v>
      </c>
      <c r="D4" s="3" t="s">
        <v>20</v>
      </c>
      <c r="E4" s="3" t="s">
        <v>20</v>
      </c>
      <c r="F4" s="4" t="s">
        <v>21</v>
      </c>
      <c r="G4" s="3" t="s">
        <v>22</v>
      </c>
      <c r="H4" s="3" t="str">
        <f>IFERROR(__xludf.DUMMYFUNCTION("GOOGLETRANSLATE(A4,""id"",""en"")"),"there's still a lot left over")</f>
        <v>there's still a lot left over</v>
      </c>
    </row>
    <row r="5">
      <c r="A5" s="3" t="s">
        <v>23</v>
      </c>
      <c r="B5" s="3" t="s">
        <v>24</v>
      </c>
      <c r="C5" s="3" t="s">
        <v>24</v>
      </c>
      <c r="D5" s="3" t="s">
        <v>25</v>
      </c>
      <c r="E5" s="3" t="s">
        <v>25</v>
      </c>
      <c r="F5" s="3" t="s">
        <v>26</v>
      </c>
      <c r="G5" s="3" t="s">
        <v>26</v>
      </c>
      <c r="H5" s="3" t="str">
        <f>IFERROR(__xludf.DUMMYFUNCTION("GOOGLETRANSLATE(A5,""id"",""en"")"),"recycling inorganic waste")</f>
        <v>recycling inorganic waste</v>
      </c>
    </row>
    <row r="6">
      <c r="A6" s="3" t="s">
        <v>27</v>
      </c>
      <c r="B6" s="3" t="s">
        <v>28</v>
      </c>
      <c r="C6" s="3" t="s">
        <v>28</v>
      </c>
      <c r="D6" s="3" t="s">
        <v>29</v>
      </c>
      <c r="E6" s="3" t="s">
        <v>29</v>
      </c>
      <c r="F6" s="3" t="s">
        <v>30</v>
      </c>
      <c r="G6" s="3" t="s">
        <v>31</v>
      </c>
      <c r="H6" s="3" t="str">
        <f>IFERROR(__xludf.DUMMYFUNCTION("GOOGLETRANSLATE(A6,""id"",""en"")"),"accommodate the match")</f>
        <v>accommodate the match</v>
      </c>
    </row>
    <row r="7">
      <c r="A7" s="3" t="s">
        <v>32</v>
      </c>
      <c r="B7" s="3" t="s">
        <v>33</v>
      </c>
      <c r="C7" s="3" t="s">
        <v>34</v>
      </c>
      <c r="D7" s="3" t="s">
        <v>35</v>
      </c>
      <c r="E7" s="3" t="s">
        <v>35</v>
      </c>
      <c r="F7" s="3" t="s">
        <v>36</v>
      </c>
      <c r="G7" s="3" t="s">
        <v>36</v>
      </c>
      <c r="H7" s="3" t="str">
        <f>IFERROR(__xludf.DUMMYFUNCTION("GOOGLETRANSLATE(A7,""id"",""en"")"),"clean the corners of people's toll column rubbish at night, plastic rubbish")</f>
        <v>clean the corners of people's toll column rubbish at night, plastic rubbish</v>
      </c>
    </row>
    <row r="8">
      <c r="A8" s="3" t="s">
        <v>37</v>
      </c>
      <c r="B8" s="3" t="s">
        <v>38</v>
      </c>
      <c r="C8" s="3" t="s">
        <v>39</v>
      </c>
      <c r="D8" s="3" t="s">
        <v>40</v>
      </c>
      <c r="E8" s="3" t="s">
        <v>40</v>
      </c>
      <c r="F8" s="3" t="s">
        <v>41</v>
      </c>
      <c r="G8" s="3" t="s">
        <v>42</v>
      </c>
      <c r="H8" s="3" t="str">
        <f>IFERROR(__xludf.DUMMYFUNCTION("GOOGLETRANSLATE(A8,""id"",""en"")"),"Makassar people are aware that managing waste is difficult to control, so people throw rubbish wherever they want, looking for the environment")</f>
        <v>Makassar people are aware that managing waste is difficult to control, so people throw rubbish wherever they want, looking for the environment</v>
      </c>
    </row>
    <row r="9">
      <c r="A9" s="3" t="s">
        <v>43</v>
      </c>
      <c r="B9" s="3" t="s">
        <v>44</v>
      </c>
      <c r="C9" s="3" t="s">
        <v>45</v>
      </c>
      <c r="D9" s="3" t="s">
        <v>46</v>
      </c>
      <c r="E9" s="3" t="s">
        <v>46</v>
      </c>
      <c r="F9" s="3" t="s">
        <v>47</v>
      </c>
      <c r="G9" s="3" t="s">
        <v>48</v>
      </c>
      <c r="H9" s="3" t="str">
        <f>IFERROR(__xludf.DUMMYFUNCTION("GOOGLETRANSLATE(A9,""id"",""en"")"),"lots of rubbish in the city of love add watch rubbish come in throw away aware of mountain sickness epidemic rubbish innovation hook waste management business response less plastic create clean environment")</f>
        <v>lots of rubbish in the city of love add watch rubbish come in throw away aware of mountain sickness epidemic rubbish innovation hook waste management business response less plastic create clean environment</v>
      </c>
    </row>
    <row r="10">
      <c r="A10" s="3" t="s">
        <v>49</v>
      </c>
      <c r="B10" s="3" t="s">
        <v>50</v>
      </c>
      <c r="C10" s="3" t="s">
        <v>50</v>
      </c>
      <c r="D10" s="3" t="s">
        <v>51</v>
      </c>
      <c r="E10" s="3" t="s">
        <v>51</v>
      </c>
      <c r="F10" s="3" t="s">
        <v>52</v>
      </c>
      <c r="G10" s="3" t="s">
        <v>53</v>
      </c>
      <c r="H10" s="3" t="str">
        <f>IFERROR(__xludf.DUMMYFUNCTION("GOOGLETRANSLATE(A10,""id"",""en"")"),"scattered")</f>
        <v>scattered</v>
      </c>
    </row>
    <row r="11">
      <c r="A11" s="3" t="s">
        <v>54</v>
      </c>
      <c r="B11" s="3" t="s">
        <v>55</v>
      </c>
      <c r="C11" s="3" t="s">
        <v>56</v>
      </c>
      <c r="D11" s="3" t="s">
        <v>57</v>
      </c>
      <c r="E11" s="3" t="s">
        <v>57</v>
      </c>
      <c r="F11" s="3" t="s">
        <v>58</v>
      </c>
      <c r="G11" s="3" t="s">
        <v>59</v>
      </c>
      <c r="H11" s="3" t="str">
        <f>IFERROR(__xludf.DUMMYFUNCTION("GOOGLETRANSLATE(A11,""id"",""en"")"),"Makassar's waste is serious, complicated, the city of Makassar's waste management experiences problems, people are not aware enough to dispose of waste, there is a lack of infrastructure facilities for managing waste")</f>
        <v>Makassar's waste is serious, complicated, the city of Makassar's waste management experiences problems, people are not aware enough to dispose of waste, there is a lack of infrastructure facilities for managing waste</v>
      </c>
    </row>
    <row r="12">
      <c r="A12" s="3" t="s">
        <v>60</v>
      </c>
      <c r="B12" s="3" t="s">
        <v>61</v>
      </c>
      <c r="C12" s="3" t="s">
        <v>61</v>
      </c>
      <c r="D12" s="3" t="s">
        <v>62</v>
      </c>
      <c r="E12" s="3" t="s">
        <v>62</v>
      </c>
      <c r="F12" s="3" t="s">
        <v>63</v>
      </c>
      <c r="G12" s="3" t="s">
        <v>64</v>
      </c>
      <c r="H12" s="3" t="str">
        <f>IFERROR(__xludf.DUMMYFUNCTION("GOOGLETRANSLATE(A12,""id"",""en"")"),"look for the environment")</f>
        <v>look for the environment</v>
      </c>
    </row>
    <row r="13">
      <c r="A13" s="3" t="s">
        <v>65</v>
      </c>
      <c r="B13" s="3" t="s">
        <v>66</v>
      </c>
      <c r="C13" s="3" t="s">
        <v>67</v>
      </c>
      <c r="D13" s="3" t="s">
        <v>68</v>
      </c>
      <c r="E13" s="3" t="s">
        <v>69</v>
      </c>
      <c r="F13" s="3" t="s">
        <v>70</v>
      </c>
      <c r="G13" s="3" t="s">
        <v>71</v>
      </c>
      <c r="H13" s="3" t="str">
        <f>IFERROR(__xludf.DUMMYFUNCTION("GOOGLETRANSLATE(A13,""id"",""en"")"),"restless, good object area, scattered rubbish piled up in a corner on the side of the road, front of a damaged shop, view of the area, trucks transporting rubbish, careless driving, careless transporting rubbish on the road, following up on orders from th"&amp;"e city of Makassar, slum")</f>
        <v>restless, good object area, scattered rubbish piled up in a corner on the side of the road, front of a damaged shop, view of the area, trucks transporting rubbish, careless driving, careless transporting rubbish on the road, following up on orders from the city of Makassar, slum</v>
      </c>
    </row>
    <row r="14">
      <c r="A14" s="3" t="s">
        <v>72</v>
      </c>
      <c r="B14" s="3" t="s">
        <v>73</v>
      </c>
      <c r="C14" s="3" t="s">
        <v>73</v>
      </c>
      <c r="D14" s="3" t="s">
        <v>74</v>
      </c>
      <c r="E14" s="3" t="s">
        <v>74</v>
      </c>
      <c r="F14" s="3" t="s">
        <v>75</v>
      </c>
      <c r="G14" s="3" t="s">
        <v>76</v>
      </c>
      <c r="H14" s="3" t="str">
        <f>IFERROR(__xludf.DUMMYFUNCTION("GOOGLETRANSLATE(A14,""id"",""en"")"),"lots of rubbish thrown away which is damaged, the view of the city of Makassar smells delicious")</f>
        <v>lots of rubbish thrown away which is damaged, the view of the city of Makassar smells delicious</v>
      </c>
    </row>
    <row r="15">
      <c r="A15" s="3" t="s">
        <v>77</v>
      </c>
      <c r="B15" s="3" t="s">
        <v>78</v>
      </c>
      <c r="C15" s="3" t="s">
        <v>79</v>
      </c>
      <c r="D15" s="3" t="s">
        <v>80</v>
      </c>
      <c r="E15" s="3" t="s">
        <v>80</v>
      </c>
      <c r="F15" s="3" t="s">
        <v>81</v>
      </c>
      <c r="G15" s="3" t="s">
        <v>82</v>
      </c>
      <c r="H15" s="3" t="str">
        <f>IFERROR(__xludf.DUMMYFUNCTION("GOOGLETRANSLATE(A15,""id"",""en"")"),"managing Makassar's bad waste, Sera, Manamana's waste")</f>
        <v>managing Makassar's bad waste, Sera, Manamana's waste</v>
      </c>
    </row>
    <row r="16">
      <c r="A16" s="3" t="s">
        <v>83</v>
      </c>
      <c r="B16" s="3" t="s">
        <v>84</v>
      </c>
      <c r="C16" s="3" t="s">
        <v>84</v>
      </c>
      <c r="D16" s="3" t="s">
        <v>85</v>
      </c>
      <c r="E16" s="3" t="s">
        <v>85</v>
      </c>
      <c r="F16" s="3" t="s">
        <v>85</v>
      </c>
      <c r="G16" s="3" t="s">
        <v>86</v>
      </c>
      <c r="H16" s="3" t="str">
        <f>IFERROR(__xludf.DUMMYFUNCTION("GOOGLETRANSLATE(A16,""id"",""en"")"),"hand over")</f>
        <v>hand over</v>
      </c>
    </row>
    <row r="17">
      <c r="A17" s="3" t="s">
        <v>87</v>
      </c>
      <c r="B17" s="3" t="s">
        <v>88</v>
      </c>
      <c r="C17" s="3" t="s">
        <v>89</v>
      </c>
      <c r="D17" s="3" t="s">
        <v>90</v>
      </c>
      <c r="E17" s="3" t="s">
        <v>90</v>
      </c>
      <c r="F17" s="3" t="s">
        <v>91</v>
      </c>
      <c r="G17" s="3" t="s">
        <v>92</v>
      </c>
      <c r="H17" s="3" t="str">
        <f>IFERROR(__xludf.DUMMYFUNCTION("GOOGLETRANSLATE(A17,""id"",""en"")"),"aware that the public uses waste to support high-level recycling efforts")</f>
        <v>aware that the public uses waste to support high-level recycling efforts</v>
      </c>
    </row>
    <row r="18">
      <c r="A18" s="3" t="s">
        <v>93</v>
      </c>
      <c r="B18" s="3" t="s">
        <v>94</v>
      </c>
      <c r="C18" s="3" t="s">
        <v>95</v>
      </c>
      <c r="D18" s="3" t="s">
        <v>96</v>
      </c>
      <c r="E18" s="3" t="s">
        <v>96</v>
      </c>
      <c r="F18" s="3" t="s">
        <v>97</v>
      </c>
      <c r="G18" s="3" t="s">
        <v>98</v>
      </c>
      <c r="H18" s="3" t="str">
        <f>IFERROR(__xludf.DUMMYFUNCTION("GOOGLETRANSLATE(A18,""id"",""en"")"),"Manage Makassar Waste Organize a good waste collection system, public space waste facilities, easy access, strong command, organic and non-organic waste sorting system")</f>
        <v>Manage Makassar Waste Organize a good waste collection system, public space waste facilities, easy access, strong command, organic and non-organic waste sorting system</v>
      </c>
    </row>
    <row r="19">
      <c r="A19" s="3" t="s">
        <v>99</v>
      </c>
      <c r="B19" s="3" t="s">
        <v>100</v>
      </c>
      <c r="C19" s="3" t="s">
        <v>101</v>
      </c>
      <c r="D19" s="3" t="s">
        <v>102</v>
      </c>
      <c r="E19" s="3" t="s">
        <v>102</v>
      </c>
      <c r="F19" s="3" t="s">
        <v>103</v>
      </c>
      <c r="G19" s="3" t="s">
        <v>104</v>
      </c>
      <c r="H19" s="3" t="str">
        <f>IFERROR(__xludf.DUMMYFUNCTION("GOOGLETRANSLATE(A19,""id"",""en"")"),"The category of city waste management is the point at which people neglect to throw away any rubbish")</f>
        <v>The category of city waste management is the point at which people neglect to throw away any rubbish</v>
      </c>
    </row>
    <row r="20">
      <c r="A20" s="3" t="s">
        <v>105</v>
      </c>
      <c r="B20" s="3" t="s">
        <v>106</v>
      </c>
      <c r="C20" s="3" t="s">
        <v>106</v>
      </c>
      <c r="D20" s="3" t="s">
        <v>107</v>
      </c>
      <c r="E20" s="3" t="s">
        <v>107</v>
      </c>
      <c r="F20" s="3" t="s">
        <v>108</v>
      </c>
      <c r="G20" s="3" t="s">
        <v>109</v>
      </c>
      <c r="H20" s="3" t="str">
        <f>IFERROR(__xludf.DUMMYFUNCTION("GOOGLETRANSLATE(A20,""id"",""en"")"),"disturbingly comfortable")</f>
        <v>disturbingly comfortable</v>
      </c>
    </row>
    <row r="21" ht="15.75" customHeight="1">
      <c r="A21" s="3" t="s">
        <v>110</v>
      </c>
      <c r="B21" s="3" t="s">
        <v>111</v>
      </c>
      <c r="C21" s="3" t="s">
        <v>112</v>
      </c>
      <c r="D21" s="3" t="s">
        <v>113</v>
      </c>
      <c r="E21" s="3" t="s">
        <v>113</v>
      </c>
      <c r="F21" s="3" t="s">
        <v>114</v>
      </c>
      <c r="G21" s="3" t="s">
        <v>115</v>
      </c>
      <c r="H21" s="3" t="str">
        <f>IFERROR(__xludf.DUMMYFUNCTION("GOOGLETRANSLATE(A21,""id"",""en"")"),"rubbish dumped in a place where people are aware of the level of crowds")</f>
        <v>rubbish dumped in a place where people are aware of the level of crowds</v>
      </c>
    </row>
    <row r="22" ht="15.75" customHeight="1">
      <c r="A22" s="3" t="s">
        <v>116</v>
      </c>
      <c r="B22" s="3" t="s">
        <v>117</v>
      </c>
      <c r="C22" s="3" t="s">
        <v>118</v>
      </c>
      <c r="D22" s="3" t="s">
        <v>119</v>
      </c>
      <c r="E22" s="3" t="s">
        <v>119</v>
      </c>
      <c r="F22" s="3" t="s">
        <v>120</v>
      </c>
      <c r="G22" s="3" t="s">
        <v>121</v>
      </c>
      <c r="H22" s="3" t="str">
        <f>IFERROR(__xludf.DUMMYFUNCTION("GOOGLETRANSLATE(A22,""id"",""en"")"),"Makassar because people are not aware of where they throw rubbish")</f>
        <v>Makassar because people are not aware of where they throw rubbish</v>
      </c>
    </row>
    <row r="23" ht="15.75" customHeight="1">
      <c r="A23" s="3" t="s">
        <v>122</v>
      </c>
      <c r="B23" s="3" t="s">
        <v>123</v>
      </c>
      <c r="C23" s="3" t="s">
        <v>124</v>
      </c>
      <c r="D23" s="3" t="s">
        <v>125</v>
      </c>
      <c r="E23" s="3" t="s">
        <v>126</v>
      </c>
      <c r="F23" s="3" t="s">
        <v>127</v>
      </c>
      <c r="G23" s="3" t="s">
        <v>128</v>
      </c>
      <c r="H23" s="3" t="str">
        <f>IFERROR(__xludf.DUMMYFUNCTION("GOOGLETRANSLATE(A23,""id"",""en"")"),"Makassar's rubbish smells disturbing when it rains. Select regent for roadside rubbish and rubbish solution work program")</f>
        <v>Makassar's rubbish smells disturbing when it rains. Select regent for roadside rubbish and rubbish solution work program</v>
      </c>
    </row>
    <row r="24" ht="15.75" customHeight="1">
      <c r="A24" s="3" t="s">
        <v>129</v>
      </c>
      <c r="B24" s="3" t="s">
        <v>130</v>
      </c>
      <c r="C24" s="3" t="s">
        <v>130</v>
      </c>
      <c r="D24" s="3" t="s">
        <v>131</v>
      </c>
      <c r="E24" s="3" t="s">
        <v>131</v>
      </c>
      <c r="F24" s="3" t="s">
        <v>132</v>
      </c>
      <c r="G24" s="3" t="s">
        <v>133</v>
      </c>
      <c r="H24" s="3" t="str">
        <f>IFERROR(__xludf.DUMMYFUNCTION("GOOGLETRANSLATE(A24,""id"",""en"")"),"Makassar waste figures say it is worrying that humans care about the environment")</f>
        <v>Makassar waste figures say it is worrying that humans care about the environment</v>
      </c>
    </row>
    <row r="25" ht="15.75" customHeight="1">
      <c r="A25" s="3" t="s">
        <v>134</v>
      </c>
      <c r="B25" s="3" t="s">
        <v>135</v>
      </c>
      <c r="C25" s="3" t="s">
        <v>136</v>
      </c>
      <c r="D25" s="3" t="s">
        <v>137</v>
      </c>
      <c r="E25" s="3" t="s">
        <v>137</v>
      </c>
      <c r="F25" s="3" t="s">
        <v>138</v>
      </c>
      <c r="G25" s="3" t="s">
        <v>139</v>
      </c>
      <c r="H25" s="3" t="str">
        <f>IFERROR(__xludf.DUMMYFUNCTION("GOOGLETRANSLATE(A25,""id"",""en"")"),"damaged view, bad smell, low level flood, sick, looking for the environment")</f>
        <v>damaged view, bad smell, low level flood, sick, looking for the environment</v>
      </c>
    </row>
    <row r="26" ht="15.75" customHeight="1">
      <c r="A26" s="3" t="s">
        <v>140</v>
      </c>
      <c r="B26" s="3" t="s">
        <v>141</v>
      </c>
      <c r="C26" s="3" t="s">
        <v>142</v>
      </c>
      <c r="D26" s="3" t="s">
        <v>143</v>
      </c>
      <c r="E26" s="3" t="s">
        <v>143</v>
      </c>
      <c r="F26" s="3" t="s">
        <v>144</v>
      </c>
      <c r="G26" s="3" t="s">
        <v>145</v>
      </c>
      <c r="H26" s="3" t="str">
        <f>IFERROR(__xludf.DUMMYFUNCTION("GOOGLETRANSLATE(A26,""id"",""en"")"),"worried about using the road to disturb the smell of the rainy season")</f>
        <v>worried about using the road to disturb the smell of the rainy season</v>
      </c>
    </row>
    <row r="27" ht="15.75" customHeight="1">
      <c r="A27" s="3" t="s">
        <v>146</v>
      </c>
      <c r="B27" s="3" t="s">
        <v>147</v>
      </c>
      <c r="C27" s="3" t="s">
        <v>148</v>
      </c>
      <c r="D27" s="3" t="s">
        <v>149</v>
      </c>
      <c r="E27" s="3" t="s">
        <v>149</v>
      </c>
      <c r="F27" s="3" t="s">
        <v>150</v>
      </c>
      <c r="G27" s="3" t="s">
        <v>151</v>
      </c>
      <c r="H27" s="3" t="str">
        <f>IFERROR(__xludf.DUMMYFUNCTION("GOOGLETRANSLATE(A27,""id"",""en"")"),"pay attention to the conscious commands of society at the immediate level of term")</f>
        <v>pay attention to the conscious commands of society at the immediate level of term</v>
      </c>
    </row>
    <row r="28" ht="15.75" customHeight="1">
      <c r="A28" s="3" t="s">
        <v>152</v>
      </c>
      <c r="B28" s="3" t="s">
        <v>153</v>
      </c>
      <c r="C28" s="3" t="s">
        <v>154</v>
      </c>
      <c r="D28" s="3" t="s">
        <v>155</v>
      </c>
      <c r="E28" s="3" t="s">
        <v>155</v>
      </c>
      <c r="F28" s="3" t="s">
        <v>156</v>
      </c>
      <c r="G28" s="3" t="s">
        <v>157</v>
      </c>
      <c r="H28" s="3" t="str">
        <f>IFERROR(__xludf.DUMMYFUNCTION("GOOGLETRANSLATE(A28,""id"",""en"")"),"Makassar City has a serious waste management strategy that has effective strategies, more capacity because the level of waste volume is a danger to the health of the Makassar community, Adipura prices optimal waste management, city waste management, waste"&amp;" bank efforts, education, community participation, separate waste, resource management")</f>
        <v>Makassar City has a serious waste management strategy that has effective strategies, more capacity because the level of waste volume is a danger to the health of the Makassar community, Adipura prices optimal waste management, city waste management, waste bank efforts, education, community participation, separate waste, resource management</v>
      </c>
    </row>
    <row r="29" ht="15.75" customHeight="1">
      <c r="A29" s="3" t="s">
        <v>158</v>
      </c>
      <c r="B29" s="3" t="s">
        <v>159</v>
      </c>
      <c r="C29" s="3" t="s">
        <v>160</v>
      </c>
      <c r="D29" s="3" t="s">
        <v>161</v>
      </c>
      <c r="E29" s="3" t="s">
        <v>162</v>
      </c>
      <c r="F29" s="3" t="s">
        <v>163</v>
      </c>
      <c r="G29" s="3" t="s">
        <v>164</v>
      </c>
      <c r="H29" s="3" t="str">
        <f>IFERROR(__xludf.DUMMYFUNCTION("GOOGLETRANSLATE(A29,""id"",""en"")"),"Residents don't throw rubbish anywhere")</f>
        <v>Residents don't throw rubbish anywhere</v>
      </c>
    </row>
    <row r="30" ht="15.75" customHeight="1">
      <c r="A30" s="3" t="s">
        <v>165</v>
      </c>
      <c r="B30" s="3" t="s">
        <v>166</v>
      </c>
      <c r="C30" s="3" t="s">
        <v>166</v>
      </c>
      <c r="D30" s="3" t="s">
        <v>167</v>
      </c>
      <c r="E30" s="3" t="s">
        <v>167</v>
      </c>
      <c r="F30" s="3" t="s">
        <v>168</v>
      </c>
      <c r="G30" s="3" t="s">
        <v>168</v>
      </c>
      <c r="H30" s="3" t="str">
        <f>IFERROR(__xludf.DUMMYFUNCTION("GOOGLETRANSLATE(A30,""id"",""en"")"),"laborer")</f>
        <v>laborer</v>
      </c>
    </row>
    <row r="31" ht="15.75" customHeight="1">
      <c r="A31" s="3" t="s">
        <v>169</v>
      </c>
      <c r="B31" s="3" t="s">
        <v>169</v>
      </c>
      <c r="C31" s="3" t="s">
        <v>169</v>
      </c>
      <c r="D31" s="3" t="s">
        <v>170</v>
      </c>
      <c r="E31" s="3" t="s">
        <v>170</v>
      </c>
      <c r="F31" s="3" t="s">
        <v>170</v>
      </c>
      <c r="G31" s="3" t="s">
        <v>170</v>
      </c>
      <c r="H31" s="3" t="str">
        <f>IFERROR(__xludf.DUMMYFUNCTION("GOOGLETRANSLATE(A31,""id"",""en"")"),"Yes")</f>
        <v>Yes</v>
      </c>
    </row>
    <row r="32" ht="15.75" customHeight="1">
      <c r="A32" s="3" t="s">
        <v>171</v>
      </c>
      <c r="B32" s="3" t="s">
        <v>172</v>
      </c>
      <c r="C32" s="3" t="s">
        <v>173</v>
      </c>
      <c r="D32" s="3" t="s">
        <v>174</v>
      </c>
      <c r="E32" s="3" t="s">
        <v>174</v>
      </c>
      <c r="F32" s="3" t="s">
        <v>175</v>
      </c>
      <c r="G32" s="3" t="s">
        <v>176</v>
      </c>
      <c r="H32" s="3" t="str">
        <f>IFERROR(__xludf.DUMMYFUNCTION("GOOGLETRANSLATE(A32,""id"",""en"")"),"Makassar waste, Serious Sera Mirror waste, lack of public awareness, orders for waste management business, challenge management facilities, low limits, community participation, good opportunities, education, collaboration, sorting waste, recycling, less u"&amp;"se, plastic")</f>
        <v>Makassar waste, Serious Sera Mirror waste, lack of public awareness, orders for waste management business, challenge management facilities, low limits, community participation, good opportunities, education, collaboration, sorting waste, recycling, less use, plastic</v>
      </c>
    </row>
    <row r="33" ht="15.75" customHeight="1">
      <c r="A33" s="3" t="s">
        <v>177</v>
      </c>
      <c r="B33" s="3" t="s">
        <v>178</v>
      </c>
      <c r="C33" s="3" t="s">
        <v>179</v>
      </c>
      <c r="D33" s="3" t="s">
        <v>180</v>
      </c>
      <c r="E33" s="3" t="s">
        <v>180</v>
      </c>
      <c r="F33" s="3" t="s">
        <v>181</v>
      </c>
      <c r="G33" s="3" t="s">
        <v>182</v>
      </c>
      <c r="H33" s="3" t="str">
        <f>IFERROR(__xludf.DUMMYFUNCTION("GOOGLETRANSLATE(A33,""id"",""en"")"),"disturb")</f>
        <v>disturb</v>
      </c>
    </row>
    <row r="34" ht="15.75" customHeight="1">
      <c r="A34" s="3" t="s">
        <v>183</v>
      </c>
      <c r="B34" s="3" t="s">
        <v>184</v>
      </c>
      <c r="C34" s="3" t="s">
        <v>185</v>
      </c>
      <c r="D34" s="3" t="s">
        <v>186</v>
      </c>
      <c r="E34" s="3" t="s">
        <v>186</v>
      </c>
      <c r="F34" s="3" t="s">
        <v>187</v>
      </c>
      <c r="G34" s="3" t="s">
        <v>188</v>
      </c>
      <c r="H34" s="3" t="str">
        <f>IFERROR(__xludf.DUMMYFUNCTION("GOOGLETRANSLATE(A34,""id"",""en"")"),"Makassar City's annual waste volume, the Antang landfill's waste management efforts are experiencing overcapacity")</f>
        <v>Makassar City's annual waste volume, the Antang landfill's waste management efforts are experiencing overcapacity</v>
      </c>
    </row>
    <row r="35" ht="15.75" customHeight="1">
      <c r="A35" s="3" t="s">
        <v>189</v>
      </c>
      <c r="B35" s="3" t="s">
        <v>190</v>
      </c>
      <c r="C35" s="3" t="s">
        <v>190</v>
      </c>
      <c r="D35" s="3" t="s">
        <v>191</v>
      </c>
      <c r="E35" s="3" t="s">
        <v>191</v>
      </c>
      <c r="F35" s="3" t="s">
        <v>192</v>
      </c>
      <c r="G35" s="3" t="s">
        <v>193</v>
      </c>
      <c r="H35" s="3" t="str">
        <f>IFERROR(__xludf.DUMMYFUNCTION("GOOGLETRANSLATE(A35,""id"",""en"")"),"throw away any rubbish")</f>
        <v>throw away any rubbish</v>
      </c>
    </row>
    <row r="36" ht="15.75" customHeight="1">
      <c r="A36" s="3" t="s">
        <v>194</v>
      </c>
      <c r="B36" s="3" t="s">
        <v>195</v>
      </c>
      <c r="C36" s="3" t="s">
        <v>196</v>
      </c>
      <c r="D36" s="3" t="s">
        <v>197</v>
      </c>
      <c r="E36" s="3" t="s">
        <v>198</v>
      </c>
      <c r="F36" s="3" t="s">
        <v>199</v>
      </c>
      <c r="G36" s="3" t="s">
        <v>200</v>
      </c>
      <c r="H36" s="3" t="str">
        <f>IFERROR(__xludf.DUMMYFUNCTION("GOOGLETRANSLATE(A36,""id"",""en"")"),"Makassar area has a lot of rubbish and people are less aware of how to dispose of rubbish")</f>
        <v>Makassar area has a lot of rubbish and people are less aware of how to dispose of rubbish</v>
      </c>
    </row>
    <row r="37" ht="15.75" customHeight="1">
      <c r="A37" s="3" t="s">
        <v>201</v>
      </c>
      <c r="B37" s="4" t="s">
        <v>202</v>
      </c>
      <c r="C37" s="3" t="s">
        <v>203</v>
      </c>
      <c r="D37" s="3" t="s">
        <v>204</v>
      </c>
      <c r="E37" s="3" t="s">
        <v>204</v>
      </c>
      <c r="F37" s="3" t="s">
        <v>205</v>
      </c>
      <c r="G37" s="3" t="s">
        <v>206</v>
      </c>
      <c r="H37" s="3" t="str">
        <f>IFERROR(__xludf.DUMMYFUNCTION("GOOGLETRANSLATE(A37,""id"",""en"")"),"Makassar city waste hooks think about basic education, mature teaching, think schools while cleaning up good city waste and directed education")</f>
        <v>Makassar city waste hooks think about basic education, mature teaching, think schools while cleaning up good city waste and directed education</v>
      </c>
    </row>
    <row r="38" ht="15.75" customHeight="1">
      <c r="A38" s="3" t="s">
        <v>207</v>
      </c>
      <c r="B38" s="4" t="s">
        <v>208</v>
      </c>
      <c r="C38" s="3" t="s">
        <v>209</v>
      </c>
      <c r="D38" s="3" t="s">
        <v>210</v>
      </c>
      <c r="E38" s="3" t="s">
        <v>210</v>
      </c>
      <c r="F38" s="3" t="s">
        <v>211</v>
      </c>
      <c r="G38" s="3" t="s">
        <v>212</v>
      </c>
      <c r="H38" s="3" t="str">
        <f>IFERROR(__xludf.DUMMYFUNCTION("GOOGLETRANSLATE(A38,""id"",""en"")"),"people are aware of throwing away any rubbish, it's best for citizens to recycle rubbish after using the order to throw it away")</f>
        <v>people are aware of throwing away any rubbish, it's best for citizens to recycle rubbish after using the order to throw it away</v>
      </c>
    </row>
    <row r="39" ht="15.75" customHeight="1">
      <c r="A39" s="3" t="s">
        <v>213</v>
      </c>
      <c r="B39" s="3" t="s">
        <v>214</v>
      </c>
      <c r="C39" s="3" t="s">
        <v>215</v>
      </c>
      <c r="D39" s="3" t="s">
        <v>216</v>
      </c>
      <c r="E39" s="3" t="s">
        <v>217</v>
      </c>
      <c r="F39" s="3" t="s">
        <v>218</v>
      </c>
      <c r="G39" s="3" t="s">
        <v>219</v>
      </c>
      <c r="H39" s="3" t="str">
        <f>IFERROR(__xludf.DUMMYFUNCTION("GOOGLETRANSLATE(A39,""id"",""en"")"),"The bad impact on the community is that residents pass through due to severe traffic jams due to the polluted environment. Help the community throw rubbish carelessly. Have mercy on people's polluted environment")</f>
        <v>The bad impact on the community is that residents pass through due to severe traffic jams due to the polluted environment. Help the community throw rubbish carelessly. Have mercy on people's polluted environment</v>
      </c>
    </row>
    <row r="40" ht="15.75" customHeight="1">
      <c r="A40" s="3" t="s">
        <v>220</v>
      </c>
      <c r="B40" s="3" t="s">
        <v>221</v>
      </c>
      <c r="C40" s="3" t="s">
        <v>221</v>
      </c>
      <c r="D40" s="3" t="s">
        <v>222</v>
      </c>
      <c r="E40" s="3" t="s">
        <v>222</v>
      </c>
      <c r="F40" s="3" t="s">
        <v>223</v>
      </c>
      <c r="G40" s="3" t="s">
        <v>224</v>
      </c>
      <c r="H40" s="3" t="str">
        <f>IFERROR(__xludf.DUMMYFUNCTION("GOOGLETRANSLATE(A40,""id"",""en"")"),"where?")</f>
        <v>where?</v>
      </c>
    </row>
    <row r="41" ht="15.75" customHeight="1">
      <c r="A41" s="3" t="s">
        <v>225</v>
      </c>
      <c r="B41" s="3" t="s">
        <v>226</v>
      </c>
      <c r="C41" s="3" t="s">
        <v>226</v>
      </c>
      <c r="D41" s="3" t="s">
        <v>227</v>
      </c>
      <c r="E41" s="3" t="s">
        <v>227</v>
      </c>
      <c r="F41" s="3" t="s">
        <v>228</v>
      </c>
      <c r="G41" s="3" t="s">
        <v>229</v>
      </c>
      <c r="H41" s="3" t="str">
        <f>IFERROR(__xludf.DUMMYFUNCTION("GOOGLETRANSLATE(A41,""id"",""en"")"),"lack of waste management, people are aware of throwing away rubbish")</f>
        <v>lack of waste management, people are aware of throwing away rubbish</v>
      </c>
    </row>
    <row r="42" ht="15.75" customHeight="1">
      <c r="A42" s="3" t="s">
        <v>230</v>
      </c>
      <c r="B42" s="3" t="s">
        <v>231</v>
      </c>
      <c r="C42" s="3" t="s">
        <v>232</v>
      </c>
      <c r="D42" s="3" t="s">
        <v>233</v>
      </c>
      <c r="E42" s="3" t="s">
        <v>233</v>
      </c>
      <c r="F42" s="3" t="s">
        <v>234</v>
      </c>
      <c r="G42" s="3" t="s">
        <v>234</v>
      </c>
      <c r="H42" s="3" t="str">
        <f>IFERROR(__xludf.DUMMYFUNCTION("GOOGLETRANSLATE(A42,""id"",""en"")"),"critically concerned")</f>
        <v>critically concerned</v>
      </c>
    </row>
    <row r="43" ht="15.75" customHeight="1">
      <c r="A43" s="3" t="s">
        <v>235</v>
      </c>
      <c r="B43" s="3" t="s">
        <v>236</v>
      </c>
      <c r="C43" s="3" t="s">
        <v>237</v>
      </c>
      <c r="D43" s="3" t="s">
        <v>238</v>
      </c>
      <c r="E43" s="3" t="s">
        <v>238</v>
      </c>
      <c r="F43" s="3" t="s">
        <v>239</v>
      </c>
      <c r="G43" s="3" t="s">
        <v>240</v>
      </c>
      <c r="H43" s="3" t="str">
        <f>IFERROR(__xludf.DUMMYFUNCTION("GOOGLETRANSLATE(A43,""id"",""en"")"),"Makassar waste control of the rainy season")</f>
        <v>Makassar waste control of the rainy season</v>
      </c>
    </row>
    <row r="44" ht="15.75" customHeight="1">
      <c r="A44" s="3" t="s">
        <v>241</v>
      </c>
      <c r="B44" s="3" t="s">
        <v>241</v>
      </c>
      <c r="C44" s="3" t="s">
        <v>241</v>
      </c>
      <c r="D44" s="3" t="s">
        <v>242</v>
      </c>
      <c r="E44" s="3" t="s">
        <v>242</v>
      </c>
      <c r="F44" s="3" t="s">
        <v>242</v>
      </c>
      <c r="G44" s="3" t="s">
        <v>242</v>
      </c>
      <c r="H44" s="3" t="str">
        <f>IFERROR(__xludf.DUMMYFUNCTION("GOOGLETRANSLATE(A44,""id"",""en"")"),"sessajki")</f>
        <v>sessajki</v>
      </c>
    </row>
    <row r="45" ht="15.75" customHeight="1">
      <c r="A45" s="3" t="s">
        <v>243</v>
      </c>
      <c r="B45" s="3" t="s">
        <v>244</v>
      </c>
      <c r="C45" s="3" t="s">
        <v>245</v>
      </c>
      <c r="D45" s="3" t="s">
        <v>246</v>
      </c>
      <c r="E45" s="3" t="s">
        <v>246</v>
      </c>
      <c r="F45" s="3" t="s">
        <v>247</v>
      </c>
      <c r="G45" s="3" t="s">
        <v>248</v>
      </c>
      <c r="H45" s="3" t="str">
        <f>IFERROR(__xludf.DUMMYFUNCTION("GOOGLETRANSLATE(A45,""id"",""en"")"),"Makassar residents lack cleanliness so there is a lot of rubbish everywhere")</f>
        <v>Makassar residents lack cleanliness so there is a lot of rubbish everywhere</v>
      </c>
    </row>
    <row r="46" ht="15.75" customHeight="1">
      <c r="A46" s="3" t="s">
        <v>249</v>
      </c>
      <c r="B46" s="3" t="s">
        <v>250</v>
      </c>
      <c r="C46" s="3" t="s">
        <v>251</v>
      </c>
      <c r="D46" s="3" t="s">
        <v>252</v>
      </c>
      <c r="E46" s="3" t="s">
        <v>252</v>
      </c>
      <c r="F46" s="3" t="s">
        <v>253</v>
      </c>
      <c r="G46" s="3" t="s">
        <v>254</v>
      </c>
      <c r="H46" s="3" t="str">
        <f>IFERROR(__xludf.DUMMYFUNCTION("GOOGLETRANSLATE(A46,""id"",""en"")"),"Makassar Garbage Handle faces sharp criticism regarding landfill conditions and overcapacity Walhi believes Makassar City Government has an effective strategy for waste volume levels")</f>
        <v>Makassar Garbage Handle faces sharp criticism regarding landfill conditions and overcapacity Walhi believes Makassar City Government has an effective strategy for waste volume levels</v>
      </c>
    </row>
    <row r="47" ht="15.75" customHeight="1">
      <c r="A47" s="3" t="s">
        <v>255</v>
      </c>
      <c r="B47" s="3" t="s">
        <v>256</v>
      </c>
      <c r="C47" s="3" t="s">
        <v>257</v>
      </c>
      <c r="D47" s="3" t="s">
        <v>258</v>
      </c>
      <c r="E47" s="3" t="s">
        <v>258</v>
      </c>
      <c r="F47" s="3" t="s">
        <v>259</v>
      </c>
      <c r="G47" s="3" t="s">
        <v>260</v>
      </c>
      <c r="H47" s="3" t="str">
        <f>IFERROR(__xludf.DUMMYFUNCTION("GOOGLETRANSLATE(A47,""id"",""en"")"),"comments hook Makassar trash Makassar beach trash everywhere")</f>
        <v>comments hook Makassar trash Makassar beach trash everywhere</v>
      </c>
    </row>
    <row r="48" ht="15.75" customHeight="1">
      <c r="A48" s="3" t="s">
        <v>261</v>
      </c>
      <c r="B48" s="3" t="s">
        <v>262</v>
      </c>
      <c r="C48" s="3" t="s">
        <v>262</v>
      </c>
      <c r="D48" s="3" t="s">
        <v>263</v>
      </c>
      <c r="E48" s="3" t="s">
        <v>263</v>
      </c>
      <c r="F48" s="3" t="s">
        <v>264</v>
      </c>
      <c r="G48" s="3" t="s">
        <v>265</v>
      </c>
      <c r="H48" s="3" t="str">
        <f>IFERROR(__xludf.DUMMYFUNCTION("GOOGLETRANSLATE(A48,""id"",""en"")"),"I hope the application has less road waste")</f>
        <v>I hope the application has less road waste</v>
      </c>
    </row>
    <row r="49" ht="15.75" customHeight="1">
      <c r="A49" s="3" t="s">
        <v>266</v>
      </c>
      <c r="B49" s="3" t="s">
        <v>267</v>
      </c>
      <c r="C49" s="3" t="s">
        <v>267</v>
      </c>
      <c r="D49" s="3" t="s">
        <v>268</v>
      </c>
      <c r="E49" s="3" t="s">
        <v>268</v>
      </c>
      <c r="F49" s="3" t="s">
        <v>269</v>
      </c>
      <c r="G49" s="3" t="s">
        <v>270</v>
      </c>
      <c r="H49" s="3" t="str">
        <f>IFERROR(__xludf.DUMMYFUNCTION("GOOGLETRANSLATE(A49,""id"",""en"")"),"lots of sera")</f>
        <v>lots of sera</v>
      </c>
    </row>
    <row r="50" ht="15.75" customHeight="1">
      <c r="A50" s="3" t="s">
        <v>271</v>
      </c>
      <c r="B50" s="3" t="s">
        <v>272</v>
      </c>
      <c r="C50" s="3" t="s">
        <v>272</v>
      </c>
      <c r="D50" s="3" t="s">
        <v>273</v>
      </c>
      <c r="E50" s="3" t="s">
        <v>273</v>
      </c>
      <c r="F50" s="3" t="s">
        <v>274</v>
      </c>
      <c r="G50" s="3" t="s">
        <v>274</v>
      </c>
      <c r="H50" s="3" t="str">
        <f>IFERROR(__xludf.DUMMYFUNCTION("GOOGLETRANSLATE(A50,""id"",""en"")"),"Excellent")</f>
        <v>Excellent</v>
      </c>
    </row>
    <row r="51" ht="15.75" customHeight="1">
      <c r="A51" s="3" t="s">
        <v>275</v>
      </c>
      <c r="B51" s="3" t="s">
        <v>276</v>
      </c>
      <c r="C51" s="3" t="s">
        <v>277</v>
      </c>
      <c r="D51" s="3" t="s">
        <v>278</v>
      </c>
      <c r="E51" s="3" t="s">
        <v>278</v>
      </c>
      <c r="F51" s="3" t="s">
        <v>279</v>
      </c>
      <c r="G51" s="3" t="s">
        <v>280</v>
      </c>
      <c r="H51" s="3" t="str">
        <f>IFERROR(__xludf.DUMMYFUNCTION("GOOGLETRANSLATE(A51,""id"",""en"")"),"Gera orders are ready to add more rubbish disposal to educate the public about being aware of throwing rubbish in appropriate places")</f>
        <v>Gera orders are ready to add more rubbish disposal to educate the public about being aware of throwing rubbish in appropriate places</v>
      </c>
    </row>
    <row r="52" ht="15.75" customHeight="1">
      <c r="A52" s="3" t="s">
        <v>281</v>
      </c>
      <c r="B52" s="3" t="s">
        <v>282</v>
      </c>
      <c r="C52" s="3" t="s">
        <v>282</v>
      </c>
      <c r="D52" s="3" t="s">
        <v>283</v>
      </c>
      <c r="E52" s="3" t="s">
        <v>283</v>
      </c>
      <c r="F52" s="3" t="s">
        <v>284</v>
      </c>
      <c r="G52" s="3" t="s">
        <v>285</v>
      </c>
      <c r="H52" s="3" t="str">
        <f>IFERROR(__xludf.DUMMYFUNCTION("GOOGLETRANSLATE(A52,""id"",""en"")"),"optimal waste processing")</f>
        <v>optimal waste processing</v>
      </c>
    </row>
    <row r="53" ht="15.75" customHeight="1">
      <c r="A53" s="3" t="s">
        <v>286</v>
      </c>
      <c r="B53" s="3" t="s">
        <v>287</v>
      </c>
      <c r="C53" s="3" t="s">
        <v>287</v>
      </c>
      <c r="D53" s="3" t="s">
        <v>288</v>
      </c>
      <c r="E53" s="3" t="s">
        <v>288</v>
      </c>
      <c r="F53" s="3" t="s">
        <v>288</v>
      </c>
      <c r="G53" s="3" t="s">
        <v>289</v>
      </c>
      <c r="H53" s="3" t="str">
        <f>IFERROR(__xludf.DUMMYFUNCTION("GOOGLETRANSLATE(A53,""id"",""en"")"),"sera")</f>
        <v>sera</v>
      </c>
    </row>
    <row r="54" ht="15.75" customHeight="1">
      <c r="A54" s="3" t="s">
        <v>290</v>
      </c>
      <c r="B54" s="3" t="s">
        <v>291</v>
      </c>
      <c r="C54" s="3" t="s">
        <v>292</v>
      </c>
      <c r="D54" s="3" t="s">
        <v>293</v>
      </c>
      <c r="E54" s="3" t="s">
        <v>293</v>
      </c>
      <c r="F54" s="3" t="s">
        <v>294</v>
      </c>
      <c r="G54" s="3" t="s">
        <v>295</v>
      </c>
      <c r="H54" s="3" t="str">
        <f>IFERROR(__xludf.DUMMYFUNCTION("GOOGLETRANSLATE(A54,""id"",""en"")"),"litter control, sometimes boarding house residents throw rubbish on the side of the road, beside the sewer, rubbish is a nuisance, and people are not aware of keeping it clean")</f>
        <v>litter control, sometimes boarding house residents throw rubbish on the side of the road, beside the sewer, rubbish is a nuisance, and people are not aware of keeping it clean</v>
      </c>
    </row>
    <row r="55" ht="15.75" customHeight="1">
      <c r="A55" s="3" t="s">
        <v>296</v>
      </c>
      <c r="B55" s="3" t="s">
        <v>297</v>
      </c>
      <c r="C55" s="3" t="s">
        <v>298</v>
      </c>
      <c r="D55" s="3" t="s">
        <v>299</v>
      </c>
      <c r="E55" s="3" t="s">
        <v>299</v>
      </c>
      <c r="F55" s="3" t="s">
        <v>300</v>
      </c>
      <c r="G55" s="3" t="s">
        <v>301</v>
      </c>
      <c r="H55" s="3" t="str">
        <f>IFERROR(__xludf.DUMMYFUNCTION("GOOGLETRANSLATE(A55,""id"",""en"")"),"The order urges the public to throw away any rubbish in the Makassar area due to the abundance of rubbish and the drains being blocked by flooding at the end of the order. The order is wrong, the public is aware")</f>
        <v>The order urges the public to throw away any rubbish in the Makassar area due to the abundance of rubbish and the drains being blocked by flooding at the end of the order. The order is wrong, the public is aware</v>
      </c>
    </row>
    <row r="56" ht="15.75" customHeight="1">
      <c r="A56" s="3" t="s">
        <v>302</v>
      </c>
      <c r="B56" s="3" t="s">
        <v>303</v>
      </c>
      <c r="C56" s="3" t="s">
        <v>304</v>
      </c>
      <c r="D56" s="3" t="s">
        <v>305</v>
      </c>
      <c r="E56" s="3" t="s">
        <v>305</v>
      </c>
      <c r="F56" s="3" t="s">
        <v>306</v>
      </c>
      <c r="G56" s="3" t="s">
        <v>307</v>
      </c>
      <c r="H56" s="3" t="str">
        <f>IFERROR(__xludf.DUMMYFUNCTION("GOOGLETRANSLATE(A56,""id"",""en"")"),"clean behavior in order participation environment")</f>
        <v>clean behavior in order participation environment</v>
      </c>
    </row>
    <row r="57" ht="15.75" customHeight="1">
      <c r="A57" s="3" t="s">
        <v>308</v>
      </c>
      <c r="B57" s="3" t="s">
        <v>309</v>
      </c>
      <c r="C57" s="3" t="s">
        <v>309</v>
      </c>
      <c r="D57" s="3" t="s">
        <v>310</v>
      </c>
      <c r="E57" s="3" t="s">
        <v>310</v>
      </c>
      <c r="F57" s="3" t="s">
        <v>311</v>
      </c>
      <c r="G57" s="3" t="s">
        <v>311</v>
      </c>
      <c r="H57" s="3" t="str">
        <f>IFERROR(__xludf.DUMMYFUNCTION("GOOGLETRANSLATE(A57,""id"",""en"")"),"bad")</f>
        <v>bad</v>
      </c>
    </row>
    <row r="58" ht="15.75" customHeight="1">
      <c r="A58" s="3" t="s">
        <v>312</v>
      </c>
      <c r="B58" s="4" t="s">
        <v>313</v>
      </c>
      <c r="C58" s="3" t="s">
        <v>314</v>
      </c>
      <c r="D58" s="3" t="s">
        <v>315</v>
      </c>
      <c r="E58" s="3" t="s">
        <v>316</v>
      </c>
      <c r="F58" s="3" t="s">
        <v>317</v>
      </c>
      <c r="G58" s="3" t="s">
        <v>318</v>
      </c>
      <c r="H58" s="3" t="str">
        <f>IFERROR(__xludf.DUMMYFUNCTION("GOOGLETRANSLATE(A58,""id"",""en"")"),"Makassar City Garbage is seriously paying attention to the production of municipal waste at the infrastructure level of the waste management system because a lot of rubbish piling up along river roads has a negative impact on the healthy environment of th"&amp;"e community")</f>
        <v>Makassar City Garbage is seriously paying attention to the production of municipal waste at the infrastructure level of the waste management system because a lot of rubbish piling up along river roads has a negative impact on the healthy environment of the community</v>
      </c>
    </row>
    <row r="59" ht="15.75" customHeight="1">
      <c r="A59" s="3" t="s">
        <v>319</v>
      </c>
      <c r="B59" s="3" t="s">
        <v>320</v>
      </c>
      <c r="C59" s="3" t="s">
        <v>321</v>
      </c>
      <c r="D59" s="3" t="s">
        <v>322</v>
      </c>
      <c r="E59" s="3" t="s">
        <v>322</v>
      </c>
      <c r="F59" s="3" t="s">
        <v>323</v>
      </c>
      <c r="G59" s="3" t="s">
        <v>324</v>
      </c>
      <c r="H59" s="3" t="str">
        <f>IFERROR(__xludf.DUMMYFUNCTION("GOOGLETRANSLATE(A59,""id"",""en"")"),"Makassar garbage issue urges attention to real action, clean city, mirror of society that cares about the environment, is aware of keeping it completely clean, implements dumping of rubbish, roads, markets, rivers, challenges waste management")</f>
        <v>Makassar garbage issue urges attention to real action, clean city, mirror of society that cares about the environment, is aware of keeping it completely clean, implements dumping of rubbish, roads, markets, rivers, challenges waste management</v>
      </c>
    </row>
    <row r="60" ht="15.75" customHeight="1">
      <c r="A60" s="3" t="s">
        <v>325</v>
      </c>
      <c r="B60" s="3" t="s">
        <v>326</v>
      </c>
      <c r="C60" s="3" t="s">
        <v>327</v>
      </c>
      <c r="D60" s="3" t="s">
        <v>328</v>
      </c>
      <c r="E60" s="3" t="s">
        <v>328</v>
      </c>
      <c r="F60" s="3" t="s">
        <v>329</v>
      </c>
      <c r="G60" s="3" t="s">
        <v>330</v>
      </c>
      <c r="H60" s="3" t="str">
        <f>IFERROR(__xludf.DUMMYFUNCTION("GOOGLETRANSLATE(A60,""id"",""en"")"),"Makassar waste is a crucial issue. Pay attention to quick action on landfilling. Makassar city's waste management system is owned by people who are not aware enough to dispose of waste in places where waste sorting facilities are minimal. Conditions")</f>
        <v>Makassar waste is a crucial issue. Pay attention to quick action on landfilling. Makassar city's waste management system is owned by people who are not aware enough to dispose of waste in places where waste sorting facilities are minimal. Conditions</v>
      </c>
    </row>
    <row r="61" ht="15.75" customHeight="1">
      <c r="A61" s="3" t="s">
        <v>331</v>
      </c>
      <c r="B61" s="3" t="s">
        <v>332</v>
      </c>
      <c r="C61" s="3" t="s">
        <v>333</v>
      </c>
      <c r="D61" s="3" t="s">
        <v>334</v>
      </c>
      <c r="E61" s="3" t="s">
        <v>334</v>
      </c>
      <c r="F61" s="3" t="s">
        <v>335</v>
      </c>
      <c r="G61" s="3" t="s">
        <v>336</v>
      </c>
      <c r="H61" s="3" t="str">
        <f>IFERROR(__xludf.DUMMYFUNCTION("GOOGLETRANSLATE(A61,""id"",""en"")"),"Makassar waste challenges direct impact on the quality of life of local communities pile up rubbish manage looking for bad air city aesthetics market location main road public area full of rubbish management constraints")</f>
        <v>Makassar waste challenges direct impact on the quality of life of local communities pile up rubbish manage looking for bad air city aesthetics market location main road public area full of rubbish management constraints</v>
      </c>
    </row>
    <row r="62" ht="15.75" customHeight="1">
      <c r="A62" s="3" t="s">
        <v>337</v>
      </c>
      <c r="B62" s="3" t="s">
        <v>338</v>
      </c>
      <c r="C62" s="3" t="s">
        <v>339</v>
      </c>
      <c r="D62" s="3" t="s">
        <v>340</v>
      </c>
      <c r="E62" s="3" t="s">
        <v>340</v>
      </c>
      <c r="F62" s="3" t="s">
        <v>341</v>
      </c>
      <c r="G62" s="3" t="s">
        <v>342</v>
      </c>
      <c r="H62" s="3" t="str">
        <f>IFERROR(__xludf.DUMMYFUNCTION("GOOGLETRANSLATE(A62,""id"",""en"")"),"Makassar's waste problem challenges city environmental management waste landfills in city corners mirror the level of infrastructure, community awareness, conditions, negative impacts, healthy environment, less comfortable, city aesthetics")</f>
        <v>Makassar's waste problem challenges city environmental management waste landfills in city corners mirror the level of infrastructure, community awareness, conditions, negative impacts, healthy environment, less comfortable, city aesthetics</v>
      </c>
    </row>
    <row r="63" ht="15.75" customHeight="1">
      <c r="A63" s="3" t="s">
        <v>343</v>
      </c>
      <c r="B63" s="3" t="s">
        <v>344</v>
      </c>
      <c r="C63" s="3" t="s">
        <v>345</v>
      </c>
      <c r="D63" s="3" t="s">
        <v>346</v>
      </c>
      <c r="E63" s="3" t="s">
        <v>346</v>
      </c>
      <c r="F63" s="3" t="s">
        <v>347</v>
      </c>
      <c r="G63" s="3" t="s">
        <v>348</v>
      </c>
      <c r="H63" s="3" t="str">
        <f>IFERROR(__xludf.DUMMYFUNCTION("GOOGLETRANSLATE(A63,""id"",""en"")"),"view of Makassar waste management, socialization of optimal organic and non-organic waste management, Makassar City Clean Service")</f>
        <v>view of Makassar waste management, socialization of optimal organic and non-organic waste management, Makassar City Clean Service</v>
      </c>
    </row>
    <row r="64" ht="15.75" customHeight="1">
      <c r="A64" s="4" t="s">
        <v>349</v>
      </c>
      <c r="B64" s="3" t="s">
        <v>349</v>
      </c>
      <c r="C64" s="3" t="s">
        <v>349</v>
      </c>
      <c r="D64" s="3" t="s">
        <v>350</v>
      </c>
      <c r="E64" s="3" t="s">
        <v>350</v>
      </c>
      <c r="F64" s="3" t="s">
        <v>22</v>
      </c>
      <c r="G64" s="3" t="s">
        <v>22</v>
      </c>
      <c r="H64" s="3" t="str">
        <f>IFERROR(__xludf.DUMMYFUNCTION("GOOGLETRANSLATE(A64,""id"",""en"")"),"Lots")</f>
        <v>Lots</v>
      </c>
    </row>
    <row r="65" ht="15.75" customHeight="1">
      <c r="A65" s="3" t="s">
        <v>351</v>
      </c>
      <c r="B65" s="3" t="s">
        <v>352</v>
      </c>
      <c r="C65" s="3" t="s">
        <v>353</v>
      </c>
      <c r="D65" s="3" t="s">
        <v>354</v>
      </c>
      <c r="E65" s="3" t="s">
        <v>354</v>
      </c>
      <c r="F65" s="3" t="s">
        <v>355</v>
      </c>
      <c r="G65" s="3" t="s">
        <v>356</v>
      </c>
      <c r="H65" s="3" t="str">
        <f>IFERROR(__xludf.DUMMYFUNCTION("GOOGLETRANSLATE(A65,""id"",""en"")"),"I hope that the TPU trash can be used to spread cool stuff throughout Indonesia, enough funds will be used to build the Makassar International Stadium.")</f>
        <v>I hope that the TPU trash can be used to spread cool stuff throughout Indonesia, enough funds will be used to build the Makassar International Stadium.</v>
      </c>
    </row>
    <row r="66" ht="15.75" customHeight="1">
      <c r="A66" s="3" t="s">
        <v>357</v>
      </c>
      <c r="B66" s="3" t="s">
        <v>358</v>
      </c>
      <c r="C66" s="3" t="s">
        <v>359</v>
      </c>
      <c r="D66" s="3" t="s">
        <v>360</v>
      </c>
      <c r="E66" s="3" t="s">
        <v>360</v>
      </c>
      <c r="F66" s="3" t="s">
        <v>361</v>
      </c>
      <c r="G66" s="3" t="s">
        <v>362</v>
      </c>
      <c r="H66" s="3" t="str">
        <f>IFERROR(__xludf.DUMMYFUNCTION("GOOGLETRANSLATE(A66,""id"",""en"")"),"Makassar faces the challenge of waste management at the sitting level, economic activities develop, waste management due to serious environmental flooding, polluted water and ecosystems")</f>
        <v>Makassar faces the challenge of waste management at the sitting level, economic activities develop, waste management due to serious environmental flooding, polluted water and ecosystems</v>
      </c>
    </row>
    <row r="67" ht="15.75" customHeight="1">
      <c r="A67" s="3" t="s">
        <v>363</v>
      </c>
      <c r="B67" s="3" t="s">
        <v>364</v>
      </c>
      <c r="C67" s="3" t="s">
        <v>365</v>
      </c>
      <c r="D67" s="3" t="s">
        <v>366</v>
      </c>
      <c r="E67" s="3" t="s">
        <v>366</v>
      </c>
      <c r="F67" s="3" t="s">
        <v>367</v>
      </c>
      <c r="G67" s="3" t="s">
        <v>368</v>
      </c>
      <c r="H67" s="3" t="str">
        <f>IFERROR(__xludf.DUMMYFUNCTION("GOOGLETRANSLATE(A67,""id"",""en"")"),"rubbish piles up in waterways due to rainy season flooding")</f>
        <v>rubbish piles up in waterways due to rainy season flooding</v>
      </c>
    </row>
    <row r="68" ht="15.75" customHeight="1">
      <c r="A68" s="4" t="s">
        <v>369</v>
      </c>
      <c r="B68" s="3" t="s">
        <v>370</v>
      </c>
      <c r="C68" s="3" t="s">
        <v>371</v>
      </c>
      <c r="D68" s="3" t="s">
        <v>372</v>
      </c>
      <c r="E68" s="3" t="s">
        <v>372</v>
      </c>
      <c r="F68" s="3" t="s">
        <v>372</v>
      </c>
      <c r="G68" s="3" t="s">
        <v>373</v>
      </c>
      <c r="H68" s="3" t="str">
        <f>IFERROR(__xludf.DUMMYFUNCTION("GOOGLETRANSLATE(A68,""id"",""en"")"),"dry")</f>
        <v>dry</v>
      </c>
    </row>
    <row r="69" ht="15.75" customHeight="1">
      <c r="A69" s="3" t="s">
        <v>374</v>
      </c>
      <c r="B69" s="3" t="s">
        <v>375</v>
      </c>
      <c r="C69" s="3" t="s">
        <v>376</v>
      </c>
      <c r="D69" s="3" t="s">
        <v>377</v>
      </c>
      <c r="E69" s="3" t="s">
        <v>377</v>
      </c>
      <c r="F69" s="3" t="s">
        <v>378</v>
      </c>
      <c r="G69" s="3" t="s">
        <v>379</v>
      </c>
      <c r="H69" s="3" t="str">
        <f>IFERROR(__xludf.DUMMYFUNCTION("GOOGLETRANSLATE(A69,""id"",""en"")"),"Sometimes people throw rubbish at random on empty land")</f>
        <v>Sometimes people throw rubbish at random on empty land</v>
      </c>
    </row>
    <row r="70" ht="15.75" customHeight="1">
      <c r="A70" s="3" t="s">
        <v>380</v>
      </c>
      <c r="B70" s="3" t="s">
        <v>381</v>
      </c>
      <c r="C70" s="3" t="s">
        <v>381</v>
      </c>
      <c r="D70" s="3" t="s">
        <v>382</v>
      </c>
      <c r="E70" s="3" t="s">
        <v>382</v>
      </c>
      <c r="F70" s="3" t="s">
        <v>383</v>
      </c>
      <c r="G70" s="3" t="s">
        <v>384</v>
      </c>
      <c r="H70" s="3" t="str">
        <f>IFERROR(__xludf.DUMMYFUNCTION("GOOGLETRANSLATE(A70,""id"",""en"")"),"I hope the rubbish will be piled up in a landfill")</f>
        <v>I hope the rubbish will be piled up in a landfill</v>
      </c>
    </row>
    <row r="71" ht="15.75" customHeight="1">
      <c r="A71" s="3" t="s">
        <v>385</v>
      </c>
      <c r="B71" s="3" t="s">
        <v>386</v>
      </c>
      <c r="C71" s="3" t="s">
        <v>387</v>
      </c>
      <c r="D71" s="3" t="s">
        <v>388</v>
      </c>
      <c r="E71" s="3" t="s">
        <v>389</v>
      </c>
      <c r="F71" s="3" t="s">
        <v>390</v>
      </c>
      <c r="G71" s="3" t="s">
        <v>391</v>
      </c>
      <c r="H71" s="3" t="str">
        <f>IFERROR(__xludf.DUMMYFUNCTION("GOOGLETRANSLATE(A71,""id"",""en"")"),"get trash Makassar realization see rubbish pile up roadside spot wake up rubbish ready dirty disgusted core rubbish not ready rubbish less aware of people keeping it clean it got it thank you")</f>
        <v>get trash Makassar realization see rubbish pile up roadside spot wake up rubbish ready dirty disgusted core rubbish not ready rubbish less aware of people keeping it clean it got it thank you</v>
      </c>
    </row>
    <row r="72" ht="15.75" customHeight="1">
      <c r="A72" s="3" t="s">
        <v>392</v>
      </c>
      <c r="B72" s="3" t="s">
        <v>393</v>
      </c>
      <c r="C72" s="3" t="s">
        <v>393</v>
      </c>
      <c r="D72" s="3" t="s">
        <v>394</v>
      </c>
      <c r="E72" s="3" t="s">
        <v>394</v>
      </c>
      <c r="F72" s="3" t="s">
        <v>395</v>
      </c>
      <c r="G72" s="3" t="s">
        <v>396</v>
      </c>
      <c r="H72" s="3" t="str">
        <f>IFERROR(__xludf.DUMMYFUNCTION("GOOGLETRANSLATE(A72,""id"",""en"")"),"aware that people throw rubbish at any level of garbage man's salary")</f>
        <v>aware that people throw rubbish at any level of garbage man's salary</v>
      </c>
    </row>
    <row r="73" ht="15.75" customHeight="1">
      <c r="A73" s="3" t="s">
        <v>397</v>
      </c>
      <c r="B73" s="3" t="s">
        <v>398</v>
      </c>
      <c r="C73" s="3" t="s">
        <v>399</v>
      </c>
      <c r="D73" s="3" t="s">
        <v>400</v>
      </c>
      <c r="E73" s="3" t="s">
        <v>401</v>
      </c>
      <c r="F73" s="3" t="s">
        <v>402</v>
      </c>
      <c r="G73" s="3" t="s">
        <v>403</v>
      </c>
      <c r="H73" s="3" t="str">
        <f>IFERROR(__xludf.DUMMYFUNCTION("GOOGLETRANSLATE(A73,""id"",""en"")"),"Makassar rubbish and riverside roadsides, people throw rubbish at random")</f>
        <v>Makassar rubbish and riverside roadsides, people throw rubbish at random</v>
      </c>
    </row>
    <row r="74" ht="15.75" customHeight="1">
      <c r="A74" s="3" t="s">
        <v>404</v>
      </c>
      <c r="B74" s="3" t="s">
        <v>405</v>
      </c>
      <c r="C74" s="3" t="s">
        <v>406</v>
      </c>
      <c r="D74" s="3" t="s">
        <v>407</v>
      </c>
      <c r="E74" s="3" t="s">
        <v>408</v>
      </c>
      <c r="F74" s="3" t="s">
        <v>409</v>
      </c>
      <c r="G74" s="3" t="s">
        <v>410</v>
      </c>
      <c r="H74" s="3" t="str">
        <f>IFERROR(__xludf.DUMMYFUNCTION("GOOGLETRANSLATE(A74,""id"",""en"")"),"Take care of trash everywhere")</f>
        <v>Take care of trash everywhere</v>
      </c>
    </row>
    <row r="75" ht="15.75" customHeight="1">
      <c r="A75" s="3" t="s">
        <v>411</v>
      </c>
      <c r="B75" s="3" t="s">
        <v>411</v>
      </c>
      <c r="C75" s="3" t="s">
        <v>411</v>
      </c>
      <c r="D75" s="3" t="s">
        <v>412</v>
      </c>
      <c r="E75" s="3" t="s">
        <v>412</v>
      </c>
      <c r="F75" s="3" t="s">
        <v>412</v>
      </c>
      <c r="G75" s="3" t="s">
        <v>412</v>
      </c>
      <c r="H75" s="3" t="str">
        <f>IFERROR(__xludf.DUMMYFUNCTION("GOOGLETRANSLATE(A75,""id"",""en"")"),"waste emergency")</f>
        <v>waste emergency</v>
      </c>
    </row>
    <row r="76" ht="15.75" customHeight="1">
      <c r="A76" s="3" t="s">
        <v>413</v>
      </c>
      <c r="B76" s="3" t="s">
        <v>414</v>
      </c>
      <c r="C76" s="3" t="s">
        <v>415</v>
      </c>
      <c r="D76" s="3" t="s">
        <v>416</v>
      </c>
      <c r="E76" s="3" t="s">
        <v>416</v>
      </c>
      <c r="F76" s="3" t="s">
        <v>417</v>
      </c>
      <c r="G76" s="3" t="s">
        <v>418</v>
      </c>
      <c r="H76" s="3" t="str">
        <f>IFERROR(__xludf.DUMMYFUNCTION("GOOGLETRANSLATE(A76,""id"",""en"")"),"rubbish so that the yard will attract sick germs and look dirty because the air is fresh, stagnant water will prevent mosquitoes from getting blood fever in children")</f>
        <v>rubbish so that the yard will attract sick germs and look dirty because the air is fresh, stagnant water will prevent mosquitoes from getting blood fever in children</v>
      </c>
    </row>
    <row r="77" ht="15.75" customHeight="1">
      <c r="A77" s="3" t="s">
        <v>419</v>
      </c>
      <c r="B77" s="3" t="s">
        <v>420</v>
      </c>
      <c r="C77" s="3" t="s">
        <v>421</v>
      </c>
      <c r="D77" s="3" t="s">
        <v>422</v>
      </c>
      <c r="E77" s="3" t="s">
        <v>422</v>
      </c>
      <c r="F77" s="3" t="s">
        <v>423</v>
      </c>
      <c r="G77" s="3" t="s">
        <v>424</v>
      </c>
      <c r="H77" s="3" t="str">
        <f>IFERROR(__xludf.DUMMYFUNCTION("GOOGLETRANSLATE(A77,""id"",""en"")"),"There's a lot of rubbish and there's no awareness of sitting clean, sitting in an empty area, throwing rubbish, thinking about the human impact on the environment")</f>
        <v>There's a lot of rubbish and there's no awareness of sitting clean, sitting in an empty area, throwing rubbish, thinking about the human impact on the environment</v>
      </c>
    </row>
    <row r="78" ht="15.75" customHeight="1">
      <c r="A78" s="3" t="s">
        <v>425</v>
      </c>
      <c r="B78" s="3" t="s">
        <v>426</v>
      </c>
      <c r="C78" s="3" t="s">
        <v>427</v>
      </c>
      <c r="D78" s="3" t="s">
        <v>428</v>
      </c>
      <c r="E78" s="3" t="s">
        <v>428</v>
      </c>
      <c r="F78" s="3" t="s">
        <v>429</v>
      </c>
      <c r="G78" s="3" t="s">
        <v>430</v>
      </c>
      <c r="H78" s="3" t="str">
        <f>IFERROR(__xludf.DUMMYFUNCTION("GOOGLETRANSLATE(A78,""id"",""en"")"),"Makassar community waste management, where do people choose to throw rubbish wherever they think about the impact of causing harm to people without throwing it away? Makassar has a large waste storage area for days and is available is narrow. Processing t"&amp;"echniques. The smell arises and disturbs the activities of local people.")</f>
        <v>Makassar community waste management, where do people choose to throw rubbish wherever they think about the impact of causing harm to people without throwing it away? Makassar has a large waste storage area for days and is available is narrow. Processing techniques. The smell arises and disturbs the activities of local people.</v>
      </c>
    </row>
    <row r="79" ht="15.75" customHeight="1">
      <c r="A79" s="3" t="s">
        <v>431</v>
      </c>
      <c r="B79" s="3" t="s">
        <v>432</v>
      </c>
      <c r="C79" s="3" t="s">
        <v>433</v>
      </c>
      <c r="D79" s="3" t="s">
        <v>434</v>
      </c>
      <c r="E79" s="3" t="s">
        <v>434</v>
      </c>
      <c r="F79" s="3" t="s">
        <v>435</v>
      </c>
      <c r="G79" s="3" t="s">
        <v>436</v>
      </c>
      <c r="H79" s="3" t="str">
        <f>IFERROR(__xludf.DUMMYFUNCTION("GOOGLETRANSLATE(A79,""id"",""en"")"),"Bad piled up rubbish creates danger")</f>
        <v>Bad piled up rubbish creates danger</v>
      </c>
    </row>
    <row r="80" ht="15.75" customHeight="1">
      <c r="A80" s="3" t="s">
        <v>437</v>
      </c>
      <c r="B80" s="3" t="s">
        <v>438</v>
      </c>
      <c r="C80" s="3" t="s">
        <v>439</v>
      </c>
      <c r="D80" s="3" t="s">
        <v>440</v>
      </c>
      <c r="E80" s="3" t="s">
        <v>440</v>
      </c>
      <c r="F80" s="3" t="s">
        <v>440</v>
      </c>
      <c r="G80" s="3" t="s">
        <v>441</v>
      </c>
      <c r="H80" s="3" t="str">
        <f>IFERROR(__xludf.DUMMYFUNCTION("GOOGLETRANSLATE(A80,""id"",""en"")"),"trash is slow to take on cleaning duties")</f>
        <v>trash is slow to take on cleaning duties</v>
      </c>
    </row>
    <row r="81" ht="15.75" customHeight="1">
      <c r="A81" s="3" t="s">
        <v>442</v>
      </c>
      <c r="B81" s="4" t="s">
        <v>443</v>
      </c>
      <c r="C81" s="3" t="s">
        <v>444</v>
      </c>
      <c r="D81" s="3" t="s">
        <v>445</v>
      </c>
      <c r="E81" s="3" t="s">
        <v>445</v>
      </c>
      <c r="F81" s="3" t="s">
        <v>446</v>
      </c>
      <c r="G81" s="3" t="s">
        <v>447</v>
      </c>
      <c r="H81" s="3" t="str">
        <f>IFERROR(__xludf.DUMMYFUNCTION("GOOGLETRANSLATE(A81,""id"",""en"")"),"Makassar waste complex challenges to sit actively, dense city becomes less aware, people keep the environment clean, high contribution to city waste production, one aspect of the level of community participation, waste management, household waste sorting "&amp;"recycling program, strong command, waste management system, available facilities for disposal according to effective waste transport vehicles near bas education, long-term solutions, education on the impact of waste, healthy environment, young generation,"&amp;" regular, long-term encouragement")</f>
        <v>Makassar waste complex challenges to sit actively, dense city becomes less aware, people keep the environment clean, high contribution to city waste production, one aspect of the level of community participation, waste management, household waste sorting recycling program, strong command, waste management system, available facilities for disposal according to effective waste transport vehicles near bas education, long-term solutions, education on the impact of waste, healthy environment, young generation, regular, long-term encouragement</v>
      </c>
    </row>
    <row r="82" ht="15.75" customHeight="1">
      <c r="A82" s="3" t="s">
        <v>448</v>
      </c>
      <c r="B82" s="3" t="s">
        <v>449</v>
      </c>
      <c r="C82" s="3" t="s">
        <v>450</v>
      </c>
      <c r="D82" s="3" t="s">
        <v>451</v>
      </c>
      <c r="E82" s="3" t="s">
        <v>451</v>
      </c>
      <c r="F82" s="3" t="s">
        <v>452</v>
      </c>
      <c r="G82" s="3" t="s">
        <v>453</v>
      </c>
      <c r="H82" s="3" t="str">
        <f>IFERROR(__xludf.DUMMYFUNCTION("GOOGLETRANSLATE(A82,""id"",""en"")"),"bad waste management")</f>
        <v>bad waste management</v>
      </c>
    </row>
    <row r="83" ht="15.75" customHeight="1">
      <c r="A83" s="3" t="s">
        <v>454</v>
      </c>
      <c r="B83" s="3" t="s">
        <v>455</v>
      </c>
      <c r="C83" s="3" t="s">
        <v>456</v>
      </c>
      <c r="D83" s="3" t="s">
        <v>457</v>
      </c>
      <c r="E83" s="3" t="s">
        <v>457</v>
      </c>
      <c r="F83" s="3" t="s">
        <v>458</v>
      </c>
      <c r="G83" s="3" t="s">
        <v>459</v>
      </c>
      <c r="H83" s="3" t="str">
        <f>IFERROR(__xludf.DUMMYFUNCTION("GOOGLETRANSLATE(A83,""id"",""en"")"),"Serious hands give orders to the public regarding the impact of throwing rubbish anywhere. The benefits of throwing rubbish anywhere")</f>
        <v>Serious hands give orders to the public regarding the impact of throwing rubbish anywhere. The benefits of throwing rubbish anywhere</v>
      </c>
    </row>
    <row r="84" ht="15.75" customHeight="1">
      <c r="A84" s="3" t="s">
        <v>460</v>
      </c>
      <c r="B84" s="3" t="s">
        <v>461</v>
      </c>
      <c r="C84" s="3" t="s">
        <v>462</v>
      </c>
      <c r="D84" s="3" t="s">
        <v>463</v>
      </c>
      <c r="E84" s="3" t="s">
        <v>463</v>
      </c>
      <c r="F84" s="3" t="s">
        <v>464</v>
      </c>
      <c r="G84" s="3" t="s">
        <v>465</v>
      </c>
      <c r="H84" s="3" t="str">
        <f>IFERROR(__xludf.DUMMYFUNCTION("GOOGLETRANSLATE(A84,""id"",""en"")"),"active relationship go different can through the meaning of keeping it clean through visiting other people very much through people with serious intentions managing waste people like to clean deny the area minimal movement of different people rarely rats "&amp;"cockroaches signs of rotten trash keep quiet next to certain areas of Pampang also pay attention to the appeal of various areas very much so")</f>
        <v>active relationship go different can through the meaning of keeping it clean through visiting other people very much through people with serious intentions managing waste people like to clean deny the area minimal movement of different people rarely rats cockroaches signs of rotten trash keep quiet next to certain areas of Pampang also pay attention to the appeal of various areas very much so</v>
      </c>
    </row>
    <row r="85" ht="15.75" customHeight="1">
      <c r="A85" s="3" t="s">
        <v>466</v>
      </c>
      <c r="B85" s="3" t="s">
        <v>467</v>
      </c>
      <c r="C85" s="3" t="s">
        <v>468</v>
      </c>
      <c r="D85" s="3" t="s">
        <v>469</v>
      </c>
      <c r="E85" s="3" t="s">
        <v>469</v>
      </c>
      <c r="F85" s="3" t="s">
        <v>470</v>
      </c>
      <c r="G85" s="3" t="s">
        <v>471</v>
      </c>
      <c r="H85" s="3" t="str">
        <f>IFERROR(__xludf.DUMMYFUNCTION("GOOGLETRANSLATE(A85,""id"",""en"")"),"The public is aware of the bad impacts of throwing away any rubbish. The city of Makassar is concerned about the fact that it irritates the eyes and the smell is unpleasant for our noses. They know the negative impacts of air quality in a polluted environ"&amp;"ment.")</f>
        <v>The public is aware of the bad impacts of throwing away any rubbish. The city of Makassar is concerned about the fact that it irritates the eyes and the smell is unpleasant for our noses. They know the negative impacts of air quality in a polluted environment.</v>
      </c>
    </row>
    <row r="86" ht="15.75" customHeight="1">
      <c r="A86" s="3" t="s">
        <v>472</v>
      </c>
      <c r="B86" s="3" t="s">
        <v>473</v>
      </c>
      <c r="C86" s="3" t="s">
        <v>474</v>
      </c>
      <c r="D86" s="3" t="s">
        <v>475</v>
      </c>
      <c r="E86" s="3" t="s">
        <v>475</v>
      </c>
      <c r="F86" s="3" t="s">
        <v>476</v>
      </c>
      <c r="G86" s="3" t="s">
        <v>477</v>
      </c>
      <c r="H86" s="3" t="str">
        <f>IFERROR(__xludf.DUMMYFUNCTION("GOOGLETRANSLATE(A86,""id"",""en"")"),"plastic waste dominates, effective solution")</f>
        <v>plastic waste dominates, effective solution</v>
      </c>
    </row>
    <row r="87" ht="15.75" customHeight="1">
      <c r="A87" s="3" t="s">
        <v>478</v>
      </c>
      <c r="B87" s="3" t="s">
        <v>479</v>
      </c>
      <c r="C87" s="3" t="s">
        <v>480</v>
      </c>
      <c r="D87" s="3" t="s">
        <v>481</v>
      </c>
      <c r="E87" s="3" t="s">
        <v>481</v>
      </c>
      <c r="F87" s="3" t="s">
        <v>482</v>
      </c>
      <c r="G87" s="3" t="s">
        <v>483</v>
      </c>
      <c r="H87" s="3" t="str">
        <f>IFERROR(__xludf.DUMMYFUNCTION("GOOGLETRANSLATE(A87,""id"",""en"")"),"Hopefully the order will be consistent in managing city waste")</f>
        <v>Hopefully the order will be consistent in managing city waste</v>
      </c>
    </row>
    <row r="88" ht="15.75" customHeight="1">
      <c r="A88" s="3" t="s">
        <v>478</v>
      </c>
      <c r="B88" s="3" t="s">
        <v>479</v>
      </c>
      <c r="C88" s="3" t="s">
        <v>480</v>
      </c>
      <c r="D88" s="3" t="s">
        <v>481</v>
      </c>
      <c r="E88" s="3" t="s">
        <v>481</v>
      </c>
      <c r="F88" s="3" t="s">
        <v>482</v>
      </c>
      <c r="G88" s="3" t="s">
        <v>483</v>
      </c>
      <c r="H88" s="3" t="str">
        <f>IFERROR(__xludf.DUMMYFUNCTION("GOOGLETRANSLATE(A88,""id"",""en"")"),"Hopefully the order will be consistent in managing city waste")</f>
        <v>Hopefully the order will be consistent in managing city waste</v>
      </c>
    </row>
    <row r="89" ht="15.75" customHeight="1">
      <c r="A89" s="3" t="s">
        <v>484</v>
      </c>
      <c r="B89" s="3" t="s">
        <v>485</v>
      </c>
      <c r="C89" s="3" t="s">
        <v>486</v>
      </c>
      <c r="D89" s="3" t="s">
        <v>487</v>
      </c>
      <c r="E89" s="3" t="s">
        <v>487</v>
      </c>
      <c r="F89" s="3" t="s">
        <v>488</v>
      </c>
      <c r="G89" s="3" t="s">
        <v>489</v>
      </c>
      <c r="H89" s="3" t="str">
        <f>IFERROR(__xludf.DUMMYFUNCTION("GOOGLETRANSLATE(A89,""id"",""en"")"),"happy environmental waste bank")</f>
        <v>happy environmental waste bank</v>
      </c>
    </row>
    <row r="90" ht="15.75" customHeight="1">
      <c r="A90" s="3" t="s">
        <v>490</v>
      </c>
      <c r="B90" s="3" t="s">
        <v>491</v>
      </c>
      <c r="C90" s="3" t="s">
        <v>492</v>
      </c>
      <c r="D90" s="3" t="s">
        <v>493</v>
      </c>
      <c r="E90" s="3" t="s">
        <v>493</v>
      </c>
      <c r="F90" s="3" t="s">
        <v>494</v>
      </c>
      <c r="G90" s="3" t="s">
        <v>495</v>
      </c>
      <c r="H90" s="3" t="str">
        <f>IFERROR(__xludf.DUMMYFUNCTION("GOOGLETRANSLATE(A90,""id"",""en"")"),"hopefully the level of environmental waste management facilities")</f>
        <v>hopefully the level of environmental waste management facilities</v>
      </c>
    </row>
    <row r="91" ht="15.75" customHeight="1">
      <c r="A91" s="3" t="s">
        <v>496</v>
      </c>
      <c r="B91" s="3" t="s">
        <v>497</v>
      </c>
      <c r="C91" s="3" t="s">
        <v>498</v>
      </c>
      <c r="D91" s="3" t="s">
        <v>499</v>
      </c>
      <c r="E91" s="3" t="s">
        <v>499</v>
      </c>
      <c r="F91" s="3" t="s">
        <v>500</v>
      </c>
      <c r="G91" s="3" t="s">
        <v>501</v>
      </c>
      <c r="H91" s="3" t="str">
        <f>IFERROR(__xludf.DUMMYFUNCTION("GOOGLETRANSLATE(A91,""id"",""en"")"),"regulations on reducing plastic waste")</f>
        <v>regulations on reducing plastic waste</v>
      </c>
    </row>
    <row r="92" ht="15.75" customHeight="1">
      <c r="A92" s="3" t="s">
        <v>502</v>
      </c>
      <c r="B92" s="3" t="s">
        <v>503</v>
      </c>
      <c r="C92" s="3" t="s">
        <v>504</v>
      </c>
      <c r="D92" s="3" t="s">
        <v>505</v>
      </c>
      <c r="E92" s="3" t="s">
        <v>505</v>
      </c>
      <c r="F92" s="3" t="s">
        <v>506</v>
      </c>
      <c r="G92" s="3" t="s">
        <v>507</v>
      </c>
      <c r="H92" s="3" t="str">
        <f>IFERROR(__xludf.DUMMYFUNCTION("GOOGLETRANSLATE(A92,""id"",""en"")"),"roadside rubbish is a nuisance")</f>
        <v>roadside rubbish is a nuisance</v>
      </c>
    </row>
    <row r="93" ht="15.75" customHeight="1">
      <c r="A93" s="3" t="s">
        <v>508</v>
      </c>
      <c r="B93" s="3" t="s">
        <v>509</v>
      </c>
      <c r="C93" s="3" t="s">
        <v>510</v>
      </c>
      <c r="D93" s="3" t="s">
        <v>511</v>
      </c>
      <c r="E93" s="3" t="s">
        <v>511</v>
      </c>
      <c r="F93" s="3" t="s">
        <v>512</v>
      </c>
      <c r="G93" s="3" t="s">
        <v>513</v>
      </c>
      <c r="H93" s="3" t="str">
        <f>IFERROR(__xludf.DUMMYFUNCTION("GOOGLETRANSLATE(A93,""id"",""en"")"),"effective waste management program")</f>
        <v>effective waste management program</v>
      </c>
    </row>
    <row r="94" ht="15.75" customHeight="1">
      <c r="A94" s="3" t="s">
        <v>508</v>
      </c>
      <c r="B94" s="3" t="s">
        <v>509</v>
      </c>
      <c r="C94" s="3" t="s">
        <v>510</v>
      </c>
      <c r="D94" s="3" t="s">
        <v>511</v>
      </c>
      <c r="E94" s="3" t="s">
        <v>511</v>
      </c>
      <c r="F94" s="3" t="s">
        <v>512</v>
      </c>
      <c r="G94" s="3" t="s">
        <v>513</v>
      </c>
      <c r="H94" s="3" t="str">
        <f>IFERROR(__xludf.DUMMYFUNCTION("GOOGLETRANSLATE(A94,""id"",""en"")"),"effective waste management program")</f>
        <v>effective waste management program</v>
      </c>
    </row>
    <row r="95" ht="15.75" customHeight="1">
      <c r="A95" s="3" t="s">
        <v>514</v>
      </c>
      <c r="B95" s="3" t="s">
        <v>515</v>
      </c>
      <c r="C95" s="3" t="s">
        <v>516</v>
      </c>
      <c r="D95" s="3" t="s">
        <v>517</v>
      </c>
      <c r="E95" s="3" t="s">
        <v>517</v>
      </c>
      <c r="F95" s="3" t="s">
        <v>518</v>
      </c>
      <c r="G95" s="3" t="s">
        <v>519</v>
      </c>
      <c r="H95" s="3" t="str">
        <f>IFERROR(__xludf.DUMMYFUNCTION("GOOGLETRANSLATE(A95,""id"",""en"")"),"regional environmental program")</f>
        <v>regional environmental program</v>
      </c>
    </row>
    <row r="96" ht="15.75" customHeight="1">
      <c r="A96" s="3" t="s">
        <v>496</v>
      </c>
      <c r="B96" s="3" t="s">
        <v>497</v>
      </c>
      <c r="C96" s="3" t="s">
        <v>498</v>
      </c>
      <c r="D96" s="3" t="s">
        <v>499</v>
      </c>
      <c r="E96" s="3" t="s">
        <v>499</v>
      </c>
      <c r="F96" s="3" t="s">
        <v>500</v>
      </c>
      <c r="G96" s="3" t="s">
        <v>501</v>
      </c>
      <c r="H96" s="3" t="str">
        <f>IFERROR(__xludf.DUMMYFUNCTION("GOOGLETRANSLATE(A96,""id"",""en"")"),"regulations on reducing plastic waste")</f>
        <v>regulations on reducing plastic waste</v>
      </c>
    </row>
    <row r="97" ht="15.75" customHeight="1">
      <c r="A97" s="3" t="s">
        <v>520</v>
      </c>
      <c r="B97" s="3" t="s">
        <v>521</v>
      </c>
      <c r="C97" s="3" t="s">
        <v>522</v>
      </c>
      <c r="D97" s="3" t="s">
        <v>523</v>
      </c>
      <c r="E97" s="3" t="s">
        <v>523</v>
      </c>
      <c r="F97" s="3" t="s">
        <v>524</v>
      </c>
      <c r="G97" s="3" t="s">
        <v>525</v>
      </c>
      <c r="H97" s="3" t="str">
        <f>IFERROR(__xludf.DUMMYFUNCTION("GOOGLETRANSLATE(A97,""id"",""en"")"),"Collaboration between citizens with a clean environment is strong")</f>
        <v>Collaboration between citizens with a clean environment is strong</v>
      </c>
    </row>
    <row r="98" ht="15.75" customHeight="1">
      <c r="A98" s="3" t="s">
        <v>526</v>
      </c>
      <c r="B98" s="3" t="s">
        <v>527</v>
      </c>
      <c r="C98" s="3" t="s">
        <v>528</v>
      </c>
      <c r="D98" s="3" t="s">
        <v>529</v>
      </c>
      <c r="E98" s="3" t="s">
        <v>529</v>
      </c>
      <c r="F98" s="3" t="s">
        <v>530</v>
      </c>
      <c r="G98" s="3" t="s">
        <v>531</v>
      </c>
      <c r="H98" s="3" t="str">
        <f>IFERROR(__xludf.DUMMYFUNCTION("GOOGLETRANSLATE(A98,""id"",""en"")"),"please manage waste")</f>
        <v>please manage waste</v>
      </c>
    </row>
    <row r="99" ht="15.75" customHeight="1">
      <c r="A99" s="3" t="s">
        <v>532</v>
      </c>
      <c r="B99" s="3" t="s">
        <v>533</v>
      </c>
      <c r="C99" s="3" t="s">
        <v>534</v>
      </c>
      <c r="D99" s="3" t="s">
        <v>535</v>
      </c>
      <c r="E99" s="3" t="s">
        <v>535</v>
      </c>
      <c r="F99" s="3" t="s">
        <v>536</v>
      </c>
      <c r="G99" s="3" t="s">
        <v>537</v>
      </c>
      <c r="H99" s="3" t="str">
        <f>IFERROR(__xludf.DUMMYFUNCTION("GOOGLETRANSLATE(A99,""id"",""en"")"),"aware of the social waste of society")</f>
        <v>aware of the social waste of society</v>
      </c>
    </row>
    <row r="100" ht="15.75" customHeight="1">
      <c r="A100" s="3" t="s">
        <v>532</v>
      </c>
      <c r="B100" s="3" t="s">
        <v>533</v>
      </c>
      <c r="C100" s="3" t="s">
        <v>534</v>
      </c>
      <c r="D100" s="3" t="s">
        <v>535</v>
      </c>
      <c r="E100" s="3" t="s">
        <v>535</v>
      </c>
      <c r="F100" s="3" t="s">
        <v>536</v>
      </c>
      <c r="G100" s="3" t="s">
        <v>537</v>
      </c>
      <c r="H100" s="3" t="str">
        <f>IFERROR(__xludf.DUMMYFUNCTION("GOOGLETRANSLATE(A100,""id"",""en"")"),"aware of the social waste of society")</f>
        <v>aware of the social waste of society</v>
      </c>
    </row>
    <row r="101" ht="15.75" customHeight="1">
      <c r="A101" s="3" t="s">
        <v>520</v>
      </c>
      <c r="B101" s="3" t="s">
        <v>521</v>
      </c>
      <c r="C101" s="3" t="s">
        <v>522</v>
      </c>
      <c r="D101" s="3" t="s">
        <v>523</v>
      </c>
      <c r="E101" s="3" t="s">
        <v>523</v>
      </c>
      <c r="F101" s="3" t="s">
        <v>524</v>
      </c>
      <c r="G101" s="3" t="s">
        <v>525</v>
      </c>
      <c r="H101" s="3" t="str">
        <f>IFERROR(__xludf.DUMMYFUNCTION("GOOGLETRANSLATE(A101,""id"",""en"")"),"Collaboration between citizens with a clean environment is strong")</f>
        <v>Collaboration between citizens with a clean environment is strong</v>
      </c>
    </row>
    <row r="102" ht="15.75" customHeight="1">
      <c r="A102" s="3" t="s">
        <v>520</v>
      </c>
      <c r="B102" s="3" t="s">
        <v>521</v>
      </c>
      <c r="C102" s="3" t="s">
        <v>522</v>
      </c>
      <c r="D102" s="3" t="s">
        <v>523</v>
      </c>
      <c r="E102" s="3" t="s">
        <v>523</v>
      </c>
      <c r="F102" s="3" t="s">
        <v>524</v>
      </c>
      <c r="G102" s="3" t="s">
        <v>525</v>
      </c>
      <c r="H102" s="3" t="str">
        <f>IFERROR(__xludf.DUMMYFUNCTION("GOOGLETRANSLATE(A102,""id"",""en"")"),"Collaboration between citizens with a clean environment is strong")</f>
        <v>Collaboration between citizens with a clean environment is strong</v>
      </c>
    </row>
    <row r="103" ht="15.75" customHeight="1">
      <c r="A103" s="3" t="s">
        <v>496</v>
      </c>
      <c r="B103" s="3" t="s">
        <v>497</v>
      </c>
      <c r="C103" s="3" t="s">
        <v>498</v>
      </c>
      <c r="D103" s="3" t="s">
        <v>499</v>
      </c>
      <c r="E103" s="3" t="s">
        <v>499</v>
      </c>
      <c r="F103" s="3" t="s">
        <v>500</v>
      </c>
      <c r="G103" s="3" t="s">
        <v>501</v>
      </c>
      <c r="H103" s="3" t="str">
        <f>IFERROR(__xludf.DUMMYFUNCTION("GOOGLETRANSLATE(A103,""id"",""en"")"),"regulations on reducing plastic waste")</f>
        <v>regulations on reducing plastic waste</v>
      </c>
    </row>
    <row r="104" ht="15.75" customHeight="1">
      <c r="A104" s="3" t="s">
        <v>538</v>
      </c>
      <c r="B104" s="3" t="s">
        <v>539</v>
      </c>
      <c r="C104" s="3" t="s">
        <v>540</v>
      </c>
      <c r="D104" s="3" t="s">
        <v>541</v>
      </c>
      <c r="E104" s="3" t="s">
        <v>541</v>
      </c>
      <c r="F104" s="3" t="s">
        <v>542</v>
      </c>
      <c r="G104" s="3" t="s">
        <v>543</v>
      </c>
      <c r="H104" s="3" t="str">
        <f>IFERROR(__xludf.DUMMYFUNCTION("GOOGLETRANSLATE(A104,""id"",""en"")"),"river waste for real action")</f>
        <v>river waste for real action</v>
      </c>
    </row>
    <row r="105" ht="15.75" customHeight="1">
      <c r="A105" s="3" t="s">
        <v>478</v>
      </c>
      <c r="B105" s="3" t="s">
        <v>544</v>
      </c>
      <c r="C105" s="3" t="s">
        <v>480</v>
      </c>
      <c r="D105" s="3" t="s">
        <v>481</v>
      </c>
      <c r="E105" s="3" t="s">
        <v>481</v>
      </c>
      <c r="F105" s="3" t="s">
        <v>482</v>
      </c>
      <c r="G105" s="3" t="s">
        <v>483</v>
      </c>
      <c r="H105" s="3" t="str">
        <f>IFERROR(__xludf.DUMMYFUNCTION("GOOGLETRANSLATE(A105,""id"",""en"")"),"Hopefully the order will be consistent in managing city waste")</f>
        <v>Hopefully the order will be consistent in managing city waste</v>
      </c>
    </row>
    <row r="106" ht="15.75" customHeight="1">
      <c r="A106" s="3" t="s">
        <v>545</v>
      </c>
      <c r="B106" s="3" t="s">
        <v>546</v>
      </c>
      <c r="C106" s="3" t="s">
        <v>547</v>
      </c>
      <c r="D106" s="3" t="s">
        <v>548</v>
      </c>
      <c r="E106" s="3" t="s">
        <v>548</v>
      </c>
      <c r="F106" s="3" t="s">
        <v>549</v>
      </c>
      <c r="G106" s="3" t="s">
        <v>550</v>
      </c>
      <c r="H106" s="3" t="str">
        <f>IFERROR(__xludf.DUMMYFUNCTION("GOOGLETRANSLATE(A106,""id"",""en"")"),"aware that low society people throw rubbish everywhere")</f>
        <v>aware that low society people throw rubbish everywhere</v>
      </c>
    </row>
    <row r="107" ht="15.75" customHeight="1">
      <c r="A107" s="3" t="s">
        <v>478</v>
      </c>
      <c r="B107" s="3" t="s">
        <v>544</v>
      </c>
      <c r="C107" s="3" t="s">
        <v>480</v>
      </c>
      <c r="D107" s="3" t="s">
        <v>481</v>
      </c>
      <c r="E107" s="3" t="s">
        <v>481</v>
      </c>
      <c r="F107" s="3" t="s">
        <v>482</v>
      </c>
      <c r="G107" s="3" t="s">
        <v>483</v>
      </c>
      <c r="H107" s="3" t="str">
        <f>IFERROR(__xludf.DUMMYFUNCTION("GOOGLETRANSLATE(A107,""id"",""en"")"),"Hopefully the order will be consistent in managing city waste")</f>
        <v>Hopefully the order will be consistent in managing city waste</v>
      </c>
    </row>
    <row r="108" ht="15.75" customHeight="1">
      <c r="A108" s="3" t="s">
        <v>551</v>
      </c>
      <c r="B108" s="3" t="s">
        <v>552</v>
      </c>
      <c r="C108" s="3" t="s">
        <v>553</v>
      </c>
      <c r="D108" s="3" t="s">
        <v>554</v>
      </c>
      <c r="E108" s="3" t="s">
        <v>554</v>
      </c>
      <c r="F108" s="3" t="s">
        <v>555</v>
      </c>
      <c r="G108" s="3" t="s">
        <v>556</v>
      </c>
      <c r="H108" s="3" t="str">
        <f>IFERROR(__xludf.DUMMYFUNCTION("GOOGLETRANSLATE(A108,""id"",""en"")"),"Makassar waste management program is good to help")</f>
        <v>Makassar waste management program is good to help</v>
      </c>
    </row>
    <row r="109" ht="15.75" customHeight="1">
      <c r="A109" s="3" t="s">
        <v>557</v>
      </c>
      <c r="B109" s="3" t="s">
        <v>558</v>
      </c>
      <c r="C109" s="3" t="s">
        <v>559</v>
      </c>
      <c r="D109" s="3" t="s">
        <v>560</v>
      </c>
      <c r="E109" s="3" t="s">
        <v>560</v>
      </c>
      <c r="F109" s="3" t="s">
        <v>561</v>
      </c>
      <c r="G109" s="3" t="s">
        <v>562</v>
      </c>
      <c r="H109" s="3" t="str">
        <f>IFERROR(__xludf.DUMMYFUNCTION("GOOGLETRANSLATE(A109,""id"",""en"")"),"I'm aware of following Hook's orders")</f>
        <v>I'm aware of following Hook's orders</v>
      </c>
    </row>
    <row r="110" ht="15.75" customHeight="1">
      <c r="A110" s="3" t="s">
        <v>563</v>
      </c>
      <c r="B110" s="3" t="s">
        <v>564</v>
      </c>
      <c r="C110" s="3" t="s">
        <v>565</v>
      </c>
      <c r="D110" s="3" t="s">
        <v>566</v>
      </c>
      <c r="E110" s="3" t="s">
        <v>567</v>
      </c>
      <c r="F110" s="3" t="s">
        <v>568</v>
      </c>
      <c r="G110" s="3" t="s">
        <v>569</v>
      </c>
      <c r="H110" s="3" t="str">
        <f>IFERROR(__xludf.DUMMYFUNCTION("GOOGLETRANSLATE(A110,""id"",""en"")"),"Makassar's sera trash looks like we need a team of Pandavas to help clean up Makassar's trash")</f>
        <v>Makassar's sera trash looks like we need a team of Pandavas to help clean up Makassar's trash</v>
      </c>
    </row>
    <row r="111" ht="15.75" customHeight="1">
      <c r="A111" s="3" t="s">
        <v>570</v>
      </c>
      <c r="B111" s="3" t="s">
        <v>571</v>
      </c>
      <c r="C111" s="3" t="s">
        <v>572</v>
      </c>
      <c r="D111" s="3" t="s">
        <v>573</v>
      </c>
      <c r="E111" s="3" t="s">
        <v>574</v>
      </c>
      <c r="F111" s="3" t="s">
        <v>575</v>
      </c>
      <c r="G111" s="3" t="s">
        <v>576</v>
      </c>
      <c r="H111" s="3" t="str">
        <f>IFERROR(__xludf.DUMMYFUNCTION("GOOGLETRANSLATE(A111,""id"",""en"")"),"scattered on the side of the main road for the Banyumas waste processing program, providing material point waste for market examples")</f>
        <v>scattered on the side of the main road for the Banyumas waste processing program, providing material point waste for market examples</v>
      </c>
    </row>
    <row r="112" ht="15.75" customHeight="1">
      <c r="A112" s="3" t="s">
        <v>577</v>
      </c>
      <c r="B112" s="3" t="s">
        <v>578</v>
      </c>
      <c r="C112" s="3" t="s">
        <v>579</v>
      </c>
      <c r="D112" s="3" t="s">
        <v>580</v>
      </c>
      <c r="E112" s="3" t="s">
        <v>580</v>
      </c>
      <c r="F112" s="3" t="s">
        <v>581</v>
      </c>
      <c r="G112" s="3" t="s">
        <v>582</v>
      </c>
      <c r="H112" s="3" t="str">
        <f>IFERROR(__xludf.DUMMYFUNCTION("GOOGLETRANSLATE(A112,""id"",""en"")"),"Makassar waste management is not aware of the impact of throwing rubbish carelessly around the environment")</f>
        <v>Makassar waste management is not aware of the impact of throwing rubbish carelessly around the environment</v>
      </c>
    </row>
    <row r="113" ht="15.75" customHeight="1">
      <c r="A113" s="3" t="s">
        <v>583</v>
      </c>
      <c r="B113" s="3" t="s">
        <v>584</v>
      </c>
      <c r="C113" s="3" t="s">
        <v>585</v>
      </c>
      <c r="D113" s="3" t="s">
        <v>586</v>
      </c>
      <c r="E113" s="3" t="s">
        <v>586</v>
      </c>
      <c r="F113" s="3" t="s">
        <v>587</v>
      </c>
      <c r="G113" s="3" t="s">
        <v>588</v>
      </c>
      <c r="H113" s="3" t="str">
        <f>IFERROR(__xludf.DUMMYFUNCTION("GOOGLETRANSLATE(A113,""id"",""en"")"),"waste regulates the benefits resulting from losses")</f>
        <v>waste regulates the benefits resulting from losses</v>
      </c>
    </row>
    <row r="114" ht="15.75" customHeight="1">
      <c r="A114" s="3" t="s">
        <v>177</v>
      </c>
      <c r="B114" s="3" t="s">
        <v>179</v>
      </c>
      <c r="C114" s="3" t="s">
        <v>179</v>
      </c>
      <c r="D114" s="3" t="s">
        <v>180</v>
      </c>
      <c r="E114" s="3" t="s">
        <v>180</v>
      </c>
      <c r="F114" s="3" t="s">
        <v>181</v>
      </c>
      <c r="G114" s="3" t="s">
        <v>182</v>
      </c>
      <c r="H114" s="3" t="str">
        <f>IFERROR(__xludf.DUMMYFUNCTION("GOOGLETRANSLATE(A114,""id"",""en"")"),"disturb")</f>
        <v>disturb</v>
      </c>
    </row>
    <row r="115" ht="15.75" customHeight="1">
      <c r="A115" s="3" t="s">
        <v>589</v>
      </c>
      <c r="B115" s="3" t="s">
        <v>590</v>
      </c>
      <c r="C115" s="3" t="s">
        <v>591</v>
      </c>
      <c r="D115" s="3" t="s">
        <v>592</v>
      </c>
      <c r="E115" s="3" t="s">
        <v>592</v>
      </c>
      <c r="F115" s="3" t="s">
        <v>593</v>
      </c>
      <c r="G115" s="3" t="s">
        <v>594</v>
      </c>
      <c r="H115" s="3" t="str">
        <f>IFERROR(__xludf.DUMMYFUNCTION("GOOGLETRANSLATE(A115,""id"",""en"")"),"waste bank further educational steps")</f>
        <v>waste bank further educational steps</v>
      </c>
    </row>
    <row r="116" ht="15.75" customHeight="1">
      <c r="A116" s="3" t="s">
        <v>595</v>
      </c>
      <c r="B116" s="3" t="s">
        <v>596</v>
      </c>
      <c r="C116" s="3" t="s">
        <v>597</v>
      </c>
      <c r="D116" s="3" t="s">
        <v>598</v>
      </c>
      <c r="E116" s="3" t="s">
        <v>599</v>
      </c>
      <c r="F116" s="3" t="s">
        <v>600</v>
      </c>
      <c r="G116" s="3" t="s">
        <v>601</v>
      </c>
      <c r="H116" s="3" t="str">
        <f>IFERROR(__xludf.DUMMYFUNCTION("GOOGLETRANSLATE(A116,""id"",""en"")"),"Makassar City Waste Issues Pay Attention To Lack of Awareness Community Waste Management Infrastructure Waste Management at Makassar City Command Business on Waste Management Program Challenges to Optimum Recycling System High Volume of Wrong Results Wast"&amp;"e Solutions Pay Attention to Public Education Mem Waste Level Solid Waste Collection Facilities Work in the Private Sector to Manage Waste organic, non-organic, benefits of waste management technology, flowering of green open spaces, steps to create a cle"&amp;"an, environmentally friendly city, Makassar's waste management efforts require a long-term commitment from the community, private sector")</f>
        <v>Makassar City Waste Issues Pay Attention To Lack of Awareness Community Waste Management Infrastructure Waste Management at Makassar City Command Business on Waste Management Program Challenges to Optimum Recycling System High Volume of Wrong Results Waste Solutions Pay Attention to Public Education Mem Waste Level Solid Waste Collection Facilities Work in the Private Sector to Manage Waste organic, non-organic, benefits of waste management technology, flowering of green open spaces, steps to create a clean, environmentally friendly city, Makassar's waste management efforts require a long-term commitment from the community, private sector</v>
      </c>
    </row>
    <row r="117" ht="15.75" customHeight="1">
      <c r="A117" s="3" t="s">
        <v>602</v>
      </c>
      <c r="B117" s="3" t="s">
        <v>603</v>
      </c>
      <c r="C117" s="3" t="s">
        <v>604</v>
      </c>
      <c r="D117" s="3" t="s">
        <v>605</v>
      </c>
      <c r="E117" s="3" t="s">
        <v>605</v>
      </c>
      <c r="F117" s="3" t="s">
        <v>606</v>
      </c>
      <c r="G117" s="3" t="s">
        <v>607</v>
      </c>
      <c r="H117" s="3" t="str">
        <f>IFERROR(__xludf.DUMMYFUNCTION("GOOGLETRANSLATE(A117,""id"",""en"")"),"Makassar's rubbish is scattered on the side of the road, disturbing people's activities with a strong smell")</f>
        <v>Makassar's rubbish is scattered on the side of the road, disturbing people's activities with a strong smell</v>
      </c>
    </row>
    <row r="118" ht="15.75" customHeight="1">
      <c r="A118" s="3" t="s">
        <v>608</v>
      </c>
      <c r="B118" s="3" t="s">
        <v>609</v>
      </c>
      <c r="C118" s="3" t="s">
        <v>609</v>
      </c>
      <c r="D118" s="3" t="s">
        <v>610</v>
      </c>
      <c r="E118" s="3" t="s">
        <v>610</v>
      </c>
      <c r="F118" s="3" t="s">
        <v>611</v>
      </c>
      <c r="G118" s="3" t="s">
        <v>612</v>
      </c>
      <c r="H118" s="3" t="str">
        <f>IFERROR(__xludf.DUMMYFUNCTION("GOOGLETRANSLATE(A118,""id"",""en"")"),"Garbage in Makassar is piled up on the side of the road because the smell is bad for the road")</f>
        <v>Garbage in Makassar is piled up on the side of the road because the smell is bad for the road</v>
      </c>
    </row>
    <row r="119" ht="15.75" customHeight="1">
      <c r="A119" s="3" t="s">
        <v>613</v>
      </c>
      <c r="B119" s="3" t="s">
        <v>614</v>
      </c>
      <c r="C119" s="3" t="s">
        <v>615</v>
      </c>
      <c r="D119" s="3" t="s">
        <v>616</v>
      </c>
      <c r="E119" s="3" t="s">
        <v>616</v>
      </c>
      <c r="F119" s="3" t="s">
        <v>617</v>
      </c>
      <c r="G119" s="3" t="s">
        <v>618</v>
      </c>
      <c r="H119" s="3" t="str">
        <f>IFERROR(__xludf.DUMMYFUNCTION("GOOGLETRANSLATE(A119,""id"",""en"")"),"Makassar waste is a serious issue that affects the quality of the environment for city residents, the volume of waste per day is increasing or less, waste processing facilities are causing waste to disturb the risk of finding the country's air, disturbing"&amp;" the health of the community")</f>
        <v>Makassar waste is a serious issue that affects the quality of the environment for city residents, the volume of waste per day is increasing or less, waste processing facilities are causing waste to disturb the risk of finding the country's air, disturbing the health of the community</v>
      </c>
    </row>
    <row r="120" ht="15.75" customHeight="1">
      <c r="A120" s="3" t="s">
        <v>619</v>
      </c>
      <c r="B120" s="3" t="s">
        <v>620</v>
      </c>
      <c r="C120" s="3" t="s">
        <v>620</v>
      </c>
      <c r="D120" s="3" t="s">
        <v>621</v>
      </c>
      <c r="E120" s="3" t="s">
        <v>621</v>
      </c>
      <c r="F120" s="3" t="s">
        <v>622</v>
      </c>
      <c r="G120" s="3" t="s">
        <v>623</v>
      </c>
      <c r="H120" s="3" t="str">
        <f>IFERROR(__xludf.DUMMYFUNCTION("GOOGLETRANSLATE(A120,""id"",""en"")"),"abundant management")</f>
        <v>abundant management</v>
      </c>
    </row>
    <row r="121" ht="15.75" customHeight="1">
      <c r="A121" s="3" t="s">
        <v>624</v>
      </c>
      <c r="B121" s="3" t="s">
        <v>625</v>
      </c>
      <c r="C121" s="3" t="s">
        <v>626</v>
      </c>
      <c r="D121" s="3" t="s">
        <v>627</v>
      </c>
      <c r="E121" s="3" t="s">
        <v>627</v>
      </c>
      <c r="F121" s="3" t="s">
        <v>628</v>
      </c>
      <c r="G121" s="3" t="s">
        <v>629</v>
      </c>
      <c r="H121" s="3" t="str">
        <f>IFERROR(__xludf.DUMMYFUNCTION("GOOGLETRANSLATE(A121,""id"",""en"")"),"Makassar's complex city waste is the main factor because the population is growing rapidly, people are less aware of waste management and the limits of waste processing infrastructure")</f>
        <v>Makassar's complex city waste is the main factor because the population is growing rapidly, people are less aware of waste management and the limits of waste processing infrastructure</v>
      </c>
    </row>
    <row r="122" ht="15.75" customHeight="1">
      <c r="A122" s="3" t="s">
        <v>630</v>
      </c>
      <c r="B122" s="3" t="s">
        <v>631</v>
      </c>
      <c r="C122" s="3" t="s">
        <v>632</v>
      </c>
      <c r="D122" s="3" t="s">
        <v>633</v>
      </c>
      <c r="E122" s="3" t="s">
        <v>634</v>
      </c>
      <c r="F122" s="3" t="s">
        <v>635</v>
      </c>
      <c r="G122" s="3" t="s">
        <v>636</v>
      </c>
      <c r="H122" s="3" t="str">
        <f>IFERROR(__xludf.DUMMYFUNCTION("GOOGLETRANSLATE(A122,""id"",""en"")"),"Makassar's rubbish is quite bad, we need to understand that people throw rubbish at random, calling for orders to provide less rubbish and less rubbish")</f>
        <v>Makassar's rubbish is quite bad, we need to understand that people throw rubbish at random, calling for orders to provide less rubbish and less rubbish</v>
      </c>
    </row>
    <row r="123" ht="15.75" customHeight="1">
      <c r="A123" s="3" t="s">
        <v>637</v>
      </c>
      <c r="B123" s="3" t="s">
        <v>638</v>
      </c>
      <c r="C123" s="3" t="s">
        <v>639</v>
      </c>
      <c r="D123" s="3" t="s">
        <v>640</v>
      </c>
      <c r="E123" s="3" t="s">
        <v>641</v>
      </c>
      <c r="F123" s="3" t="s">
        <v>642</v>
      </c>
      <c r="G123" s="3" t="s">
        <v>643</v>
      </c>
      <c r="H123" s="3" t="str">
        <f>IFERROR(__xludf.DUMMYFUNCTION("GOOGLETRANSLATE(A123,""id"",""en"")"),"clean, dirty, people throw rubbish carelessly because rubbish can cause flooding")</f>
        <v>clean, dirty, people throw rubbish carelessly because rubbish can cause flooding</v>
      </c>
    </row>
    <row r="124" ht="15.75" customHeight="1">
      <c r="A124" s="3" t="s">
        <v>644</v>
      </c>
      <c r="B124" s="3" t="s">
        <v>645</v>
      </c>
      <c r="C124" s="3" t="s">
        <v>646</v>
      </c>
      <c r="D124" s="3" t="s">
        <v>647</v>
      </c>
      <c r="E124" s="3" t="s">
        <v>647</v>
      </c>
      <c r="F124" s="3" t="s">
        <v>648</v>
      </c>
      <c r="G124" s="3" t="s">
        <v>649</v>
      </c>
      <c r="H124" s="3" t="str">
        <f>IFERROR(__xludf.DUMMYFUNCTION("GOOGLETRANSLATE(A124,""id"",""en"")"),"Makassar Sera Waste is comfortable caring for Sera Waste")</f>
        <v>Makassar Sera Waste is comfortable caring for Sera Waste</v>
      </c>
    </row>
    <row r="125" ht="15.75" customHeight="1">
      <c r="A125" s="3" t="s">
        <v>650</v>
      </c>
      <c r="B125" s="3" t="s">
        <v>651</v>
      </c>
      <c r="C125" s="3" t="s">
        <v>652</v>
      </c>
      <c r="D125" s="3" t="s">
        <v>653</v>
      </c>
      <c r="E125" s="3" t="s">
        <v>654</v>
      </c>
      <c r="F125" s="3" t="s">
        <v>655</v>
      </c>
      <c r="G125" s="3" t="s">
        <v>656</v>
      </c>
      <c r="H125" s="3" t="str">
        <f>IFERROR(__xludf.DUMMYFUNCTION("GOOGLETRANSLATE(A125,""id"",""en"")"),"Don't know, don't worry about placing your trash, but in areas where you throw trash anywhere on the side of the road, river flows, polluted rivers, you need to be aware of throwing away trash, it's easy to recycle, hope that Makassar city is clean, keep "&amp;"the trash clean and clean.")</f>
        <v>Don't know, don't worry about placing your trash, but in areas where you throw trash anywhere on the side of the road, river flows, polluted rivers, you need to be aware of throwing away trash, it's easy to recycle, hope that Makassar city is clean, keep the trash clean and clean.</v>
      </c>
    </row>
    <row r="126" ht="15.75" customHeight="1">
      <c r="A126" s="3" t="s">
        <v>657</v>
      </c>
      <c r="B126" s="3" t="s">
        <v>658</v>
      </c>
      <c r="C126" s="3" t="s">
        <v>659</v>
      </c>
      <c r="D126" s="3" t="s">
        <v>660</v>
      </c>
      <c r="E126" s="3" t="s">
        <v>660</v>
      </c>
      <c r="F126" s="3" t="s">
        <v>661</v>
      </c>
      <c r="G126" s="3" t="s">
        <v>662</v>
      </c>
      <c r="H126" s="3" t="str">
        <f>IFERROR(__xludf.DUMMYFUNCTION("GOOGLETRANSLATE(A126,""id"",""en"")"),"can relate to Makassar waste, a complex issue with wide impacts, where people are aware, ordinary people, waste, throw away waste, Makassar people's place belongs to the community, awareness, waste, create a clean, healthy environment")</f>
        <v>can relate to Makassar waste, a complex issue with wide impacts, where people are aware, ordinary people, waste, throw away waste, Makassar people's place belongs to the community, awareness, waste, create a clean, healthy environment</v>
      </c>
    </row>
    <row r="127" ht="15.75" customHeight="1">
      <c r="A127" s="3" t="s">
        <v>663</v>
      </c>
      <c r="B127" s="3" t="s">
        <v>664</v>
      </c>
      <c r="C127" s="3" t="s">
        <v>665</v>
      </c>
      <c r="D127" s="3" t="s">
        <v>666</v>
      </c>
      <c r="E127" s="3" t="s">
        <v>666</v>
      </c>
      <c r="F127" s="3" t="s">
        <v>667</v>
      </c>
      <c r="G127" s="3" t="s">
        <v>668</v>
      </c>
      <c r="H127" s="3" t="str">
        <f>IFERROR(__xludf.DUMMYFUNCTION("GOOGLETRANSLATE(A127,""id"",""en"")"),"garbage in Makassar and people know where to throw it, sometimes they throw it on the side of the road")</f>
        <v>garbage in Makassar and people know where to throw it, sometimes they throw it on the side of the road</v>
      </c>
    </row>
    <row r="128" ht="15.75" customHeight="1">
      <c r="A128" s="3" t="s">
        <v>669</v>
      </c>
      <c r="B128" s="3" t="s">
        <v>670</v>
      </c>
      <c r="C128" s="3" t="s">
        <v>671</v>
      </c>
      <c r="D128" s="3" t="s">
        <v>672</v>
      </c>
      <c r="E128" s="3" t="s">
        <v>672</v>
      </c>
      <c r="F128" s="3" t="s">
        <v>673</v>
      </c>
      <c r="G128" s="3" t="s">
        <v>674</v>
      </c>
      <c r="H128" s="3" t="str">
        <f>IFERROR(__xludf.DUMMYFUNCTION("GOOGLETRANSLATE(A128,""id"",""en"")"),"I don't understand people's waste, just throw it away and clean it on the street because it smells bad")</f>
        <v>I don't understand people's waste, just throw it away and clean it on the street because it smells bad</v>
      </c>
    </row>
    <row r="129" ht="15.75" customHeight="1">
      <c r="A129" s="3" t="s">
        <v>675</v>
      </c>
      <c r="B129" s="3" t="s">
        <v>676</v>
      </c>
      <c r="C129" s="3" t="s">
        <v>677</v>
      </c>
      <c r="D129" s="3" t="s">
        <v>678</v>
      </c>
      <c r="E129" s="3" t="s">
        <v>678</v>
      </c>
      <c r="F129" s="3" t="s">
        <v>679</v>
      </c>
      <c r="G129" s="3" t="s">
        <v>680</v>
      </c>
      <c r="H129" s="3" t="str">
        <f>IFERROR(__xludf.DUMMYFUNCTION("GOOGLETRANSLATE(A129,""id"",""en"")"),"Makassar people are not aware that they throw rubbish anywhere, there are not enough rubbish bins in Makassar")</f>
        <v>Makassar people are not aware that they throw rubbish anywhere, there are not enough rubbish bins in Makassar</v>
      </c>
    </row>
    <row r="130" ht="15.75" customHeight="1">
      <c r="A130" s="3" t="s">
        <v>681</v>
      </c>
      <c r="B130" s="3" t="s">
        <v>682</v>
      </c>
      <c r="C130" s="3" t="s">
        <v>683</v>
      </c>
      <c r="D130" s="3" t="s">
        <v>684</v>
      </c>
      <c r="E130" s="3" t="s">
        <v>684</v>
      </c>
      <c r="F130" s="3" t="s">
        <v>685</v>
      </c>
      <c r="G130" s="3" t="s">
        <v>686</v>
      </c>
      <c r="H130" s="3" t="str">
        <f>IFERROR(__xludf.DUMMYFUNCTION("GOOGLETRANSLATE(A130,""id"",""en"")"),"manage stacked hills")</f>
        <v>manage stacked hills</v>
      </c>
    </row>
    <row r="131" ht="15.75" customHeight="1">
      <c r="A131" s="3" t="s">
        <v>687</v>
      </c>
      <c r="B131" s="3" t="s">
        <v>688</v>
      </c>
      <c r="C131" s="3" t="s">
        <v>689</v>
      </c>
      <c r="D131" s="3" t="s">
        <v>690</v>
      </c>
      <c r="E131" s="3" t="s">
        <v>691</v>
      </c>
      <c r="F131" s="3" t="s">
        <v>692</v>
      </c>
      <c r="G131" s="3" t="s">
        <v>693</v>
      </c>
      <c r="H131" s="3" t="str">
        <f>IFERROR(__xludf.DUMMYFUNCTION("GOOGLETRANSLATE(A131,""id"",""en"")"),"We are aware that Makassar residents throw their rubbish everywhere which results in rubbish all over the roads")</f>
        <v>We are aware that Makassar residents throw their rubbish everywhere which results in rubbish all over the roads</v>
      </c>
    </row>
    <row r="132" ht="15.75" customHeight="1">
      <c r="A132" s="3" t="s">
        <v>694</v>
      </c>
      <c r="B132" s="3" t="s">
        <v>695</v>
      </c>
      <c r="C132" s="3" t="s">
        <v>696</v>
      </c>
      <c r="D132" s="3" t="s">
        <v>697</v>
      </c>
      <c r="E132" s="3" t="s">
        <v>697</v>
      </c>
      <c r="F132" s="3" t="s">
        <v>698</v>
      </c>
      <c r="G132" s="3" t="s">
        <v>699</v>
      </c>
      <c r="H132" s="3" t="str">
        <f>IFERROR(__xludf.DUMMYFUNCTION("GOOGLETRANSLATE(A132,""id"",""en"")"),"the lack of people keeping the rubbish dumped on the roads clean")</f>
        <v>the lack of people keeping the rubbish dumped on the roads clean</v>
      </c>
    </row>
    <row r="133" ht="15.75" customHeight="1">
      <c r="A133" s="3" t="s">
        <v>700</v>
      </c>
      <c r="B133" s="3" t="s">
        <v>701</v>
      </c>
      <c r="C133" s="3" t="s">
        <v>702</v>
      </c>
      <c r="D133" s="3" t="s">
        <v>703</v>
      </c>
      <c r="E133" s="3" t="s">
        <v>703</v>
      </c>
      <c r="F133" s="3" t="s">
        <v>704</v>
      </c>
      <c r="G133" s="3" t="s">
        <v>705</v>
      </c>
      <c r="H133" s="3" t="str">
        <f>IFERROR(__xludf.DUMMYFUNCTION("GOOGLETRANSLATE(A133,""id"",""en"")"),"look for rivers that block the groundwater process, waste, look for healthy soil")</f>
        <v>look for rivers that block the groundwater process, waste, look for healthy soil</v>
      </c>
    </row>
    <row r="134" ht="15.75" customHeight="1">
      <c r="A134" s="3" t="s">
        <v>706</v>
      </c>
      <c r="B134" s="3" t="s">
        <v>707</v>
      </c>
      <c r="C134" s="3" t="s">
        <v>708</v>
      </c>
      <c r="D134" s="3" t="s">
        <v>709</v>
      </c>
      <c r="E134" s="3" t="s">
        <v>709</v>
      </c>
      <c r="F134" s="3" t="s">
        <v>710</v>
      </c>
      <c r="G134" s="3" t="s">
        <v>711</v>
      </c>
      <c r="H134" s="3" t="str">
        <f>IFERROR(__xludf.DUMMYFUNCTION("GOOGLETRANSLATE(A134,""id"",""en"")"),"get trash Makassar urges lots of rubbish dumps disrupt healthy environment, people are less aware, people throw rubbish at infrastructure boundaries, bad management, situation needs work, orders from citizens, optimal level of awareness, effective managem"&amp;"ent of Makassar City's recycling system, clean and healthy")</f>
        <v>get trash Makassar urges lots of rubbish dumps disrupt healthy environment, people are less aware, people throw rubbish at infrastructure boundaries, bad management, situation needs work, orders from citizens, optimal level of awareness, effective management of Makassar City's recycling system, clean and healthy</v>
      </c>
    </row>
    <row r="135" ht="15.75" customHeight="1">
      <c r="A135" s="3" t="s">
        <v>712</v>
      </c>
      <c r="B135" s="3" t="s">
        <v>713</v>
      </c>
      <c r="C135" s="3" t="s">
        <v>714</v>
      </c>
      <c r="D135" s="3" t="s">
        <v>715</v>
      </c>
      <c r="E135" s="3" t="s">
        <v>715</v>
      </c>
      <c r="F135" s="3" t="s">
        <v>716</v>
      </c>
      <c r="G135" s="3" t="s">
        <v>717</v>
      </c>
      <c r="H135" s="3" t="str">
        <f>IFERROR(__xludf.DUMMYFUNCTION("GOOGLETRANSLATE(A135,""id"",""en"")"),"People are less aware of cleaning up Makassar City's rubbish dumps")</f>
        <v>People are less aware of cleaning up Makassar City's rubbish dumps</v>
      </c>
    </row>
    <row r="136" ht="15.75" customHeight="1">
      <c r="A136" s="3" t="s">
        <v>718</v>
      </c>
      <c r="B136" s="3" t="s">
        <v>719</v>
      </c>
      <c r="C136" s="3" t="s">
        <v>720</v>
      </c>
      <c r="D136" s="3" t="s">
        <v>721</v>
      </c>
      <c r="E136" s="3" t="s">
        <v>721</v>
      </c>
      <c r="F136" s="3" t="s">
        <v>722</v>
      </c>
      <c r="G136" s="3" t="s">
        <v>723</v>
      </c>
      <c r="H136" s="3" t="str">
        <f>IFERROR(__xludf.DUMMYFUNCTION("GOOGLETRANSLATE(A136,""id"",""en"")"),"rubbish on the road because of the negative impact of damage to sight because of the bad smell caused by flooding")</f>
        <v>rubbish on the road because of the negative impact of damage to sight because of the bad smell caused by flooding</v>
      </c>
    </row>
    <row r="137" ht="15.75" customHeight="1">
      <c r="A137" s="3" t="s">
        <v>724</v>
      </c>
      <c r="B137" s="3" t="s">
        <v>725</v>
      </c>
      <c r="C137" s="3" t="s">
        <v>725</v>
      </c>
      <c r="D137" s="3" t="s">
        <v>726</v>
      </c>
      <c r="E137" s="3" t="s">
        <v>726</v>
      </c>
      <c r="F137" s="3" t="s">
        <v>727</v>
      </c>
      <c r="G137" s="3" t="s">
        <v>728</v>
      </c>
      <c r="H137" s="3" t="str">
        <f>IFERROR(__xludf.DUMMYFUNCTION("GOOGLETRANSLATE(A137,""id"",""en"")"),"lack of facilities, inefficient waste, people are less aware of their environmental cleanliness")</f>
        <v>lack of facilities, inefficient waste, people are less aware of their environmental cleanliness</v>
      </c>
    </row>
    <row r="138" ht="15.75" customHeight="1">
      <c r="A138" s="3" t="s">
        <v>729</v>
      </c>
      <c r="B138" s="3" t="s">
        <v>730</v>
      </c>
      <c r="C138" s="3" t="s">
        <v>731</v>
      </c>
      <c r="D138" s="3" t="s">
        <v>732</v>
      </c>
      <c r="E138" s="3" t="s">
        <v>733</v>
      </c>
      <c r="F138" s="3" t="s">
        <v>734</v>
      </c>
      <c r="G138" s="3" t="s">
        <v>735</v>
      </c>
      <c r="H138" s="3" t="str">
        <f>IFERROR(__xludf.DUMMYFUNCTION("GOOGLETRANSLATE(A138,""id"",""en"")"),"Makassar city waste is very bad, the TPA is challenging itself, the hectare area is over capacity, it is serious, I have researched the critical condition of the Tamangappa TPA, South Sulawesi Province orders for the proposal to build a Mamminasata region"&amp;"al landfill, the location of the Pattalassang sub-district head, Gowa Regency, the results of the plan, the problems, the problems, hopefully the future proposal for the Mamminasata landfill will be built quickly")</f>
        <v>Makassar city waste is very bad, the TPA is challenging itself, the hectare area is over capacity, it is serious, I have researched the critical condition of the Tamangappa TPA, South Sulawesi Province orders for the proposal to build a Mamminasata regional landfill, the location of the Pattalassang sub-district head, Gowa Regency, the results of the plan, the problems, the problems, hopefully the future proposal for the Mamminasata landfill will be built quickly</v>
      </c>
    </row>
    <row r="139" ht="15.75" customHeight="1">
      <c r="A139" s="3" t="s">
        <v>736</v>
      </c>
      <c r="B139" s="3" t="s">
        <v>737</v>
      </c>
      <c r="C139" s="3" t="s">
        <v>738</v>
      </c>
      <c r="D139" s="3" t="s">
        <v>739</v>
      </c>
      <c r="E139" s="3" t="s">
        <v>739</v>
      </c>
      <c r="F139" s="3" t="s">
        <v>740</v>
      </c>
      <c r="G139" s="3" t="s">
        <v>740</v>
      </c>
      <c r="H139" s="3" t="str">
        <f>IFERROR(__xludf.DUMMYFUNCTION("GOOGLETRANSLATE(A139,""id"",""en"")"),"complicated")</f>
        <v>complicated</v>
      </c>
    </row>
    <row r="140" ht="15.75" customHeight="1">
      <c r="A140" s="3" t="s">
        <v>741</v>
      </c>
      <c r="B140" s="3" t="s">
        <v>742</v>
      </c>
      <c r="C140" s="3" t="s">
        <v>743</v>
      </c>
      <c r="D140" s="3" t="s">
        <v>744</v>
      </c>
      <c r="E140" s="3" t="s">
        <v>745</v>
      </c>
      <c r="F140" s="3" t="s">
        <v>746</v>
      </c>
      <c r="G140" s="3" t="s">
        <v>747</v>
      </c>
      <c r="H140" s="3" t="str">
        <f>IFERROR(__xludf.DUMMYFUNCTION("GOOGLETRANSLATE(A140,""id"",""en"")"),"Surprisingly, Makassar was flooded by heavy rain, the city of Makassar immediately flooded because of rubbish dumped in the river because the overflow water immediately entered the residents' residences")</f>
        <v>Surprisingly, Makassar was flooded by heavy rain, the city of Makassar immediately flooded because of rubbish dumped in the river because the overflow water immediately entered the residents' residences</v>
      </c>
    </row>
    <row r="141" ht="15.75" customHeight="1">
      <c r="A141" s="3" t="s">
        <v>748</v>
      </c>
      <c r="B141" s="3" t="s">
        <v>749</v>
      </c>
      <c r="C141" s="3" t="s">
        <v>750</v>
      </c>
      <c r="D141" s="3" t="s">
        <v>751</v>
      </c>
      <c r="E141" s="3" t="s">
        <v>751</v>
      </c>
      <c r="F141" s="3" t="s">
        <v>752</v>
      </c>
      <c r="G141" s="3" t="s">
        <v>753</v>
      </c>
      <c r="H141" s="3" t="str">
        <f>IFERROR(__xludf.DUMMYFUNCTION("GOOGLETRANSLATE(A141,""id"",""en"")"),"get trash Makassar is not aware that the community is related to clean the environment, the community throws away trash and is responsible for causing illness, the danger to human life is good, the community's order is aware, carry out environmental clean"&amp;"up activities")</f>
        <v>get trash Makassar is not aware that the community is related to clean the environment, the community throws away trash and is responsible for causing illness, the danger to human life is good, the community's order is aware, carry out environmental cleanup activities</v>
      </c>
    </row>
    <row r="142" ht="15.75" customHeight="1">
      <c r="A142" s="3" t="s">
        <v>551</v>
      </c>
      <c r="B142" s="3" t="s">
        <v>552</v>
      </c>
      <c r="C142" s="3" t="s">
        <v>553</v>
      </c>
      <c r="D142" s="3" t="s">
        <v>554</v>
      </c>
      <c r="E142" s="3" t="s">
        <v>554</v>
      </c>
      <c r="F142" s="3" t="s">
        <v>555</v>
      </c>
      <c r="G142" s="3" t="s">
        <v>556</v>
      </c>
      <c r="H142" s="3" t="str">
        <f>IFERROR(__xludf.DUMMYFUNCTION("GOOGLETRANSLATE(A142,""id"",""en"")"),"Makassar waste management program is good to help")</f>
        <v>Makassar waste management program is good to help</v>
      </c>
    </row>
    <row r="143" ht="15.75" customHeight="1">
      <c r="A143" s="3" t="s">
        <v>551</v>
      </c>
      <c r="B143" s="3" t="s">
        <v>552</v>
      </c>
      <c r="C143" s="3" t="s">
        <v>553</v>
      </c>
      <c r="D143" s="3" t="s">
        <v>554</v>
      </c>
      <c r="E143" s="3" t="s">
        <v>554</v>
      </c>
      <c r="F143" s="3" t="s">
        <v>555</v>
      </c>
      <c r="G143" s="3" t="s">
        <v>556</v>
      </c>
      <c r="H143" s="3" t="str">
        <f>IFERROR(__xludf.DUMMYFUNCTION("GOOGLETRANSLATE(A143,""id"",""en"")"),"Makassar waste management program is good to help")</f>
        <v>Makassar waste management program is good to help</v>
      </c>
    </row>
    <row r="144" ht="15.75" customHeight="1">
      <c r="A144" s="3" t="s">
        <v>754</v>
      </c>
      <c r="B144" s="3" t="s">
        <v>755</v>
      </c>
      <c r="C144" s="3" t="s">
        <v>756</v>
      </c>
      <c r="D144" s="3" t="s">
        <v>757</v>
      </c>
      <c r="E144" s="3" t="s">
        <v>757</v>
      </c>
      <c r="F144" s="3" t="s">
        <v>758</v>
      </c>
      <c r="G144" s="3" t="s">
        <v>759</v>
      </c>
      <c r="H144" s="3" t="str">
        <f>IFERROR(__xludf.DUMMYFUNCTION("GOOGLETRANSLATE(A144,""id"",""en"")"),"educational program for less plastic waste benefits")</f>
        <v>educational program for less plastic waste benefits</v>
      </c>
    </row>
    <row r="145" ht="15.75" customHeight="1">
      <c r="A145" s="3" t="s">
        <v>551</v>
      </c>
      <c r="B145" s="3" t="s">
        <v>552</v>
      </c>
      <c r="C145" s="3" t="s">
        <v>553</v>
      </c>
      <c r="D145" s="3" t="s">
        <v>554</v>
      </c>
      <c r="E145" s="3" t="s">
        <v>554</v>
      </c>
      <c r="F145" s="3" t="s">
        <v>555</v>
      </c>
      <c r="G145" s="3" t="s">
        <v>556</v>
      </c>
      <c r="H145" s="3" t="str">
        <f>IFERROR(__xludf.DUMMYFUNCTION("GOOGLETRANSLATE(A145,""id"",""en"")"),"Makassar waste management program is good to help")</f>
        <v>Makassar waste management program is good to help</v>
      </c>
    </row>
    <row r="146" ht="15.75" customHeight="1">
      <c r="A146" s="3" t="s">
        <v>760</v>
      </c>
      <c r="B146" s="3" t="s">
        <v>761</v>
      </c>
      <c r="C146" s="3" t="s">
        <v>762</v>
      </c>
      <c r="D146" s="3" t="s">
        <v>763</v>
      </c>
      <c r="E146" s="3" t="s">
        <v>763</v>
      </c>
      <c r="F146" s="3" t="s">
        <v>764</v>
      </c>
      <c r="G146" s="3" t="s">
        <v>765</v>
      </c>
      <c r="H146" s="3" t="str">
        <f>IFERROR(__xludf.DUMMYFUNCTION("GOOGLETRANSLATE(A146,""id"",""en"")"),"Makassar waste management program is good, RT helps")</f>
        <v>Makassar waste management program is good, RT helps</v>
      </c>
    </row>
    <row r="147" ht="15.75" customHeight="1">
      <c r="A147" s="3" t="s">
        <v>589</v>
      </c>
      <c r="B147" s="3" t="s">
        <v>590</v>
      </c>
      <c r="C147" s="3" t="s">
        <v>591</v>
      </c>
      <c r="D147" s="3" t="s">
        <v>592</v>
      </c>
      <c r="E147" s="3" t="s">
        <v>592</v>
      </c>
      <c r="F147" s="3" t="s">
        <v>593</v>
      </c>
      <c r="G147" s="3" t="s">
        <v>594</v>
      </c>
      <c r="H147" s="3" t="str">
        <f>IFERROR(__xludf.DUMMYFUNCTION("GOOGLETRANSLATE(A147,""id"",""en"")"),"waste bank further educational steps")</f>
        <v>waste bank further educational steps</v>
      </c>
    </row>
    <row r="148" ht="15.75" customHeight="1">
      <c r="A148" s="3" t="s">
        <v>538</v>
      </c>
      <c r="B148" s="3" t="s">
        <v>539</v>
      </c>
      <c r="C148" s="3" t="s">
        <v>540</v>
      </c>
      <c r="D148" s="3" t="s">
        <v>541</v>
      </c>
      <c r="E148" s="3" t="s">
        <v>541</v>
      </c>
      <c r="F148" s="3" t="s">
        <v>542</v>
      </c>
      <c r="G148" s="3" t="s">
        <v>543</v>
      </c>
      <c r="H148" s="3" t="str">
        <f>IFERROR(__xludf.DUMMYFUNCTION("GOOGLETRANSLATE(A148,""id"",""en"")"),"river waste for real action")</f>
        <v>river waste for real action</v>
      </c>
    </row>
    <row r="149" ht="15.75" customHeight="1">
      <c r="A149" s="3" t="s">
        <v>538</v>
      </c>
      <c r="B149" s="3" t="s">
        <v>539</v>
      </c>
      <c r="C149" s="3" t="s">
        <v>540</v>
      </c>
      <c r="D149" s="3" t="s">
        <v>541</v>
      </c>
      <c r="E149" s="3" t="s">
        <v>541</v>
      </c>
      <c r="F149" s="3" t="s">
        <v>542</v>
      </c>
      <c r="G149" s="3" t="s">
        <v>543</v>
      </c>
      <c r="H149" s="3" t="str">
        <f>IFERROR(__xludf.DUMMYFUNCTION("GOOGLETRANSLATE(A149,""id"",""en"")"),"river waste for real action")</f>
        <v>river waste for real action</v>
      </c>
    </row>
    <row r="150" ht="15.75" customHeight="1">
      <c r="A150" s="3" t="s">
        <v>754</v>
      </c>
      <c r="B150" s="3" t="s">
        <v>755</v>
      </c>
      <c r="C150" s="3" t="s">
        <v>756</v>
      </c>
      <c r="D150" s="3" t="s">
        <v>757</v>
      </c>
      <c r="E150" s="3" t="s">
        <v>757</v>
      </c>
      <c r="F150" s="3" t="s">
        <v>758</v>
      </c>
      <c r="G150" s="3" t="s">
        <v>759</v>
      </c>
      <c r="H150" s="3" t="str">
        <f>IFERROR(__xludf.DUMMYFUNCTION("GOOGLETRANSLATE(A150,""id"",""en"")"),"educational program for less plastic waste benefits")</f>
        <v>educational program for less plastic waste benefits</v>
      </c>
    </row>
    <row r="151" ht="15.75" customHeight="1">
      <c r="A151" s="3" t="s">
        <v>551</v>
      </c>
      <c r="B151" s="3" t="s">
        <v>552</v>
      </c>
      <c r="C151" s="3" t="s">
        <v>553</v>
      </c>
      <c r="D151" s="3" t="s">
        <v>554</v>
      </c>
      <c r="E151" s="3" t="s">
        <v>554</v>
      </c>
      <c r="F151" s="3" t="s">
        <v>555</v>
      </c>
      <c r="G151" s="3" t="s">
        <v>556</v>
      </c>
      <c r="H151" s="3" t="str">
        <f>IFERROR(__xludf.DUMMYFUNCTION("GOOGLETRANSLATE(A151,""id"",""en"")"),"Makassar waste management program is good to help")</f>
        <v>Makassar waste management program is good to help</v>
      </c>
    </row>
    <row r="152" ht="15.75" customHeight="1">
      <c r="A152" s="3" t="s">
        <v>766</v>
      </c>
      <c r="B152" s="3" t="s">
        <v>767</v>
      </c>
      <c r="C152" s="3" t="s">
        <v>768</v>
      </c>
      <c r="D152" s="3" t="s">
        <v>769</v>
      </c>
      <c r="E152" s="3" t="s">
        <v>769</v>
      </c>
      <c r="F152" s="3" t="s">
        <v>770</v>
      </c>
      <c r="G152" s="3" t="s">
        <v>771</v>
      </c>
      <c r="H152" s="3" t="str">
        <f>IFERROR(__xludf.DUMMYFUNCTION("GOOGLETRANSLATE(A152,""id"",""en"")"),"piled up trash for weeks")</f>
        <v>piled up trash for weeks</v>
      </c>
    </row>
    <row r="153" ht="15.75" customHeight="1">
      <c r="A153" s="3" t="s">
        <v>508</v>
      </c>
      <c r="B153" s="3" t="s">
        <v>509</v>
      </c>
      <c r="C153" s="3" t="s">
        <v>510</v>
      </c>
      <c r="D153" s="3" t="s">
        <v>511</v>
      </c>
      <c r="E153" s="3" t="s">
        <v>511</v>
      </c>
      <c r="F153" s="3" t="s">
        <v>512</v>
      </c>
      <c r="G153" s="3" t="s">
        <v>513</v>
      </c>
      <c r="H153" s="3" t="str">
        <f>IFERROR(__xludf.DUMMYFUNCTION("GOOGLETRANSLATE(A153,""id"",""en"")"),"effective waste management program")</f>
        <v>effective waste management program</v>
      </c>
    </row>
    <row r="154" ht="15.75" customHeight="1">
      <c r="A154" s="3" t="s">
        <v>472</v>
      </c>
      <c r="B154" s="3" t="s">
        <v>772</v>
      </c>
      <c r="C154" s="3" t="s">
        <v>474</v>
      </c>
      <c r="D154" s="3" t="s">
        <v>475</v>
      </c>
      <c r="E154" s="3" t="s">
        <v>475</v>
      </c>
      <c r="F154" s="3" t="s">
        <v>476</v>
      </c>
      <c r="G154" s="3" t="s">
        <v>477</v>
      </c>
      <c r="H154" s="3" t="str">
        <f>IFERROR(__xludf.DUMMYFUNCTION("GOOGLETRANSLATE(A154,""id"",""en"")"),"plastic waste dominates, effective solution")</f>
        <v>plastic waste dominates, effective solution</v>
      </c>
    </row>
    <row r="155" ht="15.75" customHeight="1">
      <c r="A155" s="3" t="s">
        <v>773</v>
      </c>
      <c r="B155" s="3" t="s">
        <v>774</v>
      </c>
      <c r="C155" s="3" t="s">
        <v>775</v>
      </c>
      <c r="D155" s="3" t="s">
        <v>776</v>
      </c>
      <c r="E155" s="3" t="s">
        <v>776</v>
      </c>
      <c r="F155" s="3" t="s">
        <v>777</v>
      </c>
      <c r="G155" s="3" t="s">
        <v>778</v>
      </c>
      <c r="H155" s="3" t="str">
        <f>IFERROR(__xludf.DUMMYFUNCTION("GOOGLETRANSLATE(A155,""id"",""en"")"),"society's easy trash")</f>
        <v>society's easy trash</v>
      </c>
    </row>
    <row r="156" ht="15.75" customHeight="1">
      <c r="A156" s="3" t="s">
        <v>779</v>
      </c>
      <c r="B156" s="3" t="s">
        <v>780</v>
      </c>
      <c r="C156" s="3" t="s">
        <v>781</v>
      </c>
      <c r="D156" s="3" t="s">
        <v>782</v>
      </c>
      <c r="E156" s="3" t="s">
        <v>782</v>
      </c>
      <c r="F156" s="3" t="s">
        <v>783</v>
      </c>
      <c r="G156" s="3" t="s">
        <v>784</v>
      </c>
      <c r="H156" s="3" t="str">
        <f>IFERROR(__xludf.DUMMYFUNCTION("GOOGLETRANSLATE(A156,""id"",""en"")"),"manage plastic waste")</f>
        <v>manage plastic waste</v>
      </c>
    </row>
    <row r="157" ht="15.75" customHeight="1">
      <c r="A157" s="3" t="s">
        <v>785</v>
      </c>
      <c r="B157" s="3" t="s">
        <v>786</v>
      </c>
      <c r="C157" s="3" t="s">
        <v>787</v>
      </c>
      <c r="D157" s="3" t="s">
        <v>788</v>
      </c>
      <c r="E157" s="3" t="s">
        <v>788</v>
      </c>
      <c r="F157" s="3" t="s">
        <v>789</v>
      </c>
      <c r="G157" s="3" t="s">
        <v>790</v>
      </c>
      <c r="H157" s="3" t="str">
        <f>IFERROR(__xludf.DUMMYFUNCTION("GOOGLETRANSLATE(A157,""id"",""en"")"),"people throw rubbish at random")</f>
        <v>people throw rubbish at random</v>
      </c>
    </row>
    <row r="158" ht="15.75" customHeight="1">
      <c r="A158" s="3" t="s">
        <v>791</v>
      </c>
      <c r="B158" s="3" t="s">
        <v>792</v>
      </c>
      <c r="C158" s="3" t="s">
        <v>793</v>
      </c>
      <c r="D158" s="3" t="s">
        <v>794</v>
      </c>
      <c r="E158" s="3" t="s">
        <v>794</v>
      </c>
      <c r="F158" s="3" t="s">
        <v>795</v>
      </c>
      <c r="G158" s="3" t="s">
        <v>796</v>
      </c>
      <c r="H158" s="3" t="str">
        <f>IFERROR(__xludf.DUMMYFUNCTION("GOOGLETRANSLATE(A158,""id"",""en"")"),"the serious command of the city's trash hand")</f>
        <v>the serious command of the city's trash hand</v>
      </c>
    </row>
    <row r="159" ht="15.75" customHeight="1">
      <c r="A159" s="3" t="s">
        <v>797</v>
      </c>
      <c r="B159" s="3" t="s">
        <v>798</v>
      </c>
      <c r="C159" s="3" t="s">
        <v>799</v>
      </c>
      <c r="D159" s="3" t="s">
        <v>800</v>
      </c>
      <c r="E159" s="3" t="s">
        <v>800</v>
      </c>
      <c r="F159" s="3" t="s">
        <v>801</v>
      </c>
      <c r="G159" s="3" t="s">
        <v>802</v>
      </c>
      <c r="H159" s="3" t="str">
        <f>IFERROR(__xludf.DUMMYFUNCTION("GOOGLETRANSLATE(A159,""id"",""en"")"),"level of city waste management")</f>
        <v>level of city waste management</v>
      </c>
    </row>
    <row r="160" ht="15.75" customHeight="1">
      <c r="A160" s="3" t="s">
        <v>490</v>
      </c>
      <c r="B160" s="3" t="s">
        <v>803</v>
      </c>
      <c r="C160" s="3" t="s">
        <v>492</v>
      </c>
      <c r="D160" s="3" t="s">
        <v>493</v>
      </c>
      <c r="E160" s="3" t="s">
        <v>493</v>
      </c>
      <c r="F160" s="3" t="s">
        <v>494</v>
      </c>
      <c r="G160" s="3" t="s">
        <v>495</v>
      </c>
      <c r="H160" s="3" t="str">
        <f>IFERROR(__xludf.DUMMYFUNCTION("GOOGLETRANSLATE(A160,""id"",""en"")"),"hopefully the level of environmental waste management facilities")</f>
        <v>hopefully the level of environmental waste management facilities</v>
      </c>
    </row>
    <row r="161" ht="15.75" customHeight="1">
      <c r="A161" s="3" t="s">
        <v>791</v>
      </c>
      <c r="B161" s="3" t="s">
        <v>792</v>
      </c>
      <c r="C161" s="3" t="s">
        <v>793</v>
      </c>
      <c r="D161" s="3" t="s">
        <v>794</v>
      </c>
      <c r="E161" s="3" t="s">
        <v>794</v>
      </c>
      <c r="F161" s="3" t="s">
        <v>795</v>
      </c>
      <c r="G161" s="3" t="s">
        <v>796</v>
      </c>
      <c r="H161" s="3" t="str">
        <f>IFERROR(__xludf.DUMMYFUNCTION("GOOGLETRANSLATE(A161,""id"",""en"")"),"the serious command of the city's trash hand")</f>
        <v>the serious command of the city's trash hand</v>
      </c>
    </row>
    <row r="162" ht="15.75" customHeight="1">
      <c r="A162" s="3" t="s">
        <v>589</v>
      </c>
      <c r="B162" s="3" t="s">
        <v>590</v>
      </c>
      <c r="C162" s="3" t="s">
        <v>591</v>
      </c>
      <c r="D162" s="3" t="s">
        <v>592</v>
      </c>
      <c r="E162" s="3" t="s">
        <v>592</v>
      </c>
      <c r="F162" s="3" t="s">
        <v>593</v>
      </c>
      <c r="G162" s="3" t="s">
        <v>594</v>
      </c>
      <c r="H162" s="3" t="str">
        <f>IFERROR(__xludf.DUMMYFUNCTION("GOOGLETRANSLATE(A162,""id"",""en"")"),"waste bank further educational steps")</f>
        <v>waste bank further educational steps</v>
      </c>
    </row>
    <row r="163" ht="15.75" customHeight="1">
      <c r="A163" s="3" t="s">
        <v>484</v>
      </c>
      <c r="B163" s="3" t="s">
        <v>485</v>
      </c>
      <c r="C163" s="3" t="s">
        <v>486</v>
      </c>
      <c r="D163" s="3" t="s">
        <v>487</v>
      </c>
      <c r="E163" s="3" t="s">
        <v>487</v>
      </c>
      <c r="F163" s="3" t="s">
        <v>488</v>
      </c>
      <c r="G163" s="3" t="s">
        <v>489</v>
      </c>
      <c r="H163" s="3" t="str">
        <f>IFERROR(__xludf.DUMMYFUNCTION("GOOGLETRANSLATE(A163,""id"",""en"")"),"happy environmental waste bank")</f>
        <v>happy environmental waste bank</v>
      </c>
    </row>
    <row r="164" ht="15.75" customHeight="1">
      <c r="A164" s="3" t="s">
        <v>496</v>
      </c>
      <c r="B164" s="3" t="s">
        <v>497</v>
      </c>
      <c r="C164" s="3" t="s">
        <v>498</v>
      </c>
      <c r="D164" s="3" t="s">
        <v>499</v>
      </c>
      <c r="E164" s="3" t="s">
        <v>499</v>
      </c>
      <c r="F164" s="3" t="s">
        <v>500</v>
      </c>
      <c r="G164" s="3" t="s">
        <v>501</v>
      </c>
      <c r="H164" s="3" t="str">
        <f>IFERROR(__xludf.DUMMYFUNCTION("GOOGLETRANSLATE(A164,""id"",""en"")"),"regulations on reducing plastic waste")</f>
        <v>regulations on reducing plastic waste</v>
      </c>
    </row>
    <row r="165" ht="15.75" customHeight="1">
      <c r="A165" s="3" t="s">
        <v>484</v>
      </c>
      <c r="B165" s="3" t="s">
        <v>485</v>
      </c>
      <c r="C165" s="3" t="s">
        <v>486</v>
      </c>
      <c r="D165" s="3" t="s">
        <v>487</v>
      </c>
      <c r="E165" s="3" t="s">
        <v>487</v>
      </c>
      <c r="F165" s="3" t="s">
        <v>488</v>
      </c>
      <c r="G165" s="3" t="s">
        <v>489</v>
      </c>
      <c r="H165" s="3" t="str">
        <f>IFERROR(__xludf.DUMMYFUNCTION("GOOGLETRANSLATE(A165,""id"",""en"")"),"happy environmental waste bank")</f>
        <v>happy environmental waste bank</v>
      </c>
    </row>
    <row r="166" ht="15.75" customHeight="1">
      <c r="A166" s="3" t="s">
        <v>804</v>
      </c>
      <c r="B166" s="3" t="s">
        <v>805</v>
      </c>
      <c r="C166" s="3" t="s">
        <v>806</v>
      </c>
      <c r="D166" s="3" t="s">
        <v>807</v>
      </c>
      <c r="E166" s="3" t="s">
        <v>807</v>
      </c>
      <c r="F166" s="3" t="s">
        <v>808</v>
      </c>
      <c r="G166" s="3" t="s">
        <v>808</v>
      </c>
      <c r="H166" s="3" t="str">
        <f>IFERROR(__xludf.DUMMYFUNCTION("GOOGLETRANSLATE(A166,""id"",""en"")"),"community recycling education program")</f>
        <v>community recycling education program</v>
      </c>
    </row>
    <row r="167" ht="15.75" customHeight="1">
      <c r="A167" s="3" t="s">
        <v>526</v>
      </c>
      <c r="B167" s="3" t="s">
        <v>527</v>
      </c>
      <c r="C167" s="3" t="s">
        <v>528</v>
      </c>
      <c r="D167" s="3" t="s">
        <v>529</v>
      </c>
      <c r="E167" s="3" t="s">
        <v>529</v>
      </c>
      <c r="F167" s="3" t="s">
        <v>530</v>
      </c>
      <c r="G167" s="3" t="s">
        <v>531</v>
      </c>
      <c r="H167" s="3" t="str">
        <f>IFERROR(__xludf.DUMMYFUNCTION("GOOGLETRANSLATE(A167,""id"",""en"")"),"please manage waste")</f>
        <v>please manage waste</v>
      </c>
    </row>
    <row r="168" ht="15.75" customHeight="1">
      <c r="A168" s="3" t="s">
        <v>754</v>
      </c>
      <c r="B168" s="3" t="s">
        <v>755</v>
      </c>
      <c r="C168" s="3" t="s">
        <v>756</v>
      </c>
      <c r="D168" s="3" t="s">
        <v>757</v>
      </c>
      <c r="E168" s="3" t="s">
        <v>757</v>
      </c>
      <c r="F168" s="3" t="s">
        <v>758</v>
      </c>
      <c r="G168" s="3" t="s">
        <v>759</v>
      </c>
      <c r="H168" s="3" t="str">
        <f>IFERROR(__xludf.DUMMYFUNCTION("GOOGLETRANSLATE(A168,""id"",""en"")"),"educational program for less plastic waste benefits")</f>
        <v>educational program for less plastic waste benefits</v>
      </c>
    </row>
    <row r="169" ht="15.75" customHeight="1">
      <c r="A169" s="3" t="s">
        <v>809</v>
      </c>
      <c r="C169" s="3" t="s">
        <v>809</v>
      </c>
      <c r="D169" s="3" t="s">
        <v>810</v>
      </c>
      <c r="E169" s="3" t="s">
        <v>810</v>
      </c>
      <c r="F169" s="3" t="s">
        <v>810</v>
      </c>
      <c r="G169" s="3" t="s">
        <v>810</v>
      </c>
      <c r="H169" s="3" t="str">
        <f>IFERROR(__xludf.DUMMYFUNCTION("GOOGLETRANSLATE(A169,""id"",""en"")"),"nan")</f>
        <v>nan</v>
      </c>
    </row>
    <row r="170" ht="15.75" customHeight="1">
      <c r="A170" s="3" t="s">
        <v>811</v>
      </c>
      <c r="B170" s="3" t="s">
        <v>812</v>
      </c>
      <c r="C170" s="3" t="s">
        <v>813</v>
      </c>
      <c r="D170" s="3" t="s">
        <v>814</v>
      </c>
      <c r="E170" s="3" t="s">
        <v>814</v>
      </c>
      <c r="F170" s="3" t="s">
        <v>815</v>
      </c>
      <c r="G170" s="3" t="s">
        <v>816</v>
      </c>
      <c r="H170" s="3" t="str">
        <f>IFERROR(__xludf.DUMMYFUNCTION("GOOGLETRANSLATE(A170,""id"",""en"")"),"socialization of level waste recycling")</f>
        <v>socialization of level waste recycling</v>
      </c>
    </row>
    <row r="171" ht="15.75" customHeight="1">
      <c r="A171" s="3" t="s">
        <v>804</v>
      </c>
      <c r="B171" s="3" t="s">
        <v>805</v>
      </c>
      <c r="C171" s="3" t="s">
        <v>806</v>
      </c>
      <c r="D171" s="3" t="s">
        <v>807</v>
      </c>
      <c r="E171" s="3" t="s">
        <v>807</v>
      </c>
      <c r="F171" s="3" t="s">
        <v>808</v>
      </c>
      <c r="G171" s="3" t="s">
        <v>808</v>
      </c>
      <c r="H171" s="3" t="str">
        <f>IFERROR(__xludf.DUMMYFUNCTION("GOOGLETRANSLATE(A171,""id"",""en"")"),"community recycling education program")</f>
        <v>community recycling education program</v>
      </c>
    </row>
    <row r="172" ht="15.75" customHeight="1">
      <c r="A172" s="3" t="s">
        <v>766</v>
      </c>
      <c r="B172" s="3" t="s">
        <v>767</v>
      </c>
      <c r="C172" s="3" t="s">
        <v>768</v>
      </c>
      <c r="D172" s="3" t="s">
        <v>769</v>
      </c>
      <c r="E172" s="3" t="s">
        <v>769</v>
      </c>
      <c r="F172" s="3" t="s">
        <v>770</v>
      </c>
      <c r="G172" s="3" t="s">
        <v>771</v>
      </c>
      <c r="H172" s="3" t="str">
        <f>IFERROR(__xludf.DUMMYFUNCTION("GOOGLETRANSLATE(A172,""id"",""en"")"),"piled up trash for weeks")</f>
        <v>piled up trash for weeks</v>
      </c>
    </row>
    <row r="173" ht="15.75" customHeight="1">
      <c r="A173" s="3" t="s">
        <v>484</v>
      </c>
      <c r="B173" s="3" t="s">
        <v>485</v>
      </c>
      <c r="C173" s="3" t="s">
        <v>486</v>
      </c>
      <c r="D173" s="3" t="s">
        <v>487</v>
      </c>
      <c r="E173" s="3" t="s">
        <v>487</v>
      </c>
      <c r="F173" s="3" t="s">
        <v>488</v>
      </c>
      <c r="G173" s="3" t="s">
        <v>489</v>
      </c>
      <c r="H173" s="3" t="str">
        <f>IFERROR(__xludf.DUMMYFUNCTION("GOOGLETRANSLATE(A173,""id"",""en"")"),"happy environmental waste bank")</f>
        <v>happy environmental waste bank</v>
      </c>
    </row>
    <row r="174" ht="15.75" customHeight="1">
      <c r="A174" s="3" t="s">
        <v>478</v>
      </c>
      <c r="B174" s="3" t="s">
        <v>544</v>
      </c>
      <c r="C174" s="3" t="s">
        <v>480</v>
      </c>
      <c r="D174" s="3" t="s">
        <v>481</v>
      </c>
      <c r="E174" s="3" t="s">
        <v>481</v>
      </c>
      <c r="F174" s="3" t="s">
        <v>482</v>
      </c>
      <c r="G174" s="3" t="s">
        <v>483</v>
      </c>
      <c r="H174" s="3" t="str">
        <f>IFERROR(__xludf.DUMMYFUNCTION("GOOGLETRANSLATE(A174,""id"",""en"")"),"Hopefully the order will be consistent in managing city waste")</f>
        <v>Hopefully the order will be consistent in managing city waste</v>
      </c>
    </row>
    <row r="175" ht="15.75" customHeight="1">
      <c r="A175" s="3" t="s">
        <v>817</v>
      </c>
      <c r="B175" s="3" t="s">
        <v>818</v>
      </c>
      <c r="C175" s="3" t="s">
        <v>819</v>
      </c>
      <c r="D175" s="3" t="s">
        <v>820</v>
      </c>
      <c r="E175" s="3" t="s">
        <v>820</v>
      </c>
      <c r="F175" s="3" t="s">
        <v>821</v>
      </c>
      <c r="G175" s="3" t="s">
        <v>822</v>
      </c>
      <c r="H175" s="3" t="str">
        <f>IFERROR(__xludf.DUMMYFUNCTION("GOOGLETRANSLATE(A175,""id"",""en"")"),"community good waste management campaign")</f>
        <v>community good waste management campaign</v>
      </c>
    </row>
    <row r="176" ht="15.75" customHeight="1">
      <c r="A176" s="3" t="s">
        <v>545</v>
      </c>
      <c r="B176" s="3" t="s">
        <v>546</v>
      </c>
      <c r="C176" s="3" t="s">
        <v>547</v>
      </c>
      <c r="D176" s="3" t="s">
        <v>548</v>
      </c>
      <c r="E176" s="3" t="s">
        <v>548</v>
      </c>
      <c r="F176" s="3" t="s">
        <v>549</v>
      </c>
      <c r="G176" s="3" t="s">
        <v>550</v>
      </c>
      <c r="H176" s="3" t="str">
        <f>IFERROR(__xludf.DUMMYFUNCTION("GOOGLETRANSLATE(A176,""id"",""en"")"),"aware that low society people throw rubbish everywhere")</f>
        <v>aware that low society people throw rubbish everywhere</v>
      </c>
    </row>
    <row r="177" ht="15.75" customHeight="1">
      <c r="A177" s="3" t="s">
        <v>785</v>
      </c>
      <c r="B177" s="3" t="s">
        <v>786</v>
      </c>
      <c r="C177" s="3" t="s">
        <v>787</v>
      </c>
      <c r="D177" s="3" t="s">
        <v>788</v>
      </c>
      <c r="E177" s="3" t="s">
        <v>788</v>
      </c>
      <c r="F177" s="3" t="s">
        <v>789</v>
      </c>
      <c r="G177" s="3" t="s">
        <v>790</v>
      </c>
      <c r="H177" s="3" t="str">
        <f>IFERROR(__xludf.DUMMYFUNCTION("GOOGLETRANSLATE(A177,""id"",""en"")"),"people throw rubbish at random")</f>
        <v>people throw rubbish at random</v>
      </c>
    </row>
    <row r="178" ht="15.75" customHeight="1">
      <c r="A178" s="3" t="s">
        <v>785</v>
      </c>
      <c r="B178" s="3" t="s">
        <v>786</v>
      </c>
      <c r="C178" s="3" t="s">
        <v>787</v>
      </c>
      <c r="D178" s="3" t="s">
        <v>788</v>
      </c>
      <c r="E178" s="3" t="s">
        <v>788</v>
      </c>
      <c r="F178" s="3" t="s">
        <v>789</v>
      </c>
      <c r="G178" s="3" t="s">
        <v>790</v>
      </c>
      <c r="H178" s="3" t="str">
        <f>IFERROR(__xludf.DUMMYFUNCTION("GOOGLETRANSLATE(A178,""id"",""en"")"),"people throw rubbish at random")</f>
        <v>people throw rubbish at random</v>
      </c>
    </row>
    <row r="179" ht="15.75" customHeight="1">
      <c r="A179" s="3" t="s">
        <v>484</v>
      </c>
      <c r="B179" s="3" t="s">
        <v>485</v>
      </c>
      <c r="C179" s="3" t="s">
        <v>486</v>
      </c>
      <c r="D179" s="3" t="s">
        <v>487</v>
      </c>
      <c r="E179" s="3" t="s">
        <v>487</v>
      </c>
      <c r="F179" s="3" t="s">
        <v>488</v>
      </c>
      <c r="G179" s="3" t="s">
        <v>489</v>
      </c>
      <c r="H179" s="3" t="str">
        <f>IFERROR(__xludf.DUMMYFUNCTION("GOOGLETRANSLATE(A179,""id"",""en"")"),"happy environmental waste bank")</f>
        <v>happy environmental waste bank</v>
      </c>
    </row>
    <row r="180" ht="15.75" customHeight="1">
      <c r="A180" s="3" t="s">
        <v>766</v>
      </c>
      <c r="B180" s="3" t="s">
        <v>767</v>
      </c>
      <c r="C180" s="3" t="s">
        <v>768</v>
      </c>
      <c r="D180" s="3" t="s">
        <v>769</v>
      </c>
      <c r="E180" s="3" t="s">
        <v>769</v>
      </c>
      <c r="F180" s="3" t="s">
        <v>770</v>
      </c>
      <c r="G180" s="3" t="s">
        <v>771</v>
      </c>
      <c r="H180" s="3" t="str">
        <f>IFERROR(__xludf.DUMMYFUNCTION("GOOGLETRANSLATE(A180,""id"",""en"")"),"piled up trash for weeks")</f>
        <v>piled up trash for weeks</v>
      </c>
    </row>
    <row r="181" ht="15.75" customHeight="1">
      <c r="A181" s="3" t="s">
        <v>797</v>
      </c>
      <c r="B181" s="3" t="s">
        <v>798</v>
      </c>
      <c r="C181" s="3" t="s">
        <v>799</v>
      </c>
      <c r="D181" s="3" t="s">
        <v>800</v>
      </c>
      <c r="E181" s="3" t="s">
        <v>800</v>
      </c>
      <c r="F181" s="3" t="s">
        <v>801</v>
      </c>
      <c r="G181" s="3" t="s">
        <v>802</v>
      </c>
      <c r="H181" s="3" t="str">
        <f>IFERROR(__xludf.DUMMYFUNCTION("GOOGLETRANSLATE(A181,""id"",""en"")"),"level of city waste management")</f>
        <v>level of city waste management</v>
      </c>
    </row>
    <row r="182" ht="15.75" customHeight="1">
      <c r="A182" s="3" t="s">
        <v>551</v>
      </c>
      <c r="B182" s="3" t="s">
        <v>552</v>
      </c>
      <c r="C182" s="3" t="s">
        <v>553</v>
      </c>
      <c r="D182" s="3" t="s">
        <v>554</v>
      </c>
      <c r="E182" s="3" t="s">
        <v>554</v>
      </c>
      <c r="F182" s="3" t="s">
        <v>555</v>
      </c>
      <c r="G182" s="3" t="s">
        <v>556</v>
      </c>
      <c r="H182" s="3" t="str">
        <f>IFERROR(__xludf.DUMMYFUNCTION("GOOGLETRANSLATE(A182,""id"",""en"")"),"Makassar waste management program is good to help")</f>
        <v>Makassar waste management program is good to help</v>
      </c>
    </row>
    <row r="183" ht="15.75" customHeight="1">
      <c r="A183" s="3" t="s">
        <v>490</v>
      </c>
      <c r="B183" s="3" t="s">
        <v>803</v>
      </c>
      <c r="C183" s="3" t="s">
        <v>492</v>
      </c>
      <c r="D183" s="3" t="s">
        <v>493</v>
      </c>
      <c r="E183" s="3" t="s">
        <v>493</v>
      </c>
      <c r="F183" s="3" t="s">
        <v>494</v>
      </c>
      <c r="G183" s="3" t="s">
        <v>495</v>
      </c>
      <c r="H183" s="3" t="str">
        <f>IFERROR(__xludf.DUMMYFUNCTION("GOOGLETRANSLATE(A183,""id"",""en"")"),"hopefully the level of environmental waste management facilities")</f>
        <v>hopefully the level of environmental waste management facilities</v>
      </c>
    </row>
    <row r="184" ht="15.75" customHeight="1">
      <c r="A184" s="3" t="s">
        <v>823</v>
      </c>
      <c r="B184" s="3" t="s">
        <v>824</v>
      </c>
      <c r="C184" s="3" t="s">
        <v>825</v>
      </c>
      <c r="D184" s="3" t="s">
        <v>826</v>
      </c>
      <c r="E184" s="3" t="s">
        <v>826</v>
      </c>
      <c r="F184" s="3" t="s">
        <v>827</v>
      </c>
      <c r="G184" s="3" t="s">
        <v>828</v>
      </c>
      <c r="H184" s="3" t="str">
        <f>IFERROR(__xludf.DUMMYFUNCTION("GOOGLETRANSLATE(A184,""id"",""en"")"),"manage waste Makassar level")</f>
        <v>manage waste Makassar level</v>
      </c>
    </row>
    <row r="185" ht="15.75" customHeight="1">
      <c r="A185" s="3" t="s">
        <v>823</v>
      </c>
      <c r="B185" s="3" t="s">
        <v>824</v>
      </c>
      <c r="C185" s="3" t="s">
        <v>825</v>
      </c>
      <c r="D185" s="3" t="s">
        <v>826</v>
      </c>
      <c r="E185" s="3" t="s">
        <v>826</v>
      </c>
      <c r="F185" s="3" t="s">
        <v>827</v>
      </c>
      <c r="G185" s="3" t="s">
        <v>828</v>
      </c>
      <c r="H185" s="3" t="str">
        <f>IFERROR(__xludf.DUMMYFUNCTION("GOOGLETRANSLATE(A185,""id"",""en"")"),"manage waste Makassar level")</f>
        <v>manage waste Makassar level</v>
      </c>
    </row>
    <row r="186" ht="15.75" customHeight="1">
      <c r="A186" s="3" t="s">
        <v>502</v>
      </c>
      <c r="B186" s="3" t="s">
        <v>503</v>
      </c>
      <c r="C186" s="3" t="s">
        <v>504</v>
      </c>
      <c r="D186" s="3" t="s">
        <v>505</v>
      </c>
      <c r="E186" s="3" t="s">
        <v>505</v>
      </c>
      <c r="F186" s="3" t="s">
        <v>506</v>
      </c>
      <c r="G186" s="3" t="s">
        <v>507</v>
      </c>
      <c r="H186" s="3" t="str">
        <f>IFERROR(__xludf.DUMMYFUNCTION("GOOGLETRANSLATE(A186,""id"",""en"")"),"roadside rubbish is a nuisance")</f>
        <v>roadside rubbish is a nuisance</v>
      </c>
    </row>
    <row r="187" ht="15.75" customHeight="1">
      <c r="A187" s="3" t="s">
        <v>829</v>
      </c>
      <c r="B187" s="3" t="s">
        <v>830</v>
      </c>
      <c r="C187" s="3" t="s">
        <v>831</v>
      </c>
      <c r="D187" s="3" t="s">
        <v>832</v>
      </c>
      <c r="E187" s="3" t="s">
        <v>832</v>
      </c>
      <c r="F187" s="3" t="s">
        <v>833</v>
      </c>
      <c r="G187" s="3" t="s">
        <v>834</v>
      </c>
      <c r="H187" s="3" t="str">
        <f>IFERROR(__xludf.DUMMYFUNCTION("GOOGLETRANSLATE(A187,""id"",""en"")"),"please manage regional waste")</f>
        <v>please manage regional waste</v>
      </c>
    </row>
    <row r="188" ht="15.75" customHeight="1">
      <c r="A188" s="3" t="s">
        <v>823</v>
      </c>
      <c r="B188" s="3" t="s">
        <v>824</v>
      </c>
      <c r="C188" s="3" t="s">
        <v>825</v>
      </c>
      <c r="D188" s="3" t="s">
        <v>826</v>
      </c>
      <c r="E188" s="3" t="s">
        <v>826</v>
      </c>
      <c r="F188" s="3" t="s">
        <v>827</v>
      </c>
      <c r="G188" s="3" t="s">
        <v>828</v>
      </c>
      <c r="H188" s="3" t="str">
        <f>IFERROR(__xludf.DUMMYFUNCTION("GOOGLETRANSLATE(A188,""id"",""en"")"),"manage waste Makassar level")</f>
        <v>manage waste Makassar level</v>
      </c>
    </row>
    <row r="189" ht="15.75" customHeight="1">
      <c r="A189" s="3" t="s">
        <v>785</v>
      </c>
      <c r="B189" s="3" t="s">
        <v>786</v>
      </c>
      <c r="C189" s="3" t="s">
        <v>787</v>
      </c>
      <c r="D189" s="3" t="s">
        <v>788</v>
      </c>
      <c r="E189" s="3" t="s">
        <v>788</v>
      </c>
      <c r="F189" s="3" t="s">
        <v>789</v>
      </c>
      <c r="G189" s="3" t="s">
        <v>790</v>
      </c>
      <c r="H189" s="3" t="str">
        <f>IFERROR(__xludf.DUMMYFUNCTION("GOOGLETRANSLATE(A189,""id"",""en"")"),"people throw rubbish at random")</f>
        <v>people throw rubbish at random</v>
      </c>
    </row>
    <row r="190" ht="15.75" customHeight="1">
      <c r="A190" s="3" t="s">
        <v>779</v>
      </c>
      <c r="B190" s="3" t="s">
        <v>780</v>
      </c>
      <c r="C190" s="3" t="s">
        <v>781</v>
      </c>
      <c r="D190" s="3" t="s">
        <v>782</v>
      </c>
      <c r="E190" s="3" t="s">
        <v>782</v>
      </c>
      <c r="F190" s="3" t="s">
        <v>783</v>
      </c>
      <c r="G190" s="3" t="s">
        <v>784</v>
      </c>
      <c r="H190" s="3" t="str">
        <f>IFERROR(__xludf.DUMMYFUNCTION("GOOGLETRANSLATE(A190,""id"",""en"")"),"manage plastic waste")</f>
        <v>manage plastic waste</v>
      </c>
    </row>
    <row r="191" ht="15.75" customHeight="1">
      <c r="A191" s="3" t="s">
        <v>791</v>
      </c>
      <c r="B191" s="3" t="s">
        <v>792</v>
      </c>
      <c r="C191" s="3" t="s">
        <v>793</v>
      </c>
      <c r="D191" s="3" t="s">
        <v>794</v>
      </c>
      <c r="E191" s="3" t="s">
        <v>794</v>
      </c>
      <c r="F191" s="3" t="s">
        <v>795</v>
      </c>
      <c r="G191" s="3" t="s">
        <v>796</v>
      </c>
      <c r="H191" s="3" t="str">
        <f>IFERROR(__xludf.DUMMYFUNCTION("GOOGLETRANSLATE(A191,""id"",""en"")"),"the serious command of the city's trash hand")</f>
        <v>the serious command of the city's trash hand</v>
      </c>
    </row>
    <row r="192" ht="15.75" customHeight="1">
      <c r="A192" s="3" t="s">
        <v>817</v>
      </c>
      <c r="B192" s="3" t="s">
        <v>818</v>
      </c>
      <c r="C192" s="3" t="s">
        <v>819</v>
      </c>
      <c r="D192" s="3" t="s">
        <v>820</v>
      </c>
      <c r="E192" s="3" t="s">
        <v>820</v>
      </c>
      <c r="F192" s="3" t="s">
        <v>821</v>
      </c>
      <c r="G192" s="3" t="s">
        <v>822</v>
      </c>
      <c r="H192" s="3" t="str">
        <f>IFERROR(__xludf.DUMMYFUNCTION("GOOGLETRANSLATE(A192,""id"",""en"")"),"community good waste management campaign")</f>
        <v>community good waste management campaign</v>
      </c>
    </row>
    <row r="193" ht="15.75" customHeight="1">
      <c r="A193" s="3" t="s">
        <v>811</v>
      </c>
      <c r="B193" s="3" t="s">
        <v>812</v>
      </c>
      <c r="C193" s="3" t="s">
        <v>813</v>
      </c>
      <c r="D193" s="3" t="s">
        <v>814</v>
      </c>
      <c r="E193" s="3" t="s">
        <v>814</v>
      </c>
      <c r="F193" s="3" t="s">
        <v>815</v>
      </c>
      <c r="G193" s="3" t="s">
        <v>816</v>
      </c>
      <c r="H193" s="3" t="str">
        <f>IFERROR(__xludf.DUMMYFUNCTION("GOOGLETRANSLATE(A193,""id"",""en"")"),"socialization of level waste recycling")</f>
        <v>socialization of level waste recycling</v>
      </c>
    </row>
    <row r="194" ht="15.75" customHeight="1">
      <c r="A194" s="3" t="s">
        <v>766</v>
      </c>
      <c r="B194" s="3" t="s">
        <v>767</v>
      </c>
      <c r="C194" s="3" t="s">
        <v>768</v>
      </c>
      <c r="D194" s="3" t="s">
        <v>769</v>
      </c>
      <c r="E194" s="3" t="s">
        <v>769</v>
      </c>
      <c r="F194" s="3" t="s">
        <v>770</v>
      </c>
      <c r="G194" s="3" t="s">
        <v>771</v>
      </c>
      <c r="H194" s="3" t="str">
        <f>IFERROR(__xludf.DUMMYFUNCTION("GOOGLETRANSLATE(A194,""id"",""en"")"),"piled up trash for weeks")</f>
        <v>piled up trash for weeks</v>
      </c>
    </row>
    <row r="195" ht="15.75" customHeight="1">
      <c r="A195" s="3" t="s">
        <v>817</v>
      </c>
      <c r="B195" s="3" t="s">
        <v>818</v>
      </c>
      <c r="C195" s="3" t="s">
        <v>819</v>
      </c>
      <c r="D195" s="3" t="s">
        <v>820</v>
      </c>
      <c r="E195" s="3" t="s">
        <v>820</v>
      </c>
      <c r="F195" s="3" t="s">
        <v>821</v>
      </c>
      <c r="G195" s="3" t="s">
        <v>822</v>
      </c>
      <c r="H195" s="3" t="str">
        <f>IFERROR(__xludf.DUMMYFUNCTION("GOOGLETRANSLATE(A195,""id"",""en"")"),"community good waste management campaign")</f>
        <v>community good waste management campaign</v>
      </c>
    </row>
    <row r="196" ht="15.75" customHeight="1">
      <c r="A196" s="3" t="s">
        <v>817</v>
      </c>
      <c r="B196" s="3" t="s">
        <v>818</v>
      </c>
      <c r="C196" s="3" t="s">
        <v>819</v>
      </c>
      <c r="D196" s="3" t="s">
        <v>820</v>
      </c>
      <c r="E196" s="3" t="s">
        <v>820</v>
      </c>
      <c r="F196" s="3" t="s">
        <v>821</v>
      </c>
      <c r="G196" s="3" t="s">
        <v>822</v>
      </c>
      <c r="H196" s="3" t="str">
        <f>IFERROR(__xludf.DUMMYFUNCTION("GOOGLETRANSLATE(A196,""id"",""en"")"),"community good waste management campaign")</f>
        <v>community good waste management campaign</v>
      </c>
    </row>
    <row r="197" ht="15.75" customHeight="1">
      <c r="A197" s="3" t="s">
        <v>478</v>
      </c>
      <c r="B197" s="3" t="s">
        <v>544</v>
      </c>
      <c r="C197" s="3" t="s">
        <v>480</v>
      </c>
      <c r="D197" s="3" t="s">
        <v>481</v>
      </c>
      <c r="E197" s="3" t="s">
        <v>481</v>
      </c>
      <c r="F197" s="3" t="s">
        <v>482</v>
      </c>
      <c r="G197" s="3" t="s">
        <v>483</v>
      </c>
      <c r="H197" s="3" t="str">
        <f>IFERROR(__xludf.DUMMYFUNCTION("GOOGLETRANSLATE(A197,""id"",""en"")"),"Hopefully the order will be consistent in managing city waste")</f>
        <v>Hopefully the order will be consistent in managing city waste</v>
      </c>
    </row>
    <row r="198" ht="15.75" customHeight="1">
      <c r="A198" s="3" t="s">
        <v>538</v>
      </c>
      <c r="B198" s="3" t="s">
        <v>539</v>
      </c>
      <c r="C198" s="3" t="s">
        <v>540</v>
      </c>
      <c r="D198" s="3" t="s">
        <v>541</v>
      </c>
      <c r="E198" s="3" t="s">
        <v>541</v>
      </c>
      <c r="F198" s="3" t="s">
        <v>542</v>
      </c>
      <c r="G198" s="3" t="s">
        <v>543</v>
      </c>
      <c r="H198" s="3" t="str">
        <f>IFERROR(__xludf.DUMMYFUNCTION("GOOGLETRANSLATE(A198,""id"",""en"")"),"river waste for real action")</f>
        <v>river waste for real action</v>
      </c>
    </row>
    <row r="199" ht="15.75" customHeight="1">
      <c r="A199" s="3" t="s">
        <v>478</v>
      </c>
      <c r="B199" s="3" t="s">
        <v>544</v>
      </c>
      <c r="C199" s="3" t="s">
        <v>480</v>
      </c>
      <c r="D199" s="3" t="s">
        <v>481</v>
      </c>
      <c r="E199" s="3" t="s">
        <v>481</v>
      </c>
      <c r="F199" s="3" t="s">
        <v>482</v>
      </c>
      <c r="G199" s="3" t="s">
        <v>483</v>
      </c>
      <c r="H199" s="3" t="str">
        <f>IFERROR(__xludf.DUMMYFUNCTION("GOOGLETRANSLATE(A199,""id"",""en"")"),"Hopefully the order will be consistent in managing city waste")</f>
        <v>Hopefully the order will be consistent in managing city waste</v>
      </c>
    </row>
    <row r="200" ht="15.75" customHeight="1">
      <c r="A200" s="3" t="s">
        <v>520</v>
      </c>
      <c r="B200" s="3" t="s">
        <v>521</v>
      </c>
      <c r="C200" s="3" t="s">
        <v>522</v>
      </c>
      <c r="D200" s="3" t="s">
        <v>523</v>
      </c>
      <c r="E200" s="3" t="s">
        <v>523</v>
      </c>
      <c r="F200" s="3" t="s">
        <v>524</v>
      </c>
      <c r="G200" s="3" t="s">
        <v>525</v>
      </c>
      <c r="H200" s="3" t="str">
        <f>IFERROR(__xludf.DUMMYFUNCTION("GOOGLETRANSLATE(A200,""id"",""en"")"),"Collaboration between citizens with a clean environment is strong")</f>
        <v>Collaboration between citizens with a clean environment is strong</v>
      </c>
    </row>
    <row r="201" ht="15.75" customHeight="1">
      <c r="A201" s="3" t="s">
        <v>508</v>
      </c>
      <c r="B201" s="3" t="s">
        <v>509</v>
      </c>
      <c r="C201" s="3" t="s">
        <v>510</v>
      </c>
      <c r="D201" s="3" t="s">
        <v>511</v>
      </c>
      <c r="E201" s="3" t="s">
        <v>511</v>
      </c>
      <c r="F201" s="3" t="s">
        <v>512</v>
      </c>
      <c r="G201" s="3" t="s">
        <v>513</v>
      </c>
      <c r="H201" s="3" t="str">
        <f>IFERROR(__xludf.DUMMYFUNCTION("GOOGLETRANSLATE(A201,""id"",""en"")"),"effective waste management program")</f>
        <v>effective waste management program</v>
      </c>
    </row>
    <row r="202" ht="15.75" customHeight="1">
      <c r="A202" s="3" t="s">
        <v>835</v>
      </c>
      <c r="B202" s="3" t="s">
        <v>836</v>
      </c>
      <c r="C202" s="3" t="s">
        <v>836</v>
      </c>
      <c r="D202" s="3" t="s">
        <v>837</v>
      </c>
      <c r="E202" s="3" t="s">
        <v>837</v>
      </c>
      <c r="F202" s="3" t="s">
        <v>838</v>
      </c>
      <c r="G202" s="3" t="s">
        <v>839</v>
      </c>
      <c r="H202" s="3" t="str">
        <f>IFERROR(__xludf.DUMMYFUNCTION("GOOGLETRANSLATE(A202,""id"",""en"")"),"waste environment control of waste transporter duties")</f>
        <v>waste environment control of waste transporter duties</v>
      </c>
    </row>
    <row r="203" ht="15.75" customHeight="1">
      <c r="A203" s="3" t="s">
        <v>797</v>
      </c>
      <c r="B203" s="3" t="s">
        <v>798</v>
      </c>
      <c r="C203" s="3" t="s">
        <v>799</v>
      </c>
      <c r="D203" s="3" t="s">
        <v>800</v>
      </c>
      <c r="E203" s="3" t="s">
        <v>800</v>
      </c>
      <c r="F203" s="3" t="s">
        <v>801</v>
      </c>
      <c r="G203" s="3" t="s">
        <v>802</v>
      </c>
      <c r="H203" s="3" t="str">
        <f>IFERROR(__xludf.DUMMYFUNCTION("GOOGLETRANSLATE(A203,""id"",""en"")"),"level of city waste management")</f>
        <v>level of city waste management</v>
      </c>
    </row>
    <row r="204" ht="15.75" customHeight="1">
      <c r="A204" s="3" t="s">
        <v>840</v>
      </c>
      <c r="B204" s="3" t="s">
        <v>841</v>
      </c>
      <c r="C204" s="3" t="s">
        <v>842</v>
      </c>
      <c r="D204" s="3" t="s">
        <v>843</v>
      </c>
      <c r="E204" s="3" t="s">
        <v>843</v>
      </c>
      <c r="F204" s="3" t="s">
        <v>844</v>
      </c>
      <c r="G204" s="3" t="s">
        <v>845</v>
      </c>
      <c r="H204" s="3" t="str">
        <f>IFERROR(__xludf.DUMMYFUNCTION("GOOGLETRANSLATE(A204,""id"",""en"")"),"change the waste management problem")</f>
        <v>change the waste management problem</v>
      </c>
    </row>
    <row r="205" ht="15.75" customHeight="1">
      <c r="A205" s="3" t="s">
        <v>514</v>
      </c>
      <c r="B205" s="3" t="s">
        <v>515</v>
      </c>
      <c r="C205" s="3" t="s">
        <v>516</v>
      </c>
      <c r="D205" s="3" t="s">
        <v>517</v>
      </c>
      <c r="E205" s="3" t="s">
        <v>517</v>
      </c>
      <c r="F205" s="3" t="s">
        <v>518</v>
      </c>
      <c r="G205" s="3" t="s">
        <v>519</v>
      </c>
      <c r="H205" s="3" t="str">
        <f>IFERROR(__xludf.DUMMYFUNCTION("GOOGLETRANSLATE(A205,""id"",""en"")"),"regional environmental program")</f>
        <v>regional environmental program</v>
      </c>
    </row>
    <row r="206" ht="15.75" customHeight="1">
      <c r="A206" s="3" t="s">
        <v>846</v>
      </c>
      <c r="B206" s="3" t="s">
        <v>847</v>
      </c>
      <c r="C206" s="3" t="s">
        <v>848</v>
      </c>
      <c r="D206" s="3" t="s">
        <v>849</v>
      </c>
      <c r="E206" s="3" t="s">
        <v>849</v>
      </c>
      <c r="F206" s="3" t="s">
        <v>850</v>
      </c>
      <c r="G206" s="3" t="s">
        <v>851</v>
      </c>
      <c r="H206" s="3" t="str">
        <f>IFERROR(__xludf.DUMMYFUNCTION("GOOGLETRANSLATE(A206,""id"",""en"")"),"the process of transporting waste is slow and makes it smell delicious")</f>
        <v>the process of transporting waste is slow and makes it smell delicious</v>
      </c>
    </row>
    <row r="207" ht="15.75" customHeight="1">
      <c r="A207" s="3" t="s">
        <v>804</v>
      </c>
      <c r="B207" s="3" t="s">
        <v>805</v>
      </c>
      <c r="C207" s="3" t="s">
        <v>806</v>
      </c>
      <c r="D207" s="3" t="s">
        <v>807</v>
      </c>
      <c r="E207" s="3" t="s">
        <v>807</v>
      </c>
      <c r="F207" s="3" t="s">
        <v>808</v>
      </c>
      <c r="G207" s="3" t="s">
        <v>808</v>
      </c>
      <c r="H207" s="3" t="str">
        <f>IFERROR(__xludf.DUMMYFUNCTION("GOOGLETRANSLATE(A207,""id"",""en"")"),"community recycling education program")</f>
        <v>community recycling education program</v>
      </c>
    </row>
    <row r="208" ht="15.75" customHeight="1">
      <c r="A208" s="3" t="s">
        <v>773</v>
      </c>
      <c r="B208" s="3" t="s">
        <v>774</v>
      </c>
      <c r="C208" s="3" t="s">
        <v>775</v>
      </c>
      <c r="D208" s="3" t="s">
        <v>776</v>
      </c>
      <c r="E208" s="3" t="s">
        <v>776</v>
      </c>
      <c r="F208" s="3" t="s">
        <v>777</v>
      </c>
      <c r="G208" s="3" t="s">
        <v>778</v>
      </c>
      <c r="H208" s="3" t="str">
        <f>IFERROR(__xludf.DUMMYFUNCTION("GOOGLETRANSLATE(A208,""id"",""en"")"),"society's easy trash")</f>
        <v>society's easy trash</v>
      </c>
    </row>
    <row r="209" ht="15.75" customHeight="1">
      <c r="A209" s="3" t="s">
        <v>496</v>
      </c>
      <c r="B209" s="3" t="s">
        <v>497</v>
      </c>
      <c r="C209" s="3" t="s">
        <v>498</v>
      </c>
      <c r="D209" s="3" t="s">
        <v>499</v>
      </c>
      <c r="E209" s="3" t="s">
        <v>499</v>
      </c>
      <c r="F209" s="3" t="s">
        <v>500</v>
      </c>
      <c r="G209" s="3" t="s">
        <v>501</v>
      </c>
      <c r="H209" s="3" t="str">
        <f>IFERROR(__xludf.DUMMYFUNCTION("GOOGLETRANSLATE(A209,""id"",""en"")"),"regulations on reducing plastic waste")</f>
        <v>regulations on reducing plastic waste</v>
      </c>
    </row>
    <row r="210" ht="15.75" customHeight="1">
      <c r="A210" s="3" t="s">
        <v>773</v>
      </c>
      <c r="B210" s="3" t="s">
        <v>774</v>
      </c>
      <c r="C210" s="3" t="s">
        <v>775</v>
      </c>
      <c r="D210" s="3" t="s">
        <v>776</v>
      </c>
      <c r="E210" s="3" t="s">
        <v>776</v>
      </c>
      <c r="F210" s="3" t="s">
        <v>777</v>
      </c>
      <c r="G210" s="3" t="s">
        <v>778</v>
      </c>
      <c r="H210" s="3" t="str">
        <f>IFERROR(__xludf.DUMMYFUNCTION("GOOGLETRANSLATE(A210,""id"",""en"")"),"society's easy trash")</f>
        <v>society's easy trash</v>
      </c>
    </row>
    <row r="211" ht="15.75" customHeight="1">
      <c r="A211" s="3" t="s">
        <v>773</v>
      </c>
      <c r="B211" s="3" t="s">
        <v>774</v>
      </c>
      <c r="C211" s="3" t="s">
        <v>775</v>
      </c>
      <c r="D211" s="3" t="s">
        <v>776</v>
      </c>
      <c r="E211" s="3" t="s">
        <v>776</v>
      </c>
      <c r="F211" s="3" t="s">
        <v>777</v>
      </c>
      <c r="G211" s="3" t="s">
        <v>778</v>
      </c>
      <c r="H211" s="3" t="str">
        <f>IFERROR(__xludf.DUMMYFUNCTION("GOOGLETRANSLATE(A211,""id"",""en"")"),"society's easy trash")</f>
        <v>society's easy trash</v>
      </c>
    </row>
    <row r="212" ht="15.75" customHeight="1">
      <c r="A212" s="3" t="s">
        <v>779</v>
      </c>
      <c r="B212" s="3" t="s">
        <v>780</v>
      </c>
      <c r="C212" s="3" t="s">
        <v>781</v>
      </c>
      <c r="D212" s="3" t="s">
        <v>782</v>
      </c>
      <c r="E212" s="3" t="s">
        <v>782</v>
      </c>
      <c r="F212" s="3" t="s">
        <v>783</v>
      </c>
      <c r="G212" s="3" t="s">
        <v>784</v>
      </c>
      <c r="H212" s="3" t="str">
        <f>IFERROR(__xludf.DUMMYFUNCTION("GOOGLETRANSLATE(A212,""id"",""en"")"),"manage plastic waste")</f>
        <v>manage plastic waste</v>
      </c>
    </row>
    <row r="213" ht="15.75" customHeight="1">
      <c r="A213" s="3" t="s">
        <v>797</v>
      </c>
      <c r="B213" s="3" t="s">
        <v>798</v>
      </c>
      <c r="C213" s="3" t="s">
        <v>799</v>
      </c>
      <c r="D213" s="3" t="s">
        <v>800</v>
      </c>
      <c r="E213" s="3" t="s">
        <v>800</v>
      </c>
      <c r="F213" s="3" t="s">
        <v>801</v>
      </c>
      <c r="G213" s="3" t="s">
        <v>802</v>
      </c>
      <c r="H213" s="3" t="str">
        <f>IFERROR(__xludf.DUMMYFUNCTION("GOOGLETRANSLATE(A213,""id"",""en"")"),"level of city waste management")</f>
        <v>level of city waste management</v>
      </c>
    </row>
    <row r="214" ht="15.75" customHeight="1">
      <c r="A214" s="3" t="s">
        <v>846</v>
      </c>
      <c r="B214" s="3" t="s">
        <v>847</v>
      </c>
      <c r="C214" s="3" t="s">
        <v>848</v>
      </c>
      <c r="D214" s="3" t="s">
        <v>849</v>
      </c>
      <c r="E214" s="3" t="s">
        <v>849</v>
      </c>
      <c r="F214" s="3" t="s">
        <v>850</v>
      </c>
      <c r="G214" s="3" t="s">
        <v>851</v>
      </c>
      <c r="H214" s="3" t="str">
        <f>IFERROR(__xludf.DUMMYFUNCTION("GOOGLETRANSLATE(A214,""id"",""en"")"),"the process of transporting waste is slow and makes it smell delicious")</f>
        <v>the process of transporting waste is slow and makes it smell delicious</v>
      </c>
    </row>
    <row r="215" ht="15.75" customHeight="1">
      <c r="A215" s="3" t="s">
        <v>785</v>
      </c>
      <c r="B215" s="3" t="s">
        <v>786</v>
      </c>
      <c r="C215" s="3" t="s">
        <v>787</v>
      </c>
      <c r="D215" s="3" t="s">
        <v>788</v>
      </c>
      <c r="E215" s="3" t="s">
        <v>788</v>
      </c>
      <c r="F215" s="3" t="s">
        <v>789</v>
      </c>
      <c r="G215" s="3" t="s">
        <v>790</v>
      </c>
      <c r="H215" s="3" t="str">
        <f>IFERROR(__xludf.DUMMYFUNCTION("GOOGLETRANSLATE(A215,""id"",""en"")"),"people throw rubbish at random")</f>
        <v>people throw rubbish at random</v>
      </c>
    </row>
    <row r="216" ht="15.75" customHeight="1">
      <c r="A216" s="3" t="s">
        <v>526</v>
      </c>
      <c r="B216" s="3" t="s">
        <v>527</v>
      </c>
      <c r="C216" s="3" t="s">
        <v>528</v>
      </c>
      <c r="D216" s="3" t="s">
        <v>529</v>
      </c>
      <c r="E216" s="3" t="s">
        <v>529</v>
      </c>
      <c r="F216" s="3" t="s">
        <v>530</v>
      </c>
      <c r="G216" s="3" t="s">
        <v>531</v>
      </c>
      <c r="H216" s="3" t="str">
        <f>IFERROR(__xludf.DUMMYFUNCTION("GOOGLETRANSLATE(A216,""id"",""en"")"),"please manage waste")</f>
        <v>please manage waste</v>
      </c>
    </row>
    <row r="217" ht="15.75" customHeight="1">
      <c r="A217" s="3" t="s">
        <v>797</v>
      </c>
      <c r="B217" s="3" t="s">
        <v>798</v>
      </c>
      <c r="C217" s="3" t="s">
        <v>799</v>
      </c>
      <c r="D217" s="3" t="s">
        <v>800</v>
      </c>
      <c r="E217" s="3" t="s">
        <v>800</v>
      </c>
      <c r="F217" s="3" t="s">
        <v>801</v>
      </c>
      <c r="G217" s="3" t="s">
        <v>802</v>
      </c>
      <c r="H217" s="3" t="str">
        <f>IFERROR(__xludf.DUMMYFUNCTION("GOOGLETRANSLATE(A217,""id"",""en"")"),"level of city waste management")</f>
        <v>level of city waste management</v>
      </c>
    </row>
    <row r="218" ht="15.75" customHeight="1">
      <c r="A218" s="3" t="s">
        <v>766</v>
      </c>
      <c r="B218" s="3" t="s">
        <v>767</v>
      </c>
      <c r="C218" s="3" t="s">
        <v>768</v>
      </c>
      <c r="D218" s="3" t="s">
        <v>769</v>
      </c>
      <c r="E218" s="3" t="s">
        <v>769</v>
      </c>
      <c r="F218" s="3" t="s">
        <v>770</v>
      </c>
      <c r="G218" s="3" t="s">
        <v>771</v>
      </c>
      <c r="H218" s="3" t="str">
        <f>IFERROR(__xludf.DUMMYFUNCTION("GOOGLETRANSLATE(A218,""id"",""en"")"),"piled up trash for weeks")</f>
        <v>piled up trash for weeks</v>
      </c>
    </row>
    <row r="219" ht="15.75" customHeight="1">
      <c r="A219" s="3" t="s">
        <v>817</v>
      </c>
      <c r="B219" s="3" t="s">
        <v>818</v>
      </c>
      <c r="C219" s="3" t="s">
        <v>819</v>
      </c>
      <c r="D219" s="3" t="s">
        <v>820</v>
      </c>
      <c r="E219" s="3" t="s">
        <v>820</v>
      </c>
      <c r="F219" s="3" t="s">
        <v>821</v>
      </c>
      <c r="G219" s="3" t="s">
        <v>822</v>
      </c>
      <c r="H219" s="3" t="str">
        <f>IFERROR(__xludf.DUMMYFUNCTION("GOOGLETRANSLATE(A219,""id"",""en"")"),"community good waste management campaign")</f>
        <v>community good waste management campaign</v>
      </c>
    </row>
    <row r="220" ht="15.75" customHeight="1">
      <c r="A220" s="3" t="s">
        <v>817</v>
      </c>
      <c r="B220" s="3" t="s">
        <v>818</v>
      </c>
      <c r="C220" s="3" t="s">
        <v>819</v>
      </c>
      <c r="D220" s="3" t="s">
        <v>820</v>
      </c>
      <c r="E220" s="3" t="s">
        <v>820</v>
      </c>
      <c r="F220" s="3" t="s">
        <v>821</v>
      </c>
      <c r="G220" s="3" t="s">
        <v>822</v>
      </c>
      <c r="H220" s="3" t="str">
        <f>IFERROR(__xludf.DUMMYFUNCTION("GOOGLETRANSLATE(A220,""id"",""en"")"),"community good waste management campaign")</f>
        <v>community good waste management campaign</v>
      </c>
    </row>
    <row r="221" ht="15.75" customHeight="1">
      <c r="A221" s="3" t="s">
        <v>817</v>
      </c>
      <c r="B221" s="3" t="s">
        <v>818</v>
      </c>
      <c r="C221" s="3" t="s">
        <v>819</v>
      </c>
      <c r="D221" s="3" t="s">
        <v>820</v>
      </c>
      <c r="E221" s="3" t="s">
        <v>820</v>
      </c>
      <c r="F221" s="3" t="s">
        <v>821</v>
      </c>
      <c r="G221" s="3" t="s">
        <v>822</v>
      </c>
      <c r="H221" s="3" t="str">
        <f>IFERROR(__xludf.DUMMYFUNCTION("GOOGLETRANSLATE(A221,""id"",""en"")"),"community good waste management campaign")</f>
        <v>community good waste management campaign</v>
      </c>
    </row>
    <row r="222" ht="15.75" customHeight="1">
      <c r="A222" s="3" t="s">
        <v>766</v>
      </c>
      <c r="B222" s="3" t="s">
        <v>767</v>
      </c>
      <c r="C222" s="3" t="s">
        <v>768</v>
      </c>
      <c r="D222" s="3" t="s">
        <v>769</v>
      </c>
      <c r="E222" s="3" t="s">
        <v>769</v>
      </c>
      <c r="F222" s="3" t="s">
        <v>770</v>
      </c>
      <c r="G222" s="3" t="s">
        <v>771</v>
      </c>
      <c r="H222" s="3" t="str">
        <f>IFERROR(__xludf.DUMMYFUNCTION("GOOGLETRANSLATE(A222,""id"",""en"")"),"piled up trash for weeks")</f>
        <v>piled up trash for weeks</v>
      </c>
    </row>
    <row r="223" ht="15.75" customHeight="1">
      <c r="A223" s="3" t="s">
        <v>496</v>
      </c>
      <c r="B223" s="3" t="s">
        <v>497</v>
      </c>
      <c r="C223" s="3" t="s">
        <v>498</v>
      </c>
      <c r="D223" s="3" t="s">
        <v>499</v>
      </c>
      <c r="E223" s="3" t="s">
        <v>499</v>
      </c>
      <c r="F223" s="3" t="s">
        <v>500</v>
      </c>
      <c r="G223" s="3" t="s">
        <v>501</v>
      </c>
      <c r="H223" s="3" t="str">
        <f>IFERROR(__xludf.DUMMYFUNCTION("GOOGLETRANSLATE(A223,""id"",""en"")"),"regulations on reducing plastic waste")</f>
        <v>regulations on reducing plastic waste</v>
      </c>
    </row>
    <row r="224" ht="15.75" customHeight="1">
      <c r="A224" s="3" t="s">
        <v>526</v>
      </c>
      <c r="B224" s="3" t="s">
        <v>527</v>
      </c>
      <c r="C224" s="3" t="s">
        <v>528</v>
      </c>
      <c r="D224" s="3" t="s">
        <v>529</v>
      </c>
      <c r="E224" s="3" t="s">
        <v>529</v>
      </c>
      <c r="F224" s="3" t="s">
        <v>530</v>
      </c>
      <c r="G224" s="3" t="s">
        <v>531</v>
      </c>
      <c r="H224" s="3" t="str">
        <f>IFERROR(__xludf.DUMMYFUNCTION("GOOGLETRANSLATE(A224,""id"",""en"")"),"please manage waste")</f>
        <v>please manage waste</v>
      </c>
    </row>
    <row r="225" ht="15.75" customHeight="1">
      <c r="A225" s="3" t="s">
        <v>766</v>
      </c>
      <c r="B225" s="3" t="s">
        <v>767</v>
      </c>
      <c r="C225" s="3" t="s">
        <v>768</v>
      </c>
      <c r="D225" s="3" t="s">
        <v>769</v>
      </c>
      <c r="E225" s="3" t="s">
        <v>769</v>
      </c>
      <c r="F225" s="3" t="s">
        <v>770</v>
      </c>
      <c r="G225" s="3" t="s">
        <v>771</v>
      </c>
      <c r="H225" s="3" t="str">
        <f>IFERROR(__xludf.DUMMYFUNCTION("GOOGLETRANSLATE(A225,""id"",""en"")"),"piled up trash for weeks")</f>
        <v>piled up trash for weeks</v>
      </c>
    </row>
    <row r="226" ht="15.75" customHeight="1">
      <c r="A226" s="3" t="s">
        <v>846</v>
      </c>
      <c r="B226" s="3" t="s">
        <v>847</v>
      </c>
      <c r="C226" s="3" t="s">
        <v>848</v>
      </c>
      <c r="D226" s="3" t="s">
        <v>849</v>
      </c>
      <c r="E226" s="3" t="s">
        <v>849</v>
      </c>
      <c r="F226" s="3" t="s">
        <v>850</v>
      </c>
      <c r="G226" s="3" t="s">
        <v>851</v>
      </c>
      <c r="H226" s="3" t="str">
        <f>IFERROR(__xludf.DUMMYFUNCTION("GOOGLETRANSLATE(A226,""id"",""en"")"),"the process of transporting waste is slow and makes it smell delicious")</f>
        <v>the process of transporting waste is slow and makes it smell delicious</v>
      </c>
    </row>
    <row r="227" ht="15.75" customHeight="1">
      <c r="A227" s="3" t="s">
        <v>545</v>
      </c>
      <c r="B227" s="3" t="s">
        <v>546</v>
      </c>
      <c r="C227" s="3" t="s">
        <v>547</v>
      </c>
      <c r="D227" s="3" t="s">
        <v>548</v>
      </c>
      <c r="E227" s="3" t="s">
        <v>548</v>
      </c>
      <c r="F227" s="3" t="s">
        <v>549</v>
      </c>
      <c r="G227" s="3" t="s">
        <v>550</v>
      </c>
      <c r="H227" s="3" t="str">
        <f>IFERROR(__xludf.DUMMYFUNCTION("GOOGLETRANSLATE(A227,""id"",""en"")"),"aware that low society people throw rubbish everywhere")</f>
        <v>aware that low society people throw rubbish everywhere</v>
      </c>
    </row>
    <row r="228" ht="15.75" customHeight="1">
      <c r="A228" s="3" t="s">
        <v>526</v>
      </c>
      <c r="B228" s="3" t="s">
        <v>527</v>
      </c>
      <c r="C228" s="3" t="s">
        <v>528</v>
      </c>
      <c r="D228" s="3" t="s">
        <v>529</v>
      </c>
      <c r="E228" s="3" t="s">
        <v>529</v>
      </c>
      <c r="F228" s="3" t="s">
        <v>530</v>
      </c>
      <c r="G228" s="3" t="s">
        <v>531</v>
      </c>
      <c r="H228" s="3" t="str">
        <f>IFERROR(__xludf.DUMMYFUNCTION("GOOGLETRANSLATE(A228,""id"",""en"")"),"please manage waste")</f>
        <v>please manage waste</v>
      </c>
    </row>
    <row r="229" ht="15.75" customHeight="1">
      <c r="A229" s="3" t="s">
        <v>852</v>
      </c>
      <c r="B229" s="3" t="s">
        <v>853</v>
      </c>
      <c r="C229" s="3" t="s">
        <v>854</v>
      </c>
      <c r="D229" s="3" t="s">
        <v>855</v>
      </c>
      <c r="E229" s="3" t="s">
        <v>855</v>
      </c>
      <c r="F229" s="3" t="s">
        <v>856</v>
      </c>
      <c r="G229" s="3" t="s">
        <v>857</v>
      </c>
      <c r="H229" s="3" t="str">
        <f>IFERROR(__xludf.DUMMYFUNCTION("GOOGLETRANSLATE(A229,""id"",""en"")"),"less plastic waste results")</f>
        <v>less plastic waste results</v>
      </c>
    </row>
    <row r="230" ht="15.75" customHeight="1">
      <c r="A230" s="3" t="s">
        <v>538</v>
      </c>
      <c r="B230" s="3" t="s">
        <v>539</v>
      </c>
      <c r="C230" s="3" t="s">
        <v>540</v>
      </c>
      <c r="D230" s="3" t="s">
        <v>541</v>
      </c>
      <c r="E230" s="3" t="s">
        <v>541</v>
      </c>
      <c r="F230" s="3" t="s">
        <v>542</v>
      </c>
      <c r="G230" s="3" t="s">
        <v>543</v>
      </c>
      <c r="H230" s="3" t="str">
        <f>IFERROR(__xludf.DUMMYFUNCTION("GOOGLETRANSLATE(A230,""id"",""en"")"),"river waste for real action")</f>
        <v>river waste for real action</v>
      </c>
    </row>
    <row r="231" ht="15.75" customHeight="1">
      <c r="A231" s="3" t="s">
        <v>779</v>
      </c>
      <c r="B231" s="3" t="s">
        <v>780</v>
      </c>
      <c r="C231" s="3" t="s">
        <v>781</v>
      </c>
      <c r="D231" s="3" t="s">
        <v>782</v>
      </c>
      <c r="E231" s="3" t="s">
        <v>782</v>
      </c>
      <c r="F231" s="3" t="s">
        <v>783</v>
      </c>
      <c r="G231" s="3" t="s">
        <v>784</v>
      </c>
      <c r="H231" s="3" t="str">
        <f>IFERROR(__xludf.DUMMYFUNCTION("GOOGLETRANSLATE(A231,""id"",""en"")"),"manage plastic waste")</f>
        <v>manage plastic waste</v>
      </c>
    </row>
    <row r="232" ht="15.75" customHeight="1">
      <c r="A232" s="3" t="s">
        <v>823</v>
      </c>
      <c r="B232" s="3" t="s">
        <v>824</v>
      </c>
      <c r="C232" s="3" t="s">
        <v>825</v>
      </c>
      <c r="D232" s="3" t="s">
        <v>826</v>
      </c>
      <c r="E232" s="3" t="s">
        <v>826</v>
      </c>
      <c r="F232" s="3" t="s">
        <v>827</v>
      </c>
      <c r="G232" s="3" t="s">
        <v>828</v>
      </c>
      <c r="H232" s="3" t="str">
        <f>IFERROR(__xludf.DUMMYFUNCTION("GOOGLETRANSLATE(A232,""id"",""en"")"),"manage waste Makassar level")</f>
        <v>manage waste Makassar level</v>
      </c>
    </row>
    <row r="233" ht="15.75" customHeight="1">
      <c r="A233" s="3" t="s">
        <v>538</v>
      </c>
      <c r="B233" s="3" t="s">
        <v>539</v>
      </c>
      <c r="C233" s="3" t="s">
        <v>540</v>
      </c>
      <c r="D233" s="3" t="s">
        <v>541</v>
      </c>
      <c r="E233" s="3" t="s">
        <v>541</v>
      </c>
      <c r="F233" s="3" t="s">
        <v>542</v>
      </c>
      <c r="G233" s="3" t="s">
        <v>543</v>
      </c>
      <c r="H233" s="3" t="str">
        <f>IFERROR(__xludf.DUMMYFUNCTION("GOOGLETRANSLATE(A233,""id"",""en"")"),"river waste for real action")</f>
        <v>river waste for real action</v>
      </c>
    </row>
    <row r="234" ht="15.75" customHeight="1">
      <c r="A234" s="3" t="s">
        <v>791</v>
      </c>
      <c r="B234" s="3" t="s">
        <v>792</v>
      </c>
      <c r="C234" s="3" t="s">
        <v>793</v>
      </c>
      <c r="D234" s="3" t="s">
        <v>794</v>
      </c>
      <c r="E234" s="3" t="s">
        <v>794</v>
      </c>
      <c r="F234" s="3" t="s">
        <v>795</v>
      </c>
      <c r="G234" s="3" t="s">
        <v>796</v>
      </c>
      <c r="H234" s="3" t="str">
        <f>IFERROR(__xludf.DUMMYFUNCTION("GOOGLETRANSLATE(A234,""id"",""en"")"),"the serious command of the city's trash hand")</f>
        <v>the serious command of the city's trash hand</v>
      </c>
    </row>
    <row r="235" ht="15.75" customHeight="1">
      <c r="A235" s="3" t="s">
        <v>852</v>
      </c>
      <c r="B235" s="3" t="s">
        <v>853</v>
      </c>
      <c r="C235" s="3" t="s">
        <v>854</v>
      </c>
      <c r="D235" s="3" t="s">
        <v>855</v>
      </c>
      <c r="E235" s="3" t="s">
        <v>855</v>
      </c>
      <c r="F235" s="3" t="s">
        <v>856</v>
      </c>
      <c r="G235" s="3" t="s">
        <v>857</v>
      </c>
      <c r="H235" s="3" t="str">
        <f>IFERROR(__xludf.DUMMYFUNCTION("GOOGLETRANSLATE(A235,""id"",""en"")"),"less plastic waste results")</f>
        <v>less plastic waste results</v>
      </c>
    </row>
    <row r="236" ht="15.75" customHeight="1">
      <c r="A236" s="3" t="s">
        <v>526</v>
      </c>
      <c r="B236" s="3" t="s">
        <v>527</v>
      </c>
      <c r="C236" s="3" t="s">
        <v>528</v>
      </c>
      <c r="D236" s="3" t="s">
        <v>529</v>
      </c>
      <c r="E236" s="3" t="s">
        <v>529</v>
      </c>
      <c r="F236" s="3" t="s">
        <v>530</v>
      </c>
      <c r="G236" s="3" t="s">
        <v>531</v>
      </c>
      <c r="H236" s="3" t="str">
        <f>IFERROR(__xludf.DUMMYFUNCTION("GOOGLETRANSLATE(A236,""id"",""en"")"),"please manage waste")</f>
        <v>please manage waste</v>
      </c>
    </row>
    <row r="237" ht="15.75" customHeight="1">
      <c r="A237" s="3" t="s">
        <v>526</v>
      </c>
      <c r="B237" s="3" t="s">
        <v>527</v>
      </c>
      <c r="C237" s="3" t="s">
        <v>528</v>
      </c>
      <c r="D237" s="3" t="s">
        <v>529</v>
      </c>
      <c r="E237" s="3" t="s">
        <v>529</v>
      </c>
      <c r="F237" s="3" t="s">
        <v>530</v>
      </c>
      <c r="G237" s="3" t="s">
        <v>531</v>
      </c>
      <c r="H237" s="3" t="str">
        <f>IFERROR(__xludf.DUMMYFUNCTION("GOOGLETRANSLATE(A237,""id"",""en"")"),"please manage waste")</f>
        <v>please manage waste</v>
      </c>
    </row>
    <row r="238" ht="15.75" customHeight="1">
      <c r="A238" s="3" t="s">
        <v>551</v>
      </c>
      <c r="B238" s="3" t="s">
        <v>552</v>
      </c>
      <c r="C238" s="3" t="s">
        <v>553</v>
      </c>
      <c r="D238" s="3" t="s">
        <v>554</v>
      </c>
      <c r="E238" s="3" t="s">
        <v>554</v>
      </c>
      <c r="F238" s="3" t="s">
        <v>555</v>
      </c>
      <c r="G238" s="3" t="s">
        <v>556</v>
      </c>
      <c r="H238" s="3" t="str">
        <f>IFERROR(__xludf.DUMMYFUNCTION("GOOGLETRANSLATE(A238,""id"",""en"")"),"Makassar waste management program is good to help")</f>
        <v>Makassar waste management program is good to help</v>
      </c>
    </row>
    <row r="239" ht="15.75" customHeight="1">
      <c r="A239" s="3" t="s">
        <v>858</v>
      </c>
      <c r="B239" s="3" t="s">
        <v>859</v>
      </c>
      <c r="C239" s="3" t="s">
        <v>860</v>
      </c>
      <c r="D239" s="3" t="s">
        <v>861</v>
      </c>
      <c r="E239" s="3" t="s">
        <v>861</v>
      </c>
      <c r="F239" s="3" t="s">
        <v>862</v>
      </c>
      <c r="G239" s="3" t="s">
        <v>863</v>
      </c>
      <c r="H239" s="3" t="str">
        <f>IFERROR(__xludf.DUMMYFUNCTION("GOOGLETRANSLATE(A239,""id"",""en"")"),"Waste bank encourages environmental protection")</f>
        <v>Waste bank encourages environmental protection</v>
      </c>
    </row>
    <row r="240" ht="15.75" customHeight="1">
      <c r="A240" s="3" t="s">
        <v>785</v>
      </c>
      <c r="B240" s="3" t="s">
        <v>786</v>
      </c>
      <c r="C240" s="3" t="s">
        <v>787</v>
      </c>
      <c r="D240" s="3" t="s">
        <v>788</v>
      </c>
      <c r="E240" s="3" t="s">
        <v>788</v>
      </c>
      <c r="F240" s="3" t="s">
        <v>789</v>
      </c>
      <c r="G240" s="3" t="s">
        <v>790</v>
      </c>
      <c r="H240" s="3" t="str">
        <f>IFERROR(__xludf.DUMMYFUNCTION("GOOGLETRANSLATE(A240,""id"",""en"")"),"people throw rubbish at random")</f>
        <v>people throw rubbish at random</v>
      </c>
    </row>
    <row r="241" ht="15.75" customHeight="1">
      <c r="A241" s="3" t="s">
        <v>785</v>
      </c>
      <c r="B241" s="3" t="s">
        <v>786</v>
      </c>
      <c r="C241" s="3" t="s">
        <v>787</v>
      </c>
      <c r="D241" s="3" t="s">
        <v>788</v>
      </c>
      <c r="E241" s="3" t="s">
        <v>788</v>
      </c>
      <c r="F241" s="3" t="s">
        <v>789</v>
      </c>
      <c r="G241" s="3" t="s">
        <v>790</v>
      </c>
      <c r="H241" s="3" t="str">
        <f>IFERROR(__xludf.DUMMYFUNCTION("GOOGLETRANSLATE(A241,""id"",""en"")"),"people throw rubbish at random")</f>
        <v>people throw rubbish at random</v>
      </c>
    </row>
    <row r="242" ht="15.75" customHeight="1">
      <c r="A242" s="3" t="s">
        <v>526</v>
      </c>
      <c r="B242" s="3" t="s">
        <v>527</v>
      </c>
      <c r="C242" s="3" t="s">
        <v>528</v>
      </c>
      <c r="D242" s="3" t="s">
        <v>529</v>
      </c>
      <c r="E242" s="3" t="s">
        <v>529</v>
      </c>
      <c r="F242" s="3" t="s">
        <v>530</v>
      </c>
      <c r="G242" s="3" t="s">
        <v>531</v>
      </c>
      <c r="H242" s="3" t="str">
        <f>IFERROR(__xludf.DUMMYFUNCTION("GOOGLETRANSLATE(A242,""id"",""en"")"),"please manage waste")</f>
        <v>please manage waste</v>
      </c>
    </row>
    <row r="243" ht="15.75" customHeight="1">
      <c r="A243" s="3" t="s">
        <v>496</v>
      </c>
      <c r="B243" s="3" t="s">
        <v>497</v>
      </c>
      <c r="C243" s="3" t="s">
        <v>498</v>
      </c>
      <c r="D243" s="3" t="s">
        <v>499</v>
      </c>
      <c r="E243" s="3" t="s">
        <v>499</v>
      </c>
      <c r="F243" s="3" t="s">
        <v>500</v>
      </c>
      <c r="G243" s="3" t="s">
        <v>501</v>
      </c>
      <c r="H243" s="3" t="str">
        <f>IFERROR(__xludf.DUMMYFUNCTION("GOOGLETRANSLATE(A243,""id"",""en"")"),"regulations on reducing plastic waste")</f>
        <v>regulations on reducing plastic waste</v>
      </c>
    </row>
    <row r="244" ht="15.75" customHeight="1">
      <c r="A244" s="3" t="s">
        <v>520</v>
      </c>
      <c r="B244" s="3" t="s">
        <v>521</v>
      </c>
      <c r="C244" s="3" t="s">
        <v>522</v>
      </c>
      <c r="D244" s="3" t="s">
        <v>523</v>
      </c>
      <c r="E244" s="3" t="s">
        <v>523</v>
      </c>
      <c r="F244" s="3" t="s">
        <v>524</v>
      </c>
      <c r="G244" s="3" t="s">
        <v>525</v>
      </c>
      <c r="H244" s="3" t="str">
        <f>IFERROR(__xludf.DUMMYFUNCTION("GOOGLETRANSLATE(A244,""id"",""en"")"),"Collaboration between citizens with a clean environment is strong")</f>
        <v>Collaboration between citizens with a clean environment is strong</v>
      </c>
    </row>
    <row r="245" ht="15.75" customHeight="1">
      <c r="A245" s="3" t="s">
        <v>545</v>
      </c>
      <c r="B245" s="3" t="s">
        <v>546</v>
      </c>
      <c r="C245" s="3" t="s">
        <v>547</v>
      </c>
      <c r="D245" s="3" t="s">
        <v>548</v>
      </c>
      <c r="E245" s="3" t="s">
        <v>548</v>
      </c>
      <c r="F245" s="3" t="s">
        <v>549</v>
      </c>
      <c r="G245" s="3" t="s">
        <v>550</v>
      </c>
      <c r="H245" s="3" t="str">
        <f>IFERROR(__xludf.DUMMYFUNCTION("GOOGLETRANSLATE(A245,""id"",""en"")"),"aware that low society people throw rubbish everywhere")</f>
        <v>aware that low society people throw rubbish everywhere</v>
      </c>
    </row>
    <row r="246" ht="15.75" customHeight="1">
      <c r="A246" s="3" t="s">
        <v>478</v>
      </c>
      <c r="B246" s="3" t="s">
        <v>544</v>
      </c>
      <c r="C246" s="3" t="s">
        <v>480</v>
      </c>
      <c r="D246" s="3" t="s">
        <v>481</v>
      </c>
      <c r="E246" s="3" t="s">
        <v>481</v>
      </c>
      <c r="F246" s="3" t="s">
        <v>482</v>
      </c>
      <c r="G246" s="3" t="s">
        <v>483</v>
      </c>
      <c r="H246" s="3" t="str">
        <f>IFERROR(__xludf.DUMMYFUNCTION("GOOGLETRANSLATE(A246,""id"",""en"")"),"Hopefully the order will be consistent in managing city waste")</f>
        <v>Hopefully the order will be consistent in managing city waste</v>
      </c>
    </row>
    <row r="247" ht="15.75" customHeight="1">
      <c r="A247" s="3" t="s">
        <v>532</v>
      </c>
      <c r="B247" s="3" t="s">
        <v>533</v>
      </c>
      <c r="C247" s="3" t="s">
        <v>534</v>
      </c>
      <c r="D247" s="3" t="s">
        <v>535</v>
      </c>
      <c r="E247" s="3" t="s">
        <v>535</v>
      </c>
      <c r="F247" s="3" t="s">
        <v>536</v>
      </c>
      <c r="G247" s="3" t="s">
        <v>537</v>
      </c>
      <c r="H247" s="3" t="str">
        <f>IFERROR(__xludf.DUMMYFUNCTION("GOOGLETRANSLATE(A247,""id"",""en"")"),"aware of the social waste of society")</f>
        <v>aware of the social waste of society</v>
      </c>
    </row>
    <row r="248" ht="15.75" customHeight="1">
      <c r="A248" s="3" t="s">
        <v>520</v>
      </c>
      <c r="B248" s="3" t="s">
        <v>521</v>
      </c>
      <c r="C248" s="3" t="s">
        <v>522</v>
      </c>
      <c r="D248" s="3" t="s">
        <v>523</v>
      </c>
      <c r="E248" s="3" t="s">
        <v>523</v>
      </c>
      <c r="F248" s="3" t="s">
        <v>524</v>
      </c>
      <c r="G248" s="3" t="s">
        <v>525</v>
      </c>
      <c r="H248" s="3" t="str">
        <f>IFERROR(__xludf.DUMMYFUNCTION("GOOGLETRANSLATE(A248,""id"",""en"")"),"Collaboration between citizens with a clean environment is strong")</f>
        <v>Collaboration between citizens with a clean environment is strong</v>
      </c>
    </row>
    <row r="249" ht="15.75" customHeight="1">
      <c r="A249" s="3" t="s">
        <v>773</v>
      </c>
      <c r="B249" s="3" t="s">
        <v>774</v>
      </c>
      <c r="C249" s="3" t="s">
        <v>775</v>
      </c>
      <c r="D249" s="3" t="s">
        <v>776</v>
      </c>
      <c r="E249" s="3" t="s">
        <v>776</v>
      </c>
      <c r="F249" s="3" t="s">
        <v>777</v>
      </c>
      <c r="G249" s="3" t="s">
        <v>778</v>
      </c>
      <c r="H249" s="3" t="str">
        <f>IFERROR(__xludf.DUMMYFUNCTION("GOOGLETRANSLATE(A249,""id"",""en"")"),"society's easy trash")</f>
        <v>society's easy trash</v>
      </c>
    </row>
    <row r="250" ht="15.75" customHeight="1">
      <c r="A250" s="3" t="s">
        <v>804</v>
      </c>
      <c r="B250" s="3" t="s">
        <v>805</v>
      </c>
      <c r="C250" s="3" t="s">
        <v>806</v>
      </c>
      <c r="D250" s="3" t="s">
        <v>807</v>
      </c>
      <c r="E250" s="3" t="s">
        <v>807</v>
      </c>
      <c r="F250" s="3" t="s">
        <v>808</v>
      </c>
      <c r="G250" s="3" t="s">
        <v>808</v>
      </c>
      <c r="H250" s="3" t="str">
        <f>IFERROR(__xludf.DUMMYFUNCTION("GOOGLETRANSLATE(A250,""id"",""en"")"),"community recycling education program")</f>
        <v>community recycling education program</v>
      </c>
    </row>
    <row r="251" ht="15.75" customHeight="1">
      <c r="A251" s="3" t="s">
        <v>502</v>
      </c>
      <c r="B251" s="3" t="s">
        <v>503</v>
      </c>
      <c r="C251" s="3" t="s">
        <v>504</v>
      </c>
      <c r="D251" s="3" t="s">
        <v>505</v>
      </c>
      <c r="E251" s="3" t="s">
        <v>505</v>
      </c>
      <c r="F251" s="3" t="s">
        <v>506</v>
      </c>
      <c r="G251" s="3" t="s">
        <v>507</v>
      </c>
      <c r="H251" s="3" t="str">
        <f>IFERROR(__xludf.DUMMYFUNCTION("GOOGLETRANSLATE(A251,""id"",""en"")"),"roadside rubbish is a nuisance")</f>
        <v>roadside rubbish is a nuisance</v>
      </c>
    </row>
    <row r="252" ht="15.75" customHeight="1">
      <c r="A252" s="3" t="s">
        <v>785</v>
      </c>
      <c r="B252" s="3" t="s">
        <v>786</v>
      </c>
      <c r="C252" s="3" t="s">
        <v>787</v>
      </c>
      <c r="D252" s="3" t="s">
        <v>788</v>
      </c>
      <c r="E252" s="3" t="s">
        <v>788</v>
      </c>
      <c r="F252" s="3" t="s">
        <v>789</v>
      </c>
      <c r="G252" s="3" t="s">
        <v>790</v>
      </c>
      <c r="H252" s="3" t="str">
        <f>IFERROR(__xludf.DUMMYFUNCTION("GOOGLETRANSLATE(A252,""id"",""en"")"),"people throw rubbish at random")</f>
        <v>people throw rubbish at random</v>
      </c>
    </row>
    <row r="253" ht="15.75" customHeight="1">
      <c r="A253" s="3" t="s">
        <v>538</v>
      </c>
      <c r="B253" s="3" t="s">
        <v>539</v>
      </c>
      <c r="C253" s="3" t="s">
        <v>540</v>
      </c>
      <c r="D253" s="3" t="s">
        <v>541</v>
      </c>
      <c r="E253" s="3" t="s">
        <v>541</v>
      </c>
      <c r="F253" s="3" t="s">
        <v>542</v>
      </c>
      <c r="G253" s="3" t="s">
        <v>543</v>
      </c>
      <c r="H253" s="3" t="str">
        <f>IFERROR(__xludf.DUMMYFUNCTION("GOOGLETRANSLATE(A253,""id"",""en"")"),"river waste for real action")</f>
        <v>river waste for real action</v>
      </c>
    </row>
    <row r="254" ht="15.75" customHeight="1">
      <c r="A254" s="3" t="s">
        <v>508</v>
      </c>
      <c r="B254" s="3" t="s">
        <v>509</v>
      </c>
      <c r="C254" s="3" t="s">
        <v>510</v>
      </c>
      <c r="D254" s="3" t="s">
        <v>511</v>
      </c>
      <c r="E254" s="3" t="s">
        <v>511</v>
      </c>
      <c r="F254" s="3" t="s">
        <v>512</v>
      </c>
      <c r="G254" s="3" t="s">
        <v>513</v>
      </c>
      <c r="H254" s="3" t="str">
        <f>IFERROR(__xludf.DUMMYFUNCTION("GOOGLETRANSLATE(A254,""id"",""en"")"),"effective waste management program")</f>
        <v>effective waste management program</v>
      </c>
    </row>
    <row r="255" ht="15.75" customHeight="1">
      <c r="A255" s="3" t="s">
        <v>785</v>
      </c>
      <c r="B255" s="3" t="s">
        <v>786</v>
      </c>
      <c r="C255" s="3" t="s">
        <v>787</v>
      </c>
      <c r="D255" s="3" t="s">
        <v>788</v>
      </c>
      <c r="E255" s="3" t="s">
        <v>788</v>
      </c>
      <c r="F255" s="3" t="s">
        <v>789</v>
      </c>
      <c r="G255" s="3" t="s">
        <v>790</v>
      </c>
      <c r="H255" s="3" t="str">
        <f>IFERROR(__xludf.DUMMYFUNCTION("GOOGLETRANSLATE(A255,""id"",""en"")"),"people throw rubbish at random")</f>
        <v>people throw rubbish at random</v>
      </c>
    </row>
    <row r="256" ht="15.75" customHeight="1">
      <c r="A256" s="3" t="s">
        <v>811</v>
      </c>
      <c r="B256" s="3" t="s">
        <v>812</v>
      </c>
      <c r="C256" s="3" t="s">
        <v>813</v>
      </c>
      <c r="D256" s="3" t="s">
        <v>814</v>
      </c>
      <c r="E256" s="3" t="s">
        <v>814</v>
      </c>
      <c r="F256" s="3" t="s">
        <v>815</v>
      </c>
      <c r="G256" s="3" t="s">
        <v>816</v>
      </c>
      <c r="H256" s="3" t="str">
        <f>IFERROR(__xludf.DUMMYFUNCTION("GOOGLETRANSLATE(A256,""id"",""en"")"),"socialization of level waste recycling")</f>
        <v>socialization of level waste recycling</v>
      </c>
    </row>
    <row r="257" ht="15.75" customHeight="1">
      <c r="A257" s="3" t="s">
        <v>490</v>
      </c>
      <c r="B257" s="3" t="s">
        <v>803</v>
      </c>
      <c r="C257" s="3" t="s">
        <v>492</v>
      </c>
      <c r="D257" s="3" t="s">
        <v>493</v>
      </c>
      <c r="E257" s="3" t="s">
        <v>493</v>
      </c>
      <c r="F257" s="3" t="s">
        <v>494</v>
      </c>
      <c r="G257" s="3" t="s">
        <v>495</v>
      </c>
      <c r="H257" s="3" t="str">
        <f>IFERROR(__xludf.DUMMYFUNCTION("GOOGLETRANSLATE(A257,""id"",""en"")"),"hopefully the level of environmental waste management facilities")</f>
        <v>hopefully the level of environmental waste management facilities</v>
      </c>
    </row>
    <row r="258" ht="15.75" customHeight="1">
      <c r="A258" s="3" t="s">
        <v>490</v>
      </c>
      <c r="B258" s="3" t="s">
        <v>803</v>
      </c>
      <c r="C258" s="3" t="s">
        <v>492</v>
      </c>
      <c r="D258" s="3" t="s">
        <v>493</v>
      </c>
      <c r="E258" s="3" t="s">
        <v>493</v>
      </c>
      <c r="F258" s="3" t="s">
        <v>494</v>
      </c>
      <c r="G258" s="3" t="s">
        <v>495</v>
      </c>
      <c r="H258" s="3" t="str">
        <f>IFERROR(__xludf.DUMMYFUNCTION("GOOGLETRANSLATE(A258,""id"",""en"")"),"hopefully the level of environmental waste management facilities")</f>
        <v>hopefully the level of environmental waste management facilities</v>
      </c>
    </row>
    <row r="259" ht="15.75" customHeight="1">
      <c r="A259" s="3" t="s">
        <v>532</v>
      </c>
      <c r="B259" s="3" t="s">
        <v>533</v>
      </c>
      <c r="C259" s="3" t="s">
        <v>534</v>
      </c>
      <c r="D259" s="3" t="s">
        <v>535</v>
      </c>
      <c r="E259" s="3" t="s">
        <v>535</v>
      </c>
      <c r="F259" s="3" t="s">
        <v>536</v>
      </c>
      <c r="G259" s="3" t="s">
        <v>537</v>
      </c>
      <c r="H259" s="3" t="str">
        <f>IFERROR(__xludf.DUMMYFUNCTION("GOOGLETRANSLATE(A259,""id"",""en"")"),"aware of the social waste of society")</f>
        <v>aware of the social waste of society</v>
      </c>
    </row>
    <row r="260" ht="15.75" customHeight="1">
      <c r="A260" s="3" t="s">
        <v>508</v>
      </c>
      <c r="B260" s="3" t="s">
        <v>509</v>
      </c>
      <c r="C260" s="3" t="s">
        <v>510</v>
      </c>
      <c r="D260" s="3" t="s">
        <v>511</v>
      </c>
      <c r="E260" s="3" t="s">
        <v>511</v>
      </c>
      <c r="F260" s="3" t="s">
        <v>512</v>
      </c>
      <c r="G260" s="3" t="s">
        <v>513</v>
      </c>
      <c r="H260" s="3" t="str">
        <f>IFERROR(__xludf.DUMMYFUNCTION("GOOGLETRANSLATE(A260,""id"",""en"")"),"effective waste management program")</f>
        <v>effective waste management program</v>
      </c>
    </row>
    <row r="261" ht="15.75" customHeight="1">
      <c r="A261" s="3" t="s">
        <v>823</v>
      </c>
      <c r="B261" s="3" t="s">
        <v>824</v>
      </c>
      <c r="C261" s="3" t="s">
        <v>825</v>
      </c>
      <c r="D261" s="3" t="s">
        <v>826</v>
      </c>
      <c r="E261" s="3" t="s">
        <v>826</v>
      </c>
      <c r="F261" s="3" t="s">
        <v>827</v>
      </c>
      <c r="G261" s="3" t="s">
        <v>828</v>
      </c>
      <c r="H261" s="3" t="str">
        <f>IFERROR(__xludf.DUMMYFUNCTION("GOOGLETRANSLATE(A261,""id"",""en"")"),"manage waste Makassar level")</f>
        <v>manage waste Makassar level</v>
      </c>
    </row>
    <row r="262" ht="15.75" customHeight="1">
      <c r="A262" s="3" t="s">
        <v>526</v>
      </c>
      <c r="B262" s="3" t="s">
        <v>527</v>
      </c>
      <c r="C262" s="3" t="s">
        <v>528</v>
      </c>
      <c r="D262" s="3" t="s">
        <v>529</v>
      </c>
      <c r="E262" s="3" t="s">
        <v>529</v>
      </c>
      <c r="F262" s="3" t="s">
        <v>530</v>
      </c>
      <c r="G262" s="3" t="s">
        <v>531</v>
      </c>
      <c r="H262" s="3" t="str">
        <f>IFERROR(__xludf.DUMMYFUNCTION("GOOGLETRANSLATE(A262,""id"",""en"")"),"please manage waste")</f>
        <v>please manage waste</v>
      </c>
    </row>
    <row r="263" ht="15.75" customHeight="1">
      <c r="A263" s="3" t="s">
        <v>852</v>
      </c>
      <c r="B263" s="3" t="s">
        <v>853</v>
      </c>
      <c r="C263" s="3" t="s">
        <v>854</v>
      </c>
      <c r="D263" s="3" t="s">
        <v>855</v>
      </c>
      <c r="E263" s="3" t="s">
        <v>855</v>
      </c>
      <c r="F263" s="3" t="s">
        <v>856</v>
      </c>
      <c r="G263" s="3" t="s">
        <v>857</v>
      </c>
      <c r="H263" s="3" t="str">
        <f>IFERROR(__xludf.DUMMYFUNCTION("GOOGLETRANSLATE(A263,""id"",""en"")"),"less plastic waste results")</f>
        <v>less plastic waste results</v>
      </c>
    </row>
    <row r="264" ht="15.75" customHeight="1">
      <c r="A264" s="3" t="s">
        <v>840</v>
      </c>
      <c r="B264" s="3" t="s">
        <v>841</v>
      </c>
      <c r="C264" s="3" t="s">
        <v>842</v>
      </c>
      <c r="D264" s="3" t="s">
        <v>843</v>
      </c>
      <c r="E264" s="3" t="s">
        <v>843</v>
      </c>
      <c r="F264" s="3" t="s">
        <v>844</v>
      </c>
      <c r="G264" s="3" t="s">
        <v>845</v>
      </c>
      <c r="H264" s="3" t="str">
        <f>IFERROR(__xludf.DUMMYFUNCTION("GOOGLETRANSLATE(A264,""id"",""en"")"),"change the waste management problem")</f>
        <v>change the waste management problem</v>
      </c>
    </row>
    <row r="265" ht="15.75" customHeight="1">
      <c r="A265" s="3" t="s">
        <v>478</v>
      </c>
      <c r="B265" s="3" t="s">
        <v>544</v>
      </c>
      <c r="C265" s="3" t="s">
        <v>480</v>
      </c>
      <c r="D265" s="3" t="s">
        <v>481</v>
      </c>
      <c r="E265" s="3" t="s">
        <v>481</v>
      </c>
      <c r="F265" s="3" t="s">
        <v>482</v>
      </c>
      <c r="G265" s="3" t="s">
        <v>483</v>
      </c>
      <c r="H265" s="3" t="str">
        <f>IFERROR(__xludf.DUMMYFUNCTION("GOOGLETRANSLATE(A265,""id"",""en"")"),"Hopefully the order will be consistent in managing city waste")</f>
        <v>Hopefully the order will be consistent in managing city waste</v>
      </c>
    </row>
    <row r="266" ht="15.75" customHeight="1">
      <c r="A266" s="3" t="s">
        <v>502</v>
      </c>
      <c r="B266" s="3" t="s">
        <v>503</v>
      </c>
      <c r="C266" s="3" t="s">
        <v>504</v>
      </c>
      <c r="D266" s="3" t="s">
        <v>505</v>
      </c>
      <c r="E266" s="3" t="s">
        <v>505</v>
      </c>
      <c r="F266" s="3" t="s">
        <v>506</v>
      </c>
      <c r="G266" s="3" t="s">
        <v>507</v>
      </c>
      <c r="H266" s="3" t="str">
        <f>IFERROR(__xludf.DUMMYFUNCTION("GOOGLETRANSLATE(A266,""id"",""en"")"),"roadside rubbish is a nuisance")</f>
        <v>roadside rubbish is a nuisance</v>
      </c>
    </row>
    <row r="267" ht="15.75" customHeight="1">
      <c r="A267" s="3" t="s">
        <v>846</v>
      </c>
      <c r="B267" s="3" t="s">
        <v>847</v>
      </c>
      <c r="C267" s="3" t="s">
        <v>848</v>
      </c>
      <c r="D267" s="3" t="s">
        <v>849</v>
      </c>
      <c r="E267" s="3" t="s">
        <v>849</v>
      </c>
      <c r="F267" s="3" t="s">
        <v>850</v>
      </c>
      <c r="G267" s="3" t="s">
        <v>851</v>
      </c>
      <c r="H267" s="3" t="str">
        <f>IFERROR(__xludf.DUMMYFUNCTION("GOOGLETRANSLATE(A267,""id"",""en"")"),"the process of transporting waste is slow and makes it smell delicious")</f>
        <v>the process of transporting waste is slow and makes it smell delicious</v>
      </c>
    </row>
    <row r="268" ht="15.75" customHeight="1">
      <c r="A268" s="3" t="s">
        <v>785</v>
      </c>
      <c r="B268" s="3" t="s">
        <v>786</v>
      </c>
      <c r="C268" s="3" t="s">
        <v>787</v>
      </c>
      <c r="D268" s="3" t="s">
        <v>788</v>
      </c>
      <c r="E268" s="3" t="s">
        <v>788</v>
      </c>
      <c r="F268" s="3" t="s">
        <v>789</v>
      </c>
      <c r="G268" s="3" t="s">
        <v>790</v>
      </c>
      <c r="H268" s="3" t="str">
        <f>IFERROR(__xludf.DUMMYFUNCTION("GOOGLETRANSLATE(A268,""id"",""en"")"),"people throw rubbish at random")</f>
        <v>people throw rubbish at random</v>
      </c>
    </row>
    <row r="269" ht="15.75" customHeight="1">
      <c r="A269" s="3" t="s">
        <v>472</v>
      </c>
      <c r="B269" s="3" t="s">
        <v>772</v>
      </c>
      <c r="C269" s="3" t="s">
        <v>474</v>
      </c>
      <c r="D269" s="3" t="s">
        <v>475</v>
      </c>
      <c r="E269" s="3" t="s">
        <v>475</v>
      </c>
      <c r="F269" s="3" t="s">
        <v>476</v>
      </c>
      <c r="G269" s="3" t="s">
        <v>477</v>
      </c>
      <c r="H269" s="3" t="str">
        <f>IFERROR(__xludf.DUMMYFUNCTION("GOOGLETRANSLATE(A269,""id"",""en"")"),"plastic waste dominates, effective solution")</f>
        <v>plastic waste dominates, effective solution</v>
      </c>
    </row>
    <row r="270" ht="15.75" customHeight="1">
      <c r="A270" s="3" t="s">
        <v>545</v>
      </c>
      <c r="B270" s="3" t="s">
        <v>546</v>
      </c>
      <c r="C270" s="3" t="s">
        <v>547</v>
      </c>
      <c r="D270" s="3" t="s">
        <v>548</v>
      </c>
      <c r="E270" s="3" t="s">
        <v>548</v>
      </c>
      <c r="F270" s="3" t="s">
        <v>549</v>
      </c>
      <c r="G270" s="3" t="s">
        <v>550</v>
      </c>
      <c r="H270" s="3" t="str">
        <f>IFERROR(__xludf.DUMMYFUNCTION("GOOGLETRANSLATE(A270,""id"",""en"")"),"aware that low society people throw rubbish everywhere")</f>
        <v>aware that low society people throw rubbish everywhere</v>
      </c>
    </row>
    <row r="271" ht="15.75" customHeight="1">
      <c r="A271" s="3" t="s">
        <v>817</v>
      </c>
      <c r="B271" s="3" t="s">
        <v>818</v>
      </c>
      <c r="C271" s="3" t="s">
        <v>819</v>
      </c>
      <c r="D271" s="3" t="s">
        <v>820</v>
      </c>
      <c r="E271" s="3" t="s">
        <v>820</v>
      </c>
      <c r="F271" s="3" t="s">
        <v>821</v>
      </c>
      <c r="G271" s="3" t="s">
        <v>822</v>
      </c>
      <c r="H271" s="3" t="str">
        <f>IFERROR(__xludf.DUMMYFUNCTION("GOOGLETRANSLATE(A271,""id"",""en"")"),"community good waste management campaign")</f>
        <v>community good waste management campaign</v>
      </c>
    </row>
    <row r="272" ht="15.75" customHeight="1">
      <c r="A272" s="3" t="s">
        <v>538</v>
      </c>
      <c r="B272" s="3" t="s">
        <v>539</v>
      </c>
      <c r="C272" s="3" t="s">
        <v>540</v>
      </c>
      <c r="D272" s="3" t="s">
        <v>541</v>
      </c>
      <c r="E272" s="3" t="s">
        <v>541</v>
      </c>
      <c r="F272" s="3" t="s">
        <v>542</v>
      </c>
      <c r="G272" s="3" t="s">
        <v>543</v>
      </c>
      <c r="H272" s="3" t="str">
        <f>IFERROR(__xludf.DUMMYFUNCTION("GOOGLETRANSLATE(A272,""id"",""en"")"),"river waste for real action")</f>
        <v>river waste for real action</v>
      </c>
    </row>
    <row r="273" ht="15.75" customHeight="1">
      <c r="A273" s="3" t="s">
        <v>754</v>
      </c>
      <c r="B273" s="3" t="s">
        <v>755</v>
      </c>
      <c r="C273" s="3" t="s">
        <v>756</v>
      </c>
      <c r="D273" s="3" t="s">
        <v>757</v>
      </c>
      <c r="E273" s="3" t="s">
        <v>757</v>
      </c>
      <c r="F273" s="3" t="s">
        <v>758</v>
      </c>
      <c r="G273" s="3" t="s">
        <v>759</v>
      </c>
      <c r="H273" s="3" t="str">
        <f>IFERROR(__xludf.DUMMYFUNCTION("GOOGLETRANSLATE(A273,""id"",""en"")"),"educational program for less plastic waste benefits")</f>
        <v>educational program for less plastic waste benefits</v>
      </c>
    </row>
    <row r="274" ht="15.75" customHeight="1">
      <c r="A274" s="3" t="s">
        <v>840</v>
      </c>
      <c r="B274" s="3" t="s">
        <v>841</v>
      </c>
      <c r="C274" s="3" t="s">
        <v>842</v>
      </c>
      <c r="D274" s="3" t="s">
        <v>843</v>
      </c>
      <c r="E274" s="3" t="s">
        <v>843</v>
      </c>
      <c r="F274" s="3" t="s">
        <v>844</v>
      </c>
      <c r="G274" s="3" t="s">
        <v>845</v>
      </c>
      <c r="H274" s="3" t="str">
        <f>IFERROR(__xludf.DUMMYFUNCTION("GOOGLETRANSLATE(A274,""id"",""en"")"),"change the waste management problem")</f>
        <v>change the waste management problem</v>
      </c>
    </row>
    <row r="275" ht="15.75" customHeight="1">
      <c r="A275" s="3" t="s">
        <v>538</v>
      </c>
      <c r="B275" s="3" t="s">
        <v>539</v>
      </c>
      <c r="C275" s="3" t="s">
        <v>540</v>
      </c>
      <c r="D275" s="3" t="s">
        <v>541</v>
      </c>
      <c r="E275" s="3" t="s">
        <v>541</v>
      </c>
      <c r="F275" s="3" t="s">
        <v>542</v>
      </c>
      <c r="G275" s="3" t="s">
        <v>543</v>
      </c>
      <c r="H275" s="3" t="str">
        <f>IFERROR(__xludf.DUMMYFUNCTION("GOOGLETRANSLATE(A275,""id"",""en"")"),"river waste for real action")</f>
        <v>river waste for real action</v>
      </c>
    </row>
    <row r="276" ht="15.75" customHeight="1">
      <c r="A276" s="3" t="s">
        <v>496</v>
      </c>
      <c r="B276" s="3" t="s">
        <v>864</v>
      </c>
      <c r="C276" s="3" t="s">
        <v>498</v>
      </c>
      <c r="D276" s="3" t="s">
        <v>499</v>
      </c>
      <c r="E276" s="3" t="s">
        <v>499</v>
      </c>
      <c r="F276" s="3" t="s">
        <v>500</v>
      </c>
      <c r="G276" s="3" t="s">
        <v>501</v>
      </c>
      <c r="H276" s="3" t="str">
        <f>IFERROR(__xludf.DUMMYFUNCTION("GOOGLETRANSLATE(A276,""id"",""en"")"),"regulations on reducing plastic waste")</f>
        <v>regulations on reducing plastic waste</v>
      </c>
    </row>
    <row r="277" ht="15.75" customHeight="1">
      <c r="A277" s="3" t="s">
        <v>502</v>
      </c>
      <c r="B277" s="3" t="s">
        <v>865</v>
      </c>
      <c r="C277" s="3" t="s">
        <v>504</v>
      </c>
      <c r="D277" s="3" t="s">
        <v>505</v>
      </c>
      <c r="E277" s="3" t="s">
        <v>505</v>
      </c>
      <c r="F277" s="3" t="s">
        <v>506</v>
      </c>
      <c r="G277" s="3" t="s">
        <v>507</v>
      </c>
      <c r="H277" s="3" t="str">
        <f>IFERROR(__xludf.DUMMYFUNCTION("GOOGLETRANSLATE(A277,""id"",""en"")"),"roadside rubbish is a nuisance")</f>
        <v>roadside rubbish is a nuisance</v>
      </c>
    </row>
    <row r="278" ht="15.75" customHeight="1">
      <c r="A278" s="3" t="s">
        <v>484</v>
      </c>
      <c r="B278" s="3" t="s">
        <v>485</v>
      </c>
      <c r="C278" s="3" t="s">
        <v>486</v>
      </c>
      <c r="D278" s="3" t="s">
        <v>487</v>
      </c>
      <c r="E278" s="3" t="s">
        <v>487</v>
      </c>
      <c r="F278" s="3" t="s">
        <v>488</v>
      </c>
      <c r="G278" s="3" t="s">
        <v>489</v>
      </c>
      <c r="H278" s="3" t="str">
        <f>IFERROR(__xludf.DUMMYFUNCTION("GOOGLETRANSLATE(A278,""id"",""en"")"),"happy environmental waste bank")</f>
        <v>happy environmental waste bank</v>
      </c>
    </row>
    <row r="279" ht="15.75" customHeight="1">
      <c r="A279" s="3" t="s">
        <v>490</v>
      </c>
      <c r="B279" s="3" t="s">
        <v>803</v>
      </c>
      <c r="C279" s="3" t="s">
        <v>492</v>
      </c>
      <c r="D279" s="3" t="s">
        <v>493</v>
      </c>
      <c r="E279" s="3" t="s">
        <v>493</v>
      </c>
      <c r="F279" s="3" t="s">
        <v>494</v>
      </c>
      <c r="G279" s="3" t="s">
        <v>495</v>
      </c>
      <c r="H279" s="3" t="str">
        <f>IFERROR(__xludf.DUMMYFUNCTION("GOOGLETRANSLATE(A279,""id"",""en"")"),"hopefully the level of environmental waste management facilities")</f>
        <v>hopefully the level of environmental waste management facilities</v>
      </c>
    </row>
    <row r="280" ht="15.75" customHeight="1">
      <c r="A280" s="3" t="s">
        <v>589</v>
      </c>
      <c r="B280" s="3" t="s">
        <v>590</v>
      </c>
      <c r="C280" s="3" t="s">
        <v>591</v>
      </c>
      <c r="D280" s="3" t="s">
        <v>592</v>
      </c>
      <c r="E280" s="3" t="s">
        <v>592</v>
      </c>
      <c r="F280" s="3" t="s">
        <v>593</v>
      </c>
      <c r="G280" s="3" t="s">
        <v>594</v>
      </c>
      <c r="H280" s="3" t="str">
        <f>IFERROR(__xludf.DUMMYFUNCTION("GOOGLETRANSLATE(A280,""id"",""en"")"),"waste bank further educational steps")</f>
        <v>waste bank further educational steps</v>
      </c>
    </row>
    <row r="281" ht="15.75" customHeight="1">
      <c r="A281" s="3" t="s">
        <v>545</v>
      </c>
      <c r="B281" s="3" t="s">
        <v>546</v>
      </c>
      <c r="C281" s="3" t="s">
        <v>547</v>
      </c>
      <c r="D281" s="3" t="s">
        <v>548</v>
      </c>
      <c r="E281" s="3" t="s">
        <v>548</v>
      </c>
      <c r="F281" s="3" t="s">
        <v>549</v>
      </c>
      <c r="G281" s="3" t="s">
        <v>550</v>
      </c>
      <c r="H281" s="3" t="str">
        <f>IFERROR(__xludf.DUMMYFUNCTION("GOOGLETRANSLATE(A281,""id"",""en"")"),"aware that low society people throw rubbish everywhere")</f>
        <v>aware that low society people throw rubbish everywhere</v>
      </c>
    </row>
    <row r="282" ht="15.75" customHeight="1">
      <c r="A282" s="3" t="s">
        <v>791</v>
      </c>
      <c r="B282" s="3" t="s">
        <v>792</v>
      </c>
      <c r="C282" s="3" t="s">
        <v>793</v>
      </c>
      <c r="D282" s="3" t="s">
        <v>794</v>
      </c>
      <c r="E282" s="3" t="s">
        <v>794</v>
      </c>
      <c r="F282" s="3" t="s">
        <v>795</v>
      </c>
      <c r="G282" s="3" t="s">
        <v>796</v>
      </c>
      <c r="H282" s="3" t="str">
        <f>IFERROR(__xludf.DUMMYFUNCTION("GOOGLETRANSLATE(A282,""id"",""en"")"),"the serious command of the city's trash hand")</f>
        <v>the serious command of the city's trash hand</v>
      </c>
    </row>
    <row r="283" ht="15.75" customHeight="1">
      <c r="A283" s="3" t="s">
        <v>514</v>
      </c>
      <c r="B283" s="3" t="s">
        <v>515</v>
      </c>
      <c r="C283" s="3" t="s">
        <v>516</v>
      </c>
      <c r="D283" s="3" t="s">
        <v>517</v>
      </c>
      <c r="E283" s="3" t="s">
        <v>517</v>
      </c>
      <c r="F283" s="3" t="s">
        <v>518</v>
      </c>
      <c r="G283" s="3" t="s">
        <v>519</v>
      </c>
      <c r="H283" s="3" t="str">
        <f>IFERROR(__xludf.DUMMYFUNCTION("GOOGLETRANSLATE(A283,""id"",""en"")"),"regional environmental program")</f>
        <v>regional environmental program</v>
      </c>
    </row>
    <row r="284" ht="15.75" customHeight="1">
      <c r="A284" s="3" t="s">
        <v>545</v>
      </c>
      <c r="B284" s="3" t="s">
        <v>546</v>
      </c>
      <c r="C284" s="3" t="s">
        <v>547</v>
      </c>
      <c r="D284" s="3" t="s">
        <v>548</v>
      </c>
      <c r="E284" s="3" t="s">
        <v>548</v>
      </c>
      <c r="F284" s="3" t="s">
        <v>549</v>
      </c>
      <c r="G284" s="3" t="s">
        <v>550</v>
      </c>
      <c r="H284" s="3" t="str">
        <f>IFERROR(__xludf.DUMMYFUNCTION("GOOGLETRANSLATE(A284,""id"",""en"")"),"aware that low society people throw rubbish everywhere")</f>
        <v>aware that low society people throw rubbish everywhere</v>
      </c>
    </row>
    <row r="285" ht="15.75" customHeight="1">
      <c r="A285" s="3" t="s">
        <v>484</v>
      </c>
      <c r="B285" s="3" t="s">
        <v>485</v>
      </c>
      <c r="C285" s="3" t="s">
        <v>486</v>
      </c>
      <c r="D285" s="3" t="s">
        <v>487</v>
      </c>
      <c r="E285" s="3" t="s">
        <v>487</v>
      </c>
      <c r="F285" s="3" t="s">
        <v>488</v>
      </c>
      <c r="G285" s="3" t="s">
        <v>489</v>
      </c>
      <c r="H285" s="3" t="str">
        <f>IFERROR(__xludf.DUMMYFUNCTION("GOOGLETRANSLATE(A285,""id"",""en"")"),"happy environmental waste bank")</f>
        <v>happy environmental waste bank</v>
      </c>
    </row>
    <row r="286" ht="15.75" customHeight="1">
      <c r="A286" s="3" t="s">
        <v>472</v>
      </c>
      <c r="B286" s="3" t="s">
        <v>772</v>
      </c>
      <c r="C286" s="3" t="s">
        <v>474</v>
      </c>
      <c r="D286" s="3" t="s">
        <v>475</v>
      </c>
      <c r="E286" s="3" t="s">
        <v>475</v>
      </c>
      <c r="F286" s="3" t="s">
        <v>476</v>
      </c>
      <c r="G286" s="3" t="s">
        <v>477</v>
      </c>
      <c r="H286" s="3" t="str">
        <f>IFERROR(__xludf.DUMMYFUNCTION("GOOGLETRANSLATE(A286,""id"",""en"")"),"plastic waste dominates, effective solution")</f>
        <v>plastic waste dominates, effective solution</v>
      </c>
    </row>
    <row r="287" ht="15.75" customHeight="1">
      <c r="A287" s="3" t="s">
        <v>532</v>
      </c>
      <c r="B287" s="3" t="s">
        <v>533</v>
      </c>
      <c r="C287" s="3" t="s">
        <v>534</v>
      </c>
      <c r="D287" s="3" t="s">
        <v>535</v>
      </c>
      <c r="E287" s="3" t="s">
        <v>535</v>
      </c>
      <c r="F287" s="3" t="s">
        <v>536</v>
      </c>
      <c r="G287" s="3" t="s">
        <v>537</v>
      </c>
      <c r="H287" s="3" t="str">
        <f>IFERROR(__xludf.DUMMYFUNCTION("GOOGLETRANSLATE(A287,""id"",""en"")"),"aware of the social waste of society")</f>
        <v>aware of the social waste of society</v>
      </c>
    </row>
    <row r="288" ht="15.75" customHeight="1">
      <c r="A288" s="3" t="s">
        <v>779</v>
      </c>
      <c r="B288" s="3" t="s">
        <v>780</v>
      </c>
      <c r="C288" s="3" t="s">
        <v>781</v>
      </c>
      <c r="D288" s="3" t="s">
        <v>782</v>
      </c>
      <c r="E288" s="3" t="s">
        <v>782</v>
      </c>
      <c r="F288" s="3" t="s">
        <v>783</v>
      </c>
      <c r="G288" s="3" t="s">
        <v>784</v>
      </c>
      <c r="H288" s="3" t="str">
        <f>IFERROR(__xludf.DUMMYFUNCTION("GOOGLETRANSLATE(A288,""id"",""en"")"),"manage plastic waste")</f>
        <v>manage plastic waste</v>
      </c>
    </row>
    <row r="289" ht="15.75" customHeight="1">
      <c r="A289" s="3" t="s">
        <v>484</v>
      </c>
      <c r="B289" s="3" t="s">
        <v>485</v>
      </c>
      <c r="C289" s="3" t="s">
        <v>486</v>
      </c>
      <c r="D289" s="3" t="s">
        <v>487</v>
      </c>
      <c r="E289" s="3" t="s">
        <v>487</v>
      </c>
      <c r="F289" s="3" t="s">
        <v>488</v>
      </c>
      <c r="G289" s="3" t="s">
        <v>489</v>
      </c>
      <c r="H289" s="3" t="str">
        <f>IFERROR(__xludf.DUMMYFUNCTION("GOOGLETRANSLATE(A289,""id"",""en"")"),"happy environmental waste bank")</f>
        <v>happy environmental waste bank</v>
      </c>
    </row>
    <row r="290" ht="15.75" customHeight="1">
      <c r="A290" s="3" t="s">
        <v>484</v>
      </c>
      <c r="B290" s="3" t="s">
        <v>485</v>
      </c>
      <c r="C290" s="3" t="s">
        <v>486</v>
      </c>
      <c r="D290" s="3" t="s">
        <v>487</v>
      </c>
      <c r="E290" s="3" t="s">
        <v>487</v>
      </c>
      <c r="F290" s="3" t="s">
        <v>488</v>
      </c>
      <c r="G290" s="3" t="s">
        <v>489</v>
      </c>
      <c r="H290" s="3" t="str">
        <f>IFERROR(__xludf.DUMMYFUNCTION("GOOGLETRANSLATE(A290,""id"",""en"")"),"happy environmental waste bank")</f>
        <v>happy environmental waste bank</v>
      </c>
    </row>
    <row r="291" ht="15.75" customHeight="1">
      <c r="A291" s="3" t="s">
        <v>532</v>
      </c>
      <c r="B291" s="3" t="s">
        <v>533</v>
      </c>
      <c r="C291" s="3" t="s">
        <v>534</v>
      </c>
      <c r="D291" s="3" t="s">
        <v>535</v>
      </c>
      <c r="E291" s="3" t="s">
        <v>535</v>
      </c>
      <c r="F291" s="3" t="s">
        <v>536</v>
      </c>
      <c r="G291" s="3" t="s">
        <v>537</v>
      </c>
      <c r="H291" s="3" t="str">
        <f>IFERROR(__xludf.DUMMYFUNCTION("GOOGLETRANSLATE(A291,""id"",""en"")"),"aware of the social waste of society")</f>
        <v>aware of the social waste of society</v>
      </c>
    </row>
    <row r="292" ht="15.75" customHeight="1">
      <c r="A292" s="3" t="s">
        <v>589</v>
      </c>
      <c r="B292" s="3" t="s">
        <v>590</v>
      </c>
      <c r="C292" s="3" t="s">
        <v>591</v>
      </c>
      <c r="D292" s="3" t="s">
        <v>592</v>
      </c>
      <c r="E292" s="3" t="s">
        <v>592</v>
      </c>
      <c r="F292" s="3" t="s">
        <v>593</v>
      </c>
      <c r="G292" s="3" t="s">
        <v>594</v>
      </c>
      <c r="H292" s="3" t="str">
        <f>IFERROR(__xludf.DUMMYFUNCTION("GOOGLETRANSLATE(A292,""id"",""en"")"),"waste bank further educational steps")</f>
        <v>waste bank further educational steps</v>
      </c>
    </row>
    <row r="293" ht="15.75" customHeight="1">
      <c r="A293" s="3" t="s">
        <v>804</v>
      </c>
      <c r="B293" s="3" t="s">
        <v>805</v>
      </c>
      <c r="C293" s="3" t="s">
        <v>806</v>
      </c>
      <c r="D293" s="3" t="s">
        <v>807</v>
      </c>
      <c r="E293" s="3" t="s">
        <v>807</v>
      </c>
      <c r="F293" s="3" t="s">
        <v>808</v>
      </c>
      <c r="G293" s="3" t="s">
        <v>808</v>
      </c>
      <c r="H293" s="3" t="str">
        <f>IFERROR(__xludf.DUMMYFUNCTION("GOOGLETRANSLATE(A293,""id"",""en"")"),"community recycling education program")</f>
        <v>community recycling education program</v>
      </c>
    </row>
    <row r="294" ht="15.75" customHeight="1">
      <c r="A294" s="3" t="s">
        <v>589</v>
      </c>
      <c r="B294" s="3" t="s">
        <v>590</v>
      </c>
      <c r="C294" s="3" t="s">
        <v>591</v>
      </c>
      <c r="D294" s="3" t="s">
        <v>592</v>
      </c>
      <c r="E294" s="3" t="s">
        <v>592</v>
      </c>
      <c r="F294" s="3" t="s">
        <v>593</v>
      </c>
      <c r="G294" s="3" t="s">
        <v>594</v>
      </c>
      <c r="H294" s="3" t="str">
        <f>IFERROR(__xludf.DUMMYFUNCTION("GOOGLETRANSLATE(A294,""id"",""en"")"),"waste bank further educational steps")</f>
        <v>waste bank further educational steps</v>
      </c>
    </row>
    <row r="295" ht="15.75" customHeight="1">
      <c r="A295" s="3" t="s">
        <v>754</v>
      </c>
      <c r="B295" s="3" t="s">
        <v>755</v>
      </c>
      <c r="C295" s="3" t="s">
        <v>756</v>
      </c>
      <c r="D295" s="3" t="s">
        <v>757</v>
      </c>
      <c r="E295" s="3" t="s">
        <v>757</v>
      </c>
      <c r="F295" s="3" t="s">
        <v>758</v>
      </c>
      <c r="G295" s="3" t="s">
        <v>759</v>
      </c>
      <c r="H295" s="3" t="str">
        <f>IFERROR(__xludf.DUMMYFUNCTION("GOOGLETRANSLATE(A295,""id"",""en"")"),"educational program for less plastic waste benefits")</f>
        <v>educational program for less plastic waste benefits</v>
      </c>
    </row>
    <row r="296" ht="15.75" customHeight="1">
      <c r="A296" s="3" t="s">
        <v>526</v>
      </c>
      <c r="B296" s="3" t="s">
        <v>527</v>
      </c>
      <c r="C296" s="3" t="s">
        <v>528</v>
      </c>
      <c r="D296" s="3" t="s">
        <v>529</v>
      </c>
      <c r="E296" s="3" t="s">
        <v>529</v>
      </c>
      <c r="F296" s="3" t="s">
        <v>530</v>
      </c>
      <c r="G296" s="3" t="s">
        <v>531</v>
      </c>
      <c r="H296" s="3" t="str">
        <f>IFERROR(__xludf.DUMMYFUNCTION("GOOGLETRANSLATE(A296,""id"",""en"")"),"please manage waste")</f>
        <v>please manage waste</v>
      </c>
    </row>
    <row r="297" ht="15.75" customHeight="1">
      <c r="A297" s="3" t="s">
        <v>766</v>
      </c>
      <c r="B297" s="3" t="s">
        <v>767</v>
      </c>
      <c r="C297" s="3" t="s">
        <v>768</v>
      </c>
      <c r="D297" s="3" t="s">
        <v>769</v>
      </c>
      <c r="E297" s="3" t="s">
        <v>769</v>
      </c>
      <c r="F297" s="3" t="s">
        <v>770</v>
      </c>
      <c r="G297" s="3" t="s">
        <v>771</v>
      </c>
      <c r="H297" s="3" t="str">
        <f>IFERROR(__xludf.DUMMYFUNCTION("GOOGLETRANSLATE(A297,""id"",""en"")"),"piled up trash for weeks")</f>
        <v>piled up trash for weeks</v>
      </c>
    </row>
    <row r="298" ht="15.75" customHeight="1">
      <c r="A298" s="3" t="s">
        <v>532</v>
      </c>
      <c r="B298" s="3" t="s">
        <v>533</v>
      </c>
      <c r="C298" s="3" t="s">
        <v>534</v>
      </c>
      <c r="D298" s="3" t="s">
        <v>535</v>
      </c>
      <c r="E298" s="3" t="s">
        <v>535</v>
      </c>
      <c r="F298" s="3" t="s">
        <v>536</v>
      </c>
      <c r="G298" s="3" t="s">
        <v>537</v>
      </c>
      <c r="H298" s="3" t="str">
        <f>IFERROR(__xludf.DUMMYFUNCTION("GOOGLETRANSLATE(A298,""id"",""en"")"),"aware of the social waste of society")</f>
        <v>aware of the social waste of society</v>
      </c>
    </row>
    <row r="299" ht="15.75" customHeight="1">
      <c r="A299" s="3" t="s">
        <v>472</v>
      </c>
      <c r="B299" s="3" t="s">
        <v>772</v>
      </c>
      <c r="C299" s="3" t="s">
        <v>474</v>
      </c>
      <c r="D299" s="3" t="s">
        <v>475</v>
      </c>
      <c r="E299" s="3" t="s">
        <v>475</v>
      </c>
      <c r="F299" s="3" t="s">
        <v>476</v>
      </c>
      <c r="G299" s="3" t="s">
        <v>477</v>
      </c>
      <c r="H299" s="3" t="str">
        <f>IFERROR(__xludf.DUMMYFUNCTION("GOOGLETRANSLATE(A299,""id"",""en"")"),"plastic waste dominates, effective solution")</f>
        <v>plastic waste dominates, effective solution</v>
      </c>
    </row>
    <row r="300" ht="15.75" customHeight="1">
      <c r="A300" s="3" t="s">
        <v>804</v>
      </c>
      <c r="B300" s="3" t="s">
        <v>805</v>
      </c>
      <c r="C300" s="3" t="s">
        <v>806</v>
      </c>
      <c r="D300" s="3" t="s">
        <v>807</v>
      </c>
      <c r="E300" s="3" t="s">
        <v>807</v>
      </c>
      <c r="F300" s="3" t="s">
        <v>808</v>
      </c>
      <c r="G300" s="3" t="s">
        <v>808</v>
      </c>
      <c r="H300" s="3" t="str">
        <f>IFERROR(__xludf.DUMMYFUNCTION("GOOGLETRANSLATE(A300,""id"",""en"")"),"community recycling education program")</f>
        <v>community recycling education program</v>
      </c>
    </row>
    <row r="301" ht="15.75" customHeight="1">
      <c r="A301" s="3" t="s">
        <v>589</v>
      </c>
      <c r="B301" s="3" t="s">
        <v>590</v>
      </c>
      <c r="C301" s="3" t="s">
        <v>591</v>
      </c>
      <c r="D301" s="3" t="s">
        <v>592</v>
      </c>
      <c r="E301" s="3" t="s">
        <v>592</v>
      </c>
      <c r="F301" s="3" t="s">
        <v>593</v>
      </c>
      <c r="G301" s="3" t="s">
        <v>594</v>
      </c>
      <c r="H301" s="3" t="str">
        <f>IFERROR(__xludf.DUMMYFUNCTION("GOOGLETRANSLATE(A301,""id"",""en"")"),"waste bank further educational steps")</f>
        <v>waste bank further educational steps</v>
      </c>
    </row>
    <row r="302" ht="15.75" customHeight="1">
      <c r="A302" s="3" t="s">
        <v>754</v>
      </c>
      <c r="B302" s="3" t="s">
        <v>755</v>
      </c>
      <c r="C302" s="3" t="s">
        <v>756</v>
      </c>
      <c r="D302" s="3" t="s">
        <v>757</v>
      </c>
      <c r="E302" s="3" t="s">
        <v>757</v>
      </c>
      <c r="F302" s="3" t="s">
        <v>758</v>
      </c>
      <c r="G302" s="3" t="s">
        <v>759</v>
      </c>
      <c r="H302" s="3" t="str">
        <f>IFERROR(__xludf.DUMMYFUNCTION("GOOGLETRANSLATE(A302,""id"",""en"")"),"educational program for less plastic waste benefits")</f>
        <v>educational program for less plastic waste benefits</v>
      </c>
    </row>
    <row r="303" ht="15.75" customHeight="1">
      <c r="A303" s="3" t="s">
        <v>754</v>
      </c>
      <c r="B303" s="3" t="s">
        <v>755</v>
      </c>
      <c r="C303" s="3" t="s">
        <v>756</v>
      </c>
      <c r="D303" s="3" t="s">
        <v>757</v>
      </c>
      <c r="E303" s="3" t="s">
        <v>757</v>
      </c>
      <c r="F303" s="3" t="s">
        <v>758</v>
      </c>
      <c r="G303" s="3" t="s">
        <v>759</v>
      </c>
      <c r="H303" s="3" t="str">
        <f>IFERROR(__xludf.DUMMYFUNCTION("GOOGLETRANSLATE(A303,""id"",""en"")"),"educational program for less plastic waste benefits")</f>
        <v>educational program for less plastic waste benefits</v>
      </c>
    </row>
    <row r="304" ht="15.75" customHeight="1">
      <c r="A304" s="3" t="s">
        <v>545</v>
      </c>
      <c r="B304" s="3" t="s">
        <v>546</v>
      </c>
      <c r="C304" s="3" t="s">
        <v>547</v>
      </c>
      <c r="D304" s="3" t="s">
        <v>548</v>
      </c>
      <c r="E304" s="3" t="s">
        <v>548</v>
      </c>
      <c r="F304" s="3" t="s">
        <v>549</v>
      </c>
      <c r="G304" s="3" t="s">
        <v>550</v>
      </c>
      <c r="H304" s="3" t="str">
        <f>IFERROR(__xludf.DUMMYFUNCTION("GOOGLETRANSLATE(A304,""id"",""en"")"),"aware that low society people throw rubbish everywhere")</f>
        <v>aware that low society people throw rubbish everywhere</v>
      </c>
    </row>
    <row r="305" ht="15.75" customHeight="1">
      <c r="A305" s="3" t="s">
        <v>526</v>
      </c>
      <c r="B305" s="3" t="s">
        <v>527</v>
      </c>
      <c r="C305" s="3" t="s">
        <v>528</v>
      </c>
      <c r="D305" s="3" t="s">
        <v>529</v>
      </c>
      <c r="E305" s="3" t="s">
        <v>529</v>
      </c>
      <c r="F305" s="3" t="s">
        <v>530</v>
      </c>
      <c r="G305" s="3" t="s">
        <v>531</v>
      </c>
      <c r="H305" s="3" t="str">
        <f>IFERROR(__xludf.DUMMYFUNCTION("GOOGLETRANSLATE(A305,""id"",""en"")"),"please manage waste")</f>
        <v>please manage waste</v>
      </c>
    </row>
    <row r="306" ht="15.75" customHeight="1">
      <c r="A306" s="3" t="s">
        <v>551</v>
      </c>
      <c r="B306" s="3" t="s">
        <v>552</v>
      </c>
      <c r="C306" s="3" t="s">
        <v>553</v>
      </c>
      <c r="D306" s="3" t="s">
        <v>554</v>
      </c>
      <c r="E306" s="3" t="s">
        <v>554</v>
      </c>
      <c r="F306" s="3" t="s">
        <v>555</v>
      </c>
      <c r="G306" s="3" t="s">
        <v>556</v>
      </c>
      <c r="H306" s="3" t="str">
        <f>IFERROR(__xludf.DUMMYFUNCTION("GOOGLETRANSLATE(A306,""id"",""en"")"),"Makassar waste management program is good to help")</f>
        <v>Makassar waste management program is good to help</v>
      </c>
    </row>
    <row r="307" ht="15.75" customHeight="1">
      <c r="A307" s="3" t="s">
        <v>551</v>
      </c>
      <c r="B307" s="3" t="s">
        <v>552</v>
      </c>
      <c r="C307" s="3" t="s">
        <v>553</v>
      </c>
      <c r="D307" s="3" t="s">
        <v>554</v>
      </c>
      <c r="E307" s="3" t="s">
        <v>554</v>
      </c>
      <c r="F307" s="3" t="s">
        <v>555</v>
      </c>
      <c r="G307" s="3" t="s">
        <v>556</v>
      </c>
      <c r="H307" s="3" t="str">
        <f>IFERROR(__xludf.DUMMYFUNCTION("GOOGLETRANSLATE(A307,""id"",""en"")"),"Makassar waste management program is good to help")</f>
        <v>Makassar waste management program is good to help</v>
      </c>
    </row>
    <row r="308" ht="15.75" customHeight="1">
      <c r="A308" s="3" t="s">
        <v>490</v>
      </c>
      <c r="B308" s="3" t="s">
        <v>803</v>
      </c>
      <c r="C308" s="3" t="s">
        <v>492</v>
      </c>
      <c r="D308" s="3" t="s">
        <v>493</v>
      </c>
      <c r="E308" s="3" t="s">
        <v>493</v>
      </c>
      <c r="F308" s="3" t="s">
        <v>494</v>
      </c>
      <c r="G308" s="3" t="s">
        <v>495</v>
      </c>
      <c r="H308" s="3" t="str">
        <f>IFERROR(__xludf.DUMMYFUNCTION("GOOGLETRANSLATE(A308,""id"",""en"")"),"hopefully the level of environmental waste management facilities")</f>
        <v>hopefully the level of environmental waste management facilities</v>
      </c>
    </row>
    <row r="309" ht="15.75" customHeight="1">
      <c r="A309" s="3" t="s">
        <v>804</v>
      </c>
      <c r="B309" s="3" t="s">
        <v>805</v>
      </c>
      <c r="C309" s="3" t="s">
        <v>806</v>
      </c>
      <c r="D309" s="3" t="s">
        <v>807</v>
      </c>
      <c r="E309" s="3" t="s">
        <v>807</v>
      </c>
      <c r="F309" s="3" t="s">
        <v>808</v>
      </c>
      <c r="G309" s="3" t="s">
        <v>808</v>
      </c>
      <c r="H309" s="3" t="str">
        <f>IFERROR(__xludf.DUMMYFUNCTION("GOOGLETRANSLATE(A309,""id"",""en"")"),"community recycling education program")</f>
        <v>community recycling education program</v>
      </c>
    </row>
    <row r="310" ht="15.75" customHeight="1">
      <c r="A310" s="3" t="s">
        <v>804</v>
      </c>
      <c r="B310" s="3" t="s">
        <v>805</v>
      </c>
      <c r="C310" s="3" t="s">
        <v>806</v>
      </c>
      <c r="D310" s="3" t="s">
        <v>807</v>
      </c>
      <c r="E310" s="3" t="s">
        <v>807</v>
      </c>
      <c r="F310" s="3" t="s">
        <v>808</v>
      </c>
      <c r="G310" s="3" t="s">
        <v>808</v>
      </c>
      <c r="H310" s="3" t="str">
        <f>IFERROR(__xludf.DUMMYFUNCTION("GOOGLETRANSLATE(A310,""id"",""en"")"),"community recycling education program")</f>
        <v>community recycling education program</v>
      </c>
    </row>
    <row r="311" ht="15.75" customHeight="1">
      <c r="A311" s="3" t="s">
        <v>478</v>
      </c>
      <c r="B311" s="3" t="s">
        <v>544</v>
      </c>
      <c r="C311" s="3" t="s">
        <v>480</v>
      </c>
      <c r="D311" s="3" t="s">
        <v>481</v>
      </c>
      <c r="E311" s="3" t="s">
        <v>481</v>
      </c>
      <c r="F311" s="3" t="s">
        <v>482</v>
      </c>
      <c r="G311" s="3" t="s">
        <v>483</v>
      </c>
      <c r="H311" s="3" t="str">
        <f>IFERROR(__xludf.DUMMYFUNCTION("GOOGLETRANSLATE(A311,""id"",""en"")"),"Hopefully the order will be consistent in managing city waste")</f>
        <v>Hopefully the order will be consistent in managing city waste</v>
      </c>
    </row>
    <row r="312" ht="15.75" customHeight="1">
      <c r="A312" s="3" t="s">
        <v>532</v>
      </c>
      <c r="B312" s="3" t="s">
        <v>533</v>
      </c>
      <c r="C312" s="3" t="s">
        <v>534</v>
      </c>
      <c r="D312" s="3" t="s">
        <v>535</v>
      </c>
      <c r="E312" s="3" t="s">
        <v>535</v>
      </c>
      <c r="F312" s="3" t="s">
        <v>536</v>
      </c>
      <c r="G312" s="3" t="s">
        <v>537</v>
      </c>
      <c r="H312" s="3" t="str">
        <f>IFERROR(__xludf.DUMMYFUNCTION("GOOGLETRANSLATE(A312,""id"",""en"")"),"aware of the social waste of society")</f>
        <v>aware of the social waste of society</v>
      </c>
    </row>
    <row r="313" ht="15.75" customHeight="1">
      <c r="A313" s="3" t="s">
        <v>811</v>
      </c>
      <c r="B313" s="3" t="s">
        <v>812</v>
      </c>
      <c r="C313" s="3" t="s">
        <v>813</v>
      </c>
      <c r="D313" s="3" t="s">
        <v>814</v>
      </c>
      <c r="E313" s="3" t="s">
        <v>814</v>
      </c>
      <c r="F313" s="3" t="s">
        <v>815</v>
      </c>
      <c r="G313" s="3" t="s">
        <v>816</v>
      </c>
      <c r="H313" s="3" t="str">
        <f>IFERROR(__xludf.DUMMYFUNCTION("GOOGLETRANSLATE(A313,""id"",""en"")"),"socialization of level waste recycling")</f>
        <v>socialization of level waste recycling</v>
      </c>
    </row>
    <row r="314" ht="15.75" customHeight="1">
      <c r="A314" s="3" t="s">
        <v>791</v>
      </c>
      <c r="B314" s="3" t="s">
        <v>792</v>
      </c>
      <c r="C314" s="3" t="s">
        <v>793</v>
      </c>
      <c r="D314" s="3" t="s">
        <v>794</v>
      </c>
      <c r="E314" s="3" t="s">
        <v>794</v>
      </c>
      <c r="F314" s="3" t="s">
        <v>795</v>
      </c>
      <c r="G314" s="3" t="s">
        <v>796</v>
      </c>
      <c r="H314" s="3" t="str">
        <f>IFERROR(__xludf.DUMMYFUNCTION("GOOGLETRANSLATE(A314,""id"",""en"")"),"the serious command of the city's trash hand")</f>
        <v>the serious command of the city's trash hand</v>
      </c>
    </row>
    <row r="315" ht="15.75" customHeight="1">
      <c r="A315" s="3" t="s">
        <v>484</v>
      </c>
      <c r="B315" s="3" t="s">
        <v>485</v>
      </c>
      <c r="C315" s="3" t="s">
        <v>486</v>
      </c>
      <c r="D315" s="3" t="s">
        <v>487</v>
      </c>
      <c r="E315" s="3" t="s">
        <v>487</v>
      </c>
      <c r="F315" s="3" t="s">
        <v>488</v>
      </c>
      <c r="G315" s="3" t="s">
        <v>489</v>
      </c>
      <c r="H315" s="3" t="str">
        <f>IFERROR(__xludf.DUMMYFUNCTION("GOOGLETRANSLATE(A315,""id"",""en"")"),"happy environmental waste bank")</f>
        <v>happy environmental waste bank</v>
      </c>
    </row>
    <row r="316" ht="15.75" customHeight="1">
      <c r="A316" s="3" t="s">
        <v>545</v>
      </c>
      <c r="B316" s="3" t="s">
        <v>546</v>
      </c>
      <c r="C316" s="3" t="s">
        <v>547</v>
      </c>
      <c r="D316" s="3" t="s">
        <v>548</v>
      </c>
      <c r="E316" s="3" t="s">
        <v>548</v>
      </c>
      <c r="F316" s="3" t="s">
        <v>549</v>
      </c>
      <c r="G316" s="3" t="s">
        <v>550</v>
      </c>
      <c r="H316" s="3" t="str">
        <f>IFERROR(__xludf.DUMMYFUNCTION("GOOGLETRANSLATE(A316,""id"",""en"")"),"aware that low society people throw rubbish everywhere")</f>
        <v>aware that low society people throw rubbish everywhere</v>
      </c>
    </row>
    <row r="317" ht="15.75" customHeight="1">
      <c r="A317" s="3" t="s">
        <v>754</v>
      </c>
      <c r="B317" s="3" t="s">
        <v>755</v>
      </c>
      <c r="C317" s="3" t="s">
        <v>756</v>
      </c>
      <c r="D317" s="3" t="s">
        <v>757</v>
      </c>
      <c r="E317" s="3" t="s">
        <v>757</v>
      </c>
      <c r="F317" s="3" t="s">
        <v>758</v>
      </c>
      <c r="G317" s="3" t="s">
        <v>759</v>
      </c>
      <c r="H317" s="3" t="str">
        <f>IFERROR(__xludf.DUMMYFUNCTION("GOOGLETRANSLATE(A317,""id"",""en"")"),"educational program for less plastic waste benefits")</f>
        <v>educational program for less plastic waste benefits</v>
      </c>
    </row>
    <row r="318" ht="15.75" customHeight="1">
      <c r="A318" s="3" t="s">
        <v>490</v>
      </c>
      <c r="B318" s="3" t="s">
        <v>803</v>
      </c>
      <c r="C318" s="3" t="s">
        <v>492</v>
      </c>
      <c r="D318" s="3" t="s">
        <v>493</v>
      </c>
      <c r="E318" s="3" t="s">
        <v>493</v>
      </c>
      <c r="F318" s="3" t="s">
        <v>494</v>
      </c>
      <c r="G318" s="3" t="s">
        <v>495</v>
      </c>
      <c r="H318" s="3" t="str">
        <f>IFERROR(__xludf.DUMMYFUNCTION("GOOGLETRANSLATE(A318,""id"",""en"")"),"hopefully the level of environmental waste management facilities")</f>
        <v>hopefully the level of environmental waste management facilities</v>
      </c>
    </row>
    <row r="319" ht="15.75" customHeight="1">
      <c r="A319" s="3" t="s">
        <v>852</v>
      </c>
      <c r="B319" s="3" t="s">
        <v>853</v>
      </c>
      <c r="C319" s="3" t="s">
        <v>854</v>
      </c>
      <c r="D319" s="3" t="s">
        <v>855</v>
      </c>
      <c r="E319" s="3" t="s">
        <v>855</v>
      </c>
      <c r="F319" s="3" t="s">
        <v>856</v>
      </c>
      <c r="G319" s="3" t="s">
        <v>857</v>
      </c>
      <c r="H319" s="3" t="str">
        <f>IFERROR(__xludf.DUMMYFUNCTION("GOOGLETRANSLATE(A319,""id"",""en"")"),"less plastic waste results")</f>
        <v>less plastic waste results</v>
      </c>
    </row>
    <row r="320" ht="15.75" customHeight="1">
      <c r="A320" s="3" t="s">
        <v>852</v>
      </c>
      <c r="B320" s="3" t="s">
        <v>853</v>
      </c>
      <c r="C320" s="3" t="s">
        <v>854</v>
      </c>
      <c r="D320" s="3" t="s">
        <v>855</v>
      </c>
      <c r="E320" s="3" t="s">
        <v>855</v>
      </c>
      <c r="F320" s="3" t="s">
        <v>856</v>
      </c>
      <c r="G320" s="3" t="s">
        <v>857</v>
      </c>
      <c r="H320" s="3" t="str">
        <f>IFERROR(__xludf.DUMMYFUNCTION("GOOGLETRANSLATE(A320,""id"",""en"")"),"less plastic waste results")</f>
        <v>less plastic waste results</v>
      </c>
    </row>
    <row r="321" ht="15.75" customHeight="1">
      <c r="A321" s="3" t="s">
        <v>526</v>
      </c>
      <c r="B321" s="3" t="s">
        <v>527</v>
      </c>
      <c r="C321" s="3" t="s">
        <v>528</v>
      </c>
      <c r="D321" s="3" t="s">
        <v>529</v>
      </c>
      <c r="E321" s="3" t="s">
        <v>529</v>
      </c>
      <c r="F321" s="3" t="s">
        <v>530</v>
      </c>
      <c r="G321" s="3" t="s">
        <v>531</v>
      </c>
      <c r="H321" s="3" t="str">
        <f>IFERROR(__xludf.DUMMYFUNCTION("GOOGLETRANSLATE(A321,""id"",""en"")"),"please manage waste")</f>
        <v>please manage waste</v>
      </c>
    </row>
    <row r="322" ht="15.75" customHeight="1">
      <c r="A322" s="3" t="s">
        <v>478</v>
      </c>
      <c r="B322" s="3" t="s">
        <v>544</v>
      </c>
      <c r="C322" s="3" t="s">
        <v>480</v>
      </c>
      <c r="D322" s="3" t="s">
        <v>481</v>
      </c>
      <c r="E322" s="3" t="s">
        <v>481</v>
      </c>
      <c r="F322" s="3" t="s">
        <v>482</v>
      </c>
      <c r="G322" s="3" t="s">
        <v>483</v>
      </c>
      <c r="H322" s="3" t="str">
        <f>IFERROR(__xludf.DUMMYFUNCTION("GOOGLETRANSLATE(A322,""id"",""en"")"),"Hopefully the order will be consistent in managing city waste")</f>
        <v>Hopefully the order will be consistent in managing city waste</v>
      </c>
    </row>
    <row r="323" ht="15.75" customHeight="1">
      <c r="A323" s="3" t="s">
        <v>526</v>
      </c>
      <c r="B323" s="3" t="s">
        <v>527</v>
      </c>
      <c r="C323" s="3" t="s">
        <v>528</v>
      </c>
      <c r="D323" s="3" t="s">
        <v>529</v>
      </c>
      <c r="E323" s="3" t="s">
        <v>529</v>
      </c>
      <c r="F323" s="3" t="s">
        <v>530</v>
      </c>
      <c r="G323" s="3" t="s">
        <v>531</v>
      </c>
      <c r="H323" s="3" t="str">
        <f>IFERROR(__xludf.DUMMYFUNCTION("GOOGLETRANSLATE(A323,""id"",""en"")"),"please manage waste")</f>
        <v>please manage waste</v>
      </c>
    </row>
    <row r="324" ht="15.75" customHeight="1">
      <c r="A324" s="3" t="s">
        <v>484</v>
      </c>
      <c r="B324" s="3" t="s">
        <v>485</v>
      </c>
      <c r="C324" s="3" t="s">
        <v>486</v>
      </c>
      <c r="D324" s="3" t="s">
        <v>487</v>
      </c>
      <c r="E324" s="3" t="s">
        <v>487</v>
      </c>
      <c r="F324" s="3" t="s">
        <v>488</v>
      </c>
      <c r="G324" s="3" t="s">
        <v>489</v>
      </c>
      <c r="H324" s="3" t="str">
        <f>IFERROR(__xludf.DUMMYFUNCTION("GOOGLETRANSLATE(A324,""id"",""en"")"),"happy environmental waste bank")</f>
        <v>happy environmental waste bank</v>
      </c>
    </row>
    <row r="325" ht="15.75" customHeight="1">
      <c r="A325" s="3" t="s">
        <v>502</v>
      </c>
      <c r="B325" s="3" t="s">
        <v>503</v>
      </c>
      <c r="C325" s="3" t="s">
        <v>504</v>
      </c>
      <c r="D325" s="3" t="s">
        <v>505</v>
      </c>
      <c r="E325" s="3" t="s">
        <v>505</v>
      </c>
      <c r="F325" s="3" t="s">
        <v>506</v>
      </c>
      <c r="G325" s="3" t="s">
        <v>507</v>
      </c>
      <c r="H325" s="3" t="str">
        <f>IFERROR(__xludf.DUMMYFUNCTION("GOOGLETRANSLATE(A325,""id"",""en"")"),"roadside rubbish is a nuisance")</f>
        <v>roadside rubbish is a nuisance</v>
      </c>
    </row>
    <row r="326" ht="15.75" customHeight="1">
      <c r="A326" s="3" t="s">
        <v>846</v>
      </c>
      <c r="B326" s="3" t="s">
        <v>847</v>
      </c>
      <c r="C326" s="3" t="s">
        <v>848</v>
      </c>
      <c r="D326" s="3" t="s">
        <v>849</v>
      </c>
      <c r="E326" s="3" t="s">
        <v>849</v>
      </c>
      <c r="F326" s="3" t="s">
        <v>850</v>
      </c>
      <c r="G326" s="3" t="s">
        <v>851</v>
      </c>
      <c r="H326" s="3" t="str">
        <f>IFERROR(__xludf.DUMMYFUNCTION("GOOGLETRANSLATE(A326,""id"",""en"")"),"the process of transporting waste is slow and makes it smell delicious")</f>
        <v>the process of transporting waste is slow and makes it smell delicious</v>
      </c>
    </row>
    <row r="327" ht="15.75" customHeight="1">
      <c r="A327" s="3" t="s">
        <v>797</v>
      </c>
      <c r="B327" s="3" t="s">
        <v>798</v>
      </c>
      <c r="C327" s="3" t="s">
        <v>799</v>
      </c>
      <c r="D327" s="3" t="s">
        <v>800</v>
      </c>
      <c r="E327" s="3" t="s">
        <v>800</v>
      </c>
      <c r="F327" s="3" t="s">
        <v>801</v>
      </c>
      <c r="G327" s="3" t="s">
        <v>802</v>
      </c>
      <c r="H327" s="3" t="str">
        <f>IFERROR(__xludf.DUMMYFUNCTION("GOOGLETRANSLATE(A327,""id"",""en"")"),"level of city waste management")</f>
        <v>level of city waste management</v>
      </c>
    </row>
    <row r="328" ht="15.75" customHeight="1">
      <c r="A328" s="3" t="s">
        <v>840</v>
      </c>
      <c r="B328" s="3" t="s">
        <v>841</v>
      </c>
      <c r="C328" s="3" t="s">
        <v>842</v>
      </c>
      <c r="D328" s="3" t="s">
        <v>843</v>
      </c>
      <c r="E328" s="3" t="s">
        <v>843</v>
      </c>
      <c r="F328" s="3" t="s">
        <v>844</v>
      </c>
      <c r="G328" s="3" t="s">
        <v>845</v>
      </c>
      <c r="H328" s="3" t="str">
        <f>IFERROR(__xludf.DUMMYFUNCTION("GOOGLETRANSLATE(A328,""id"",""en"")"),"change the waste management problem")</f>
        <v>change the waste management problem</v>
      </c>
    </row>
    <row r="329" ht="15.75" customHeight="1">
      <c r="A329" s="3" t="s">
        <v>811</v>
      </c>
      <c r="B329" s="3" t="s">
        <v>812</v>
      </c>
      <c r="C329" s="3" t="s">
        <v>813</v>
      </c>
      <c r="D329" s="3" t="s">
        <v>814</v>
      </c>
      <c r="E329" s="3" t="s">
        <v>814</v>
      </c>
      <c r="F329" s="3" t="s">
        <v>815</v>
      </c>
      <c r="G329" s="3" t="s">
        <v>816</v>
      </c>
      <c r="H329" s="3" t="str">
        <f>IFERROR(__xludf.DUMMYFUNCTION("GOOGLETRANSLATE(A329,""id"",""en"")"),"socialization of level waste recycling")</f>
        <v>socialization of level waste recycling</v>
      </c>
    </row>
    <row r="330" ht="15.75" customHeight="1">
      <c r="A330" s="3" t="s">
        <v>840</v>
      </c>
      <c r="B330" s="3" t="s">
        <v>841</v>
      </c>
      <c r="C330" s="3" t="s">
        <v>842</v>
      </c>
      <c r="D330" s="3" t="s">
        <v>843</v>
      </c>
      <c r="E330" s="3" t="s">
        <v>843</v>
      </c>
      <c r="F330" s="3" t="s">
        <v>844</v>
      </c>
      <c r="G330" s="3" t="s">
        <v>845</v>
      </c>
      <c r="H330" s="3" t="str">
        <f>IFERROR(__xludf.DUMMYFUNCTION("GOOGLETRANSLATE(A330,""id"",""en"")"),"change the waste management problem")</f>
        <v>change the waste management problem</v>
      </c>
    </row>
    <row r="331" ht="15.75" customHeight="1">
      <c r="A331" s="3" t="s">
        <v>852</v>
      </c>
      <c r="B331" s="3" t="s">
        <v>853</v>
      </c>
      <c r="C331" s="3" t="s">
        <v>854</v>
      </c>
      <c r="D331" s="3" t="s">
        <v>855</v>
      </c>
      <c r="E331" s="3" t="s">
        <v>855</v>
      </c>
      <c r="F331" s="3" t="s">
        <v>856</v>
      </c>
      <c r="G331" s="3" t="s">
        <v>857</v>
      </c>
      <c r="H331" s="3" t="str">
        <f>IFERROR(__xludf.DUMMYFUNCTION("GOOGLETRANSLATE(A331,""id"",""en"")"),"less plastic waste results")</f>
        <v>less plastic waste results</v>
      </c>
    </row>
    <row r="332" ht="15.75" customHeight="1">
      <c r="A332" s="3" t="s">
        <v>502</v>
      </c>
      <c r="B332" s="3" t="s">
        <v>503</v>
      </c>
      <c r="C332" s="3" t="s">
        <v>504</v>
      </c>
      <c r="D332" s="3" t="s">
        <v>505</v>
      </c>
      <c r="E332" s="3" t="s">
        <v>505</v>
      </c>
      <c r="F332" s="3" t="s">
        <v>506</v>
      </c>
      <c r="G332" s="3" t="s">
        <v>507</v>
      </c>
      <c r="H332" s="3" t="str">
        <f>IFERROR(__xludf.DUMMYFUNCTION("GOOGLETRANSLATE(A332,""id"",""en"")"),"roadside rubbish is a nuisance")</f>
        <v>roadside rubbish is a nuisance</v>
      </c>
    </row>
    <row r="333" ht="15.75" customHeight="1">
      <c r="A333" s="3" t="s">
        <v>817</v>
      </c>
      <c r="B333" s="3" t="s">
        <v>818</v>
      </c>
      <c r="C333" s="3" t="s">
        <v>819</v>
      </c>
      <c r="D333" s="3" t="s">
        <v>820</v>
      </c>
      <c r="E333" s="3" t="s">
        <v>820</v>
      </c>
      <c r="F333" s="3" t="s">
        <v>821</v>
      </c>
      <c r="G333" s="3" t="s">
        <v>822</v>
      </c>
      <c r="H333" s="3" t="str">
        <f>IFERROR(__xludf.DUMMYFUNCTION("GOOGLETRANSLATE(A333,""id"",""en"")"),"community good waste management campaign")</f>
        <v>community good waste management campaign</v>
      </c>
    </row>
    <row r="334" ht="15.75" customHeight="1">
      <c r="A334" s="3" t="s">
        <v>804</v>
      </c>
      <c r="B334" s="3" t="s">
        <v>805</v>
      </c>
      <c r="C334" s="3" t="s">
        <v>806</v>
      </c>
      <c r="D334" s="3" t="s">
        <v>807</v>
      </c>
      <c r="E334" s="3" t="s">
        <v>807</v>
      </c>
      <c r="F334" s="3" t="s">
        <v>808</v>
      </c>
      <c r="G334" s="3" t="s">
        <v>808</v>
      </c>
      <c r="H334" s="3" t="str">
        <f>IFERROR(__xludf.DUMMYFUNCTION("GOOGLETRANSLATE(A334,""id"",""en"")"),"community recycling education program")</f>
        <v>community recycling education program</v>
      </c>
    </row>
    <row r="335" ht="15.75" customHeight="1">
      <c r="A335" s="3" t="s">
        <v>589</v>
      </c>
      <c r="B335" s="3" t="s">
        <v>590</v>
      </c>
      <c r="C335" s="3" t="s">
        <v>591</v>
      </c>
      <c r="D335" s="3" t="s">
        <v>592</v>
      </c>
      <c r="E335" s="3" t="s">
        <v>592</v>
      </c>
      <c r="F335" s="3" t="s">
        <v>593</v>
      </c>
      <c r="G335" s="3" t="s">
        <v>594</v>
      </c>
      <c r="H335" s="3" t="str">
        <f>IFERROR(__xludf.DUMMYFUNCTION("GOOGLETRANSLATE(A335,""id"",""en"")"),"waste bank further educational steps")</f>
        <v>waste bank further educational steps</v>
      </c>
    </row>
    <row r="336" ht="15.75" customHeight="1">
      <c r="A336" s="3" t="s">
        <v>490</v>
      </c>
      <c r="B336" s="3" t="s">
        <v>803</v>
      </c>
      <c r="C336" s="3" t="s">
        <v>492</v>
      </c>
      <c r="D336" s="3" t="s">
        <v>493</v>
      </c>
      <c r="E336" s="3" t="s">
        <v>493</v>
      </c>
      <c r="F336" s="3" t="s">
        <v>494</v>
      </c>
      <c r="G336" s="3" t="s">
        <v>495</v>
      </c>
      <c r="H336" s="3" t="str">
        <f>IFERROR(__xludf.DUMMYFUNCTION("GOOGLETRANSLATE(A336,""id"",""en"")"),"hopefully the level of environmental waste management facilities")</f>
        <v>hopefully the level of environmental waste management facilities</v>
      </c>
    </row>
    <row r="337" ht="15.75" customHeight="1">
      <c r="A337" s="3" t="s">
        <v>797</v>
      </c>
      <c r="B337" s="3" t="s">
        <v>798</v>
      </c>
      <c r="C337" s="3" t="s">
        <v>799</v>
      </c>
      <c r="D337" s="3" t="s">
        <v>800</v>
      </c>
      <c r="E337" s="3" t="s">
        <v>800</v>
      </c>
      <c r="F337" s="3" t="s">
        <v>801</v>
      </c>
      <c r="G337" s="3" t="s">
        <v>802</v>
      </c>
      <c r="H337" s="3" t="str">
        <f>IFERROR(__xludf.DUMMYFUNCTION("GOOGLETRANSLATE(A337,""id"",""en"")"),"level of city waste management")</f>
        <v>level of city waste management</v>
      </c>
    </row>
    <row r="338" ht="15.75" customHeight="1">
      <c r="A338" s="3" t="s">
        <v>490</v>
      </c>
      <c r="B338" s="3" t="s">
        <v>803</v>
      </c>
      <c r="C338" s="3" t="s">
        <v>492</v>
      </c>
      <c r="D338" s="3" t="s">
        <v>493</v>
      </c>
      <c r="E338" s="3" t="s">
        <v>493</v>
      </c>
      <c r="F338" s="3" t="s">
        <v>494</v>
      </c>
      <c r="G338" s="3" t="s">
        <v>495</v>
      </c>
      <c r="H338" s="3" t="str">
        <f>IFERROR(__xludf.DUMMYFUNCTION("GOOGLETRANSLATE(A338,""id"",""en"")"),"hopefully the level of environmental waste management facilities")</f>
        <v>hopefully the level of environmental waste management facilities</v>
      </c>
    </row>
    <row r="339" ht="15.75" customHeight="1">
      <c r="A339" s="3" t="s">
        <v>484</v>
      </c>
      <c r="B339" s="3" t="s">
        <v>485</v>
      </c>
      <c r="C339" s="3" t="s">
        <v>486</v>
      </c>
      <c r="D339" s="3" t="s">
        <v>487</v>
      </c>
      <c r="E339" s="3" t="s">
        <v>487</v>
      </c>
      <c r="F339" s="3" t="s">
        <v>488</v>
      </c>
      <c r="G339" s="3" t="s">
        <v>489</v>
      </c>
      <c r="H339" s="3" t="str">
        <f>IFERROR(__xludf.DUMMYFUNCTION("GOOGLETRANSLATE(A339,""id"",""en"")"),"happy environmental waste bank")</f>
        <v>happy environmental waste bank</v>
      </c>
    </row>
    <row r="340" ht="15.75" customHeight="1">
      <c r="A340" s="3" t="s">
        <v>551</v>
      </c>
      <c r="B340" s="3" t="s">
        <v>552</v>
      </c>
      <c r="C340" s="3" t="s">
        <v>553</v>
      </c>
      <c r="D340" s="3" t="s">
        <v>554</v>
      </c>
      <c r="E340" s="3" t="s">
        <v>554</v>
      </c>
      <c r="F340" s="3" t="s">
        <v>555</v>
      </c>
      <c r="G340" s="3" t="s">
        <v>556</v>
      </c>
      <c r="H340" s="3" t="str">
        <f>IFERROR(__xludf.DUMMYFUNCTION("GOOGLETRANSLATE(A340,""id"",""en"")"),"Makassar waste management program is good to help")</f>
        <v>Makassar waste management program is good to help</v>
      </c>
    </row>
    <row r="341" ht="15.75" customHeight="1">
      <c r="A341" s="3" t="s">
        <v>785</v>
      </c>
      <c r="B341" s="3" t="s">
        <v>786</v>
      </c>
      <c r="C341" s="3" t="s">
        <v>787</v>
      </c>
      <c r="D341" s="3" t="s">
        <v>788</v>
      </c>
      <c r="E341" s="3" t="s">
        <v>788</v>
      </c>
      <c r="F341" s="3" t="s">
        <v>789</v>
      </c>
      <c r="G341" s="3" t="s">
        <v>790</v>
      </c>
      <c r="H341" s="3" t="str">
        <f>IFERROR(__xludf.DUMMYFUNCTION("GOOGLETRANSLATE(A341,""id"",""en"")"),"people throw rubbish at random")</f>
        <v>people throw rubbish at random</v>
      </c>
    </row>
    <row r="342" ht="15.75" customHeight="1">
      <c r="A342" s="3" t="s">
        <v>526</v>
      </c>
      <c r="B342" s="3" t="s">
        <v>527</v>
      </c>
      <c r="C342" s="3" t="s">
        <v>528</v>
      </c>
      <c r="D342" s="3" t="s">
        <v>529</v>
      </c>
      <c r="E342" s="3" t="s">
        <v>529</v>
      </c>
      <c r="F342" s="3" t="s">
        <v>530</v>
      </c>
      <c r="G342" s="3" t="s">
        <v>531</v>
      </c>
      <c r="H342" s="3" t="str">
        <f>IFERROR(__xludf.DUMMYFUNCTION("GOOGLETRANSLATE(A342,""id"",""en"")"),"please manage waste")</f>
        <v>please manage waste</v>
      </c>
    </row>
    <row r="343" ht="15.75" customHeight="1">
      <c r="A343" s="3" t="s">
        <v>496</v>
      </c>
      <c r="B343" s="3" t="s">
        <v>497</v>
      </c>
      <c r="C343" s="3" t="s">
        <v>498</v>
      </c>
      <c r="D343" s="3" t="s">
        <v>499</v>
      </c>
      <c r="E343" s="3" t="s">
        <v>499</v>
      </c>
      <c r="F343" s="3" t="s">
        <v>500</v>
      </c>
      <c r="G343" s="3" t="s">
        <v>501</v>
      </c>
      <c r="H343" s="3" t="str">
        <f>IFERROR(__xludf.DUMMYFUNCTION("GOOGLETRANSLATE(A343,""id"",""en"")"),"regulations on reducing plastic waste")</f>
        <v>regulations on reducing plastic waste</v>
      </c>
    </row>
    <row r="344" ht="15.75" customHeight="1">
      <c r="A344" s="3" t="s">
        <v>846</v>
      </c>
      <c r="B344" s="3" t="s">
        <v>847</v>
      </c>
      <c r="C344" s="3" t="s">
        <v>848</v>
      </c>
      <c r="D344" s="3" t="s">
        <v>849</v>
      </c>
      <c r="E344" s="3" t="s">
        <v>849</v>
      </c>
      <c r="F344" s="3" t="s">
        <v>850</v>
      </c>
      <c r="G344" s="3" t="s">
        <v>851</v>
      </c>
      <c r="H344" s="3" t="str">
        <f>IFERROR(__xludf.DUMMYFUNCTION("GOOGLETRANSLATE(A344,""id"",""en"")"),"the process of transporting waste is slow and makes it smell delicious")</f>
        <v>the process of transporting waste is slow and makes it smell delicious</v>
      </c>
    </row>
    <row r="345" ht="15.75" customHeight="1">
      <c r="A345" s="3" t="s">
        <v>846</v>
      </c>
      <c r="B345" s="3" t="s">
        <v>847</v>
      </c>
      <c r="C345" s="3" t="s">
        <v>848</v>
      </c>
      <c r="D345" s="3" t="s">
        <v>849</v>
      </c>
      <c r="E345" s="3" t="s">
        <v>849</v>
      </c>
      <c r="F345" s="3" t="s">
        <v>850</v>
      </c>
      <c r="G345" s="3" t="s">
        <v>851</v>
      </c>
      <c r="H345" s="3" t="str">
        <f>IFERROR(__xludf.DUMMYFUNCTION("GOOGLETRANSLATE(A345,""id"",""en"")"),"the process of transporting waste is slow and makes it smell delicious")</f>
        <v>the process of transporting waste is slow and makes it smell delicious</v>
      </c>
    </row>
    <row r="346" ht="15.75" customHeight="1">
      <c r="A346" s="3" t="s">
        <v>846</v>
      </c>
      <c r="B346" s="3" t="s">
        <v>847</v>
      </c>
      <c r="C346" s="3" t="s">
        <v>848</v>
      </c>
      <c r="D346" s="3" t="s">
        <v>849</v>
      </c>
      <c r="E346" s="3" t="s">
        <v>849</v>
      </c>
      <c r="F346" s="3" t="s">
        <v>850</v>
      </c>
      <c r="G346" s="3" t="s">
        <v>851</v>
      </c>
      <c r="H346" s="3" t="str">
        <f>IFERROR(__xludf.DUMMYFUNCTION("GOOGLETRANSLATE(A346,""id"",""en"")"),"the process of transporting waste is slow and makes it smell delicious")</f>
        <v>the process of transporting waste is slow and makes it smell delicious</v>
      </c>
    </row>
    <row r="347" ht="15.75" customHeight="1">
      <c r="A347" s="3" t="s">
        <v>520</v>
      </c>
      <c r="B347" s="3" t="s">
        <v>521</v>
      </c>
      <c r="C347" s="3" t="s">
        <v>522</v>
      </c>
      <c r="D347" s="3" t="s">
        <v>523</v>
      </c>
      <c r="E347" s="3" t="s">
        <v>523</v>
      </c>
      <c r="F347" s="3" t="s">
        <v>524</v>
      </c>
      <c r="G347" s="3" t="s">
        <v>525</v>
      </c>
      <c r="H347" s="3" t="str">
        <f>IFERROR(__xludf.DUMMYFUNCTION("GOOGLETRANSLATE(A347,""id"",""en"")"),"Collaboration between citizens with a clean environment is strong")</f>
        <v>Collaboration between citizens with a clean environment is strong</v>
      </c>
    </row>
    <row r="348" ht="15.75" customHeight="1">
      <c r="A348" s="3" t="s">
        <v>478</v>
      </c>
      <c r="B348" s="3" t="s">
        <v>544</v>
      </c>
      <c r="C348" s="3" t="s">
        <v>480</v>
      </c>
      <c r="D348" s="3" t="s">
        <v>481</v>
      </c>
      <c r="E348" s="3" t="s">
        <v>481</v>
      </c>
      <c r="F348" s="3" t="s">
        <v>482</v>
      </c>
      <c r="G348" s="3" t="s">
        <v>483</v>
      </c>
      <c r="H348" s="3" t="str">
        <f>IFERROR(__xludf.DUMMYFUNCTION("GOOGLETRANSLATE(A348,""id"",""en"")"),"Hopefully the order will be consistent in managing city waste")</f>
        <v>Hopefully the order will be consistent in managing city waste</v>
      </c>
    </row>
    <row r="349" ht="15.75" customHeight="1">
      <c r="A349" s="3" t="s">
        <v>508</v>
      </c>
      <c r="B349" s="3" t="s">
        <v>509</v>
      </c>
      <c r="C349" s="3" t="s">
        <v>510</v>
      </c>
      <c r="D349" s="3" t="s">
        <v>511</v>
      </c>
      <c r="E349" s="3" t="s">
        <v>511</v>
      </c>
      <c r="F349" s="3" t="s">
        <v>512</v>
      </c>
      <c r="G349" s="3" t="s">
        <v>513</v>
      </c>
      <c r="H349" s="3" t="str">
        <f>IFERROR(__xludf.DUMMYFUNCTION("GOOGLETRANSLATE(A349,""id"",""en"")"),"effective waste management program")</f>
        <v>effective waste management program</v>
      </c>
    </row>
    <row r="350" ht="15.75" customHeight="1">
      <c r="A350" s="3" t="s">
        <v>508</v>
      </c>
      <c r="B350" s="3" t="s">
        <v>509</v>
      </c>
      <c r="C350" s="3" t="s">
        <v>510</v>
      </c>
      <c r="D350" s="3" t="s">
        <v>511</v>
      </c>
      <c r="E350" s="3" t="s">
        <v>511</v>
      </c>
      <c r="F350" s="3" t="s">
        <v>512</v>
      </c>
      <c r="G350" s="3" t="s">
        <v>513</v>
      </c>
      <c r="H350" s="3" t="str">
        <f>IFERROR(__xludf.DUMMYFUNCTION("GOOGLETRANSLATE(A350,""id"",""en"")"),"effective waste management program")</f>
        <v>effective waste management program</v>
      </c>
    </row>
    <row r="351" ht="15.75" customHeight="1">
      <c r="A351" s="3" t="s">
        <v>520</v>
      </c>
      <c r="B351" s="3" t="s">
        <v>521</v>
      </c>
      <c r="C351" s="3" t="s">
        <v>522</v>
      </c>
      <c r="D351" s="3" t="s">
        <v>523</v>
      </c>
      <c r="E351" s="3" t="s">
        <v>523</v>
      </c>
      <c r="F351" s="3" t="s">
        <v>524</v>
      </c>
      <c r="G351" s="3" t="s">
        <v>525</v>
      </c>
      <c r="H351" s="3" t="str">
        <f>IFERROR(__xludf.DUMMYFUNCTION("GOOGLETRANSLATE(A351,""id"",""en"")"),"Collaboration between citizens with a clean environment is strong")</f>
        <v>Collaboration between citizens with a clean environment is strong</v>
      </c>
    </row>
    <row r="352" ht="15.75" customHeight="1">
      <c r="A352" s="3" t="s">
        <v>773</v>
      </c>
      <c r="B352" s="3" t="s">
        <v>774</v>
      </c>
      <c r="C352" s="3" t="s">
        <v>775</v>
      </c>
      <c r="D352" s="3" t="s">
        <v>776</v>
      </c>
      <c r="E352" s="3" t="s">
        <v>776</v>
      </c>
      <c r="F352" s="3" t="s">
        <v>777</v>
      </c>
      <c r="G352" s="3" t="s">
        <v>778</v>
      </c>
      <c r="H352" s="3" t="str">
        <f>IFERROR(__xludf.DUMMYFUNCTION("GOOGLETRANSLATE(A352,""id"",""en"")"),"society's easy trash")</f>
        <v>society's easy trash</v>
      </c>
    </row>
    <row r="353" ht="15.75" customHeight="1">
      <c r="A353" s="3" t="s">
        <v>866</v>
      </c>
      <c r="B353" s="3" t="s">
        <v>867</v>
      </c>
      <c r="C353" s="3" t="s">
        <v>868</v>
      </c>
      <c r="D353" s="3" t="s">
        <v>869</v>
      </c>
      <c r="E353" s="3" t="s">
        <v>869</v>
      </c>
      <c r="F353" s="3" t="s">
        <v>870</v>
      </c>
      <c r="G353" s="3" t="s">
        <v>871</v>
      </c>
      <c r="H353" s="3" t="str">
        <f>IFERROR(__xludf.DUMMYFUNCTION("GOOGLETRANSLATE(A353,""id"",""en"")"),"Makassar trash is concerned about the Selo Canal Market, the community cares about the impact of throwing away rubbish, the order place cares about the environment, Makassar City is clean of rubbish")</f>
        <v>Makassar trash is concerned about the Selo Canal Market, the community cares about the impact of throwing away rubbish, the order place cares about the environment, Makassar City is clean of rubbish</v>
      </c>
    </row>
    <row r="354" ht="15.75" customHeight="1">
      <c r="A354" s="3" t="s">
        <v>478</v>
      </c>
      <c r="B354" s="3" t="s">
        <v>544</v>
      </c>
      <c r="C354" s="3" t="s">
        <v>480</v>
      </c>
      <c r="D354" s="3" t="s">
        <v>481</v>
      </c>
      <c r="E354" s="3" t="s">
        <v>481</v>
      </c>
      <c r="F354" s="3" t="s">
        <v>482</v>
      </c>
      <c r="G354" s="3" t="s">
        <v>483</v>
      </c>
      <c r="H354" s="3" t="str">
        <f>IFERROR(__xludf.DUMMYFUNCTION("GOOGLETRANSLATE(A354,""id"",""en"")"),"Hopefully the order will be consistent in managing city waste")</f>
        <v>Hopefully the order will be consistent in managing city waste</v>
      </c>
    </row>
    <row r="355" ht="15.75" customHeight="1">
      <c r="A355" s="3" t="s">
        <v>490</v>
      </c>
      <c r="B355" s="3" t="s">
        <v>803</v>
      </c>
      <c r="C355" s="3" t="s">
        <v>492</v>
      </c>
      <c r="D355" s="3" t="s">
        <v>493</v>
      </c>
      <c r="E355" s="3" t="s">
        <v>493</v>
      </c>
      <c r="F355" s="3" t="s">
        <v>494</v>
      </c>
      <c r="G355" s="3" t="s">
        <v>495</v>
      </c>
      <c r="H355" s="3" t="str">
        <f>IFERROR(__xludf.DUMMYFUNCTION("GOOGLETRANSLATE(A355,""id"",""en"")"),"hopefully the level of environmental waste management facilities")</f>
        <v>hopefully the level of environmental waste management facilities</v>
      </c>
    </row>
    <row r="356" ht="15.75" customHeight="1">
      <c r="A356" s="3" t="s">
        <v>811</v>
      </c>
      <c r="B356" s="3" t="s">
        <v>812</v>
      </c>
      <c r="C356" s="3" t="s">
        <v>813</v>
      </c>
      <c r="D356" s="3" t="s">
        <v>814</v>
      </c>
      <c r="E356" s="3" t="s">
        <v>814</v>
      </c>
      <c r="F356" s="3" t="s">
        <v>815</v>
      </c>
      <c r="G356" s="3" t="s">
        <v>816</v>
      </c>
      <c r="H356" s="3" t="str">
        <f>IFERROR(__xludf.DUMMYFUNCTION("GOOGLETRANSLATE(A356,""id"",""en"")"),"socialization of level waste recycling")</f>
        <v>socialization of level waste recycling</v>
      </c>
    </row>
    <row r="357" ht="15.75" customHeight="1">
      <c r="A357" s="3" t="s">
        <v>508</v>
      </c>
      <c r="B357" s="3" t="s">
        <v>509</v>
      </c>
      <c r="C357" s="3" t="s">
        <v>510</v>
      </c>
      <c r="D357" s="3" t="s">
        <v>511</v>
      </c>
      <c r="E357" s="3" t="s">
        <v>511</v>
      </c>
      <c r="F357" s="3" t="s">
        <v>512</v>
      </c>
      <c r="G357" s="3" t="s">
        <v>513</v>
      </c>
      <c r="H357" s="3" t="str">
        <f>IFERROR(__xludf.DUMMYFUNCTION("GOOGLETRANSLATE(A357,""id"",""en"")"),"effective waste management program")</f>
        <v>effective waste management program</v>
      </c>
    </row>
    <row r="358" ht="15.75" customHeight="1">
      <c r="A358" s="3" t="s">
        <v>846</v>
      </c>
      <c r="B358" s="3" t="s">
        <v>847</v>
      </c>
      <c r="C358" s="3" t="s">
        <v>848</v>
      </c>
      <c r="D358" s="3" t="s">
        <v>849</v>
      </c>
      <c r="E358" s="3" t="s">
        <v>849</v>
      </c>
      <c r="F358" s="3" t="s">
        <v>850</v>
      </c>
      <c r="G358" s="3" t="s">
        <v>851</v>
      </c>
      <c r="H358" s="3" t="str">
        <f>IFERROR(__xludf.DUMMYFUNCTION("GOOGLETRANSLATE(A358,""id"",""en"")"),"the process of transporting waste is slow and makes it smell delicious")</f>
        <v>the process of transporting waste is slow and makes it smell delicious</v>
      </c>
    </row>
    <row r="359" ht="15.75" customHeight="1">
      <c r="A359" s="3" t="s">
        <v>538</v>
      </c>
      <c r="B359" s="3" t="s">
        <v>539</v>
      </c>
      <c r="C359" s="3" t="s">
        <v>540</v>
      </c>
      <c r="D359" s="3" t="s">
        <v>541</v>
      </c>
      <c r="E359" s="3" t="s">
        <v>541</v>
      </c>
      <c r="F359" s="3" t="s">
        <v>542</v>
      </c>
      <c r="G359" s="3" t="s">
        <v>543</v>
      </c>
      <c r="H359" s="3" t="str">
        <f>IFERROR(__xludf.DUMMYFUNCTION("GOOGLETRANSLATE(A359,""id"",""en"")"),"river waste for real action")</f>
        <v>river waste for real action</v>
      </c>
    </row>
    <row r="360" ht="15.75" customHeight="1">
      <c r="A360" s="3" t="s">
        <v>520</v>
      </c>
      <c r="B360" s="3" t="s">
        <v>521</v>
      </c>
      <c r="C360" s="3" t="s">
        <v>522</v>
      </c>
      <c r="D360" s="3" t="s">
        <v>523</v>
      </c>
      <c r="E360" s="3" t="s">
        <v>523</v>
      </c>
      <c r="F360" s="3" t="s">
        <v>524</v>
      </c>
      <c r="G360" s="3" t="s">
        <v>525</v>
      </c>
      <c r="H360" s="3" t="str">
        <f>IFERROR(__xludf.DUMMYFUNCTION("GOOGLETRANSLATE(A360,""id"",""en"")"),"Collaboration between citizens with a clean environment is strong")</f>
        <v>Collaboration between citizens with a clean environment is strong</v>
      </c>
    </row>
    <row r="361" ht="15.75" customHeight="1">
      <c r="A361" s="3" t="s">
        <v>502</v>
      </c>
      <c r="B361" s="3" t="s">
        <v>503</v>
      </c>
      <c r="C361" s="3" t="s">
        <v>504</v>
      </c>
      <c r="D361" s="3" t="s">
        <v>505</v>
      </c>
      <c r="E361" s="3" t="s">
        <v>505</v>
      </c>
      <c r="F361" s="3" t="s">
        <v>506</v>
      </c>
      <c r="G361" s="3" t="s">
        <v>507</v>
      </c>
      <c r="H361" s="3" t="str">
        <f>IFERROR(__xludf.DUMMYFUNCTION("GOOGLETRANSLATE(A361,""id"",""en"")"),"roadside rubbish is a nuisance")</f>
        <v>roadside rubbish is a nuisance</v>
      </c>
    </row>
    <row r="362" ht="15.75" customHeight="1">
      <c r="A362" s="3" t="s">
        <v>589</v>
      </c>
      <c r="B362" s="3" t="s">
        <v>590</v>
      </c>
      <c r="C362" s="3" t="s">
        <v>591</v>
      </c>
      <c r="D362" s="3" t="s">
        <v>592</v>
      </c>
      <c r="E362" s="3" t="s">
        <v>592</v>
      </c>
      <c r="F362" s="3" t="s">
        <v>593</v>
      </c>
      <c r="G362" s="3" t="s">
        <v>594</v>
      </c>
      <c r="H362" s="3" t="str">
        <f>IFERROR(__xludf.DUMMYFUNCTION("GOOGLETRANSLATE(A362,""id"",""en"")"),"waste bank further educational steps")</f>
        <v>waste bank further educational steps</v>
      </c>
    </row>
    <row r="363" ht="15.75" customHeight="1">
      <c r="A363" s="3" t="s">
        <v>791</v>
      </c>
      <c r="B363" s="3" t="s">
        <v>792</v>
      </c>
      <c r="C363" s="3" t="s">
        <v>793</v>
      </c>
      <c r="D363" s="3" t="s">
        <v>794</v>
      </c>
      <c r="E363" s="3" t="s">
        <v>794</v>
      </c>
      <c r="F363" s="3" t="s">
        <v>795</v>
      </c>
      <c r="G363" s="3" t="s">
        <v>796</v>
      </c>
      <c r="H363" s="3" t="str">
        <f>IFERROR(__xludf.DUMMYFUNCTION("GOOGLETRANSLATE(A363,""id"",""en"")"),"the serious command of the city's trash hand")</f>
        <v>the serious command of the city's trash hand</v>
      </c>
    </row>
    <row r="364" ht="15.75" customHeight="1">
      <c r="A364" s="3" t="s">
        <v>532</v>
      </c>
      <c r="B364" s="3" t="s">
        <v>533</v>
      </c>
      <c r="C364" s="3" t="s">
        <v>534</v>
      </c>
      <c r="D364" s="3" t="s">
        <v>535</v>
      </c>
      <c r="E364" s="3" t="s">
        <v>535</v>
      </c>
      <c r="F364" s="3" t="s">
        <v>536</v>
      </c>
      <c r="G364" s="3" t="s">
        <v>537</v>
      </c>
      <c r="H364" s="3" t="str">
        <f>IFERROR(__xludf.DUMMYFUNCTION("GOOGLETRANSLATE(A364,""id"",""en"")"),"aware of the social waste of society")</f>
        <v>aware of the social waste of society</v>
      </c>
    </row>
    <row r="365" ht="15.75" customHeight="1">
      <c r="A365" s="3" t="s">
        <v>858</v>
      </c>
      <c r="B365" s="3" t="s">
        <v>859</v>
      </c>
      <c r="C365" s="3" t="s">
        <v>860</v>
      </c>
      <c r="D365" s="3" t="s">
        <v>861</v>
      </c>
      <c r="E365" s="3" t="s">
        <v>861</v>
      </c>
      <c r="F365" s="3" t="s">
        <v>862</v>
      </c>
      <c r="G365" s="3" t="s">
        <v>863</v>
      </c>
      <c r="H365" s="3" t="str">
        <f>IFERROR(__xludf.DUMMYFUNCTION("GOOGLETRANSLATE(A365,""id"",""en"")"),"Waste bank encourages environmental protection")</f>
        <v>Waste bank encourages environmental protection</v>
      </c>
    </row>
    <row r="366" ht="15.75" customHeight="1">
      <c r="A366" s="3" t="s">
        <v>551</v>
      </c>
      <c r="B366" s="3" t="s">
        <v>552</v>
      </c>
      <c r="C366" s="3" t="s">
        <v>553</v>
      </c>
      <c r="D366" s="3" t="s">
        <v>554</v>
      </c>
      <c r="E366" s="3" t="s">
        <v>554</v>
      </c>
      <c r="F366" s="3" t="s">
        <v>555</v>
      </c>
      <c r="G366" s="3" t="s">
        <v>556</v>
      </c>
      <c r="H366" s="3" t="str">
        <f>IFERROR(__xludf.DUMMYFUNCTION("GOOGLETRANSLATE(A366,""id"",""en"")"),"Makassar waste management program is good to help")</f>
        <v>Makassar waste management program is good to help</v>
      </c>
    </row>
    <row r="367" ht="15.75" customHeight="1">
      <c r="A367" s="3" t="s">
        <v>754</v>
      </c>
      <c r="B367" s="3" t="s">
        <v>755</v>
      </c>
      <c r="C367" s="3" t="s">
        <v>756</v>
      </c>
      <c r="D367" s="3" t="s">
        <v>757</v>
      </c>
      <c r="E367" s="3" t="s">
        <v>757</v>
      </c>
      <c r="F367" s="3" t="s">
        <v>758</v>
      </c>
      <c r="G367" s="3" t="s">
        <v>759</v>
      </c>
      <c r="H367" s="3" t="str">
        <f>IFERROR(__xludf.DUMMYFUNCTION("GOOGLETRANSLATE(A367,""id"",""en"")"),"educational program for less plastic waste benefits")</f>
        <v>educational program for less plastic waste benefits</v>
      </c>
    </row>
    <row r="368" ht="15.75" customHeight="1">
      <c r="A368" s="3" t="s">
        <v>754</v>
      </c>
      <c r="B368" s="3" t="s">
        <v>755</v>
      </c>
      <c r="C368" s="3" t="s">
        <v>756</v>
      </c>
      <c r="D368" s="3" t="s">
        <v>757</v>
      </c>
      <c r="E368" s="3" t="s">
        <v>757</v>
      </c>
      <c r="F368" s="3" t="s">
        <v>758</v>
      </c>
      <c r="G368" s="3" t="s">
        <v>759</v>
      </c>
      <c r="H368" s="3" t="str">
        <f>IFERROR(__xludf.DUMMYFUNCTION("GOOGLETRANSLATE(A368,""id"",""en"")"),"educational program for less plastic waste benefits")</f>
        <v>educational program for less plastic waste benefits</v>
      </c>
    </row>
    <row r="369" ht="15.75" customHeight="1">
      <c r="A369" s="3" t="s">
        <v>589</v>
      </c>
      <c r="B369" s="3" t="s">
        <v>590</v>
      </c>
      <c r="C369" s="3" t="s">
        <v>591</v>
      </c>
      <c r="D369" s="3" t="s">
        <v>592</v>
      </c>
      <c r="E369" s="3" t="s">
        <v>592</v>
      </c>
      <c r="F369" s="3" t="s">
        <v>593</v>
      </c>
      <c r="G369" s="3" t="s">
        <v>594</v>
      </c>
      <c r="H369" s="3" t="str">
        <f>IFERROR(__xludf.DUMMYFUNCTION("GOOGLETRANSLATE(A369,""id"",""en"")"),"waste bank further educational steps")</f>
        <v>waste bank further educational steps</v>
      </c>
    </row>
    <row r="370" ht="15.75" customHeight="1">
      <c r="A370" s="3" t="s">
        <v>496</v>
      </c>
      <c r="B370" s="3" t="s">
        <v>497</v>
      </c>
      <c r="C370" s="3" t="s">
        <v>498</v>
      </c>
      <c r="D370" s="3" t="s">
        <v>499</v>
      </c>
      <c r="E370" s="3" t="s">
        <v>499</v>
      </c>
      <c r="F370" s="3" t="s">
        <v>500</v>
      </c>
      <c r="G370" s="3" t="s">
        <v>501</v>
      </c>
      <c r="H370" s="3" t="str">
        <f>IFERROR(__xludf.DUMMYFUNCTION("GOOGLETRANSLATE(A370,""id"",""en"")"),"regulations on reducing plastic waste")</f>
        <v>regulations on reducing plastic waste</v>
      </c>
    </row>
    <row r="371" ht="15.75" customHeight="1">
      <c r="A371" s="3" t="s">
        <v>766</v>
      </c>
      <c r="B371" s="3" t="s">
        <v>767</v>
      </c>
      <c r="C371" s="3" t="s">
        <v>768</v>
      </c>
      <c r="D371" s="3" t="s">
        <v>769</v>
      </c>
      <c r="E371" s="3" t="s">
        <v>769</v>
      </c>
      <c r="F371" s="3" t="s">
        <v>770</v>
      </c>
      <c r="G371" s="3" t="s">
        <v>771</v>
      </c>
      <c r="H371" s="3" t="str">
        <f>IFERROR(__xludf.DUMMYFUNCTION("GOOGLETRANSLATE(A371,""id"",""en"")"),"piled up trash for weeks")</f>
        <v>piled up trash for weeks</v>
      </c>
    </row>
    <row r="372" ht="15.75" customHeight="1">
      <c r="A372" s="3" t="s">
        <v>472</v>
      </c>
      <c r="B372" s="3" t="s">
        <v>772</v>
      </c>
      <c r="C372" s="3" t="s">
        <v>474</v>
      </c>
      <c r="D372" s="3" t="s">
        <v>475</v>
      </c>
      <c r="E372" s="3" t="s">
        <v>475</v>
      </c>
      <c r="F372" s="3" t="s">
        <v>476</v>
      </c>
      <c r="G372" s="3" t="s">
        <v>477</v>
      </c>
      <c r="H372" s="3" t="str">
        <f>IFERROR(__xludf.DUMMYFUNCTION("GOOGLETRANSLATE(A372,""id"",""en"")"),"plastic waste dominates, effective solution")</f>
        <v>plastic waste dominates, effective solution</v>
      </c>
    </row>
    <row r="373" ht="15.75" customHeight="1">
      <c r="A373" s="3" t="s">
        <v>472</v>
      </c>
      <c r="B373" s="3" t="s">
        <v>772</v>
      </c>
      <c r="C373" s="3" t="s">
        <v>474</v>
      </c>
      <c r="D373" s="3" t="s">
        <v>475</v>
      </c>
      <c r="E373" s="3" t="s">
        <v>475</v>
      </c>
      <c r="F373" s="3" t="s">
        <v>476</v>
      </c>
      <c r="G373" s="3" t="s">
        <v>477</v>
      </c>
      <c r="H373" s="3" t="str">
        <f>IFERROR(__xludf.DUMMYFUNCTION("GOOGLETRANSLATE(A373,""id"",""en"")"),"plastic waste dominates, effective solution")</f>
        <v>plastic waste dominates, effective solution</v>
      </c>
    </row>
    <row r="374" ht="15.75" customHeight="1">
      <c r="A374" s="3" t="s">
        <v>532</v>
      </c>
      <c r="B374" s="3" t="s">
        <v>533</v>
      </c>
      <c r="C374" s="3" t="s">
        <v>534</v>
      </c>
      <c r="D374" s="3" t="s">
        <v>535</v>
      </c>
      <c r="E374" s="3" t="s">
        <v>535</v>
      </c>
      <c r="F374" s="3" t="s">
        <v>536</v>
      </c>
      <c r="G374" s="3" t="s">
        <v>537</v>
      </c>
      <c r="H374" s="3" t="str">
        <f>IFERROR(__xludf.DUMMYFUNCTION("GOOGLETRANSLATE(A374,""id"",""en"")"),"aware of the social waste of society")</f>
        <v>aware of the social waste of society</v>
      </c>
    </row>
    <row r="375" ht="15.75" customHeight="1">
      <c r="A375" s="3" t="s">
        <v>766</v>
      </c>
      <c r="B375" s="3" t="s">
        <v>767</v>
      </c>
      <c r="C375" s="3" t="s">
        <v>768</v>
      </c>
      <c r="D375" s="3" t="s">
        <v>769</v>
      </c>
      <c r="E375" s="3" t="s">
        <v>769</v>
      </c>
      <c r="F375" s="3" t="s">
        <v>770</v>
      </c>
      <c r="G375" s="3" t="s">
        <v>771</v>
      </c>
      <c r="H375" s="3" t="str">
        <f>IFERROR(__xludf.DUMMYFUNCTION("GOOGLETRANSLATE(A375,""id"",""en"")"),"piled up trash for weeks")</f>
        <v>piled up trash for weeks</v>
      </c>
    </row>
    <row r="376" ht="15.75" customHeight="1">
      <c r="A376" s="3" t="s">
        <v>502</v>
      </c>
      <c r="B376" s="3" t="s">
        <v>503</v>
      </c>
      <c r="C376" s="3" t="s">
        <v>504</v>
      </c>
      <c r="D376" s="3" t="s">
        <v>505</v>
      </c>
      <c r="E376" s="3" t="s">
        <v>505</v>
      </c>
      <c r="F376" s="3" t="s">
        <v>506</v>
      </c>
      <c r="G376" s="3" t="s">
        <v>507</v>
      </c>
      <c r="H376" s="3" t="str">
        <f>IFERROR(__xludf.DUMMYFUNCTION("GOOGLETRANSLATE(A376,""id"",""en"")"),"roadside rubbish is a nuisance")</f>
        <v>roadside rubbish is a nuisance</v>
      </c>
    </row>
    <row r="377" ht="15.75" customHeight="1">
      <c r="A377" s="3" t="s">
        <v>791</v>
      </c>
      <c r="B377" s="3" t="s">
        <v>792</v>
      </c>
      <c r="C377" s="3" t="s">
        <v>793</v>
      </c>
      <c r="D377" s="3" t="s">
        <v>794</v>
      </c>
      <c r="E377" s="3" t="s">
        <v>794</v>
      </c>
      <c r="F377" s="3" t="s">
        <v>795</v>
      </c>
      <c r="G377" s="3" t="s">
        <v>796</v>
      </c>
      <c r="H377" s="3" t="str">
        <f>IFERROR(__xludf.DUMMYFUNCTION("GOOGLETRANSLATE(A377,""id"",""en"")"),"the serious command of the city's trash hand")</f>
        <v>the serious command of the city's trash hand</v>
      </c>
    </row>
    <row r="378" ht="15.75" customHeight="1">
      <c r="A378" s="3" t="s">
        <v>785</v>
      </c>
      <c r="B378" s="3" t="s">
        <v>786</v>
      </c>
      <c r="C378" s="3" t="s">
        <v>787</v>
      </c>
      <c r="D378" s="3" t="s">
        <v>788</v>
      </c>
      <c r="E378" s="3" t="s">
        <v>788</v>
      </c>
      <c r="F378" s="3" t="s">
        <v>789</v>
      </c>
      <c r="G378" s="3" t="s">
        <v>790</v>
      </c>
      <c r="H378" s="3" t="str">
        <f>IFERROR(__xludf.DUMMYFUNCTION("GOOGLETRANSLATE(A378,""id"",""en"")"),"people throw rubbish at random")</f>
        <v>people throw rubbish at random</v>
      </c>
    </row>
    <row r="379" ht="15.75" customHeight="1">
      <c r="A379" s="3" t="s">
        <v>514</v>
      </c>
      <c r="B379" s="3" t="s">
        <v>515</v>
      </c>
      <c r="C379" s="3" t="s">
        <v>516</v>
      </c>
      <c r="D379" s="3" t="s">
        <v>517</v>
      </c>
      <c r="E379" s="3" t="s">
        <v>517</v>
      </c>
      <c r="F379" s="3" t="s">
        <v>518</v>
      </c>
      <c r="G379" s="3" t="s">
        <v>519</v>
      </c>
      <c r="H379" s="3" t="str">
        <f>IFERROR(__xludf.DUMMYFUNCTION("GOOGLETRANSLATE(A379,""id"",""en"")"),"regional environmental program")</f>
        <v>regional environmental program</v>
      </c>
    </row>
    <row r="380" ht="15.75" customHeight="1">
      <c r="A380" s="3" t="s">
        <v>545</v>
      </c>
      <c r="B380" s="3" t="s">
        <v>546</v>
      </c>
      <c r="C380" s="3" t="s">
        <v>547</v>
      </c>
      <c r="D380" s="3" t="s">
        <v>548</v>
      </c>
      <c r="E380" s="3" t="s">
        <v>548</v>
      </c>
      <c r="F380" s="3" t="s">
        <v>549</v>
      </c>
      <c r="G380" s="3" t="s">
        <v>550</v>
      </c>
      <c r="H380" s="3" t="str">
        <f>IFERROR(__xludf.DUMMYFUNCTION("GOOGLETRANSLATE(A380,""id"",""en"")"),"aware that low society people throw rubbish everywhere")</f>
        <v>aware that low society people throw rubbish everywhere</v>
      </c>
    </row>
    <row r="381" ht="15.75" customHeight="1">
      <c r="A381" s="3" t="s">
        <v>811</v>
      </c>
      <c r="B381" s="3" t="s">
        <v>812</v>
      </c>
      <c r="C381" s="3" t="s">
        <v>813</v>
      </c>
      <c r="D381" s="3" t="s">
        <v>814</v>
      </c>
      <c r="E381" s="3" t="s">
        <v>814</v>
      </c>
      <c r="F381" s="3" t="s">
        <v>815</v>
      </c>
      <c r="G381" s="3" t="s">
        <v>816</v>
      </c>
      <c r="H381" s="3" t="str">
        <f>IFERROR(__xludf.DUMMYFUNCTION("GOOGLETRANSLATE(A381,""id"",""en"")"),"socialization of level waste recycling")</f>
        <v>socialization of level waste recycling</v>
      </c>
    </row>
    <row r="382" ht="15.75" customHeight="1">
      <c r="A382" s="3" t="s">
        <v>589</v>
      </c>
      <c r="B382" s="3" t="s">
        <v>590</v>
      </c>
      <c r="C382" s="3" t="s">
        <v>591</v>
      </c>
      <c r="D382" s="3" t="s">
        <v>592</v>
      </c>
      <c r="E382" s="3" t="s">
        <v>592</v>
      </c>
      <c r="F382" s="3" t="s">
        <v>593</v>
      </c>
      <c r="G382" s="3" t="s">
        <v>594</v>
      </c>
      <c r="H382" s="3" t="str">
        <f>IFERROR(__xludf.DUMMYFUNCTION("GOOGLETRANSLATE(A382,""id"",""en"")"),"waste bank further educational steps")</f>
        <v>waste bank further educational steps</v>
      </c>
    </row>
    <row r="383" ht="15.75" customHeight="1">
      <c r="A383" s="3" t="s">
        <v>478</v>
      </c>
      <c r="B383" s="3" t="s">
        <v>544</v>
      </c>
      <c r="C383" s="3" t="s">
        <v>480</v>
      </c>
      <c r="D383" s="3" t="s">
        <v>481</v>
      </c>
      <c r="E383" s="3" t="s">
        <v>481</v>
      </c>
      <c r="F383" s="3" t="s">
        <v>482</v>
      </c>
      <c r="G383" s="3" t="s">
        <v>483</v>
      </c>
      <c r="H383" s="3" t="str">
        <f>IFERROR(__xludf.DUMMYFUNCTION("GOOGLETRANSLATE(A383,""id"",""en"")"),"Hopefully the order will be consistent in managing city waste")</f>
        <v>Hopefully the order will be consistent in managing city waste</v>
      </c>
    </row>
    <row r="384" ht="15.75" customHeight="1">
      <c r="A384" s="3" t="s">
        <v>846</v>
      </c>
      <c r="B384" s="3" t="s">
        <v>847</v>
      </c>
      <c r="C384" s="3" t="s">
        <v>848</v>
      </c>
      <c r="D384" s="3" t="s">
        <v>849</v>
      </c>
      <c r="E384" s="3" t="s">
        <v>849</v>
      </c>
      <c r="F384" s="3" t="s">
        <v>850</v>
      </c>
      <c r="G384" s="3" t="s">
        <v>851</v>
      </c>
      <c r="H384" s="3" t="str">
        <f>IFERROR(__xludf.DUMMYFUNCTION("GOOGLETRANSLATE(A384,""id"",""en"")"),"the process of transporting waste is slow and makes it smell delicious")</f>
        <v>the process of transporting waste is slow and makes it smell delicious</v>
      </c>
    </row>
    <row r="385" ht="15.75" customHeight="1">
      <c r="A385" s="3" t="s">
        <v>490</v>
      </c>
      <c r="B385" s="3" t="s">
        <v>803</v>
      </c>
      <c r="C385" s="3" t="s">
        <v>492</v>
      </c>
      <c r="D385" s="3" t="s">
        <v>493</v>
      </c>
      <c r="E385" s="3" t="s">
        <v>493</v>
      </c>
      <c r="F385" s="3" t="s">
        <v>494</v>
      </c>
      <c r="G385" s="3" t="s">
        <v>495</v>
      </c>
      <c r="H385" s="3" t="str">
        <f>IFERROR(__xludf.DUMMYFUNCTION("GOOGLETRANSLATE(A385,""id"",""en"")"),"hopefully the level of environmental waste management facilities")</f>
        <v>hopefully the level of environmental waste management facilities</v>
      </c>
    </row>
    <row r="386" ht="15.75" customHeight="1">
      <c r="A386" s="3" t="s">
        <v>490</v>
      </c>
      <c r="B386" s="3" t="s">
        <v>803</v>
      </c>
      <c r="C386" s="3" t="s">
        <v>492</v>
      </c>
      <c r="D386" s="3" t="s">
        <v>493</v>
      </c>
      <c r="E386" s="3" t="s">
        <v>493</v>
      </c>
      <c r="F386" s="3" t="s">
        <v>494</v>
      </c>
      <c r="G386" s="3" t="s">
        <v>495</v>
      </c>
      <c r="H386" s="3" t="str">
        <f>IFERROR(__xludf.DUMMYFUNCTION("GOOGLETRANSLATE(A386,""id"",""en"")"),"hopefully the level of environmental waste management facilities")</f>
        <v>hopefully the level of environmental waste management facilities</v>
      </c>
    </row>
    <row r="387" ht="15.75" customHeight="1">
      <c r="A387" s="3" t="s">
        <v>551</v>
      </c>
      <c r="B387" s="3" t="s">
        <v>552</v>
      </c>
      <c r="C387" s="3" t="s">
        <v>553</v>
      </c>
      <c r="D387" s="3" t="s">
        <v>554</v>
      </c>
      <c r="E387" s="3" t="s">
        <v>554</v>
      </c>
      <c r="F387" s="3" t="s">
        <v>555</v>
      </c>
      <c r="G387" s="3" t="s">
        <v>556</v>
      </c>
      <c r="H387" s="3" t="str">
        <f>IFERROR(__xludf.DUMMYFUNCTION("GOOGLETRANSLATE(A387,""id"",""en"")"),"Makassar waste management program is good to help")</f>
        <v>Makassar waste management program is good to help</v>
      </c>
    </row>
    <row r="388" ht="15.75" customHeight="1">
      <c r="A388" s="3" t="s">
        <v>858</v>
      </c>
      <c r="B388" s="3" t="s">
        <v>859</v>
      </c>
      <c r="C388" s="3" t="s">
        <v>860</v>
      </c>
      <c r="D388" s="3" t="s">
        <v>861</v>
      </c>
      <c r="E388" s="3" t="s">
        <v>861</v>
      </c>
      <c r="F388" s="3" t="s">
        <v>862</v>
      </c>
      <c r="G388" s="3" t="s">
        <v>863</v>
      </c>
      <c r="H388" s="3" t="str">
        <f>IFERROR(__xludf.DUMMYFUNCTION("GOOGLETRANSLATE(A388,""id"",""en"")"),"Waste bank encourages environmental protection")</f>
        <v>Waste bank encourages environmental protection</v>
      </c>
    </row>
    <row r="389" ht="15.75" customHeight="1">
      <c r="A389" s="3" t="s">
        <v>496</v>
      </c>
      <c r="B389" s="3" t="s">
        <v>497</v>
      </c>
      <c r="C389" s="3" t="s">
        <v>498</v>
      </c>
      <c r="D389" s="3" t="s">
        <v>499</v>
      </c>
      <c r="E389" s="3" t="s">
        <v>499</v>
      </c>
      <c r="F389" s="3" t="s">
        <v>500</v>
      </c>
      <c r="G389" s="3" t="s">
        <v>501</v>
      </c>
      <c r="H389" s="3" t="str">
        <f>IFERROR(__xludf.DUMMYFUNCTION("GOOGLETRANSLATE(A389,""id"",""en"")"),"regulations on reducing plastic waste")</f>
        <v>regulations on reducing plastic waste</v>
      </c>
    </row>
    <row r="390" ht="15.75" customHeight="1">
      <c r="A390" s="3" t="s">
        <v>840</v>
      </c>
      <c r="B390" s="3" t="s">
        <v>841</v>
      </c>
      <c r="C390" s="3" t="s">
        <v>842</v>
      </c>
      <c r="D390" s="3" t="s">
        <v>843</v>
      </c>
      <c r="E390" s="3" t="s">
        <v>843</v>
      </c>
      <c r="F390" s="3" t="s">
        <v>844</v>
      </c>
      <c r="G390" s="3" t="s">
        <v>845</v>
      </c>
      <c r="H390" s="3" t="str">
        <f>IFERROR(__xludf.DUMMYFUNCTION("GOOGLETRANSLATE(A390,""id"",""en"")"),"change the waste management problem")</f>
        <v>change the waste management problem</v>
      </c>
    </row>
    <row r="391" ht="15.75" customHeight="1">
      <c r="A391" s="3" t="s">
        <v>484</v>
      </c>
      <c r="B391" s="3" t="s">
        <v>485</v>
      </c>
      <c r="C391" s="3" t="s">
        <v>486</v>
      </c>
      <c r="D391" s="3" t="s">
        <v>487</v>
      </c>
      <c r="E391" s="3" t="s">
        <v>487</v>
      </c>
      <c r="F391" s="3" t="s">
        <v>488</v>
      </c>
      <c r="G391" s="3" t="s">
        <v>489</v>
      </c>
      <c r="H391" s="3" t="str">
        <f>IFERROR(__xludf.DUMMYFUNCTION("GOOGLETRANSLATE(A391,""id"",""en"")"),"happy environmental waste bank")</f>
        <v>happy environmental waste bank</v>
      </c>
    </row>
    <row r="392" ht="15.75" customHeight="1">
      <c r="A392" s="3" t="s">
        <v>484</v>
      </c>
      <c r="B392" s="3" t="s">
        <v>485</v>
      </c>
      <c r="C392" s="3" t="s">
        <v>486</v>
      </c>
      <c r="D392" s="3" t="s">
        <v>487</v>
      </c>
      <c r="E392" s="3" t="s">
        <v>487</v>
      </c>
      <c r="F392" s="3" t="s">
        <v>488</v>
      </c>
      <c r="G392" s="3" t="s">
        <v>489</v>
      </c>
      <c r="H392" s="3" t="str">
        <f>IFERROR(__xludf.DUMMYFUNCTION("GOOGLETRANSLATE(A392,""id"",""en"")"),"happy environmental waste bank")</f>
        <v>happy environmental waste bank</v>
      </c>
    </row>
    <row r="393" ht="15.75" customHeight="1">
      <c r="A393" s="3" t="s">
        <v>846</v>
      </c>
      <c r="B393" s="3" t="s">
        <v>847</v>
      </c>
      <c r="C393" s="3" t="s">
        <v>848</v>
      </c>
      <c r="D393" s="3" t="s">
        <v>849</v>
      </c>
      <c r="E393" s="3" t="s">
        <v>849</v>
      </c>
      <c r="F393" s="3" t="s">
        <v>850</v>
      </c>
      <c r="G393" s="3" t="s">
        <v>851</v>
      </c>
      <c r="H393" s="3" t="str">
        <f>IFERROR(__xludf.DUMMYFUNCTION("GOOGLETRANSLATE(A393,""id"",""en"")"),"the process of transporting waste is slow and makes it smell delicious")</f>
        <v>the process of transporting waste is slow and makes it smell delicious</v>
      </c>
    </row>
    <row r="394" ht="15.75" customHeight="1">
      <c r="A394" s="3" t="s">
        <v>520</v>
      </c>
      <c r="B394" s="3" t="s">
        <v>521</v>
      </c>
      <c r="C394" s="3" t="s">
        <v>522</v>
      </c>
      <c r="D394" s="3" t="s">
        <v>523</v>
      </c>
      <c r="E394" s="3" t="s">
        <v>523</v>
      </c>
      <c r="F394" s="3" t="s">
        <v>524</v>
      </c>
      <c r="G394" s="3" t="s">
        <v>525</v>
      </c>
      <c r="H394" s="3" t="str">
        <f>IFERROR(__xludf.DUMMYFUNCTION("GOOGLETRANSLATE(A394,""id"",""en"")"),"Collaboration between citizens with a clean environment is strong")</f>
        <v>Collaboration between citizens with a clean environment is strong</v>
      </c>
    </row>
    <row r="395" ht="15.75" customHeight="1">
      <c r="A395" s="3" t="s">
        <v>858</v>
      </c>
      <c r="B395" s="3" t="s">
        <v>859</v>
      </c>
      <c r="C395" s="3" t="s">
        <v>860</v>
      </c>
      <c r="D395" s="3" t="s">
        <v>861</v>
      </c>
      <c r="E395" s="3" t="s">
        <v>861</v>
      </c>
      <c r="F395" s="3" t="s">
        <v>862</v>
      </c>
      <c r="G395" s="3" t="s">
        <v>863</v>
      </c>
      <c r="H395" s="3" t="str">
        <f>IFERROR(__xludf.DUMMYFUNCTION("GOOGLETRANSLATE(A395,""id"",""en"")"),"Waste bank encourages environmental protection")</f>
        <v>Waste bank encourages environmental protection</v>
      </c>
    </row>
    <row r="396" ht="15.75" customHeight="1">
      <c r="A396" s="3" t="s">
        <v>817</v>
      </c>
      <c r="B396" s="3" t="s">
        <v>818</v>
      </c>
      <c r="C396" s="3" t="s">
        <v>819</v>
      </c>
      <c r="D396" s="3" t="s">
        <v>820</v>
      </c>
      <c r="E396" s="3" t="s">
        <v>820</v>
      </c>
      <c r="F396" s="3" t="s">
        <v>821</v>
      </c>
      <c r="G396" s="3" t="s">
        <v>822</v>
      </c>
      <c r="H396" s="3" t="str">
        <f>IFERROR(__xludf.DUMMYFUNCTION("GOOGLETRANSLATE(A396,""id"",""en"")"),"community good waste management campaign")</f>
        <v>community good waste management campaign</v>
      </c>
    </row>
    <row r="397" ht="15.75" customHeight="1">
      <c r="A397" s="3" t="s">
        <v>817</v>
      </c>
      <c r="B397" s="3" t="s">
        <v>818</v>
      </c>
      <c r="C397" s="3" t="s">
        <v>819</v>
      </c>
      <c r="D397" s="3" t="s">
        <v>820</v>
      </c>
      <c r="E397" s="3" t="s">
        <v>820</v>
      </c>
      <c r="F397" s="3" t="s">
        <v>821</v>
      </c>
      <c r="G397" s="3" t="s">
        <v>822</v>
      </c>
      <c r="H397" s="3" t="str">
        <f>IFERROR(__xludf.DUMMYFUNCTION("GOOGLETRANSLATE(A397,""id"",""en"")"),"community good waste management campaign")</f>
        <v>community good waste management campaign</v>
      </c>
    </row>
    <row r="398" ht="15.75" customHeight="1">
      <c r="A398" s="3" t="s">
        <v>538</v>
      </c>
      <c r="B398" s="3" t="s">
        <v>539</v>
      </c>
      <c r="C398" s="3" t="s">
        <v>540</v>
      </c>
      <c r="D398" s="3" t="s">
        <v>541</v>
      </c>
      <c r="E398" s="3" t="s">
        <v>541</v>
      </c>
      <c r="F398" s="3" t="s">
        <v>542</v>
      </c>
      <c r="G398" s="3" t="s">
        <v>543</v>
      </c>
      <c r="H398" s="3" t="str">
        <f>IFERROR(__xludf.DUMMYFUNCTION("GOOGLETRANSLATE(A398,""id"",""en"")"),"river waste for real action")</f>
        <v>river waste for real action</v>
      </c>
    </row>
    <row r="399" ht="15.75" customHeight="1">
      <c r="A399" s="3" t="s">
        <v>846</v>
      </c>
      <c r="B399" s="3" t="s">
        <v>847</v>
      </c>
      <c r="C399" s="3" t="s">
        <v>848</v>
      </c>
      <c r="D399" s="3" t="s">
        <v>849</v>
      </c>
      <c r="E399" s="3" t="s">
        <v>849</v>
      </c>
      <c r="F399" s="3" t="s">
        <v>850</v>
      </c>
      <c r="G399" s="3" t="s">
        <v>851</v>
      </c>
      <c r="H399" s="3" t="str">
        <f>IFERROR(__xludf.DUMMYFUNCTION("GOOGLETRANSLATE(A399,""id"",""en"")"),"the process of transporting waste is slow and makes it smell delicious")</f>
        <v>the process of transporting waste is slow and makes it smell delicious</v>
      </c>
    </row>
    <row r="400" ht="15.75" customHeight="1">
      <c r="A400" s="3" t="s">
        <v>766</v>
      </c>
      <c r="B400" s="3" t="s">
        <v>767</v>
      </c>
      <c r="C400" s="3" t="s">
        <v>768</v>
      </c>
      <c r="D400" s="3" t="s">
        <v>769</v>
      </c>
      <c r="E400" s="3" t="s">
        <v>769</v>
      </c>
      <c r="F400" s="3" t="s">
        <v>770</v>
      </c>
      <c r="G400" s="3" t="s">
        <v>771</v>
      </c>
      <c r="H400" s="3" t="str">
        <f>IFERROR(__xludf.DUMMYFUNCTION("GOOGLETRANSLATE(A400,""id"",""en"")"),"piled up trash for weeks")</f>
        <v>piled up trash for weeks</v>
      </c>
    </row>
    <row r="401" ht="15.75" customHeight="1">
      <c r="A401" s="3" t="s">
        <v>817</v>
      </c>
      <c r="B401" s="3" t="s">
        <v>818</v>
      </c>
      <c r="C401" s="3" t="s">
        <v>819</v>
      </c>
      <c r="D401" s="3" t="s">
        <v>820</v>
      </c>
      <c r="E401" s="3" t="s">
        <v>820</v>
      </c>
      <c r="F401" s="3" t="s">
        <v>821</v>
      </c>
      <c r="G401" s="3" t="s">
        <v>822</v>
      </c>
      <c r="H401" s="3" t="str">
        <f>IFERROR(__xludf.DUMMYFUNCTION("GOOGLETRANSLATE(A401,""id"",""en"")"),"community good waste management campaign")</f>
        <v>community good waste management campaign</v>
      </c>
    </row>
    <row r="402" ht="15.75" customHeight="1">
      <c r="A402" s="3" t="s">
        <v>526</v>
      </c>
      <c r="B402" s="3" t="s">
        <v>527</v>
      </c>
      <c r="C402" s="3" t="s">
        <v>528</v>
      </c>
      <c r="D402" s="3" t="s">
        <v>529</v>
      </c>
      <c r="E402" s="3" t="s">
        <v>529</v>
      </c>
      <c r="F402" s="3" t="s">
        <v>530</v>
      </c>
      <c r="G402" s="3" t="s">
        <v>531</v>
      </c>
      <c r="H402" s="3" t="str">
        <f>IFERROR(__xludf.DUMMYFUNCTION("GOOGLETRANSLATE(A402,""id"",""en"")"),"please manage waste")</f>
        <v>please manage waste</v>
      </c>
    </row>
    <row r="403" ht="15.75" customHeight="1">
      <c r="A403" s="3" t="s">
        <v>754</v>
      </c>
      <c r="B403" s="3" t="s">
        <v>755</v>
      </c>
      <c r="C403" s="3" t="s">
        <v>756</v>
      </c>
      <c r="D403" s="3" t="s">
        <v>757</v>
      </c>
      <c r="E403" s="3" t="s">
        <v>757</v>
      </c>
      <c r="F403" s="3" t="s">
        <v>758</v>
      </c>
      <c r="G403" s="3" t="s">
        <v>759</v>
      </c>
      <c r="H403" s="3" t="str">
        <f>IFERROR(__xludf.DUMMYFUNCTION("GOOGLETRANSLATE(A403,""id"",""en"")"),"educational program for less plastic waste benefits")</f>
        <v>educational program for less plastic waste benefits</v>
      </c>
    </row>
    <row r="404" ht="15.75" customHeight="1">
      <c r="A404" s="3" t="s">
        <v>526</v>
      </c>
      <c r="B404" s="3" t="s">
        <v>527</v>
      </c>
      <c r="C404" s="3" t="s">
        <v>528</v>
      </c>
      <c r="D404" s="3" t="s">
        <v>529</v>
      </c>
      <c r="E404" s="3" t="s">
        <v>529</v>
      </c>
      <c r="F404" s="3" t="s">
        <v>530</v>
      </c>
      <c r="G404" s="3" t="s">
        <v>531</v>
      </c>
      <c r="H404" s="3" t="str">
        <f>IFERROR(__xludf.DUMMYFUNCTION("GOOGLETRANSLATE(A404,""id"",""en"")"),"please manage waste")</f>
        <v>please manage waste</v>
      </c>
    </row>
    <row r="405" ht="15.75" customHeight="1">
      <c r="A405" s="3" t="s">
        <v>811</v>
      </c>
      <c r="B405" s="3" t="s">
        <v>812</v>
      </c>
      <c r="C405" s="3" t="s">
        <v>813</v>
      </c>
      <c r="D405" s="3" t="s">
        <v>814</v>
      </c>
      <c r="E405" s="3" t="s">
        <v>814</v>
      </c>
      <c r="F405" s="3" t="s">
        <v>815</v>
      </c>
      <c r="G405" s="3" t="s">
        <v>816</v>
      </c>
      <c r="H405" s="3" t="str">
        <f>IFERROR(__xludf.DUMMYFUNCTION("GOOGLETRANSLATE(A405,""id"",""en"")"),"socialization of level waste recycling")</f>
        <v>socialization of level waste recycling</v>
      </c>
    </row>
    <row r="406" ht="15.75" customHeight="1">
      <c r="A406" s="3" t="s">
        <v>852</v>
      </c>
      <c r="B406" s="3" t="s">
        <v>853</v>
      </c>
      <c r="C406" s="3" t="s">
        <v>854</v>
      </c>
      <c r="D406" s="3" t="s">
        <v>855</v>
      </c>
      <c r="E406" s="3" t="s">
        <v>855</v>
      </c>
      <c r="F406" s="3" t="s">
        <v>856</v>
      </c>
      <c r="G406" s="3" t="s">
        <v>857</v>
      </c>
      <c r="H406" s="3" t="str">
        <f>IFERROR(__xludf.DUMMYFUNCTION("GOOGLETRANSLATE(A406,""id"",""en"")"),"less plastic waste results")</f>
        <v>less plastic waste results</v>
      </c>
    </row>
    <row r="407" ht="15.75" customHeight="1">
      <c r="A407" s="3" t="s">
        <v>526</v>
      </c>
      <c r="B407" s="3" t="s">
        <v>527</v>
      </c>
      <c r="C407" s="3" t="s">
        <v>528</v>
      </c>
      <c r="D407" s="3" t="s">
        <v>529</v>
      </c>
      <c r="E407" s="3" t="s">
        <v>529</v>
      </c>
      <c r="F407" s="3" t="s">
        <v>530</v>
      </c>
      <c r="G407" s="3" t="s">
        <v>531</v>
      </c>
      <c r="H407" s="3" t="str">
        <f>IFERROR(__xludf.DUMMYFUNCTION("GOOGLETRANSLATE(A407,""id"",""en"")"),"please manage waste")</f>
        <v>please manage waste</v>
      </c>
    </row>
    <row r="408" ht="15.75" customHeight="1">
      <c r="A408" s="3" t="s">
        <v>797</v>
      </c>
      <c r="B408" s="3" t="s">
        <v>798</v>
      </c>
      <c r="C408" s="3" t="s">
        <v>799</v>
      </c>
      <c r="D408" s="3" t="s">
        <v>800</v>
      </c>
      <c r="E408" s="3" t="s">
        <v>800</v>
      </c>
      <c r="F408" s="3" t="s">
        <v>801</v>
      </c>
      <c r="G408" s="3" t="s">
        <v>802</v>
      </c>
      <c r="H408" s="3" t="str">
        <f>IFERROR(__xludf.DUMMYFUNCTION("GOOGLETRANSLATE(A408,""id"",""en"")"),"level of city waste management")</f>
        <v>level of city waste management</v>
      </c>
    </row>
    <row r="409" ht="15.75" customHeight="1">
      <c r="A409" s="3" t="s">
        <v>490</v>
      </c>
      <c r="B409" s="3" t="s">
        <v>803</v>
      </c>
      <c r="C409" s="3" t="s">
        <v>492</v>
      </c>
      <c r="D409" s="3" t="s">
        <v>493</v>
      </c>
      <c r="E409" s="3" t="s">
        <v>493</v>
      </c>
      <c r="F409" s="3" t="s">
        <v>494</v>
      </c>
      <c r="G409" s="3" t="s">
        <v>495</v>
      </c>
      <c r="H409" s="3" t="str">
        <f>IFERROR(__xludf.DUMMYFUNCTION("GOOGLETRANSLATE(A409,""id"",""en"")"),"hopefully the level of environmental waste management facilities")</f>
        <v>hopefully the level of environmental waste management facilities</v>
      </c>
    </row>
    <row r="410" ht="15.75" customHeight="1">
      <c r="A410" s="3" t="s">
        <v>484</v>
      </c>
      <c r="B410" s="3" t="s">
        <v>485</v>
      </c>
      <c r="C410" s="3" t="s">
        <v>486</v>
      </c>
      <c r="D410" s="3" t="s">
        <v>487</v>
      </c>
      <c r="E410" s="3" t="s">
        <v>487</v>
      </c>
      <c r="F410" s="3" t="s">
        <v>488</v>
      </c>
      <c r="G410" s="3" t="s">
        <v>489</v>
      </c>
      <c r="H410" s="3" t="str">
        <f>IFERROR(__xludf.DUMMYFUNCTION("GOOGLETRANSLATE(A410,""id"",""en"")"),"happy environmental waste bank")</f>
        <v>happy environmental waste bank</v>
      </c>
    </row>
    <row r="411" ht="15.75" customHeight="1">
      <c r="A411" s="3" t="s">
        <v>589</v>
      </c>
      <c r="B411" s="3" t="s">
        <v>590</v>
      </c>
      <c r="C411" s="3" t="s">
        <v>591</v>
      </c>
      <c r="D411" s="3" t="s">
        <v>592</v>
      </c>
      <c r="E411" s="3" t="s">
        <v>592</v>
      </c>
      <c r="F411" s="3" t="s">
        <v>593</v>
      </c>
      <c r="G411" s="3" t="s">
        <v>594</v>
      </c>
      <c r="H411" s="3" t="str">
        <f>IFERROR(__xludf.DUMMYFUNCTION("GOOGLETRANSLATE(A411,""id"",""en"")"),"waste bank further educational steps")</f>
        <v>waste bank further educational steps</v>
      </c>
    </row>
    <row r="412" ht="15.75" customHeight="1">
      <c r="A412" s="3" t="s">
        <v>514</v>
      </c>
      <c r="B412" s="3" t="s">
        <v>515</v>
      </c>
      <c r="C412" s="3" t="s">
        <v>516</v>
      </c>
      <c r="D412" s="3" t="s">
        <v>517</v>
      </c>
      <c r="E412" s="3" t="s">
        <v>517</v>
      </c>
      <c r="F412" s="3" t="s">
        <v>518</v>
      </c>
      <c r="G412" s="3" t="s">
        <v>519</v>
      </c>
      <c r="H412" s="3" t="str">
        <f>IFERROR(__xludf.DUMMYFUNCTION("GOOGLETRANSLATE(A412,""id"",""en"")"),"regional environmental program")</f>
        <v>regional environmental program</v>
      </c>
    </row>
    <row r="413" ht="15.75" customHeight="1">
      <c r="A413" s="3" t="s">
        <v>532</v>
      </c>
      <c r="B413" s="3" t="s">
        <v>533</v>
      </c>
      <c r="C413" s="3" t="s">
        <v>534</v>
      </c>
      <c r="D413" s="3" t="s">
        <v>535</v>
      </c>
      <c r="E413" s="3" t="s">
        <v>535</v>
      </c>
      <c r="F413" s="3" t="s">
        <v>536</v>
      </c>
      <c r="G413" s="3" t="s">
        <v>537</v>
      </c>
      <c r="H413" s="3" t="str">
        <f>IFERROR(__xludf.DUMMYFUNCTION("GOOGLETRANSLATE(A413,""id"",""en"")"),"aware of the social waste of society")</f>
        <v>aware of the social waste of society</v>
      </c>
    </row>
    <row r="414" ht="15.75" customHeight="1">
      <c r="A414" s="3" t="s">
        <v>532</v>
      </c>
      <c r="B414" s="3" t="s">
        <v>533</v>
      </c>
      <c r="C414" s="3" t="s">
        <v>534</v>
      </c>
      <c r="D414" s="3" t="s">
        <v>535</v>
      </c>
      <c r="E414" s="3" t="s">
        <v>535</v>
      </c>
      <c r="F414" s="3" t="s">
        <v>536</v>
      </c>
      <c r="G414" s="3" t="s">
        <v>537</v>
      </c>
      <c r="H414" s="3" t="str">
        <f>IFERROR(__xludf.DUMMYFUNCTION("GOOGLETRANSLATE(A414,""id"",""en"")"),"aware of the social waste of society")</f>
        <v>aware of the social waste of society</v>
      </c>
    </row>
    <row r="415" ht="15.75" customHeight="1">
      <c r="A415" s="3" t="s">
        <v>840</v>
      </c>
      <c r="B415" s="3" t="s">
        <v>841</v>
      </c>
      <c r="C415" s="3" t="s">
        <v>842</v>
      </c>
      <c r="D415" s="3" t="s">
        <v>843</v>
      </c>
      <c r="E415" s="3" t="s">
        <v>843</v>
      </c>
      <c r="F415" s="3" t="s">
        <v>844</v>
      </c>
      <c r="G415" s="3" t="s">
        <v>845</v>
      </c>
      <c r="H415" s="3" t="str">
        <f>IFERROR(__xludf.DUMMYFUNCTION("GOOGLETRANSLATE(A415,""id"",""en"")"),"change the waste management problem")</f>
        <v>change the waste management problem</v>
      </c>
    </row>
    <row r="416" ht="15.75" customHeight="1">
      <c r="A416" s="3" t="s">
        <v>532</v>
      </c>
      <c r="B416" s="3" t="s">
        <v>533</v>
      </c>
      <c r="C416" s="3" t="s">
        <v>534</v>
      </c>
      <c r="D416" s="3" t="s">
        <v>535</v>
      </c>
      <c r="E416" s="3" t="s">
        <v>535</v>
      </c>
      <c r="F416" s="3" t="s">
        <v>536</v>
      </c>
      <c r="G416" s="3" t="s">
        <v>537</v>
      </c>
      <c r="H416" s="3" t="str">
        <f>IFERROR(__xludf.DUMMYFUNCTION("GOOGLETRANSLATE(A416,""id"",""en"")"),"aware of the social waste of society")</f>
        <v>aware of the social waste of society</v>
      </c>
    </row>
    <row r="417" ht="15.75" customHeight="1">
      <c r="A417" s="3" t="s">
        <v>520</v>
      </c>
      <c r="B417" s="3" t="s">
        <v>521</v>
      </c>
      <c r="C417" s="3" t="s">
        <v>522</v>
      </c>
      <c r="D417" s="3" t="s">
        <v>523</v>
      </c>
      <c r="E417" s="3" t="s">
        <v>523</v>
      </c>
      <c r="F417" s="3" t="s">
        <v>524</v>
      </c>
      <c r="G417" s="3" t="s">
        <v>525</v>
      </c>
      <c r="H417" s="3" t="str">
        <f>IFERROR(__xludf.DUMMYFUNCTION("GOOGLETRANSLATE(A417,""id"",""en"")"),"Collaboration between citizens with a clean environment is strong")</f>
        <v>Collaboration between citizens with a clean environment is strong</v>
      </c>
    </row>
    <row r="418" ht="15.75" customHeight="1">
      <c r="A418" s="3" t="s">
        <v>791</v>
      </c>
      <c r="B418" s="3" t="s">
        <v>792</v>
      </c>
      <c r="C418" s="3" t="s">
        <v>793</v>
      </c>
      <c r="D418" s="3" t="s">
        <v>794</v>
      </c>
      <c r="E418" s="3" t="s">
        <v>794</v>
      </c>
      <c r="F418" s="3" t="s">
        <v>795</v>
      </c>
      <c r="G418" s="3" t="s">
        <v>796</v>
      </c>
      <c r="H418" s="3" t="str">
        <f>IFERROR(__xludf.DUMMYFUNCTION("GOOGLETRANSLATE(A418,""id"",""en"")"),"the serious command of the city's trash hand")</f>
        <v>the serious command of the city's trash hand</v>
      </c>
    </row>
    <row r="419" ht="15.75" customHeight="1">
      <c r="A419" s="3" t="s">
        <v>872</v>
      </c>
      <c r="B419" s="3" t="s">
        <v>873</v>
      </c>
      <c r="C419" s="3" t="s">
        <v>873</v>
      </c>
      <c r="D419" s="3" t="s">
        <v>874</v>
      </c>
      <c r="E419" s="3" t="s">
        <v>874</v>
      </c>
      <c r="F419" s="3" t="s">
        <v>875</v>
      </c>
      <c r="G419" s="3" t="s">
        <v>876</v>
      </c>
      <c r="H419" s="3" t="str">
        <f>IFERROR(__xludf.DUMMYFUNCTION("GOOGLETRANSLATE(A419,""id"",""en"")"),"Collaboration between citizens with a clean and strong environment guides neighborhood leaders")</f>
        <v>Collaboration between citizens with a clean and strong environment guides neighborhood leaders</v>
      </c>
    </row>
    <row r="420" ht="15.75" customHeight="1">
      <c r="A420" s="3" t="s">
        <v>508</v>
      </c>
      <c r="B420" s="3" t="s">
        <v>509</v>
      </c>
      <c r="C420" s="3" t="s">
        <v>510</v>
      </c>
      <c r="D420" s="3" t="s">
        <v>511</v>
      </c>
      <c r="E420" s="3" t="s">
        <v>511</v>
      </c>
      <c r="F420" s="3" t="s">
        <v>512</v>
      </c>
      <c r="G420" s="3" t="s">
        <v>513</v>
      </c>
      <c r="H420" s="3" t="str">
        <f>IFERROR(__xludf.DUMMYFUNCTION("GOOGLETRANSLATE(A420,""id"",""en"")"),"effective waste management program")</f>
        <v>effective waste management program</v>
      </c>
    </row>
    <row r="421" ht="15.75" customHeight="1">
      <c r="A421" s="3" t="s">
        <v>754</v>
      </c>
      <c r="B421" s="3" t="s">
        <v>755</v>
      </c>
      <c r="C421" s="3" t="s">
        <v>756</v>
      </c>
      <c r="D421" s="3" t="s">
        <v>757</v>
      </c>
      <c r="E421" s="3" t="s">
        <v>757</v>
      </c>
      <c r="F421" s="3" t="s">
        <v>758</v>
      </c>
      <c r="G421" s="3" t="s">
        <v>759</v>
      </c>
      <c r="H421" s="3" t="str">
        <f>IFERROR(__xludf.DUMMYFUNCTION("GOOGLETRANSLATE(A421,""id"",""en"")"),"educational program for less plastic waste benefits")</f>
        <v>educational program for less plastic waste benefits</v>
      </c>
    </row>
    <row r="422" ht="15.75" customHeight="1">
      <c r="A422" s="3" t="s">
        <v>773</v>
      </c>
      <c r="B422" s="3" t="s">
        <v>774</v>
      </c>
      <c r="C422" s="3" t="s">
        <v>775</v>
      </c>
      <c r="D422" s="3" t="s">
        <v>776</v>
      </c>
      <c r="E422" s="3" t="s">
        <v>776</v>
      </c>
      <c r="F422" s="3" t="s">
        <v>777</v>
      </c>
      <c r="G422" s="3" t="s">
        <v>778</v>
      </c>
      <c r="H422" s="3" t="str">
        <f>IFERROR(__xludf.DUMMYFUNCTION("GOOGLETRANSLATE(A422,""id"",""en"")"),"society's easy trash")</f>
        <v>society's easy trash</v>
      </c>
    </row>
    <row r="423" ht="15.75" customHeight="1">
      <c r="A423" s="3" t="s">
        <v>817</v>
      </c>
      <c r="B423" s="3" t="s">
        <v>818</v>
      </c>
      <c r="C423" s="3" t="s">
        <v>819</v>
      </c>
      <c r="D423" s="3" t="s">
        <v>820</v>
      </c>
      <c r="E423" s="3" t="s">
        <v>820</v>
      </c>
      <c r="F423" s="3" t="s">
        <v>821</v>
      </c>
      <c r="G423" s="3" t="s">
        <v>822</v>
      </c>
      <c r="H423" s="3" t="str">
        <f>IFERROR(__xludf.DUMMYFUNCTION("GOOGLETRANSLATE(A423,""id"",""en"")"),"community good waste management campaign")</f>
        <v>community good waste management campaign</v>
      </c>
    </row>
    <row r="424" ht="15.75" customHeight="1">
      <c r="A424" s="3" t="s">
        <v>514</v>
      </c>
      <c r="B424" s="3" t="s">
        <v>515</v>
      </c>
      <c r="C424" s="3" t="s">
        <v>516</v>
      </c>
      <c r="D424" s="3" t="s">
        <v>517</v>
      </c>
      <c r="E424" s="3" t="s">
        <v>517</v>
      </c>
      <c r="F424" s="3" t="s">
        <v>518</v>
      </c>
      <c r="G424" s="3" t="s">
        <v>519</v>
      </c>
      <c r="H424" s="3" t="str">
        <f>IFERROR(__xludf.DUMMYFUNCTION("GOOGLETRANSLATE(A424,""id"",""en"")"),"regional environmental program")</f>
        <v>regional environmental program</v>
      </c>
    </row>
    <row r="425" ht="15.75" customHeight="1">
      <c r="A425" s="3" t="s">
        <v>514</v>
      </c>
      <c r="B425" s="3" t="s">
        <v>515</v>
      </c>
      <c r="C425" s="3" t="s">
        <v>516</v>
      </c>
      <c r="D425" s="3" t="s">
        <v>517</v>
      </c>
      <c r="E425" s="3" t="s">
        <v>517</v>
      </c>
      <c r="F425" s="3" t="s">
        <v>518</v>
      </c>
      <c r="G425" s="3" t="s">
        <v>519</v>
      </c>
      <c r="H425" s="3" t="str">
        <f>IFERROR(__xludf.DUMMYFUNCTION("GOOGLETRANSLATE(A425,""id"",""en"")"),"regional environmental program")</f>
        <v>regional environmental program</v>
      </c>
    </row>
    <row r="426" ht="15.75" customHeight="1">
      <c r="A426" s="3" t="s">
        <v>791</v>
      </c>
      <c r="B426" s="3" t="s">
        <v>792</v>
      </c>
      <c r="C426" s="3" t="s">
        <v>793</v>
      </c>
      <c r="D426" s="3" t="s">
        <v>794</v>
      </c>
      <c r="E426" s="3" t="s">
        <v>794</v>
      </c>
      <c r="F426" s="3" t="s">
        <v>795</v>
      </c>
      <c r="G426" s="3" t="s">
        <v>796</v>
      </c>
      <c r="H426" s="3" t="str">
        <f>IFERROR(__xludf.DUMMYFUNCTION("GOOGLETRANSLATE(A426,""id"",""en"")"),"the serious command of the city's trash hand")</f>
        <v>the serious command of the city's trash hand</v>
      </c>
    </row>
    <row r="427" ht="15.75" customHeight="1">
      <c r="A427" s="3" t="s">
        <v>545</v>
      </c>
      <c r="B427" s="3" t="s">
        <v>546</v>
      </c>
      <c r="C427" s="3" t="s">
        <v>547</v>
      </c>
      <c r="D427" s="3" t="s">
        <v>548</v>
      </c>
      <c r="E427" s="3" t="s">
        <v>548</v>
      </c>
      <c r="F427" s="3" t="s">
        <v>549</v>
      </c>
      <c r="G427" s="3" t="s">
        <v>550</v>
      </c>
      <c r="H427" s="3" t="str">
        <f>IFERROR(__xludf.DUMMYFUNCTION("GOOGLETRANSLATE(A427,""id"",""en"")"),"aware that low society people throw rubbish everywhere")</f>
        <v>aware that low society people throw rubbish everywhere</v>
      </c>
    </row>
    <row r="428" ht="15.75" customHeight="1">
      <c r="A428" s="3" t="s">
        <v>545</v>
      </c>
      <c r="B428" s="3" t="s">
        <v>546</v>
      </c>
      <c r="C428" s="3" t="s">
        <v>547</v>
      </c>
      <c r="D428" s="3" t="s">
        <v>548</v>
      </c>
      <c r="E428" s="3" t="s">
        <v>548</v>
      </c>
      <c r="F428" s="3" t="s">
        <v>549</v>
      </c>
      <c r="G428" s="3" t="s">
        <v>550</v>
      </c>
      <c r="H428" s="3" t="str">
        <f>IFERROR(__xludf.DUMMYFUNCTION("GOOGLETRANSLATE(A428,""id"",""en"")"),"aware that low society people throw rubbish everywhere")</f>
        <v>aware that low society people throw rubbish everywhere</v>
      </c>
    </row>
    <row r="429" ht="15.75" customHeight="1">
      <c r="A429" s="3" t="s">
        <v>840</v>
      </c>
      <c r="B429" s="3" t="s">
        <v>841</v>
      </c>
      <c r="C429" s="3" t="s">
        <v>842</v>
      </c>
      <c r="D429" s="3" t="s">
        <v>843</v>
      </c>
      <c r="E429" s="3" t="s">
        <v>843</v>
      </c>
      <c r="F429" s="3" t="s">
        <v>844</v>
      </c>
      <c r="G429" s="3" t="s">
        <v>845</v>
      </c>
      <c r="H429" s="3" t="str">
        <f>IFERROR(__xludf.DUMMYFUNCTION("GOOGLETRANSLATE(A429,""id"",""en"")"),"change the waste management problem")</f>
        <v>change the waste management problem</v>
      </c>
    </row>
    <row r="430" ht="15.75" customHeight="1">
      <c r="A430" s="3" t="s">
        <v>520</v>
      </c>
      <c r="B430" s="3" t="s">
        <v>521</v>
      </c>
      <c r="C430" s="3" t="s">
        <v>522</v>
      </c>
      <c r="D430" s="3" t="s">
        <v>523</v>
      </c>
      <c r="E430" s="3" t="s">
        <v>523</v>
      </c>
      <c r="F430" s="3" t="s">
        <v>524</v>
      </c>
      <c r="G430" s="3" t="s">
        <v>525</v>
      </c>
      <c r="H430" s="3" t="str">
        <f>IFERROR(__xludf.DUMMYFUNCTION("GOOGLETRANSLATE(A430,""id"",""en"")"),"Collaboration between citizens with a clean environment is strong")</f>
        <v>Collaboration between citizens with a clean environment is strong</v>
      </c>
    </row>
    <row r="431" ht="15.75" customHeight="1">
      <c r="A431" s="3" t="s">
        <v>804</v>
      </c>
      <c r="B431" s="3" t="s">
        <v>805</v>
      </c>
      <c r="C431" s="3" t="s">
        <v>806</v>
      </c>
      <c r="D431" s="3" t="s">
        <v>807</v>
      </c>
      <c r="E431" s="3" t="s">
        <v>807</v>
      </c>
      <c r="F431" s="3" t="s">
        <v>808</v>
      </c>
      <c r="G431" s="3" t="s">
        <v>808</v>
      </c>
      <c r="H431" s="3" t="str">
        <f>IFERROR(__xludf.DUMMYFUNCTION("GOOGLETRANSLATE(A431,""id"",""en"")"),"community recycling education program")</f>
        <v>community recycling education program</v>
      </c>
    </row>
    <row r="432" ht="15.75" customHeight="1">
      <c r="A432" s="3" t="s">
        <v>496</v>
      </c>
      <c r="B432" s="3" t="s">
        <v>497</v>
      </c>
      <c r="C432" s="3" t="s">
        <v>498</v>
      </c>
      <c r="D432" s="3" t="s">
        <v>499</v>
      </c>
      <c r="E432" s="3" t="s">
        <v>499</v>
      </c>
      <c r="F432" s="3" t="s">
        <v>500</v>
      </c>
      <c r="G432" s="3" t="s">
        <v>501</v>
      </c>
      <c r="H432" s="3" t="str">
        <f>IFERROR(__xludf.DUMMYFUNCTION("GOOGLETRANSLATE(A432,""id"",""en"")"),"regulations on reducing plastic waste")</f>
        <v>regulations on reducing plastic waste</v>
      </c>
    </row>
    <row r="433" ht="15.75" customHeight="1">
      <c r="A433" s="3" t="s">
        <v>526</v>
      </c>
      <c r="B433" s="3" t="s">
        <v>527</v>
      </c>
      <c r="C433" s="3" t="s">
        <v>528</v>
      </c>
      <c r="D433" s="3" t="s">
        <v>529</v>
      </c>
      <c r="E433" s="3" t="s">
        <v>529</v>
      </c>
      <c r="F433" s="3" t="s">
        <v>530</v>
      </c>
      <c r="G433" s="3" t="s">
        <v>531</v>
      </c>
      <c r="H433" s="3" t="str">
        <f>IFERROR(__xludf.DUMMYFUNCTION("GOOGLETRANSLATE(A433,""id"",""en"")"),"please manage waste")</f>
        <v>please manage waste</v>
      </c>
    </row>
    <row r="434" ht="15.75" customHeight="1">
      <c r="A434" s="3" t="s">
        <v>846</v>
      </c>
      <c r="B434" s="3" t="s">
        <v>847</v>
      </c>
      <c r="C434" s="3" t="s">
        <v>848</v>
      </c>
      <c r="D434" s="3" t="s">
        <v>849</v>
      </c>
      <c r="E434" s="3" t="s">
        <v>849</v>
      </c>
      <c r="F434" s="3" t="s">
        <v>850</v>
      </c>
      <c r="G434" s="3" t="s">
        <v>851</v>
      </c>
      <c r="H434" s="3" t="str">
        <f>IFERROR(__xludf.DUMMYFUNCTION("GOOGLETRANSLATE(A434,""id"",""en"")"),"the process of transporting waste is slow and makes it smell delicious")</f>
        <v>the process of transporting waste is slow and makes it smell delicious</v>
      </c>
    </row>
    <row r="435" ht="15.75" customHeight="1">
      <c r="A435" s="3" t="s">
        <v>472</v>
      </c>
      <c r="B435" s="3" t="s">
        <v>772</v>
      </c>
      <c r="C435" s="3" t="s">
        <v>474</v>
      </c>
      <c r="D435" s="3" t="s">
        <v>475</v>
      </c>
      <c r="E435" s="3" t="s">
        <v>475</v>
      </c>
      <c r="F435" s="3" t="s">
        <v>476</v>
      </c>
      <c r="G435" s="3" t="s">
        <v>477</v>
      </c>
      <c r="H435" s="3" t="str">
        <f>IFERROR(__xludf.DUMMYFUNCTION("GOOGLETRANSLATE(A435,""id"",""en"")"),"plastic waste dominates, effective solution")</f>
        <v>plastic waste dominates, effective solution</v>
      </c>
    </row>
    <row r="436" ht="15.75" customHeight="1">
      <c r="A436" s="3" t="s">
        <v>538</v>
      </c>
      <c r="B436" s="3" t="s">
        <v>539</v>
      </c>
      <c r="C436" s="3" t="s">
        <v>540</v>
      </c>
      <c r="D436" s="3" t="s">
        <v>541</v>
      </c>
      <c r="E436" s="3" t="s">
        <v>541</v>
      </c>
      <c r="F436" s="3" t="s">
        <v>542</v>
      </c>
      <c r="G436" s="3" t="s">
        <v>543</v>
      </c>
      <c r="H436" s="3" t="str">
        <f>IFERROR(__xludf.DUMMYFUNCTION("GOOGLETRANSLATE(A436,""id"",""en"")"),"river waste for real action")</f>
        <v>river waste for real action</v>
      </c>
    </row>
    <row r="437" ht="15.75" customHeight="1">
      <c r="A437" s="3" t="s">
        <v>490</v>
      </c>
      <c r="B437" s="3" t="s">
        <v>803</v>
      </c>
      <c r="C437" s="3" t="s">
        <v>492</v>
      </c>
      <c r="D437" s="3" t="s">
        <v>493</v>
      </c>
      <c r="E437" s="3" t="s">
        <v>493</v>
      </c>
      <c r="F437" s="3" t="s">
        <v>494</v>
      </c>
      <c r="G437" s="3" t="s">
        <v>495</v>
      </c>
      <c r="H437" s="3" t="str">
        <f>IFERROR(__xludf.DUMMYFUNCTION("GOOGLETRANSLATE(A437,""id"",""en"")"),"hopefully the level of environmental waste management facilities")</f>
        <v>hopefully the level of environmental waste management facilities</v>
      </c>
    </row>
    <row r="438" ht="15.75" customHeight="1">
      <c r="A438" s="3" t="s">
        <v>496</v>
      </c>
      <c r="B438" s="3" t="s">
        <v>497</v>
      </c>
      <c r="C438" s="3" t="s">
        <v>498</v>
      </c>
      <c r="D438" s="3" t="s">
        <v>499</v>
      </c>
      <c r="E438" s="3" t="s">
        <v>499</v>
      </c>
      <c r="F438" s="3" t="s">
        <v>500</v>
      </c>
      <c r="G438" s="3" t="s">
        <v>501</v>
      </c>
      <c r="H438" s="3" t="str">
        <f>IFERROR(__xludf.DUMMYFUNCTION("GOOGLETRANSLATE(A438,""id"",""en"")"),"regulations on reducing plastic waste")</f>
        <v>regulations on reducing plastic waste</v>
      </c>
    </row>
    <row r="439" ht="15.75" customHeight="1">
      <c r="A439" s="3" t="s">
        <v>538</v>
      </c>
      <c r="B439" s="3" t="s">
        <v>539</v>
      </c>
      <c r="C439" s="3" t="s">
        <v>540</v>
      </c>
      <c r="D439" s="3" t="s">
        <v>541</v>
      </c>
      <c r="E439" s="3" t="s">
        <v>541</v>
      </c>
      <c r="F439" s="3" t="s">
        <v>542</v>
      </c>
      <c r="G439" s="3" t="s">
        <v>543</v>
      </c>
      <c r="H439" s="3" t="str">
        <f>IFERROR(__xludf.DUMMYFUNCTION("GOOGLETRANSLATE(A439,""id"",""en"")"),"river waste for real action")</f>
        <v>river waste for real action</v>
      </c>
    </row>
    <row r="440" ht="15.75" customHeight="1">
      <c r="A440" s="3" t="s">
        <v>766</v>
      </c>
      <c r="B440" s="3" t="s">
        <v>767</v>
      </c>
      <c r="C440" s="3" t="s">
        <v>768</v>
      </c>
      <c r="D440" s="3" t="s">
        <v>769</v>
      </c>
      <c r="E440" s="3" t="s">
        <v>769</v>
      </c>
      <c r="F440" s="3" t="s">
        <v>770</v>
      </c>
      <c r="G440" s="3" t="s">
        <v>771</v>
      </c>
      <c r="H440" s="3" t="str">
        <f>IFERROR(__xludf.DUMMYFUNCTION("GOOGLETRANSLATE(A440,""id"",""en"")"),"piled up trash for weeks")</f>
        <v>piled up trash for weeks</v>
      </c>
    </row>
    <row r="441" ht="15.75" customHeight="1">
      <c r="A441" s="3" t="s">
        <v>766</v>
      </c>
      <c r="B441" s="3" t="s">
        <v>767</v>
      </c>
      <c r="C441" s="3" t="s">
        <v>768</v>
      </c>
      <c r="D441" s="3" t="s">
        <v>769</v>
      </c>
      <c r="E441" s="3" t="s">
        <v>769</v>
      </c>
      <c r="F441" s="3" t="s">
        <v>770</v>
      </c>
      <c r="G441" s="3" t="s">
        <v>771</v>
      </c>
      <c r="H441" s="3" t="str">
        <f>IFERROR(__xludf.DUMMYFUNCTION("GOOGLETRANSLATE(A441,""id"",""en"")"),"piled up trash for weeks")</f>
        <v>piled up trash for weeks</v>
      </c>
    </row>
    <row r="442" ht="15.75" customHeight="1">
      <c r="A442" s="3" t="s">
        <v>823</v>
      </c>
      <c r="B442" s="3" t="s">
        <v>824</v>
      </c>
      <c r="C442" s="3" t="s">
        <v>825</v>
      </c>
      <c r="D442" s="3" t="s">
        <v>826</v>
      </c>
      <c r="E442" s="3" t="s">
        <v>826</v>
      </c>
      <c r="F442" s="3" t="s">
        <v>827</v>
      </c>
      <c r="G442" s="3" t="s">
        <v>828</v>
      </c>
      <c r="H442" s="3" t="str">
        <f>IFERROR(__xludf.DUMMYFUNCTION("GOOGLETRANSLATE(A442,""id"",""en"")"),"manage waste Makassar level")</f>
        <v>manage waste Makassar level</v>
      </c>
    </row>
    <row r="443" ht="15.75" customHeight="1">
      <c r="A443" s="3" t="s">
        <v>811</v>
      </c>
      <c r="B443" s="3" t="s">
        <v>812</v>
      </c>
      <c r="C443" s="3" t="s">
        <v>813</v>
      </c>
      <c r="D443" s="3" t="s">
        <v>814</v>
      </c>
      <c r="E443" s="3" t="s">
        <v>814</v>
      </c>
      <c r="F443" s="3" t="s">
        <v>815</v>
      </c>
      <c r="G443" s="3" t="s">
        <v>816</v>
      </c>
      <c r="H443" s="3" t="str">
        <f>IFERROR(__xludf.DUMMYFUNCTION("GOOGLETRANSLATE(A443,""id"",""en"")"),"socialization of level waste recycling")</f>
        <v>socialization of level waste recycling</v>
      </c>
    </row>
    <row r="444" ht="15.75" customHeight="1">
      <c r="A444" s="3" t="s">
        <v>858</v>
      </c>
      <c r="B444" s="3" t="s">
        <v>859</v>
      </c>
      <c r="C444" s="3" t="s">
        <v>860</v>
      </c>
      <c r="D444" s="3" t="s">
        <v>861</v>
      </c>
      <c r="E444" s="3" t="s">
        <v>861</v>
      </c>
      <c r="F444" s="3" t="s">
        <v>862</v>
      </c>
      <c r="G444" s="3" t="s">
        <v>863</v>
      </c>
      <c r="H444" s="3" t="str">
        <f>IFERROR(__xludf.DUMMYFUNCTION("GOOGLETRANSLATE(A444,""id"",""en"")"),"Waste bank encourages environmental protection")</f>
        <v>Waste bank encourages environmental protection</v>
      </c>
    </row>
    <row r="445" ht="15.75" customHeight="1">
      <c r="A445" s="3" t="s">
        <v>811</v>
      </c>
      <c r="B445" s="3" t="s">
        <v>812</v>
      </c>
      <c r="C445" s="3" t="s">
        <v>813</v>
      </c>
      <c r="D445" s="3" t="s">
        <v>814</v>
      </c>
      <c r="E445" s="3" t="s">
        <v>814</v>
      </c>
      <c r="F445" s="3" t="s">
        <v>815</v>
      </c>
      <c r="G445" s="3" t="s">
        <v>816</v>
      </c>
      <c r="H445" s="3" t="str">
        <f>IFERROR(__xludf.DUMMYFUNCTION("GOOGLETRANSLATE(A445,""id"",""en"")"),"socialization of level waste recycling")</f>
        <v>socialization of level waste recycling</v>
      </c>
    </row>
    <row r="446" ht="15.75" customHeight="1">
      <c r="A446" s="3" t="s">
        <v>478</v>
      </c>
      <c r="B446" s="3" t="s">
        <v>544</v>
      </c>
      <c r="C446" s="3" t="s">
        <v>480</v>
      </c>
      <c r="D446" s="3" t="s">
        <v>481</v>
      </c>
      <c r="E446" s="3" t="s">
        <v>481</v>
      </c>
      <c r="F446" s="3" t="s">
        <v>482</v>
      </c>
      <c r="G446" s="3" t="s">
        <v>483</v>
      </c>
      <c r="H446" s="3" t="str">
        <f>IFERROR(__xludf.DUMMYFUNCTION("GOOGLETRANSLATE(A446,""id"",""en"")"),"Hopefully the order will be consistent in managing city waste")</f>
        <v>Hopefully the order will be consistent in managing city waste</v>
      </c>
    </row>
    <row r="447" ht="15.75" customHeight="1">
      <c r="A447" s="3" t="s">
        <v>754</v>
      </c>
      <c r="B447" s="3" t="s">
        <v>755</v>
      </c>
      <c r="C447" s="3" t="s">
        <v>756</v>
      </c>
      <c r="D447" s="3" t="s">
        <v>757</v>
      </c>
      <c r="E447" s="3" t="s">
        <v>757</v>
      </c>
      <c r="F447" s="3" t="s">
        <v>758</v>
      </c>
      <c r="G447" s="3" t="s">
        <v>759</v>
      </c>
      <c r="H447" s="3" t="str">
        <f>IFERROR(__xludf.DUMMYFUNCTION("GOOGLETRANSLATE(A447,""id"",""en"")"),"educational program for less plastic waste benefits")</f>
        <v>educational program for less plastic waste benefits</v>
      </c>
    </row>
    <row r="448" ht="15.75" customHeight="1">
      <c r="A448" s="3" t="s">
        <v>804</v>
      </c>
      <c r="B448" s="3" t="s">
        <v>805</v>
      </c>
      <c r="C448" s="3" t="s">
        <v>806</v>
      </c>
      <c r="D448" s="3" t="s">
        <v>807</v>
      </c>
      <c r="E448" s="3" t="s">
        <v>807</v>
      </c>
      <c r="F448" s="3" t="s">
        <v>808</v>
      </c>
      <c r="G448" s="3" t="s">
        <v>808</v>
      </c>
      <c r="H448" s="3" t="str">
        <f>IFERROR(__xludf.DUMMYFUNCTION("GOOGLETRANSLATE(A448,""id"",""en"")"),"community recycling education program")</f>
        <v>community recycling education program</v>
      </c>
    </row>
    <row r="449" ht="15.75" customHeight="1">
      <c r="A449" s="3" t="s">
        <v>514</v>
      </c>
      <c r="B449" s="3" t="s">
        <v>515</v>
      </c>
      <c r="C449" s="3" t="s">
        <v>516</v>
      </c>
      <c r="D449" s="3" t="s">
        <v>517</v>
      </c>
      <c r="E449" s="3" t="s">
        <v>517</v>
      </c>
      <c r="F449" s="3" t="s">
        <v>518</v>
      </c>
      <c r="G449" s="3" t="s">
        <v>519</v>
      </c>
      <c r="H449" s="3" t="str">
        <f>IFERROR(__xludf.DUMMYFUNCTION("GOOGLETRANSLATE(A449,""id"",""en"")"),"regional environmental program")</f>
        <v>regional environmental program</v>
      </c>
    </row>
    <row r="450" ht="15.75" customHeight="1">
      <c r="A450" s="3" t="s">
        <v>823</v>
      </c>
      <c r="B450" s="3" t="s">
        <v>824</v>
      </c>
      <c r="C450" s="3" t="s">
        <v>825</v>
      </c>
      <c r="D450" s="3" t="s">
        <v>826</v>
      </c>
      <c r="E450" s="3" t="s">
        <v>826</v>
      </c>
      <c r="F450" s="3" t="s">
        <v>827</v>
      </c>
      <c r="G450" s="3" t="s">
        <v>828</v>
      </c>
      <c r="H450" s="3" t="str">
        <f>IFERROR(__xludf.DUMMYFUNCTION("GOOGLETRANSLATE(A450,""id"",""en"")"),"manage waste Makassar level")</f>
        <v>manage waste Makassar level</v>
      </c>
    </row>
    <row r="451" ht="15.75" customHeight="1">
      <c r="A451" s="3" t="s">
        <v>532</v>
      </c>
      <c r="B451" s="3" t="s">
        <v>533</v>
      </c>
      <c r="C451" s="3" t="s">
        <v>534</v>
      </c>
      <c r="D451" s="3" t="s">
        <v>535</v>
      </c>
      <c r="E451" s="3" t="s">
        <v>535</v>
      </c>
      <c r="F451" s="3" t="s">
        <v>536</v>
      </c>
      <c r="G451" s="3" t="s">
        <v>537</v>
      </c>
      <c r="H451" s="3" t="str">
        <f>IFERROR(__xludf.DUMMYFUNCTION("GOOGLETRANSLATE(A451,""id"",""en"")"),"aware of the social waste of society")</f>
        <v>aware of the social waste of society</v>
      </c>
    </row>
    <row r="452" ht="15.75" customHeight="1">
      <c r="A452" s="3" t="s">
        <v>804</v>
      </c>
      <c r="B452" s="3" t="s">
        <v>805</v>
      </c>
      <c r="C452" s="3" t="s">
        <v>806</v>
      </c>
      <c r="D452" s="3" t="s">
        <v>807</v>
      </c>
      <c r="E452" s="3" t="s">
        <v>807</v>
      </c>
      <c r="F452" s="3" t="s">
        <v>808</v>
      </c>
      <c r="G452" s="3" t="s">
        <v>808</v>
      </c>
      <c r="H452" s="3" t="str">
        <f>IFERROR(__xludf.DUMMYFUNCTION("GOOGLETRANSLATE(A452,""id"",""en"")"),"community recycling education program")</f>
        <v>community recycling education program</v>
      </c>
    </row>
    <row r="453" ht="15.75" customHeight="1">
      <c r="A453" s="3" t="s">
        <v>877</v>
      </c>
      <c r="B453" s="3" t="s">
        <v>878</v>
      </c>
      <c r="C453" s="3" t="s">
        <v>879</v>
      </c>
      <c r="D453" s="3" t="s">
        <v>880</v>
      </c>
      <c r="E453" s="3" t="s">
        <v>880</v>
      </c>
      <c r="F453" s="3" t="s">
        <v>881</v>
      </c>
      <c r="G453" s="3" t="s">
        <v>882</v>
      </c>
      <c r="H453" s="3" t="str">
        <f>IFERROR(__xludf.DUMMYFUNCTION("GOOGLETRANSLATE(A453,""id"",""en"")"),"smelly piles of market rubbish")</f>
        <v>smelly piles of market rubbish</v>
      </c>
    </row>
    <row r="454" ht="15.75" customHeight="1">
      <c r="A454" s="3" t="s">
        <v>883</v>
      </c>
      <c r="B454" s="3" t="s">
        <v>884</v>
      </c>
      <c r="C454" s="3" t="s">
        <v>885</v>
      </c>
      <c r="D454" s="3" t="s">
        <v>886</v>
      </c>
      <c r="E454" s="3" t="s">
        <v>886</v>
      </c>
      <c r="F454" s="3" t="s">
        <v>887</v>
      </c>
      <c r="G454" s="3" t="s">
        <v>888</v>
      </c>
      <c r="H454" s="3" t="str">
        <f>IFERROR(__xludf.DUMMYFUNCTION("GOOGLETRANSLATE(A454,""id"",""en"")"),"happy that the waste bank is helping reduce plastic waste")</f>
        <v>happy that the waste bank is helping reduce plastic waste</v>
      </c>
    </row>
    <row r="455" ht="15.75" customHeight="1">
      <c r="A455" s="3" t="s">
        <v>889</v>
      </c>
      <c r="B455" s="3" t="s">
        <v>890</v>
      </c>
      <c r="C455" s="3" t="s">
        <v>891</v>
      </c>
      <c r="D455" s="3" t="s">
        <v>892</v>
      </c>
      <c r="E455" s="3" t="s">
        <v>892</v>
      </c>
      <c r="F455" s="3" t="s">
        <v>893</v>
      </c>
      <c r="G455" s="3" t="s">
        <v>894</v>
      </c>
      <c r="H455" s="3" t="str">
        <f>IFERROR(__xludf.DUMMYFUNCTION("GOOGLETRANSLATE(A455,""id"",""en"")"),"clean, residents throw away any rubbish")</f>
        <v>clean, residents throw away any rubbish</v>
      </c>
    </row>
    <row r="456" ht="15.75" customHeight="1">
      <c r="A456" s="3" t="s">
        <v>895</v>
      </c>
      <c r="B456" s="3" t="s">
        <v>896</v>
      </c>
      <c r="C456" s="3" t="s">
        <v>896</v>
      </c>
      <c r="D456" s="3" t="s">
        <v>897</v>
      </c>
      <c r="E456" s="3" t="s">
        <v>897</v>
      </c>
      <c r="F456" s="3" t="s">
        <v>898</v>
      </c>
      <c r="G456" s="3" t="s">
        <v>899</v>
      </c>
      <c r="H456" s="3" t="str">
        <f>IFERROR(__xludf.DUMMYFUNCTION("GOOGLETRANSLATE(A456,""id"",""en"")"),"the canal trash smells clean")</f>
        <v>the canal trash smells clean</v>
      </c>
    </row>
    <row r="457" ht="15.75" customHeight="1">
      <c r="A457" s="3" t="s">
        <v>900</v>
      </c>
      <c r="B457" s="3" t="s">
        <v>901</v>
      </c>
      <c r="C457" s="3" t="s">
        <v>902</v>
      </c>
      <c r="D457" s="3" t="s">
        <v>903</v>
      </c>
      <c r="E457" s="3" t="s">
        <v>903</v>
      </c>
      <c r="F457" s="3" t="s">
        <v>904</v>
      </c>
      <c r="G457" s="3" t="s">
        <v>905</v>
      </c>
      <c r="H457" s="3" t="str">
        <f>IFERROR(__xludf.DUMMYFUNCTION("GOOGLETRANSLATE(A457,""id"",""en"")"),"keep Makassar clean and comfortable")</f>
        <v>keep Makassar clean and comfortable</v>
      </c>
    </row>
    <row r="458" ht="15.75" customHeight="1">
      <c r="A458" s="3" t="s">
        <v>906</v>
      </c>
      <c r="B458" s="3" t="s">
        <v>907</v>
      </c>
      <c r="C458" s="3" t="s">
        <v>908</v>
      </c>
      <c r="D458" s="3" t="s">
        <v>909</v>
      </c>
      <c r="E458" s="3" t="s">
        <v>909</v>
      </c>
      <c r="F458" s="3" t="s">
        <v>910</v>
      </c>
      <c r="G458" s="3" t="s">
        <v>910</v>
      </c>
      <c r="H458" s="3" t="str">
        <f>IFERROR(__xludf.DUMMYFUNCTION("GOOGLETRANSLATE(A458,""id"",""en"")"),"see trash street trash")</f>
        <v>see trash street trash</v>
      </c>
    </row>
    <row r="459" ht="15.75" customHeight="1">
      <c r="A459" s="3" t="s">
        <v>911</v>
      </c>
      <c r="B459" s="3" t="s">
        <v>912</v>
      </c>
      <c r="C459" s="3" t="s">
        <v>912</v>
      </c>
      <c r="D459" s="3" t="s">
        <v>913</v>
      </c>
      <c r="E459" s="3" t="s">
        <v>913</v>
      </c>
      <c r="F459" s="3" t="s">
        <v>914</v>
      </c>
      <c r="G459" s="3" t="s">
        <v>915</v>
      </c>
      <c r="H459" s="3" t="str">
        <f>IFERROR(__xludf.DUMMYFUNCTION("GOOGLETRANSLATE(A459,""id"",""en"")"),"Makassar Rantasa program is good to keep the city clean")</f>
        <v>Makassar Rantasa program is good to keep the city clean</v>
      </c>
    </row>
    <row r="460" ht="15.75" customHeight="1">
      <c r="A460" s="3" t="s">
        <v>916</v>
      </c>
      <c r="B460" s="3" t="s">
        <v>917</v>
      </c>
      <c r="C460" s="3" t="s">
        <v>918</v>
      </c>
      <c r="D460" s="3" t="s">
        <v>919</v>
      </c>
      <c r="E460" s="3" t="s">
        <v>919</v>
      </c>
      <c r="F460" s="3" t="s">
        <v>920</v>
      </c>
      <c r="G460" s="3" t="s">
        <v>921</v>
      </c>
      <c r="H460" s="3" t="str">
        <f>IFERROR(__xludf.DUMMYFUNCTION("GOOGLETRANSLATE(A460,""id"",""en"")"),"I hope the rubbish order is in a busy area")</f>
        <v>I hope the rubbish order is in a busy area</v>
      </c>
    </row>
    <row r="461" ht="15.75" customHeight="1">
      <c r="A461" s="3" t="s">
        <v>922</v>
      </c>
      <c r="B461" s="3" t="s">
        <v>923</v>
      </c>
      <c r="C461" s="3" t="s">
        <v>924</v>
      </c>
      <c r="D461" s="3" t="s">
        <v>925</v>
      </c>
      <c r="E461" s="3" t="s">
        <v>925</v>
      </c>
      <c r="F461" s="3" t="s">
        <v>926</v>
      </c>
      <c r="G461" s="3" t="s">
        <v>927</v>
      </c>
      <c r="H461" s="3" t="str">
        <f>IFERROR(__xludf.DUMMYFUNCTION("GOOGLETRANSLATE(A461,""id"",""en"")"),"Many people throw rubbish wherever they want")</f>
        <v>Many people throw rubbish wherever they want</v>
      </c>
    </row>
    <row r="462" ht="15.75" customHeight="1">
      <c r="A462" s="3" t="s">
        <v>928</v>
      </c>
      <c r="B462" s="3" t="s">
        <v>929</v>
      </c>
      <c r="C462" s="3" t="s">
        <v>930</v>
      </c>
      <c r="D462" s="3" t="s">
        <v>931</v>
      </c>
      <c r="E462" s="3" t="s">
        <v>931</v>
      </c>
      <c r="F462" s="3" t="s">
        <v>932</v>
      </c>
      <c r="G462" s="3" t="s">
        <v>933</v>
      </c>
      <c r="H462" s="3" t="str">
        <f>IFERROR(__xludf.DUMMYFUNCTION("GOOGLETRANSLATE(A462,""id"",""en"")"),"Makassar is clean, happy to see positive changes")</f>
        <v>Makassar is clean, happy to see positive changes</v>
      </c>
    </row>
    <row r="463" ht="15.75" customHeight="1">
      <c r="A463" s="3" t="s">
        <v>934</v>
      </c>
      <c r="B463" s="3" t="s">
        <v>935</v>
      </c>
      <c r="C463" s="3" t="s">
        <v>936</v>
      </c>
      <c r="D463" s="3" t="s">
        <v>937</v>
      </c>
      <c r="E463" s="3" t="s">
        <v>937</v>
      </c>
      <c r="F463" s="3" t="s">
        <v>938</v>
      </c>
      <c r="G463" s="3" t="s">
        <v>939</v>
      </c>
      <c r="H463" s="3" t="str">
        <f>IFERROR(__xludf.DUMMYFUNCTION("GOOGLETRANSLATE(A463,""id"",""en"")"),"Picking up roadside trash makes it convenient")</f>
        <v>Picking up roadside trash makes it convenient</v>
      </c>
    </row>
    <row r="464" ht="15.75" customHeight="1">
      <c r="A464" s="3" t="s">
        <v>940</v>
      </c>
      <c r="B464" s="3" t="s">
        <v>941</v>
      </c>
      <c r="C464" s="3" t="s">
        <v>942</v>
      </c>
      <c r="D464" s="3" t="s">
        <v>943</v>
      </c>
      <c r="E464" s="3" t="s">
        <v>943</v>
      </c>
      <c r="F464" s="3" t="s">
        <v>944</v>
      </c>
      <c r="G464" s="3" t="s">
        <v>945</v>
      </c>
      <c r="H464" s="3" t="str">
        <f>IFERROR(__xludf.DUMMYFUNCTION("GOOGLETRANSLATE(A464,""id"",""en"")"),"good environmental clean program clean conscious")</f>
        <v>good environmental clean program clean conscious</v>
      </c>
    </row>
    <row r="465" ht="15.75" customHeight="1">
      <c r="A465" s="3" t="s">
        <v>946</v>
      </c>
      <c r="B465" s="3" t="s">
        <v>947</v>
      </c>
      <c r="C465" s="3" t="s">
        <v>947</v>
      </c>
      <c r="D465" s="3" t="s">
        <v>948</v>
      </c>
      <c r="E465" s="3" t="s">
        <v>948</v>
      </c>
      <c r="F465" s="3" t="s">
        <v>949</v>
      </c>
      <c r="G465" s="3" t="s">
        <v>950</v>
      </c>
      <c r="H465" s="3" t="str">
        <f>IFERROR(__xludf.DUMMYFUNCTION("GOOGLETRANSLATE(A465,""id"",""en"")"),"Plastic waste all over the beach makes you look bad")</f>
        <v>Plastic waste all over the beach makes you look bad</v>
      </c>
    </row>
    <row r="466" ht="15.75" customHeight="1">
      <c r="A466" s="3" t="s">
        <v>951</v>
      </c>
      <c r="B466" s="3" t="s">
        <v>952</v>
      </c>
      <c r="C466" s="3" t="s">
        <v>953</v>
      </c>
      <c r="D466" s="3" t="s">
        <v>954</v>
      </c>
      <c r="E466" s="3" t="s">
        <v>955</v>
      </c>
      <c r="F466" s="3" t="s">
        <v>956</v>
      </c>
      <c r="G466" s="3" t="s">
        <v>957</v>
      </c>
      <c r="H466" s="3" t="str">
        <f>IFERROR(__xludf.DUMMYFUNCTION("GOOGLETRANSLATE(A466,""id"",""en"")"),"good clean education for school children, hopefully generations will care")</f>
        <v>good clean education for school children, hopefully generations will care</v>
      </c>
    </row>
    <row r="467" ht="15.75" customHeight="1">
      <c r="A467" s="3" t="s">
        <v>958</v>
      </c>
      <c r="B467" s="3" t="s">
        <v>959</v>
      </c>
      <c r="C467" s="3" t="s">
        <v>960</v>
      </c>
      <c r="D467" s="3" t="s">
        <v>961</v>
      </c>
      <c r="E467" s="3" t="s">
        <v>961</v>
      </c>
      <c r="F467" s="3" t="s">
        <v>962</v>
      </c>
      <c r="G467" s="3" t="s">
        <v>963</v>
      </c>
      <c r="H467" s="3" t="str">
        <f>IFERROR(__xludf.DUMMYFUNCTION("GOOGLETRANSLATE(A467,""id"",""en"")"),"Residents throw rubbish anywhere in the market area")</f>
        <v>Residents throw rubbish anywhere in the market area</v>
      </c>
    </row>
    <row r="468" ht="15.75" customHeight="1">
      <c r="A468" s="3" t="s">
        <v>964</v>
      </c>
      <c r="B468" s="3" t="s">
        <v>965</v>
      </c>
      <c r="C468" s="3" t="s">
        <v>966</v>
      </c>
      <c r="D468" s="3" t="s">
        <v>967</v>
      </c>
      <c r="E468" s="3" t="s">
        <v>967</v>
      </c>
      <c r="F468" s="3" t="s">
        <v>968</v>
      </c>
      <c r="G468" s="3" t="s">
        <v>969</v>
      </c>
      <c r="H468" s="3" t="str">
        <f>IFERROR(__xludf.DUMMYFUNCTION("GOOGLETRANSLATE(A468,""id"",""en"")"),"order for the people of Makassar to be free of waste")</f>
        <v>order for the people of Makassar to be free of waste</v>
      </c>
    </row>
    <row r="469" ht="15.75" customHeight="1">
      <c r="A469" s="3" t="s">
        <v>970</v>
      </c>
      <c r="B469" s="3" t="s">
        <v>971</v>
      </c>
      <c r="C469" s="3" t="s">
        <v>971</v>
      </c>
      <c r="D469" s="3" t="s">
        <v>972</v>
      </c>
      <c r="E469" s="3" t="s">
        <v>972</v>
      </c>
      <c r="F469" s="3" t="s">
        <v>973</v>
      </c>
      <c r="G469" s="3" t="s">
        <v>974</v>
      </c>
      <c r="H469" s="3" t="str">
        <f>IFERROR(__xludf.DUMMYFUNCTION("GOOGLETRANSLATE(A469,""id"",""en"")"),"Visiting tourist waste facilities are disciplined")</f>
        <v>Visiting tourist waste facilities are disciplined</v>
      </c>
    </row>
    <row r="470" ht="15.75" customHeight="1">
      <c r="A470" s="3" t="s">
        <v>975</v>
      </c>
      <c r="B470" s="3" t="s">
        <v>976</v>
      </c>
      <c r="C470" s="3" t="s">
        <v>977</v>
      </c>
      <c r="D470" s="3" t="s">
        <v>978</v>
      </c>
      <c r="E470" s="3" t="s">
        <v>978</v>
      </c>
      <c r="F470" s="3" t="s">
        <v>979</v>
      </c>
      <c r="G470" s="3" t="s">
        <v>980</v>
      </c>
      <c r="H470" s="3" t="str">
        <f>IFERROR(__xludf.DUMMYFUNCTION("GOOGLETRANSLATE(A470,""id"",""en"")"),"Night street trash cleaning patrol duty")</f>
        <v>Night street trash cleaning patrol duty</v>
      </c>
    </row>
    <row r="471" ht="15.75" customHeight="1">
      <c r="A471" s="3" t="s">
        <v>981</v>
      </c>
      <c r="B471" s="3" t="s">
        <v>982</v>
      </c>
      <c r="C471" s="3" t="s">
        <v>982</v>
      </c>
      <c r="D471" s="3" t="s">
        <v>983</v>
      </c>
      <c r="E471" s="3" t="s">
        <v>983</v>
      </c>
      <c r="F471" s="3" t="s">
        <v>984</v>
      </c>
      <c r="G471" s="3" t="s">
        <v>984</v>
      </c>
      <c r="H471" s="3" t="str">
        <f>IFERROR(__xludf.DUMMYFUNCTION("GOOGLETRANSLATE(A471,""id"",""en"")"),"waste bank program effective socialization")</f>
        <v>waste bank program effective socialization</v>
      </c>
    </row>
    <row r="472" ht="15.75" customHeight="1">
      <c r="A472" s="3" t="s">
        <v>981</v>
      </c>
      <c r="B472" s="3" t="s">
        <v>982</v>
      </c>
      <c r="C472" s="3" t="s">
        <v>982</v>
      </c>
      <c r="D472" s="3" t="s">
        <v>983</v>
      </c>
      <c r="E472" s="3" t="s">
        <v>983</v>
      </c>
      <c r="F472" s="3" t="s">
        <v>984</v>
      </c>
      <c r="G472" s="3" t="s">
        <v>984</v>
      </c>
      <c r="H472" s="3" t="str">
        <f>IFERROR(__xludf.DUMMYFUNCTION("GOOGLETRANSLATE(A472,""id"",""en"")"),"waste bank program effective socialization")</f>
        <v>waste bank program effective socialization</v>
      </c>
    </row>
    <row r="473" ht="15.75" customHeight="1">
      <c r="A473" s="3" t="s">
        <v>985</v>
      </c>
      <c r="B473" s="3" t="s">
        <v>986</v>
      </c>
      <c r="C473" s="3" t="s">
        <v>987</v>
      </c>
      <c r="D473" s="3" t="s">
        <v>988</v>
      </c>
      <c r="E473" s="3" t="s">
        <v>988</v>
      </c>
      <c r="F473" s="3" t="s">
        <v>989</v>
      </c>
      <c r="G473" s="3" t="s">
        <v>990</v>
      </c>
      <c r="H473" s="3" t="str">
        <f>IFERROR(__xludf.DUMMYFUNCTION("GOOGLETRANSLATE(A473,""id"",""en"")"),"salute prone to clean and cool beaches")</f>
        <v>salute prone to clean and cool beaches</v>
      </c>
    </row>
    <row r="474" ht="15.75" customHeight="1">
      <c r="A474" s="3" t="s">
        <v>991</v>
      </c>
      <c r="B474" s="3" t="s">
        <v>992</v>
      </c>
      <c r="C474" s="3" t="s">
        <v>993</v>
      </c>
      <c r="D474" s="3" t="s">
        <v>994</v>
      </c>
      <c r="E474" s="3" t="s">
        <v>994</v>
      </c>
      <c r="F474" s="3" t="s">
        <v>995</v>
      </c>
      <c r="G474" s="3" t="s">
        <v>996</v>
      </c>
      <c r="H474" s="3" t="str">
        <f>IFERROR(__xludf.DUMMYFUNCTION("GOOGLETRANSLATE(A474,""id"",""en"")"),"see people throwing rubbish into rubbish vehicles")</f>
        <v>see people throwing rubbish into rubbish vehicles</v>
      </c>
    </row>
    <row r="475" ht="15.75" customHeight="1">
      <c r="A475" s="3" t="s">
        <v>997</v>
      </c>
      <c r="B475" s="3" t="s">
        <v>998</v>
      </c>
      <c r="C475" s="3" t="s">
        <v>999</v>
      </c>
      <c r="D475" s="3" t="s">
        <v>1000</v>
      </c>
      <c r="E475" s="3" t="s">
        <v>1000</v>
      </c>
      <c r="F475" s="3" t="s">
        <v>1001</v>
      </c>
      <c r="G475" s="3" t="s">
        <v>1002</v>
      </c>
      <c r="H475" s="3" t="str">
        <f>IFERROR(__xludf.DUMMYFUNCTION("GOOGLETRANSLATE(A475,""id"",""en"")"),"effective program orders so that people are aware of being clean")</f>
        <v>effective program orders so that people are aware of being clean</v>
      </c>
    </row>
    <row r="476" ht="15.75" customHeight="1">
      <c r="A476" s="3" t="s">
        <v>1003</v>
      </c>
      <c r="B476" s="3" t="s">
        <v>1004</v>
      </c>
      <c r="C476" s="3" t="s">
        <v>1005</v>
      </c>
      <c r="D476" s="3" t="s">
        <v>1006</v>
      </c>
      <c r="E476" s="3" t="s">
        <v>1006</v>
      </c>
      <c r="F476" s="3" t="s">
        <v>1007</v>
      </c>
      <c r="G476" s="3" t="s">
        <v>1008</v>
      </c>
      <c r="H476" s="3" t="str">
        <f>IFERROR(__xludf.DUMMYFUNCTION("GOOGLETRANSLATE(A476,""id"",""en"")"),"Hopefully Makassar will be clean in the future")</f>
        <v>Hopefully Makassar will be clean in the future</v>
      </c>
    </row>
    <row r="477" ht="15.75" customHeight="1">
      <c r="A477" s="3" t="s">
        <v>1009</v>
      </c>
      <c r="B477" s="3" t="s">
        <v>1010</v>
      </c>
      <c r="C477" s="3" t="s">
        <v>1011</v>
      </c>
      <c r="D477" s="3" t="s">
        <v>1012</v>
      </c>
      <c r="E477" s="3" t="s">
        <v>1012</v>
      </c>
      <c r="F477" s="3" t="s">
        <v>1013</v>
      </c>
      <c r="G477" s="3" t="s">
        <v>1014</v>
      </c>
      <c r="H477" s="3" t="str">
        <f>IFERROR(__xludf.DUMMYFUNCTION("GOOGLETRANSLATE(A477,""id"",""en"")"),"net task see change city point")</f>
        <v>net task see change city point</v>
      </c>
    </row>
    <row r="478" ht="15.75" customHeight="1">
      <c r="A478" s="3" t="s">
        <v>1015</v>
      </c>
      <c r="B478" s="3" t="s">
        <v>1016</v>
      </c>
      <c r="C478" s="3" t="s">
        <v>1017</v>
      </c>
      <c r="D478" s="3" t="s">
        <v>1018</v>
      </c>
      <c r="E478" s="3" t="s">
        <v>1018</v>
      </c>
      <c r="F478" s="3" t="s">
        <v>1019</v>
      </c>
      <c r="G478" s="3" t="s">
        <v>1020</v>
      </c>
      <c r="H478" s="3" t="str">
        <f>IFERROR(__xludf.DUMMYFUNCTION("GOOGLETRANSLATE(A478,""id"",""en"")"),"flat effect clean program")</f>
        <v>flat effect clean program</v>
      </c>
    </row>
    <row r="479" ht="15.75" customHeight="1">
      <c r="A479" s="3" t="s">
        <v>1021</v>
      </c>
      <c r="B479" s="3" t="s">
        <v>1022</v>
      </c>
      <c r="C479" s="3" t="s">
        <v>1023</v>
      </c>
      <c r="D479" s="3" t="s">
        <v>1024</v>
      </c>
      <c r="E479" s="3" t="s">
        <v>1024</v>
      </c>
      <c r="F479" s="3" t="s">
        <v>1025</v>
      </c>
      <c r="G479" s="3" t="s">
        <v>1026</v>
      </c>
      <c r="H479" s="3" t="str">
        <f>IFERROR(__xludf.DUMMYFUNCTION("GOOGLETRANSLATE(A479,""id"",""en"")"),"sad to see rubbish flowing into the river to prevent flooding")</f>
        <v>sad to see rubbish flowing into the river to prevent flooding</v>
      </c>
    </row>
    <row r="480" ht="15.75" customHeight="1">
      <c r="A480" s="3" t="s">
        <v>1027</v>
      </c>
      <c r="B480" s="3" t="s">
        <v>1028</v>
      </c>
      <c r="C480" s="3" t="s">
        <v>1029</v>
      </c>
      <c r="D480" s="3" t="s">
        <v>1030</v>
      </c>
      <c r="E480" s="3" t="s">
        <v>1030</v>
      </c>
      <c r="F480" s="3" t="s">
        <v>1031</v>
      </c>
      <c r="G480" s="3" t="s">
        <v>1032</v>
      </c>
      <c r="H480" s="3" t="str">
        <f>IFERROR(__xludf.DUMMYFUNCTION("GOOGLETRANSLATE(A480,""id"",""en"")"),"happy that the waste bank has less environmental plastic waste")</f>
        <v>happy that the waste bank has less environmental plastic waste</v>
      </c>
    </row>
    <row r="481" ht="15.75" customHeight="1">
      <c r="A481" s="3" t="s">
        <v>1033</v>
      </c>
      <c r="B481" s="3" t="s">
        <v>1034</v>
      </c>
      <c r="C481" s="3" t="s">
        <v>1034</v>
      </c>
      <c r="D481" s="3" t="s">
        <v>1035</v>
      </c>
      <c r="E481" s="3" t="s">
        <v>1035</v>
      </c>
      <c r="F481" s="3" t="s">
        <v>1036</v>
      </c>
      <c r="G481" s="3" t="s">
        <v>1037</v>
      </c>
      <c r="H481" s="3" t="str">
        <f>IFERROR(__xludf.DUMMYFUNCTION("GOOGLETRANSLATE(A481,""id"",""en"")"),"comfortable travel, clean team cleans regularly")</f>
        <v>comfortable travel, clean team cleans regularly</v>
      </c>
    </row>
    <row r="482" ht="15.75" customHeight="1">
      <c r="A482" s="3" t="s">
        <v>1038</v>
      </c>
      <c r="B482" s="3" t="s">
        <v>1039</v>
      </c>
      <c r="C482" s="3" t="s">
        <v>1040</v>
      </c>
      <c r="D482" s="3" t="s">
        <v>1041</v>
      </c>
      <c r="E482" s="3" t="s">
        <v>1041</v>
      </c>
      <c r="F482" s="3" t="s">
        <v>1042</v>
      </c>
      <c r="G482" s="3" t="s">
        <v>1043</v>
      </c>
      <c r="H482" s="3" t="str">
        <f>IFERROR(__xludf.DUMMYFUNCTION("GOOGLETRANSLATE(A482,""id"",""en"")"),"Salute the young people of Makassar for their beach clean-up action, hopefully it will inspire you")</f>
        <v>Salute the young people of Makassar for their beach clean-up action, hopefully it will inspire you</v>
      </c>
    </row>
    <row r="483" ht="15.75" customHeight="1">
      <c r="A483" s="3" t="s">
        <v>1044</v>
      </c>
      <c r="B483" s="3" t="s">
        <v>1045</v>
      </c>
      <c r="C483" s="3" t="s">
        <v>1046</v>
      </c>
      <c r="D483" s="3" t="s">
        <v>1047</v>
      </c>
      <c r="E483" s="3" t="s">
        <v>1047</v>
      </c>
      <c r="F483" s="3" t="s">
        <v>1048</v>
      </c>
      <c r="G483" s="3" t="s">
        <v>1049</v>
      </c>
      <c r="H483" s="3" t="str">
        <f>IFERROR(__xludf.DUMMYFUNCTION("GOOGLETRANSLATE(A483,""id"",""en"")"),"Garbage bank house throws away any rubbish")</f>
        <v>Garbage bank house throws away any rubbish</v>
      </c>
    </row>
    <row r="484" ht="15.75" customHeight="1">
      <c r="A484" s="3" t="s">
        <v>1050</v>
      </c>
      <c r="B484" s="3" t="s">
        <v>1051</v>
      </c>
      <c r="C484" s="3" t="s">
        <v>1052</v>
      </c>
      <c r="D484" s="3" t="s">
        <v>1053</v>
      </c>
      <c r="E484" s="3" t="s">
        <v>1053</v>
      </c>
      <c r="F484" s="3" t="s">
        <v>1054</v>
      </c>
      <c r="G484" s="3" t="s">
        <v>1055</v>
      </c>
      <c r="H484" s="3" t="str">
        <f>IFERROR(__xludf.DUMMYFUNCTION("GOOGLETRANSLATE(A484,""id"",""en"")"),"It's really cool that the city rubbish mural makes people aware of where to throw rubbish")</f>
        <v>It's really cool that the city rubbish mural makes people aware of where to throw rubbish</v>
      </c>
    </row>
    <row r="485" ht="15.75" customHeight="1">
      <c r="A485" s="3" t="s">
        <v>1056</v>
      </c>
      <c r="B485" s="3" t="s">
        <v>1057</v>
      </c>
      <c r="C485" s="3" t="s">
        <v>1058</v>
      </c>
      <c r="D485" s="3" t="s">
        <v>1059</v>
      </c>
      <c r="E485" s="3" t="s">
        <v>1059</v>
      </c>
      <c r="F485" s="3" t="s">
        <v>1060</v>
      </c>
      <c r="G485" s="3" t="s">
        <v>1061</v>
      </c>
      <c r="H485" s="3" t="str">
        <f>IFERROR(__xludf.DUMMYFUNCTION("GOOGLETRANSLATE(A485,""id"",""en"")"),"ordering a fine for throwing away any rubbish will have a deterrent effect")</f>
        <v>ordering a fine for throwing away any rubbish will have a deterrent effect</v>
      </c>
    </row>
    <row r="486" ht="15.75" customHeight="1">
      <c r="A486" s="3" t="s">
        <v>1062</v>
      </c>
      <c r="B486" s="3" t="s">
        <v>1063</v>
      </c>
      <c r="C486" s="3" t="s">
        <v>1064</v>
      </c>
      <c r="D486" s="3" t="s">
        <v>1065</v>
      </c>
      <c r="E486" s="3" t="s">
        <v>1065</v>
      </c>
      <c r="F486" s="3" t="s">
        <v>1066</v>
      </c>
      <c r="G486" s="3" t="s">
        <v>1067</v>
      </c>
      <c r="H486" s="3" t="str">
        <f>IFERROR(__xludf.DUMMYFUNCTION("GOOGLETRANSLATE(A486,""id"",""en"")"),"application to report illegal trash, technology really helps clean the city")</f>
        <v>application to report illegal trash, technology really helps clean the city</v>
      </c>
    </row>
    <row r="487" ht="15.75" customHeight="1">
      <c r="A487" s="3" t="s">
        <v>1068</v>
      </c>
      <c r="B487" s="3" t="s">
        <v>1069</v>
      </c>
      <c r="C487" s="3" t="s">
        <v>1070</v>
      </c>
      <c r="D487" s="3" t="s">
        <v>1071</v>
      </c>
      <c r="E487" s="3" t="s">
        <v>1071</v>
      </c>
      <c r="F487" s="3" t="s">
        <v>1072</v>
      </c>
      <c r="G487" s="3" t="s">
        <v>1073</v>
      </c>
      <c r="H487" s="3" t="str">
        <f>IFERROR(__xludf.DUMMYFUNCTION("GOOGLETRANSLATE(A487,""id"",""en"")"),"plastic waste organize use plastic bags")</f>
        <v>plastic waste organize use plastic bags</v>
      </c>
    </row>
    <row r="488" ht="15.75" customHeight="1">
      <c r="A488" s="3" t="s">
        <v>1074</v>
      </c>
      <c r="B488" s="3" t="s">
        <v>1075</v>
      </c>
      <c r="C488" s="3" t="s">
        <v>1076</v>
      </c>
      <c r="D488" s="3" t="s">
        <v>1077</v>
      </c>
      <c r="E488" s="3" t="s">
        <v>1078</v>
      </c>
      <c r="F488" s="3" t="s">
        <v>1079</v>
      </c>
      <c r="G488" s="3" t="s">
        <v>1080</v>
      </c>
      <c r="H488" s="3" t="str">
        <f>IFERROR(__xludf.DUMMYFUNCTION("GOOGLETRANSLATE(A488,""id"",""en"")"),"school environmental education event to encourage children to care about waste")</f>
        <v>school environmental education event to encourage children to care about waste</v>
      </c>
    </row>
    <row r="489" ht="15.75" customHeight="1">
      <c r="A489" s="3" t="s">
        <v>1081</v>
      </c>
      <c r="B489" s="3" t="s">
        <v>1082</v>
      </c>
      <c r="C489" s="3" t="s">
        <v>1083</v>
      </c>
      <c r="D489" s="3" t="s">
        <v>1084</v>
      </c>
      <c r="E489" s="3" t="s">
        <v>1085</v>
      </c>
      <c r="F489" s="3" t="s">
        <v>1086</v>
      </c>
      <c r="G489" s="3" t="s">
        <v>1086</v>
      </c>
      <c r="H489" s="3" t="str">
        <f>IFERROR(__xludf.DUMMYFUNCTION("GOOGLETRANSLATE(A489,""id"",""en"")"),"sad to see the canal full of rubbish raining rubbish")</f>
        <v>sad to see the canal full of rubbish raining rubbish</v>
      </c>
    </row>
    <row r="490" ht="15.75" customHeight="1">
      <c r="A490" s="3" t="s">
        <v>1087</v>
      </c>
      <c r="B490" s="3" t="s">
        <v>1088</v>
      </c>
      <c r="C490" s="3" t="s">
        <v>1089</v>
      </c>
      <c r="D490" s="3" t="s">
        <v>1090</v>
      </c>
      <c r="E490" s="3" t="s">
        <v>1090</v>
      </c>
      <c r="F490" s="3" t="s">
        <v>1091</v>
      </c>
      <c r="G490" s="3" t="s">
        <v>1091</v>
      </c>
      <c r="H490" s="3" t="str">
        <f>IFERROR(__xludf.DUMMYFUNCTION("GOOGLETRANSLATE(A490,""id"",""en"")"),"comfortable trash, sometimes it's hard to find trash")</f>
        <v>comfortable trash, sometimes it's hard to find trash</v>
      </c>
    </row>
    <row r="491" ht="15.75" customHeight="1">
      <c r="A491" s="3" t="s">
        <v>1092</v>
      </c>
      <c r="B491" s="3" t="s">
        <v>1093</v>
      </c>
      <c r="C491" s="3" t="s">
        <v>1094</v>
      </c>
      <c r="D491" s="3" t="s">
        <v>1095</v>
      </c>
      <c r="E491" s="3" t="s">
        <v>1095</v>
      </c>
      <c r="F491" s="3" t="s">
        <v>1096</v>
      </c>
      <c r="G491" s="3" t="s">
        <v>1097</v>
      </c>
      <c r="H491" s="3" t="str">
        <f>IFERROR(__xludf.DUMMYFUNCTION("GOOGLETRANSLATE(A491,""id"",""en"")"),"annoyed to see people throwing rubbish everywhere on the nearby rubbish road")</f>
        <v>annoyed to see people throwing rubbish everywhere on the nearby rubbish road</v>
      </c>
    </row>
    <row r="492" ht="15.75" customHeight="1">
      <c r="A492" s="3" t="s">
        <v>1098</v>
      </c>
      <c r="B492" s="3" t="s">
        <v>1099</v>
      </c>
      <c r="C492" s="3" t="s">
        <v>1100</v>
      </c>
      <c r="D492" s="3" t="s">
        <v>1101</v>
      </c>
      <c r="E492" s="3" t="s">
        <v>1101</v>
      </c>
      <c r="F492" s="3" t="s">
        <v>1102</v>
      </c>
      <c r="G492" s="3" t="s">
        <v>1103</v>
      </c>
      <c r="H492" s="3" t="str">
        <f>IFERROR(__xludf.DUMMYFUNCTION("GOOGLETRANSLATE(A492,""id"",""en"")"),"The waste bank helps residents increase their profits from selling plastic waste")</f>
        <v>The waste bank helps residents increase their profits from selling plastic waste</v>
      </c>
    </row>
    <row r="493" ht="15.75" customHeight="1">
      <c r="A493" s="3" t="s">
        <v>1104</v>
      </c>
      <c r="B493" s="3" t="s">
        <v>1105</v>
      </c>
      <c r="C493" s="3" t="s">
        <v>1106</v>
      </c>
      <c r="D493" s="3" t="s">
        <v>1107</v>
      </c>
      <c r="E493" s="3" t="s">
        <v>1107</v>
      </c>
      <c r="F493" s="3" t="s">
        <v>1108</v>
      </c>
      <c r="G493" s="3" t="s">
        <v>1109</v>
      </c>
      <c r="H493" s="3" t="str">
        <f>IFERROR(__xludf.DUMMYFUNCTION("GOOGLETRANSLATE(A493,""id"",""en"")"),"good management of organic waste, fertilizer, less waste, benefits")</f>
        <v>good management of organic waste, fertilizer, less waste, benefits</v>
      </c>
    </row>
    <row r="494" ht="15.75" customHeight="1">
      <c r="A494" s="3" t="s">
        <v>1110</v>
      </c>
      <c r="B494" s="3" t="s">
        <v>1111</v>
      </c>
      <c r="C494" s="3" t="s">
        <v>1112</v>
      </c>
      <c r="D494" s="3" t="s">
        <v>1113</v>
      </c>
      <c r="E494" s="3" t="s">
        <v>1113</v>
      </c>
      <c r="F494" s="3" t="s">
        <v>1114</v>
      </c>
      <c r="G494" s="3" t="s">
        <v>1115</v>
      </c>
      <c r="H494" s="3" t="str">
        <f>IFERROR(__xludf.DUMMYFUNCTION("GOOGLETRANSLATE(A494,""id"",""en"")"),"Traditional market plastic waste is really a solution to make it clean")</f>
        <v>Traditional market plastic waste is really a solution to make it clean</v>
      </c>
    </row>
    <row r="495" ht="15.75" customHeight="1">
      <c r="A495" s="3" t="s">
        <v>1116</v>
      </c>
      <c r="B495" s="3" t="s">
        <v>1117</v>
      </c>
      <c r="C495" s="3" t="s">
        <v>1118</v>
      </c>
      <c r="D495" s="3" t="s">
        <v>1119</v>
      </c>
      <c r="E495" s="3" t="s">
        <v>1119</v>
      </c>
      <c r="F495" s="3" t="s">
        <v>1120</v>
      </c>
      <c r="G495" s="3" t="s">
        <v>1121</v>
      </c>
      <c r="H495" s="3" t="str">
        <f>IFERROR(__xludf.DUMMYFUNCTION("GOOGLETRANSLATE(A495,""id"",""en"")"),"see roadside trash at night")</f>
        <v>see roadside trash at night</v>
      </c>
    </row>
    <row r="496" ht="15.75" customHeight="1">
      <c r="A496" s="3" t="s">
        <v>1122</v>
      </c>
      <c r="B496" s="3" t="s">
        <v>1123</v>
      </c>
      <c r="C496" s="3" t="s">
        <v>1124</v>
      </c>
      <c r="D496" s="3" t="s">
        <v>1125</v>
      </c>
      <c r="E496" s="3" t="s">
        <v>1125</v>
      </c>
      <c r="F496" s="3" t="s">
        <v>1126</v>
      </c>
      <c r="G496" s="3" t="s">
        <v>1127</v>
      </c>
      <c r="H496" s="3" t="str">
        <f>IFERROR(__xludf.DUMMYFUNCTION("GOOGLETRANSLATE(A496,""id"",""en"")"),"clean village competition to encourage residents to protect the environment")</f>
        <v>clean village competition to encourage residents to protect the environment</v>
      </c>
    </row>
    <row r="497" ht="15.75" customHeight="1">
      <c r="A497" s="3" t="s">
        <v>1128</v>
      </c>
      <c r="B497" s="3" t="s">
        <v>1129</v>
      </c>
      <c r="C497" s="3" t="s">
        <v>1130</v>
      </c>
      <c r="D497" s="3" t="s">
        <v>1131</v>
      </c>
      <c r="E497" s="3" t="s">
        <v>1131</v>
      </c>
      <c r="F497" s="3" t="s">
        <v>1132</v>
      </c>
      <c r="G497" s="3" t="s">
        <v>1133</v>
      </c>
      <c r="H497" s="3" t="str">
        <f>IFERROR(__xludf.DUMMYFUNCTION("GOOGLETRANSLATE(A497,""id"",""en"")"),"pile of rubbish at home, report following orders")</f>
        <v>pile of rubbish at home, report following orders</v>
      </c>
    </row>
    <row r="498" ht="15.75" customHeight="1">
      <c r="A498" s="3" t="s">
        <v>1134</v>
      </c>
      <c r="B498" s="3" t="s">
        <v>1135</v>
      </c>
      <c r="C498" s="3" t="s">
        <v>1136</v>
      </c>
      <c r="D498" s="3" t="s">
        <v>1137</v>
      </c>
      <c r="E498" s="3" t="s">
        <v>1137</v>
      </c>
      <c r="F498" s="3" t="s">
        <v>1138</v>
      </c>
      <c r="G498" s="3" t="s">
        <v>1139</v>
      </c>
      <c r="H498" s="3" t="str">
        <f>IFERROR(__xludf.DUMMYFUNCTION("GOOGLETRANSLATE(A498,""id"",""en"")"),"It's cool to see the Makassar-free-waste campaign on social media, hopefully it will inspire people")</f>
        <v>It's cool to see the Makassar-free-waste campaign on social media, hopefully it will inspire people</v>
      </c>
    </row>
    <row r="499" ht="15.75" customHeight="1">
      <c r="A499" s="3" t="s">
        <v>1140</v>
      </c>
      <c r="B499" s="3" t="s">
        <v>1141</v>
      </c>
      <c r="C499" s="3" t="s">
        <v>1142</v>
      </c>
      <c r="D499" s="3" t="s">
        <v>1143</v>
      </c>
      <c r="E499" s="3" t="s">
        <v>1143</v>
      </c>
      <c r="F499" s="3" t="s">
        <v>1144</v>
      </c>
      <c r="G499" s="3" t="s">
        <v>1145</v>
      </c>
      <c r="H499" s="3" t="str">
        <f>IFERROR(__xludf.DUMMYFUNCTION("GOOGLETRANSLATE(A499,""id"",""en"")"),"the smell of market rubbish is a nuisance in the summer, requiring regular hauling")</f>
        <v>the smell of market rubbish is a nuisance in the summer, requiring regular hauling</v>
      </c>
    </row>
    <row r="500" ht="15.75" customHeight="1">
      <c r="A500" s="3" t="s">
        <v>1146</v>
      </c>
      <c r="B500" s="3" t="s">
        <v>1147</v>
      </c>
      <c r="C500" s="3" t="s">
        <v>1148</v>
      </c>
      <c r="D500" s="3" t="s">
        <v>1149</v>
      </c>
      <c r="E500" s="3" t="s">
        <v>1149</v>
      </c>
      <c r="F500" s="3" t="s">
        <v>1150</v>
      </c>
      <c r="G500" s="3" t="s">
        <v>1151</v>
      </c>
      <c r="H500" s="3" t="str">
        <f>IFERROR(__xludf.DUMMYFUNCTION("GOOGLETRANSLATE(A500,""id"",""en"")"),"Plastic waste may be a solution")</f>
        <v>Plastic waste may be a solution</v>
      </c>
    </row>
    <row r="501" ht="15.75" customHeight="1">
      <c r="A501" s="3" t="s">
        <v>1152</v>
      </c>
      <c r="B501" s="3" t="s">
        <v>1153</v>
      </c>
      <c r="C501" s="3" t="s">
        <v>1154</v>
      </c>
      <c r="D501" s="3" t="s">
        <v>1155</v>
      </c>
      <c r="E501" s="3" t="s">
        <v>1155</v>
      </c>
      <c r="F501" s="3" t="s">
        <v>1156</v>
      </c>
      <c r="G501" s="3" t="s">
        <v>1157</v>
      </c>
      <c r="H501" s="3" t="str">
        <f>IFERROR(__xludf.DUMMYFUNCTION("GOOGLETRANSLATE(A501,""id"",""en"")"),"hope the market is clean waste management program")</f>
        <v>hope the market is clean waste management program</v>
      </c>
    </row>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